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BDAnalyst\zx 최종프로젝트\"/>
    </mc:Choice>
  </mc:AlternateContent>
  <bookViews>
    <workbookView xWindow="360" yWindow="120" windowWidth="28032" windowHeight="12552" tabRatio="826" activeTab="2"/>
  </bookViews>
  <sheets>
    <sheet name="Type 분류" sheetId="11" r:id="rId1"/>
    <sheet name="Personal Color Palette" sheetId="17" r:id="rId2"/>
    <sheet name="설문조사_팔레트" sheetId="18" r:id="rId3"/>
    <sheet name="설문조사_피부색" sheetId="19" r:id="rId4"/>
    <sheet name="설문조사_피부색 (2)" sheetId="20" r:id="rId5"/>
    <sheet name="Type_test_YR" sheetId="13" r:id="rId6"/>
    <sheet name="YR-1" sheetId="5" r:id="rId7"/>
    <sheet name="YR-2" sheetId="7" r:id="rId8"/>
    <sheet name="YR-3" sheetId="8" r:id="rId9"/>
    <sheet name="PB-1" sheetId="6" r:id="rId10"/>
    <sheet name="YR-PB" sheetId="10" r:id="rId11"/>
    <sheet name="Sheet1" sheetId="1" r:id="rId12"/>
    <sheet name="Sheet2" sheetId="2" r:id="rId13"/>
    <sheet name="V-S TEST" sheetId="14" r:id="rId14"/>
  </sheets>
  <definedNames>
    <definedName name="_xlnm._FilterDatabase" localSheetId="0" hidden="1">'Type 분류'!$AH$4:$AS$218</definedName>
    <definedName name="_xlnm._FilterDatabase" localSheetId="5" hidden="1">Type_test_YR!$B$2:$R$216</definedName>
    <definedName name="_xlnm._FilterDatabase" localSheetId="7" hidden="1">'YR-2'!$B$3:$AG$154</definedName>
    <definedName name="_xlnm._FilterDatabase" localSheetId="10" hidden="1">'YR-PB'!$B$3:$AA$120</definedName>
  </definedNames>
  <calcPr calcId="162913"/>
</workbook>
</file>

<file path=xl/calcChain.xml><?xml version="1.0" encoding="utf-8"?>
<calcChain xmlns="http://schemas.openxmlformats.org/spreadsheetml/2006/main">
  <c r="AA38" i="19" l="1"/>
  <c r="Z38" i="19"/>
  <c r="Y38" i="19"/>
  <c r="X38" i="19"/>
  <c r="W38" i="19"/>
  <c r="V38" i="19"/>
  <c r="U38" i="19"/>
  <c r="T38" i="19"/>
  <c r="S38" i="19"/>
  <c r="AA37" i="19"/>
  <c r="Z37" i="19"/>
  <c r="Y37" i="19"/>
  <c r="X37" i="19"/>
  <c r="W37" i="19"/>
  <c r="V37" i="19"/>
  <c r="U37" i="19"/>
  <c r="T37" i="19"/>
  <c r="S37" i="19"/>
  <c r="BJ112" i="17"/>
  <c r="BK109" i="17"/>
  <c r="BJ108" i="17"/>
  <c r="BT112" i="17"/>
  <c r="BW112" i="17" s="1"/>
  <c r="BT110" i="17"/>
  <c r="BW110" i="17" s="1"/>
  <c r="BH112" i="17"/>
  <c r="BK112" i="17" s="1"/>
  <c r="BG112" i="17"/>
  <c r="BH111" i="17"/>
  <c r="BK111" i="17" s="1"/>
  <c r="BG111" i="17"/>
  <c r="BJ111" i="17" s="1"/>
  <c r="BH110" i="17"/>
  <c r="BK110" i="17" s="1"/>
  <c r="BG110" i="17"/>
  <c r="BJ110" i="17" s="1"/>
  <c r="BH109" i="17"/>
  <c r="BG109" i="17"/>
  <c r="BT109" i="17" s="1"/>
  <c r="BW109" i="17" s="1"/>
  <c r="BH108" i="17"/>
  <c r="BK108" i="17" s="1"/>
  <c r="BG108" i="17"/>
  <c r="BT108" i="17" s="1"/>
  <c r="BW108" i="17" s="1"/>
  <c r="BH107" i="17"/>
  <c r="BK107" i="17" s="1"/>
  <c r="BG107" i="17"/>
  <c r="BJ107" i="17" s="1"/>
  <c r="BF109" i="17"/>
  <c r="BS109" i="17" s="1"/>
  <c r="BV109" i="17" s="1"/>
  <c r="BF107" i="17"/>
  <c r="BI107" i="17" s="1"/>
  <c r="BF106" i="17"/>
  <c r="BF110" i="17" s="1"/>
  <c r="AY113" i="17"/>
  <c r="AY106" i="17"/>
  <c r="AY100" i="17" s="1"/>
  <c r="BB100" i="17" s="1"/>
  <c r="AY105" i="17"/>
  <c r="AY99" i="17" s="1"/>
  <c r="BB99" i="17" s="1"/>
  <c r="AY104" i="17"/>
  <c r="AY98" i="17" s="1"/>
  <c r="BB98" i="17" s="1"/>
  <c r="AY103" i="17"/>
  <c r="BB103" i="17" s="1"/>
  <c r="AY102" i="17"/>
  <c r="AY96" i="17" s="1"/>
  <c r="BB96" i="17" s="1"/>
  <c r="AY95" i="17"/>
  <c r="BB95" i="17" s="1"/>
  <c r="AY101" i="17"/>
  <c r="BB101" i="17"/>
  <c r="AX105" i="17"/>
  <c r="AW106" i="17"/>
  <c r="AZ106" i="17" s="1"/>
  <c r="BC106" i="17" s="1"/>
  <c r="AX120" i="17"/>
  <c r="AX121" i="17" s="1"/>
  <c r="AW120" i="17"/>
  <c r="AX114" i="17"/>
  <c r="AX115" i="17" s="1"/>
  <c r="AW114" i="17"/>
  <c r="AW115" i="17" s="1"/>
  <c r="AY118" i="17"/>
  <c r="BB118" i="17" s="1"/>
  <c r="AY116" i="17"/>
  <c r="AY122" i="17" s="1"/>
  <c r="AY115" i="17"/>
  <c r="BB115" i="17" s="1"/>
  <c r="BB113" i="17"/>
  <c r="AW112" i="17"/>
  <c r="AT112" i="17"/>
  <c r="BB111" i="17"/>
  <c r="AW111" i="17"/>
  <c r="AT111" i="17"/>
  <c r="BB109" i="17"/>
  <c r="BB108" i="17"/>
  <c r="AY114" i="17"/>
  <c r="BB107" i="17"/>
  <c r="BI110" i="17" l="1"/>
  <c r="BS110" i="17"/>
  <c r="BV110" i="17" s="1"/>
  <c r="AW105" i="17"/>
  <c r="BF111" i="17"/>
  <c r="BT111" i="17"/>
  <c r="BW111" i="17" s="1"/>
  <c r="BI109" i="17"/>
  <c r="BF108" i="17"/>
  <c r="BF112" i="17"/>
  <c r="BS107" i="17"/>
  <c r="BV107" i="17" s="1"/>
  <c r="BJ109" i="17"/>
  <c r="BT107" i="17"/>
  <c r="BW107" i="17" s="1"/>
  <c r="BL106" i="17"/>
  <c r="BB102" i="17"/>
  <c r="AY97" i="17"/>
  <c r="BB97" i="17" s="1"/>
  <c r="BB105" i="17"/>
  <c r="BA105" i="17"/>
  <c r="BD105" i="17" s="1"/>
  <c r="AX104" i="17"/>
  <c r="BA104" i="17" s="1"/>
  <c r="BD104" i="17" s="1"/>
  <c r="BA106" i="17"/>
  <c r="BD106" i="17" s="1"/>
  <c r="BB104" i="17"/>
  <c r="BB106" i="17"/>
  <c r="BB116" i="17"/>
  <c r="AY119" i="17"/>
  <c r="BB119" i="17" s="1"/>
  <c r="BB122" i="17"/>
  <c r="BD107" i="17"/>
  <c r="BN107" i="17" s="1"/>
  <c r="BQ107" i="17" s="1"/>
  <c r="BA113" i="17"/>
  <c r="AY120" i="17"/>
  <c r="BB114" i="17"/>
  <c r="AY121" i="17"/>
  <c r="AZ113" i="17"/>
  <c r="AY117" i="17"/>
  <c r="AY124" i="17"/>
  <c r="AX122" i="17"/>
  <c r="AW121" i="17"/>
  <c r="AX116" i="17"/>
  <c r="AW116" i="17"/>
  <c r="BA114" i="17"/>
  <c r="BD114" i="17" s="1"/>
  <c r="BS112" i="17" l="1"/>
  <c r="BV112" i="17" s="1"/>
  <c r="BI112" i="17"/>
  <c r="AZ105" i="17"/>
  <c r="BC105" i="17" s="1"/>
  <c r="AW104" i="17"/>
  <c r="BL110" i="17"/>
  <c r="BL111" i="17"/>
  <c r="BL107" i="17"/>
  <c r="BL112" i="17"/>
  <c r="BL108" i="17"/>
  <c r="BL109" i="17"/>
  <c r="BR106" i="17"/>
  <c r="BS111" i="17"/>
  <c r="BV111" i="17" s="1"/>
  <c r="BI111" i="17"/>
  <c r="BS108" i="17"/>
  <c r="BV108" i="17" s="1"/>
  <c r="BI108" i="17"/>
  <c r="AX103" i="17"/>
  <c r="AX102" i="17" s="1"/>
  <c r="BB117" i="17"/>
  <c r="AY123" i="17"/>
  <c r="BD113" i="17"/>
  <c r="BA119" i="17"/>
  <c r="BB124" i="17"/>
  <c r="BB120" i="17"/>
  <c r="BB121" i="17"/>
  <c r="BC113" i="17"/>
  <c r="AZ119" i="17"/>
  <c r="BA120" i="17"/>
  <c r="AW122" i="17"/>
  <c r="AX123" i="17"/>
  <c r="AX117" i="17"/>
  <c r="AW117" i="17"/>
  <c r="BK76" i="17"/>
  <c r="BN76" i="17" s="1"/>
  <c r="BK74" i="17"/>
  <c r="BN74" i="17" s="1"/>
  <c r="BK73" i="17"/>
  <c r="BN73" i="17" s="1"/>
  <c r="BK72" i="17"/>
  <c r="BN72" i="17" s="1"/>
  <c r="BP71" i="17"/>
  <c r="BO71" i="17"/>
  <c r="BN71" i="17"/>
  <c r="BK68" i="17"/>
  <c r="BN68" i="17" s="1"/>
  <c r="BK67" i="17"/>
  <c r="BN67" i="17" s="1"/>
  <c r="BK66" i="17"/>
  <c r="BN66" i="17" s="1"/>
  <c r="BK65" i="17"/>
  <c r="BN65" i="17" s="1"/>
  <c r="BK64" i="17"/>
  <c r="BN64" i="17" s="1"/>
  <c r="BP63" i="17"/>
  <c r="BO63" i="17"/>
  <c r="BN63" i="17"/>
  <c r="BK60" i="17"/>
  <c r="BN60" i="17" s="1"/>
  <c r="BK58" i="17"/>
  <c r="BN58" i="17" s="1"/>
  <c r="BK57" i="17"/>
  <c r="BN57" i="17" s="1"/>
  <c r="BK56" i="17"/>
  <c r="BN56" i="17" s="1"/>
  <c r="BP55" i="17"/>
  <c r="BO55" i="17"/>
  <c r="BN55" i="17"/>
  <c r="BK52" i="17"/>
  <c r="BN52" i="17" s="1"/>
  <c r="BK51" i="17"/>
  <c r="BN51" i="17" s="1"/>
  <c r="BK50" i="17"/>
  <c r="BN50" i="17" s="1"/>
  <c r="BK49" i="17"/>
  <c r="BN49" i="17" s="1"/>
  <c r="BK48" i="17"/>
  <c r="BN48" i="17" s="1"/>
  <c r="BP47" i="17"/>
  <c r="BO47" i="17"/>
  <c r="BN47" i="17"/>
  <c r="AY76" i="17"/>
  <c r="BB76" i="17" s="1"/>
  <c r="AY74" i="17"/>
  <c r="BB74" i="17" s="1"/>
  <c r="AY73" i="17"/>
  <c r="BB73" i="17" s="1"/>
  <c r="AY72" i="17"/>
  <c r="BB72" i="17" s="1"/>
  <c r="BD71" i="17"/>
  <c r="BC71" i="17"/>
  <c r="BB71" i="17"/>
  <c r="AY68" i="17"/>
  <c r="BB68" i="17" s="1"/>
  <c r="AY67" i="17"/>
  <c r="BB67" i="17" s="1"/>
  <c r="AY66" i="17"/>
  <c r="BB66" i="17" s="1"/>
  <c r="AY65" i="17"/>
  <c r="BB65" i="17" s="1"/>
  <c r="BB64" i="17"/>
  <c r="AY64" i="17"/>
  <c r="BD63" i="17"/>
  <c r="BC63" i="17"/>
  <c r="BB63" i="17"/>
  <c r="AY60" i="17"/>
  <c r="BB60" i="17" s="1"/>
  <c r="AY58" i="17"/>
  <c r="BB58" i="17" s="1"/>
  <c r="AY57" i="17"/>
  <c r="BB57" i="17" s="1"/>
  <c r="AY56" i="17"/>
  <c r="BB56" i="17" s="1"/>
  <c r="BD55" i="17"/>
  <c r="BC55" i="17"/>
  <c r="BB55" i="17"/>
  <c r="AY52" i="17"/>
  <c r="BB52" i="17" s="1"/>
  <c r="AY51" i="17"/>
  <c r="BB51" i="17" s="1"/>
  <c r="AY50" i="17"/>
  <c r="BB50" i="17" s="1"/>
  <c r="AY49" i="17"/>
  <c r="BB49" i="17" s="1"/>
  <c r="AY48" i="17"/>
  <c r="BB48" i="17" s="1"/>
  <c r="BD47" i="17"/>
  <c r="BC47" i="17"/>
  <c r="BB47" i="17"/>
  <c r="BE68" i="17"/>
  <c r="BE67" i="17"/>
  <c r="BE66" i="17"/>
  <c r="BE65" i="17"/>
  <c r="BE64" i="17"/>
  <c r="BE76" i="17"/>
  <c r="BE74" i="17"/>
  <c r="BE73" i="17"/>
  <c r="BE72" i="17"/>
  <c r="BE60" i="17"/>
  <c r="BE58" i="17"/>
  <c r="BE57" i="17"/>
  <c r="BE56" i="17"/>
  <c r="BE52" i="17"/>
  <c r="BE51" i="17"/>
  <c r="BE50" i="17"/>
  <c r="BE49" i="17"/>
  <c r="BE48" i="17"/>
  <c r="AS218" i="11"/>
  <c r="AS217" i="11"/>
  <c r="AS216" i="11"/>
  <c r="AS215" i="11"/>
  <c r="AS214" i="11"/>
  <c r="AS213" i="11"/>
  <c r="AS212" i="11"/>
  <c r="AS211" i="11"/>
  <c r="AS210" i="11"/>
  <c r="AS209" i="11"/>
  <c r="AS208" i="11"/>
  <c r="AS207" i="11"/>
  <c r="AS206" i="11"/>
  <c r="AS205" i="11"/>
  <c r="AS204" i="11"/>
  <c r="AS203" i="11"/>
  <c r="AS202" i="11"/>
  <c r="AS201" i="11"/>
  <c r="AS200" i="11"/>
  <c r="AS199" i="11"/>
  <c r="AS198" i="11"/>
  <c r="AS197" i="11"/>
  <c r="AS196" i="11"/>
  <c r="AS195" i="11"/>
  <c r="AS194" i="11"/>
  <c r="AS193" i="11"/>
  <c r="AS192" i="11"/>
  <c r="AS191" i="11"/>
  <c r="AS190" i="11"/>
  <c r="AS189" i="11"/>
  <c r="AS188" i="11"/>
  <c r="AS187" i="11"/>
  <c r="AS186" i="11"/>
  <c r="AS185" i="11"/>
  <c r="AS184" i="11"/>
  <c r="AS183" i="11"/>
  <c r="AS182" i="11"/>
  <c r="AS181" i="11"/>
  <c r="AS180" i="11"/>
  <c r="AS179" i="11"/>
  <c r="AS178" i="11"/>
  <c r="AS177" i="11"/>
  <c r="AS176" i="11"/>
  <c r="AS175" i="11"/>
  <c r="AS174" i="11"/>
  <c r="AS173" i="11"/>
  <c r="AS172" i="11"/>
  <c r="AS171" i="11"/>
  <c r="AS170" i="11"/>
  <c r="AS169" i="11"/>
  <c r="AS168" i="11"/>
  <c r="AS167" i="11"/>
  <c r="AS166" i="11"/>
  <c r="AS165" i="11"/>
  <c r="AS164" i="11"/>
  <c r="AS163" i="11"/>
  <c r="AS162" i="11"/>
  <c r="AS161" i="11"/>
  <c r="AS160" i="11"/>
  <c r="AS159" i="11"/>
  <c r="AS158" i="11"/>
  <c r="AS157" i="11"/>
  <c r="AS156" i="11"/>
  <c r="AS155" i="11"/>
  <c r="AS154" i="11"/>
  <c r="AS153" i="11"/>
  <c r="AS152" i="11"/>
  <c r="AS151" i="11"/>
  <c r="AS150" i="11"/>
  <c r="AS149" i="11"/>
  <c r="AS148" i="11"/>
  <c r="AS147" i="11"/>
  <c r="AS146" i="11"/>
  <c r="AS145" i="11"/>
  <c r="AS144" i="11"/>
  <c r="AS143" i="11"/>
  <c r="AS142" i="11"/>
  <c r="AS141" i="11"/>
  <c r="AS140" i="11"/>
  <c r="AS139" i="11"/>
  <c r="AS138" i="11"/>
  <c r="AS137" i="11"/>
  <c r="AS136" i="11"/>
  <c r="AS135" i="11"/>
  <c r="AS134" i="11"/>
  <c r="AS133" i="11"/>
  <c r="AS132" i="11"/>
  <c r="AS131" i="11"/>
  <c r="AS130" i="11"/>
  <c r="AS129" i="11"/>
  <c r="AS128" i="11"/>
  <c r="AS127" i="11"/>
  <c r="AS126" i="11"/>
  <c r="AS125" i="11"/>
  <c r="AS124" i="11"/>
  <c r="AS123" i="11"/>
  <c r="AS122" i="11"/>
  <c r="AS121" i="11"/>
  <c r="AS120" i="11"/>
  <c r="AS119" i="11"/>
  <c r="AS118" i="11"/>
  <c r="AS117" i="11"/>
  <c r="AS116" i="11"/>
  <c r="AS115" i="11"/>
  <c r="AS114" i="11"/>
  <c r="AS113" i="11"/>
  <c r="AS112" i="11"/>
  <c r="AS111" i="11"/>
  <c r="AS110" i="11"/>
  <c r="AS109" i="11"/>
  <c r="AS108" i="11"/>
  <c r="AS107" i="11"/>
  <c r="AS106" i="11"/>
  <c r="AS105" i="11"/>
  <c r="AS104" i="11"/>
  <c r="AS103" i="11"/>
  <c r="AS102" i="11"/>
  <c r="AS101" i="11"/>
  <c r="AS100" i="11"/>
  <c r="AS99" i="11"/>
  <c r="AS98" i="11"/>
  <c r="AS97" i="11"/>
  <c r="AS96" i="11"/>
  <c r="AS95" i="11"/>
  <c r="AS94" i="11"/>
  <c r="AS93" i="11"/>
  <c r="AS92" i="11"/>
  <c r="AS91" i="11"/>
  <c r="AS90" i="11"/>
  <c r="AS89" i="11"/>
  <c r="AS88" i="11"/>
  <c r="AS87" i="11"/>
  <c r="AS86" i="11"/>
  <c r="AS85" i="11"/>
  <c r="AS84" i="11"/>
  <c r="AS83" i="11"/>
  <c r="AS82" i="11"/>
  <c r="AS81" i="11"/>
  <c r="AS80" i="11"/>
  <c r="AS79" i="11"/>
  <c r="AS78" i="11"/>
  <c r="AS77" i="11"/>
  <c r="AS76" i="11"/>
  <c r="AS75" i="11"/>
  <c r="AS74" i="11"/>
  <c r="AS73" i="11"/>
  <c r="AS72" i="11"/>
  <c r="AS71" i="11"/>
  <c r="AS70" i="11"/>
  <c r="AS69" i="11"/>
  <c r="AS68" i="11"/>
  <c r="AS67" i="11"/>
  <c r="AS66" i="11"/>
  <c r="AS65" i="11"/>
  <c r="AS64" i="11"/>
  <c r="AS63" i="11"/>
  <c r="AS62" i="11"/>
  <c r="AS61" i="11"/>
  <c r="AS60" i="11"/>
  <c r="AS59" i="11"/>
  <c r="AS58" i="11"/>
  <c r="AS57" i="11"/>
  <c r="AS56" i="11"/>
  <c r="AS55" i="11"/>
  <c r="AS54" i="11"/>
  <c r="AS53" i="11"/>
  <c r="AS52" i="11"/>
  <c r="AS51" i="11"/>
  <c r="AS50" i="11"/>
  <c r="AS49" i="11"/>
  <c r="AS48" i="11"/>
  <c r="AS47" i="11"/>
  <c r="AS46" i="11"/>
  <c r="AS45" i="11"/>
  <c r="AS44" i="11"/>
  <c r="AS43" i="11"/>
  <c r="AS42" i="11"/>
  <c r="AS41" i="11"/>
  <c r="AS40" i="11"/>
  <c r="AS39" i="11"/>
  <c r="AS38" i="11"/>
  <c r="AS37" i="11"/>
  <c r="AS36" i="11"/>
  <c r="AS35" i="11"/>
  <c r="AS34" i="11"/>
  <c r="AS33" i="11"/>
  <c r="AS32" i="11"/>
  <c r="AS31" i="11"/>
  <c r="AS30" i="11"/>
  <c r="AS29" i="11"/>
  <c r="AS28" i="11"/>
  <c r="AS27" i="11"/>
  <c r="AS26" i="11"/>
  <c r="AS25" i="11"/>
  <c r="AS24" i="11"/>
  <c r="AS23" i="11"/>
  <c r="AS22" i="11"/>
  <c r="AS21" i="11"/>
  <c r="AS20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AL262" i="11"/>
  <c r="AI262" i="13"/>
  <c r="AK142" i="13"/>
  <c r="AK192" i="13"/>
  <c r="AK191" i="13"/>
  <c r="AK190" i="13"/>
  <c r="AK189" i="13"/>
  <c r="AK141" i="13"/>
  <c r="AK140" i="13"/>
  <c r="AK139" i="13"/>
  <c r="AK138" i="13"/>
  <c r="AK188" i="13"/>
  <c r="AK187" i="13"/>
  <c r="AK137" i="13"/>
  <c r="AK136" i="13"/>
  <c r="AK186" i="13"/>
  <c r="AK185" i="13"/>
  <c r="AK135" i="13"/>
  <c r="AK134" i="13"/>
  <c r="AK184" i="13"/>
  <c r="AK183" i="13"/>
  <c r="AK91" i="13"/>
  <c r="AK133" i="13"/>
  <c r="AK132" i="13"/>
  <c r="AK90" i="13"/>
  <c r="AK182" i="13"/>
  <c r="AK181" i="13"/>
  <c r="AK89" i="13"/>
  <c r="AK180" i="13"/>
  <c r="AK179" i="13"/>
  <c r="AK131" i="13"/>
  <c r="AK130" i="13"/>
  <c r="AK218" i="13"/>
  <c r="AK217" i="13"/>
  <c r="AK88" i="13"/>
  <c r="AK129" i="13"/>
  <c r="AK128" i="13"/>
  <c r="AK178" i="13"/>
  <c r="AK177" i="13"/>
  <c r="AK87" i="13"/>
  <c r="AK86" i="13"/>
  <c r="AK176" i="13"/>
  <c r="AK175" i="13"/>
  <c r="AK127" i="13"/>
  <c r="AK126" i="13"/>
  <c r="AK174" i="13"/>
  <c r="AK173" i="13"/>
  <c r="AK125" i="13"/>
  <c r="AK124" i="13"/>
  <c r="AK172" i="13"/>
  <c r="AK171" i="13"/>
  <c r="AK123" i="13"/>
  <c r="AK122" i="13"/>
  <c r="AK170" i="13"/>
  <c r="AK169" i="13"/>
  <c r="AK168" i="13"/>
  <c r="AK167" i="13"/>
  <c r="AK121" i="13"/>
  <c r="AK120" i="13"/>
  <c r="AK166" i="13"/>
  <c r="AK165" i="13"/>
  <c r="AK119" i="13"/>
  <c r="AK118" i="13"/>
  <c r="AK164" i="13"/>
  <c r="AK163" i="13"/>
  <c r="AK85" i="13"/>
  <c r="AK162" i="13"/>
  <c r="AK161" i="13"/>
  <c r="AK117" i="13"/>
  <c r="AK116" i="13"/>
  <c r="AK216" i="13"/>
  <c r="AK215" i="13"/>
  <c r="AK84" i="13"/>
  <c r="AK160" i="13"/>
  <c r="AK159" i="13"/>
  <c r="AK83" i="13"/>
  <c r="AK214" i="13"/>
  <c r="AK213" i="13"/>
  <c r="AK158" i="13"/>
  <c r="AK157" i="13"/>
  <c r="AK82" i="13"/>
  <c r="AK212" i="13"/>
  <c r="AK211" i="13"/>
  <c r="AK156" i="13"/>
  <c r="AK155" i="13"/>
  <c r="AK81" i="13"/>
  <c r="AK80" i="13"/>
  <c r="AK154" i="13"/>
  <c r="AK153" i="13"/>
  <c r="AK115" i="13"/>
  <c r="AK210" i="13"/>
  <c r="AK209" i="13"/>
  <c r="AK79" i="13"/>
  <c r="AK114" i="13"/>
  <c r="AK78" i="13"/>
  <c r="AK208" i="13"/>
  <c r="AK207" i="13"/>
  <c r="AK206" i="13"/>
  <c r="AK205" i="13"/>
  <c r="AK77" i="13"/>
  <c r="AK204" i="13"/>
  <c r="AK203" i="13"/>
  <c r="AK152" i="13"/>
  <c r="AK151" i="13"/>
  <c r="AK76" i="13"/>
  <c r="AK150" i="13"/>
  <c r="AK149" i="13"/>
  <c r="AK75" i="13"/>
  <c r="AK202" i="13"/>
  <c r="AK201" i="13"/>
  <c r="AK74" i="13"/>
  <c r="AK73" i="13"/>
  <c r="AK72" i="13"/>
  <c r="AK200" i="13"/>
  <c r="AK199" i="13"/>
  <c r="AK71" i="13"/>
  <c r="AK113" i="13"/>
  <c r="AK112" i="13"/>
  <c r="AK70" i="13"/>
  <c r="AK148" i="13"/>
  <c r="AK147" i="13"/>
  <c r="AK198" i="13"/>
  <c r="AK197" i="13"/>
  <c r="AK69" i="13"/>
  <c r="AK146" i="13"/>
  <c r="AK145" i="13"/>
  <c r="AK196" i="13"/>
  <c r="AK195" i="13"/>
  <c r="AK68" i="13"/>
  <c r="AK67" i="13"/>
  <c r="AK66" i="13"/>
  <c r="AK65" i="13"/>
  <c r="AK194" i="13"/>
  <c r="AK193" i="13"/>
  <c r="AK64" i="13"/>
  <c r="AK63" i="13"/>
  <c r="AK62" i="13"/>
  <c r="AK144" i="13"/>
  <c r="AK143" i="13"/>
  <c r="AK61" i="13"/>
  <c r="AK111" i="13"/>
  <c r="AK110" i="13"/>
  <c r="AK60" i="13"/>
  <c r="AK21" i="13"/>
  <c r="AK20" i="13"/>
  <c r="AK109" i="13"/>
  <c r="AK108" i="13"/>
  <c r="AK59" i="13"/>
  <c r="AK58" i="13"/>
  <c r="AK57" i="13"/>
  <c r="AK56" i="13"/>
  <c r="AK13" i="13"/>
  <c r="AK12" i="13"/>
  <c r="AK55" i="13"/>
  <c r="AK54" i="13"/>
  <c r="AK53" i="13"/>
  <c r="AK11" i="13"/>
  <c r="AK10" i="13"/>
  <c r="AK52" i="13"/>
  <c r="AK107" i="13"/>
  <c r="AK106" i="13"/>
  <c r="AK51" i="13"/>
  <c r="AK19" i="13"/>
  <c r="AK18" i="13"/>
  <c r="AK105" i="13"/>
  <c r="AK104" i="13"/>
  <c r="AK50" i="13"/>
  <c r="AK49" i="13"/>
  <c r="AK103" i="13"/>
  <c r="AK102" i="13"/>
  <c r="AK48" i="13"/>
  <c r="AK47" i="13"/>
  <c r="AK46" i="13"/>
  <c r="AK45" i="13"/>
  <c r="AK44" i="13"/>
  <c r="AK101" i="13"/>
  <c r="AK100" i="13"/>
  <c r="AK43" i="13"/>
  <c r="AK42" i="13"/>
  <c r="AK41" i="13"/>
  <c r="AK40" i="13"/>
  <c r="AK9" i="13"/>
  <c r="AK8" i="13"/>
  <c r="AK99" i="13"/>
  <c r="AK98" i="13"/>
  <c r="AK39" i="13"/>
  <c r="AK97" i="13"/>
  <c r="AK96" i="13"/>
  <c r="AK38" i="13"/>
  <c r="AK37" i="13"/>
  <c r="AK36" i="13"/>
  <c r="AK35" i="13"/>
  <c r="AK34" i="13"/>
  <c r="AK7" i="13"/>
  <c r="AK6" i="13"/>
  <c r="AK33" i="13"/>
  <c r="AK32" i="13"/>
  <c r="AK95" i="13"/>
  <c r="AK94" i="13"/>
  <c r="AK31" i="13"/>
  <c r="AK30" i="13"/>
  <c r="AK29" i="13"/>
  <c r="AK28" i="13"/>
  <c r="AK93" i="13"/>
  <c r="AK27" i="13"/>
  <c r="AK26" i="13"/>
  <c r="AK5" i="13"/>
  <c r="AK25" i="13"/>
  <c r="AK24" i="13"/>
  <c r="AK92" i="13"/>
  <c r="AK23" i="13"/>
  <c r="AK22" i="13"/>
  <c r="AK17" i="13"/>
  <c r="AK16" i="13"/>
  <c r="AK15" i="13"/>
  <c r="AK14" i="13"/>
  <c r="AF218" i="13"/>
  <c r="AF217" i="13"/>
  <c r="AF216" i="13"/>
  <c r="AF215" i="13"/>
  <c r="AF214" i="13"/>
  <c r="AF213" i="13"/>
  <c r="AF212" i="13"/>
  <c r="AF211" i="13"/>
  <c r="AF210" i="13"/>
  <c r="AF209" i="13"/>
  <c r="AF208" i="13"/>
  <c r="AF207" i="13"/>
  <c r="AF206" i="13"/>
  <c r="AF205" i="13"/>
  <c r="AF204" i="13"/>
  <c r="AF203" i="13"/>
  <c r="AF202" i="13"/>
  <c r="AF201" i="13"/>
  <c r="AF200" i="13"/>
  <c r="AF199" i="13"/>
  <c r="AF198" i="13"/>
  <c r="AF197" i="13"/>
  <c r="AF196" i="13"/>
  <c r="AF195" i="13"/>
  <c r="AF194" i="13"/>
  <c r="AF193" i="13"/>
  <c r="AF192" i="13"/>
  <c r="AF191" i="13"/>
  <c r="AF190" i="13"/>
  <c r="AF189" i="13"/>
  <c r="AF188" i="13"/>
  <c r="AF187" i="13"/>
  <c r="AF186" i="13"/>
  <c r="AF185" i="13"/>
  <c r="AF184" i="13"/>
  <c r="AF183" i="13"/>
  <c r="AF182" i="13"/>
  <c r="AF181" i="13"/>
  <c r="AF180" i="13"/>
  <c r="AF179" i="13"/>
  <c r="AF178" i="13"/>
  <c r="AF177" i="13"/>
  <c r="AF176" i="13"/>
  <c r="AF175" i="13"/>
  <c r="AF174" i="13"/>
  <c r="AF173" i="13"/>
  <c r="AF172" i="13"/>
  <c r="AF171" i="13"/>
  <c r="AF170" i="13"/>
  <c r="AF169" i="13"/>
  <c r="AF168" i="13"/>
  <c r="AF167" i="13"/>
  <c r="AF166" i="13"/>
  <c r="AF165" i="13"/>
  <c r="AF164" i="13"/>
  <c r="AF163" i="13"/>
  <c r="AF162" i="13"/>
  <c r="AF161" i="13"/>
  <c r="AF160" i="13"/>
  <c r="AF159" i="13"/>
  <c r="AF158" i="13"/>
  <c r="AF157" i="13"/>
  <c r="AF156" i="13"/>
  <c r="AF155" i="13"/>
  <c r="AF154" i="13"/>
  <c r="AF153" i="13"/>
  <c r="AF152" i="13"/>
  <c r="AF151" i="13"/>
  <c r="AF150" i="13"/>
  <c r="AF149" i="13"/>
  <c r="AF148" i="13"/>
  <c r="AF147" i="13"/>
  <c r="AF146" i="13"/>
  <c r="AF145" i="13"/>
  <c r="AF144" i="13"/>
  <c r="AF143" i="13"/>
  <c r="AF142" i="13"/>
  <c r="AF141" i="13"/>
  <c r="AF140" i="13"/>
  <c r="AF139" i="13"/>
  <c r="AF138" i="13"/>
  <c r="AF137" i="13"/>
  <c r="AF136" i="13"/>
  <c r="AF135" i="13"/>
  <c r="AF134" i="13"/>
  <c r="AF133" i="13"/>
  <c r="AF132" i="13"/>
  <c r="AF131" i="13"/>
  <c r="AF130" i="13"/>
  <c r="AF129" i="13"/>
  <c r="AF128" i="13"/>
  <c r="AF127" i="13"/>
  <c r="AF126" i="13"/>
  <c r="AF125" i="13"/>
  <c r="AF124" i="13"/>
  <c r="AF123" i="13"/>
  <c r="AF122" i="13"/>
  <c r="AF121" i="13"/>
  <c r="AF120" i="13"/>
  <c r="AF119" i="13"/>
  <c r="AF118" i="13"/>
  <c r="AF117" i="13"/>
  <c r="AF116" i="13"/>
  <c r="AF115" i="13"/>
  <c r="AF114" i="13"/>
  <c r="AF113" i="13"/>
  <c r="AF112" i="13"/>
  <c r="AF111" i="13"/>
  <c r="AF110" i="13"/>
  <c r="AF109" i="13"/>
  <c r="AF108" i="13"/>
  <c r="AF107" i="13"/>
  <c r="AF106" i="13"/>
  <c r="AF105" i="13"/>
  <c r="AF104" i="13"/>
  <c r="AF103" i="13"/>
  <c r="AF102" i="13"/>
  <c r="AF101" i="13"/>
  <c r="AF100" i="13"/>
  <c r="AF99" i="13"/>
  <c r="AF98" i="13"/>
  <c r="AF97" i="13"/>
  <c r="AF96" i="13"/>
  <c r="AF95" i="13"/>
  <c r="AF94" i="13"/>
  <c r="AF93" i="13"/>
  <c r="AF92" i="13"/>
  <c r="AF91" i="13"/>
  <c r="AF90" i="13"/>
  <c r="AF89" i="13"/>
  <c r="AF88" i="13"/>
  <c r="AF87" i="13"/>
  <c r="AF86" i="13"/>
  <c r="AF85" i="13"/>
  <c r="AF84" i="13"/>
  <c r="AF83" i="13"/>
  <c r="AF82" i="13"/>
  <c r="AF81" i="13"/>
  <c r="AF80" i="13"/>
  <c r="AF79" i="13"/>
  <c r="AF78" i="13"/>
  <c r="AF77" i="13"/>
  <c r="AF76" i="13"/>
  <c r="AF75" i="13"/>
  <c r="AF74" i="13"/>
  <c r="AF73" i="13"/>
  <c r="AF72" i="13"/>
  <c r="AF71" i="13"/>
  <c r="AF70" i="13"/>
  <c r="AF69" i="13"/>
  <c r="AF68" i="13"/>
  <c r="AF67" i="13"/>
  <c r="AF66" i="13"/>
  <c r="AF65" i="13"/>
  <c r="AF64" i="13"/>
  <c r="AF63" i="13"/>
  <c r="AF62" i="13"/>
  <c r="AF61" i="13"/>
  <c r="AF60" i="13"/>
  <c r="AF59" i="13"/>
  <c r="AF58" i="13"/>
  <c r="AF57" i="13"/>
  <c r="AF56" i="13"/>
  <c r="AF55" i="13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F18" i="13"/>
  <c r="AF17" i="13"/>
  <c r="AF16" i="13"/>
  <c r="AF15" i="13"/>
  <c r="AF14" i="13"/>
  <c r="AF13" i="13"/>
  <c r="AF12" i="13"/>
  <c r="AF11" i="13"/>
  <c r="AF10" i="13"/>
  <c r="AF9" i="13"/>
  <c r="AF8" i="13"/>
  <c r="AF7" i="13"/>
  <c r="AF6" i="13"/>
  <c r="AF5" i="13"/>
  <c r="AD262" i="13"/>
  <c r="BO112" i="17" l="1"/>
  <c r="BY112" i="17"/>
  <c r="CB112" i="17" s="1"/>
  <c r="AZ104" i="17"/>
  <c r="BC104" i="17" s="1"/>
  <c r="AW103" i="17"/>
  <c r="BX106" i="17"/>
  <c r="BR112" i="17"/>
  <c r="BU112" i="17" s="1"/>
  <c r="BR109" i="17"/>
  <c r="BU109" i="17" s="1"/>
  <c r="BR110" i="17"/>
  <c r="BU110" i="17" s="1"/>
  <c r="BR107" i="17"/>
  <c r="BU107" i="17" s="1"/>
  <c r="BR108" i="17"/>
  <c r="BU108" i="17" s="1"/>
  <c r="BR111" i="17"/>
  <c r="BU111" i="17" s="1"/>
  <c r="BY107" i="17"/>
  <c r="CB107" i="17" s="1"/>
  <c r="BO107" i="17"/>
  <c r="BY109" i="17"/>
  <c r="CB109" i="17" s="1"/>
  <c r="BO109" i="17"/>
  <c r="BY111" i="17"/>
  <c r="CB111" i="17" s="1"/>
  <c r="BO111" i="17"/>
  <c r="BY108" i="17"/>
  <c r="CB108" i="17" s="1"/>
  <c r="BO108" i="17"/>
  <c r="BY110" i="17"/>
  <c r="CB110" i="17" s="1"/>
  <c r="BO110" i="17"/>
  <c r="BA103" i="17"/>
  <c r="BD103" i="17" s="1"/>
  <c r="AX101" i="17"/>
  <c r="BA102" i="17"/>
  <c r="BD102" i="17" s="1"/>
  <c r="BB123" i="17"/>
  <c r="BC119" i="17"/>
  <c r="BD119" i="17"/>
  <c r="BD120" i="17"/>
  <c r="BD109" i="17"/>
  <c r="BN109" i="17" s="1"/>
  <c r="BQ109" i="17" s="1"/>
  <c r="BA115" i="17"/>
  <c r="BC108" i="17"/>
  <c r="BM108" i="17" s="1"/>
  <c r="AZ114" i="17"/>
  <c r="AW123" i="17"/>
  <c r="AX124" i="17"/>
  <c r="AX118" i="17"/>
  <c r="AW118" i="17"/>
  <c r="BH76" i="17"/>
  <c r="AR75" i="17"/>
  <c r="BH74" i="17"/>
  <c r="BH73" i="17"/>
  <c r="BH72" i="17"/>
  <c r="AV72" i="17"/>
  <c r="AS72" i="17"/>
  <c r="AS73" i="17" s="1"/>
  <c r="BJ71" i="17"/>
  <c r="BI71" i="17"/>
  <c r="BH71" i="17"/>
  <c r="AR69" i="17"/>
  <c r="BH68" i="17"/>
  <c r="BH67" i="17"/>
  <c r="BH66" i="17"/>
  <c r="BH65" i="17"/>
  <c r="AV65" i="17"/>
  <c r="AS65" i="17"/>
  <c r="AS66" i="17" s="1"/>
  <c r="BH64" i="17"/>
  <c r="BJ63" i="17"/>
  <c r="BI63" i="17"/>
  <c r="BH63" i="17"/>
  <c r="AR61" i="17"/>
  <c r="BH60" i="17"/>
  <c r="AW60" i="17"/>
  <c r="AW68" i="17" s="1"/>
  <c r="AW76" i="17" s="1"/>
  <c r="AW109" i="17" s="1"/>
  <c r="AT60" i="17"/>
  <c r="AT68" i="17" s="1"/>
  <c r="AT76" i="17" s="1"/>
  <c r="AT109" i="17" s="1"/>
  <c r="AW59" i="17"/>
  <c r="AW67" i="17" s="1"/>
  <c r="AW75" i="17" s="1"/>
  <c r="AW108" i="17" s="1"/>
  <c r="AT59" i="17"/>
  <c r="AT67" i="17" s="1"/>
  <c r="AT75" i="17" s="1"/>
  <c r="AT108" i="17" s="1"/>
  <c r="AR59" i="17"/>
  <c r="BH58" i="17"/>
  <c r="AW58" i="17"/>
  <c r="AW66" i="17" s="1"/>
  <c r="AW74" i="17" s="1"/>
  <c r="AW107" i="17" s="1"/>
  <c r="AT58" i="17"/>
  <c r="AT66" i="17" s="1"/>
  <c r="AT74" i="17" s="1"/>
  <c r="AT107" i="17" s="1"/>
  <c r="BH57" i="17"/>
  <c r="AW57" i="17"/>
  <c r="AW65" i="17" s="1"/>
  <c r="AW73" i="17" s="1"/>
  <c r="AT57" i="17"/>
  <c r="AT65" i="17" s="1"/>
  <c r="BH56" i="17"/>
  <c r="AW56" i="17"/>
  <c r="AW64" i="17" s="1"/>
  <c r="AV56" i="17"/>
  <c r="AV57" i="17" s="1"/>
  <c r="AT56" i="17"/>
  <c r="AT64" i="17" s="1"/>
  <c r="AS56" i="17"/>
  <c r="AS57" i="17" s="1"/>
  <c r="BJ55" i="17"/>
  <c r="BI55" i="17"/>
  <c r="BH55" i="17"/>
  <c r="AW53" i="17"/>
  <c r="AW61" i="17" s="1"/>
  <c r="AW69" i="17" s="1"/>
  <c r="AW77" i="17" s="1"/>
  <c r="AW110" i="17" s="1"/>
  <c r="AT53" i="17"/>
  <c r="AT61" i="17" s="1"/>
  <c r="AT69" i="17" s="1"/>
  <c r="AT77" i="17" s="1"/>
  <c r="AT110" i="17" s="1"/>
  <c r="AR53" i="17"/>
  <c r="BH52" i="17"/>
  <c r="BH51" i="17"/>
  <c r="BH50" i="17"/>
  <c r="BH49" i="17"/>
  <c r="AV49" i="17"/>
  <c r="AV50" i="17" s="1"/>
  <c r="AS49" i="17"/>
  <c r="AS50" i="17" s="1"/>
  <c r="BH48" i="17"/>
  <c r="AX48" i="17"/>
  <c r="AU48" i="17"/>
  <c r="BJ47" i="17"/>
  <c r="BI47" i="17"/>
  <c r="BH47" i="17"/>
  <c r="AY24" i="17"/>
  <c r="BB24" i="17" s="1"/>
  <c r="AY42" i="17"/>
  <c r="BB42" i="17" s="1"/>
  <c r="AR41" i="17"/>
  <c r="AR43" i="17" s="1"/>
  <c r="AY43" i="17" s="1"/>
  <c r="BB43" i="17" s="1"/>
  <c r="AY40" i="17"/>
  <c r="BB40" i="17" s="1"/>
  <c r="AY39" i="17"/>
  <c r="BB39" i="17" s="1"/>
  <c r="AY38" i="17"/>
  <c r="BB38" i="17" s="1"/>
  <c r="AV38" i="17"/>
  <c r="AS38" i="17"/>
  <c r="AS39" i="17" s="1"/>
  <c r="BD37" i="17"/>
  <c r="BC37" i="17"/>
  <c r="BB37" i="17"/>
  <c r="AR36" i="17"/>
  <c r="AY36" i="17" s="1"/>
  <c r="BB36" i="17" s="1"/>
  <c r="AY35" i="17"/>
  <c r="BB35" i="17" s="1"/>
  <c r="AY34" i="17"/>
  <c r="BB34" i="17" s="1"/>
  <c r="AY33" i="17"/>
  <c r="BB33" i="17" s="1"/>
  <c r="AY32" i="17"/>
  <c r="BB32" i="17" s="1"/>
  <c r="AV32" i="17"/>
  <c r="AS32" i="17"/>
  <c r="AS33" i="17" s="1"/>
  <c r="AY31" i="17"/>
  <c r="BB31" i="17" s="1"/>
  <c r="BD30" i="17"/>
  <c r="BC30" i="17"/>
  <c r="BB30" i="17"/>
  <c r="AY28" i="17"/>
  <c r="BB28" i="17" s="1"/>
  <c r="AW28" i="17"/>
  <c r="AW35" i="17" s="1"/>
  <c r="AW42" i="17" s="1"/>
  <c r="AT28" i="17"/>
  <c r="AT35" i="17" s="1"/>
  <c r="AT42" i="17" s="1"/>
  <c r="AW27" i="17"/>
  <c r="AW34" i="17" s="1"/>
  <c r="AW41" i="17" s="1"/>
  <c r="AT27" i="17"/>
  <c r="AT34" i="17" s="1"/>
  <c r="AT41" i="17" s="1"/>
  <c r="AR27" i="17"/>
  <c r="AR29" i="17" s="1"/>
  <c r="AY29" i="17" s="1"/>
  <c r="BB29" i="17" s="1"/>
  <c r="AY26" i="17"/>
  <c r="BB26" i="17" s="1"/>
  <c r="AW26" i="17"/>
  <c r="AW33" i="17" s="1"/>
  <c r="AW40" i="17" s="1"/>
  <c r="AT26" i="17"/>
  <c r="AT33" i="17" s="1"/>
  <c r="AT40" i="17" s="1"/>
  <c r="AY25" i="17"/>
  <c r="BB25" i="17" s="1"/>
  <c r="AW25" i="17"/>
  <c r="AW32" i="17" s="1"/>
  <c r="AW39" i="17" s="1"/>
  <c r="AT25" i="17"/>
  <c r="AT32" i="17" s="1"/>
  <c r="AW24" i="17"/>
  <c r="AW31" i="17" s="1"/>
  <c r="AV24" i="17"/>
  <c r="AV25" i="17" s="1"/>
  <c r="AV26" i="17" s="1"/>
  <c r="AV27" i="17" s="1"/>
  <c r="AT24" i="17"/>
  <c r="AS24" i="17"/>
  <c r="AS25" i="17" s="1"/>
  <c r="BD23" i="17"/>
  <c r="BC23" i="17"/>
  <c r="BB23" i="17"/>
  <c r="AW22" i="17"/>
  <c r="AW29" i="17" s="1"/>
  <c r="AW36" i="17" s="1"/>
  <c r="AW43" i="17" s="1"/>
  <c r="AT22" i="17"/>
  <c r="AT29" i="17" s="1"/>
  <c r="AT36" i="17" s="1"/>
  <c r="AT43" i="17" s="1"/>
  <c r="AR22" i="17"/>
  <c r="AY22" i="17" s="1"/>
  <c r="BB22" i="17" s="1"/>
  <c r="AY21" i="17"/>
  <c r="BB21" i="17" s="1"/>
  <c r="AY20" i="17"/>
  <c r="BB20" i="17" s="1"/>
  <c r="AY19" i="17"/>
  <c r="BB19" i="17" s="1"/>
  <c r="AY18" i="17"/>
  <c r="BB18" i="17" s="1"/>
  <c r="AV18" i="17"/>
  <c r="AV19" i="17" s="1"/>
  <c r="AV20" i="17" s="1"/>
  <c r="AS18" i="17"/>
  <c r="AS19" i="17" s="1"/>
  <c r="AY17" i="17"/>
  <c r="BB17" i="17" s="1"/>
  <c r="AX17" i="17"/>
  <c r="BA17" i="17" s="1"/>
  <c r="AU17" i="17"/>
  <c r="AZ17" i="17" s="1"/>
  <c r="BC17" i="17" s="1"/>
  <c r="BD16" i="17"/>
  <c r="BC16" i="17"/>
  <c r="BB16" i="17"/>
  <c r="AG28" i="17"/>
  <c r="AG35" i="17" s="1"/>
  <c r="AG42" i="17" s="1"/>
  <c r="AG27" i="17"/>
  <c r="AG34" i="17" s="1"/>
  <c r="AG41" i="17" s="1"/>
  <c r="AG26" i="17"/>
  <c r="AG33" i="17" s="1"/>
  <c r="AG40" i="17" s="1"/>
  <c r="AG25" i="17"/>
  <c r="AG32" i="17" s="1"/>
  <c r="AG24" i="17"/>
  <c r="AG31" i="17" s="1"/>
  <c r="AG38" i="17" s="1"/>
  <c r="AJ38" i="17" s="1"/>
  <c r="AM38" i="17" s="1"/>
  <c r="AG22" i="17"/>
  <c r="AG29" i="17" s="1"/>
  <c r="AG36" i="17" s="1"/>
  <c r="AG43" i="17" s="1"/>
  <c r="AF28" i="17"/>
  <c r="AF35" i="17" s="1"/>
  <c r="AF42" i="17" s="1"/>
  <c r="AF27" i="17"/>
  <c r="AF34" i="17" s="1"/>
  <c r="AF41" i="17" s="1"/>
  <c r="AF26" i="17"/>
  <c r="AF33" i="17" s="1"/>
  <c r="AF40" i="17" s="1"/>
  <c r="AF25" i="17"/>
  <c r="AF32" i="17" s="1"/>
  <c r="AF39" i="17" s="1"/>
  <c r="AF24" i="17"/>
  <c r="AF31" i="17" s="1"/>
  <c r="AF38" i="17" s="1"/>
  <c r="AI38" i="17" s="1"/>
  <c r="AL38" i="17" s="1"/>
  <c r="AF22" i="17"/>
  <c r="AF29" i="17" s="1"/>
  <c r="AF36" i="17" s="1"/>
  <c r="AF43" i="17" s="1"/>
  <c r="AH43" i="17"/>
  <c r="AK43" i="17" s="1"/>
  <c r="AH42" i="17"/>
  <c r="AK42" i="17" s="1"/>
  <c r="AH41" i="17"/>
  <c r="AK41" i="17" s="1"/>
  <c r="AH40" i="17"/>
  <c r="AK40" i="17" s="1"/>
  <c r="AH39" i="17"/>
  <c r="AK39" i="17" s="1"/>
  <c r="AH38" i="17"/>
  <c r="AK38" i="17" s="1"/>
  <c r="AM37" i="17"/>
  <c r="AL37" i="17"/>
  <c r="AK37" i="17"/>
  <c r="AH36" i="17"/>
  <c r="AK36" i="17" s="1"/>
  <c r="AH35" i="17"/>
  <c r="AK35" i="17" s="1"/>
  <c r="AH34" i="17"/>
  <c r="AK34" i="17" s="1"/>
  <c r="AH33" i="17"/>
  <c r="AK33" i="17" s="1"/>
  <c r="AH32" i="17"/>
  <c r="AK32" i="17" s="1"/>
  <c r="AH31" i="17"/>
  <c r="AK31" i="17" s="1"/>
  <c r="AM30" i="17"/>
  <c r="AL30" i="17"/>
  <c r="AK30" i="17"/>
  <c r="AH29" i="17"/>
  <c r="AK29" i="17" s="1"/>
  <c r="AH28" i="17"/>
  <c r="AK28" i="17" s="1"/>
  <c r="AH27" i="17"/>
  <c r="AK27" i="17" s="1"/>
  <c r="AH26" i="17"/>
  <c r="AK26" i="17" s="1"/>
  <c r="AH25" i="17"/>
  <c r="AK25" i="17" s="1"/>
  <c r="AH24" i="17"/>
  <c r="AK24" i="17" s="1"/>
  <c r="AM23" i="17"/>
  <c r="AL23" i="17"/>
  <c r="AK23" i="17"/>
  <c r="AH22" i="17"/>
  <c r="AK22" i="17" s="1"/>
  <c r="AH21" i="17"/>
  <c r="AK21" i="17" s="1"/>
  <c r="AH20" i="17"/>
  <c r="AK20" i="17" s="1"/>
  <c r="AH19" i="17"/>
  <c r="AK19" i="17" s="1"/>
  <c r="AJ18" i="17"/>
  <c r="AM18" i="17" s="1"/>
  <c r="AI18" i="17"/>
  <c r="AL18" i="17" s="1"/>
  <c r="AH18" i="17"/>
  <c r="AK18" i="17" s="1"/>
  <c r="AJ17" i="17"/>
  <c r="AM17" i="17" s="1"/>
  <c r="AI17" i="17"/>
  <c r="AL17" i="17" s="1"/>
  <c r="AH17" i="17"/>
  <c r="AK17" i="17" s="1"/>
  <c r="AM16" i="17"/>
  <c r="AL16" i="17"/>
  <c r="AK16" i="17"/>
  <c r="T24" i="17"/>
  <c r="W24" i="17" s="1"/>
  <c r="Z24" i="17" s="1"/>
  <c r="S24" i="17"/>
  <c r="V24" i="17" s="1"/>
  <c r="Y24" i="17" s="1"/>
  <c r="T38" i="17"/>
  <c r="W38" i="17" s="1"/>
  <c r="Z38" i="17" s="1"/>
  <c r="S38" i="17"/>
  <c r="S39" i="17" s="1"/>
  <c r="T39" i="17"/>
  <c r="T40" i="17" s="1"/>
  <c r="T41" i="17" s="1"/>
  <c r="T42" i="17" s="1"/>
  <c r="T43" i="17" s="1"/>
  <c r="T32" i="17"/>
  <c r="T33" i="17" s="1"/>
  <c r="T34" i="17" s="1"/>
  <c r="T35" i="17" s="1"/>
  <c r="T36" i="17" s="1"/>
  <c r="S32" i="17"/>
  <c r="V32" i="17" s="1"/>
  <c r="Y32" i="17" s="1"/>
  <c r="T25" i="17"/>
  <c r="T26" i="17" s="1"/>
  <c r="T27" i="17" s="1"/>
  <c r="T28" i="17" s="1"/>
  <c r="T29" i="17" s="1"/>
  <c r="S25" i="17"/>
  <c r="S26" i="17" s="1"/>
  <c r="S27" i="17" s="1"/>
  <c r="S28" i="17" s="1"/>
  <c r="S29" i="17" s="1"/>
  <c r="S18" i="17"/>
  <c r="S19" i="17" s="1"/>
  <c r="S20" i="17" s="1"/>
  <c r="S21" i="17" s="1"/>
  <c r="S22" i="17" s="1"/>
  <c r="T18" i="17"/>
  <c r="T19" i="17" s="1"/>
  <c r="T20" i="17" s="1"/>
  <c r="T21" i="17" s="1"/>
  <c r="T22" i="17" s="1"/>
  <c r="U43" i="17"/>
  <c r="X43" i="17" s="1"/>
  <c r="U42" i="17"/>
  <c r="X42" i="17" s="1"/>
  <c r="U41" i="17"/>
  <c r="X41" i="17" s="1"/>
  <c r="U40" i="17"/>
  <c r="X40" i="17" s="1"/>
  <c r="U39" i="17"/>
  <c r="X39" i="17" s="1"/>
  <c r="V38" i="17"/>
  <c r="Y38" i="17" s="1"/>
  <c r="U38" i="17"/>
  <c r="X38" i="17" s="1"/>
  <c r="Z37" i="17"/>
  <c r="Y37" i="17"/>
  <c r="X37" i="17"/>
  <c r="U36" i="17"/>
  <c r="X36" i="17" s="1"/>
  <c r="U35" i="17"/>
  <c r="X35" i="17" s="1"/>
  <c r="U34" i="17"/>
  <c r="X34" i="17" s="1"/>
  <c r="U33" i="17"/>
  <c r="X33" i="17" s="1"/>
  <c r="U32" i="17"/>
  <c r="X32" i="17" s="1"/>
  <c r="W32" i="17"/>
  <c r="Z32" i="17" s="1"/>
  <c r="W31" i="17"/>
  <c r="Z31" i="17" s="1"/>
  <c r="V31" i="17"/>
  <c r="Y31" i="17" s="1"/>
  <c r="U31" i="17"/>
  <c r="X31" i="17" s="1"/>
  <c r="Z30" i="17"/>
  <c r="Y30" i="17"/>
  <c r="X30" i="17"/>
  <c r="U29" i="17"/>
  <c r="X29" i="17" s="1"/>
  <c r="U28" i="17"/>
  <c r="X28" i="17" s="1"/>
  <c r="U27" i="17"/>
  <c r="X27" i="17" s="1"/>
  <c r="U26" i="17"/>
  <c r="X26" i="17" s="1"/>
  <c r="U25" i="17"/>
  <c r="X25" i="17" s="1"/>
  <c r="U24" i="17"/>
  <c r="X24" i="17" s="1"/>
  <c r="Z23" i="17"/>
  <c r="Y23" i="17"/>
  <c r="X23" i="17"/>
  <c r="U22" i="17"/>
  <c r="X22" i="17" s="1"/>
  <c r="U21" i="17"/>
  <c r="X21" i="17" s="1"/>
  <c r="U20" i="17"/>
  <c r="X20" i="17" s="1"/>
  <c r="U19" i="17"/>
  <c r="X19" i="17" s="1"/>
  <c r="U18" i="17"/>
  <c r="X18" i="17" s="1"/>
  <c r="W17" i="17"/>
  <c r="Z17" i="17" s="1"/>
  <c r="V17" i="17"/>
  <c r="Y17" i="17" s="1"/>
  <c r="U17" i="17"/>
  <c r="X17" i="17" s="1"/>
  <c r="Z16" i="17"/>
  <c r="Y16" i="17"/>
  <c r="X16" i="17"/>
  <c r="AW102" i="17" l="1"/>
  <c r="AZ103" i="17"/>
  <c r="BC103" i="17" s="1"/>
  <c r="S33" i="17"/>
  <c r="S34" i="17" s="1"/>
  <c r="S35" i="17" s="1"/>
  <c r="S36" i="17" s="1"/>
  <c r="BZ108" i="17"/>
  <c r="CC108" i="17" s="1"/>
  <c r="BP108" i="17"/>
  <c r="BX110" i="17"/>
  <c r="CA110" i="17" s="1"/>
  <c r="BX112" i="17"/>
  <c r="CA112" i="17" s="1"/>
  <c r="BX108" i="17"/>
  <c r="CA108" i="17" s="1"/>
  <c r="BX109" i="17"/>
  <c r="CA109" i="17" s="1"/>
  <c r="BX107" i="17"/>
  <c r="CA107" i="17" s="1"/>
  <c r="BX111" i="17"/>
  <c r="CA111" i="17" s="1"/>
  <c r="BA101" i="17"/>
  <c r="BD101" i="17" s="1"/>
  <c r="BD115" i="17"/>
  <c r="BA121" i="17"/>
  <c r="BD110" i="17"/>
  <c r="BN110" i="17" s="1"/>
  <c r="BQ110" i="17" s="1"/>
  <c r="BA116" i="17"/>
  <c r="BC109" i="17"/>
  <c r="BM109" i="17" s="1"/>
  <c r="AZ115" i="17"/>
  <c r="BC114" i="17"/>
  <c r="AZ120" i="17"/>
  <c r="BA118" i="17"/>
  <c r="BD118" i="17" s="1"/>
  <c r="AW124" i="17"/>
  <c r="BL48" i="17"/>
  <c r="BO48" i="17" s="1"/>
  <c r="AZ48" i="17"/>
  <c r="BC48" i="17" s="1"/>
  <c r="BF48" i="17"/>
  <c r="BI48" i="17" s="1"/>
  <c r="AR77" i="17"/>
  <c r="AR110" i="17" s="1"/>
  <c r="BE75" i="17"/>
  <c r="BK75" i="17"/>
  <c r="BN75" i="17" s="1"/>
  <c r="AY75" i="17"/>
  <c r="BB75" i="17" s="1"/>
  <c r="BK53" i="17"/>
  <c r="BN53" i="17" s="1"/>
  <c r="AY53" i="17"/>
  <c r="BB53" i="17" s="1"/>
  <c r="BE53" i="17"/>
  <c r="BH53" i="17" s="1"/>
  <c r="BE59" i="17"/>
  <c r="BH59" i="17" s="1"/>
  <c r="BK59" i="17"/>
  <c r="BN59" i="17" s="1"/>
  <c r="AY59" i="17"/>
  <c r="BB59" i="17" s="1"/>
  <c r="BE61" i="17"/>
  <c r="BH61" i="17" s="1"/>
  <c r="BK61" i="17"/>
  <c r="BN61" i="17" s="1"/>
  <c r="AY61" i="17"/>
  <c r="BB61" i="17" s="1"/>
  <c r="BG48" i="17"/>
  <c r="BJ48" i="17" s="1"/>
  <c r="BA48" i="17"/>
  <c r="BD48" i="17" s="1"/>
  <c r="BM48" i="17"/>
  <c r="BP48" i="17" s="1"/>
  <c r="AJ24" i="17"/>
  <c r="AM24" i="17" s="1"/>
  <c r="BE69" i="17"/>
  <c r="BH69" i="17" s="1"/>
  <c r="AY69" i="17"/>
  <c r="BB69" i="17" s="1"/>
  <c r="BK69" i="17"/>
  <c r="BN69" i="17" s="1"/>
  <c r="BH75" i="17"/>
  <c r="AX18" i="17"/>
  <c r="BA18" i="17" s="1"/>
  <c r="AX24" i="17"/>
  <c r="BA24" i="17" s="1"/>
  <c r="BD24" i="17" s="1"/>
  <c r="AU49" i="17"/>
  <c r="AY41" i="17"/>
  <c r="BB41" i="17" s="1"/>
  <c r="V18" i="17"/>
  <c r="Y18" i="17" s="1"/>
  <c r="W25" i="17"/>
  <c r="Z25" i="17" s="1"/>
  <c r="AI24" i="17"/>
  <c r="AL24" i="17" s="1"/>
  <c r="AU18" i="17"/>
  <c r="AZ18" i="17" s="1"/>
  <c r="BC18" i="17" s="1"/>
  <c r="AX56" i="17"/>
  <c r="AT72" i="17"/>
  <c r="AU72" i="17" s="1"/>
  <c r="AU64" i="17"/>
  <c r="AZ64" i="17" s="1"/>
  <c r="AX57" i="17"/>
  <c r="AV58" i="17"/>
  <c r="AS51" i="17"/>
  <c r="AU50" i="17"/>
  <c r="AV51" i="17"/>
  <c r="AX50" i="17"/>
  <c r="AX64" i="17"/>
  <c r="AW72" i="17"/>
  <c r="AX72" i="17" s="1"/>
  <c r="AT73" i="17"/>
  <c r="AU73" i="17" s="1"/>
  <c r="AU65" i="17"/>
  <c r="AZ65" i="17" s="1"/>
  <c r="AS67" i="17"/>
  <c r="AU66" i="17"/>
  <c r="AS74" i="17"/>
  <c r="AS107" i="17" s="1"/>
  <c r="AS58" i="17"/>
  <c r="AU57" i="17"/>
  <c r="AX65" i="17"/>
  <c r="AU56" i="17"/>
  <c r="AV66" i="17"/>
  <c r="AV73" i="17"/>
  <c r="AX49" i="17"/>
  <c r="S40" i="17"/>
  <c r="S41" i="17" s="1"/>
  <c r="S42" i="17" s="1"/>
  <c r="S43" i="17" s="1"/>
  <c r="V39" i="17"/>
  <c r="Y39" i="17" s="1"/>
  <c r="AG39" i="17"/>
  <c r="AJ39" i="17" s="1"/>
  <c r="AM39" i="17" s="1"/>
  <c r="AJ32" i="17"/>
  <c r="AM32" i="17" s="1"/>
  <c r="AY27" i="17"/>
  <c r="BB27" i="17" s="1"/>
  <c r="AX25" i="17"/>
  <c r="BA25" i="17" s="1"/>
  <c r="BD25" i="17" s="1"/>
  <c r="BD18" i="17"/>
  <c r="BD17" i="17"/>
  <c r="AV21" i="17"/>
  <c r="AX20" i="17"/>
  <c r="AV28" i="17"/>
  <c r="AX27" i="17"/>
  <c r="BA27" i="17" s="1"/>
  <c r="BD27" i="17" s="1"/>
  <c r="AX26" i="17"/>
  <c r="BA26" i="17" s="1"/>
  <c r="BD26" i="17" s="1"/>
  <c r="AU24" i="17"/>
  <c r="AT31" i="17"/>
  <c r="AX31" i="17"/>
  <c r="AW38" i="17"/>
  <c r="AT39" i="17"/>
  <c r="AU39" i="17" s="1"/>
  <c r="AZ39" i="17" s="1"/>
  <c r="BC39" i="17" s="1"/>
  <c r="AU32" i="17"/>
  <c r="AZ32" i="17" s="1"/>
  <c r="BC32" i="17" s="1"/>
  <c r="AS34" i="17"/>
  <c r="AU33" i="17"/>
  <c r="AZ33" i="17" s="1"/>
  <c r="BC33" i="17" s="1"/>
  <c r="AS40" i="17"/>
  <c r="AS20" i="17"/>
  <c r="AU19" i="17"/>
  <c r="AZ19" i="17" s="1"/>
  <c r="BC19" i="17" s="1"/>
  <c r="AX19" i="17"/>
  <c r="AS26" i="17"/>
  <c r="AU25" i="17"/>
  <c r="AZ25" i="17" s="1"/>
  <c r="BC25" i="17" s="1"/>
  <c r="AX32" i="17"/>
  <c r="AX38" i="17"/>
  <c r="BA38" i="17" s="1"/>
  <c r="BD38" i="17" s="1"/>
  <c r="AV33" i="17"/>
  <c r="AV39" i="17"/>
  <c r="AJ31" i="17"/>
  <c r="AM31" i="17" s="1"/>
  <c r="AI31" i="17"/>
  <c r="AL31" i="17" s="1"/>
  <c r="AI32" i="17"/>
  <c r="AL32" i="17" s="1"/>
  <c r="AJ33" i="17"/>
  <c r="AM33" i="17" s="1"/>
  <c r="AJ25" i="17"/>
  <c r="AM25" i="17" s="1"/>
  <c r="AI19" i="17"/>
  <c r="AL19" i="17" s="1"/>
  <c r="AJ19" i="17"/>
  <c r="AM19" i="17" s="1"/>
  <c r="AI33" i="17"/>
  <c r="AL33" i="17" s="1"/>
  <c r="W39" i="17"/>
  <c r="Z39" i="17" s="1"/>
  <c r="W40" i="17"/>
  <c r="Z40" i="17" s="1"/>
  <c r="V19" i="17"/>
  <c r="Y19" i="17" s="1"/>
  <c r="V26" i="17"/>
  <c r="Y26" i="17" s="1"/>
  <c r="V33" i="17"/>
  <c r="Y33" i="17" s="1"/>
  <c r="W19" i="17"/>
  <c r="Z19" i="17" s="1"/>
  <c r="W26" i="17"/>
  <c r="Z26" i="17" s="1"/>
  <c r="W18" i="17"/>
  <c r="Z18" i="17" s="1"/>
  <c r="V25" i="17"/>
  <c r="Y25" i="17" s="1"/>
  <c r="M37" i="17"/>
  <c r="L37" i="17"/>
  <c r="K37" i="17"/>
  <c r="M30" i="17"/>
  <c r="L30" i="17"/>
  <c r="K30" i="17"/>
  <c r="M23" i="17"/>
  <c r="L23" i="17"/>
  <c r="K23" i="17"/>
  <c r="M16" i="17"/>
  <c r="L16" i="17"/>
  <c r="K16" i="17"/>
  <c r="J38" i="17"/>
  <c r="M38" i="17" s="1"/>
  <c r="I38" i="17"/>
  <c r="L38" i="17" s="1"/>
  <c r="J31" i="17"/>
  <c r="M31" i="17" s="1"/>
  <c r="I31" i="17"/>
  <c r="L31" i="17" s="1"/>
  <c r="H36" i="17"/>
  <c r="K36" i="17" s="1"/>
  <c r="H35" i="17"/>
  <c r="K35" i="17" s="1"/>
  <c r="H34" i="17"/>
  <c r="K34" i="17" s="1"/>
  <c r="H33" i="17"/>
  <c r="K33" i="17" s="1"/>
  <c r="H32" i="17"/>
  <c r="K32" i="17" s="1"/>
  <c r="H43" i="17"/>
  <c r="K43" i="17" s="1"/>
  <c r="H42" i="17"/>
  <c r="K42" i="17" s="1"/>
  <c r="H41" i="17"/>
  <c r="K41" i="17" s="1"/>
  <c r="H40" i="17"/>
  <c r="K40" i="17" s="1"/>
  <c r="H39" i="17"/>
  <c r="K39" i="17" s="1"/>
  <c r="H38" i="17"/>
  <c r="K38" i="17" s="1"/>
  <c r="H31" i="17"/>
  <c r="K31" i="17" s="1"/>
  <c r="H29" i="17"/>
  <c r="K29" i="17" s="1"/>
  <c r="H28" i="17"/>
  <c r="K28" i="17" s="1"/>
  <c r="H27" i="17"/>
  <c r="K27" i="17" s="1"/>
  <c r="H26" i="17"/>
  <c r="K26" i="17" s="1"/>
  <c r="H25" i="17"/>
  <c r="K25" i="17" s="1"/>
  <c r="H24" i="17"/>
  <c r="K24" i="17" s="1"/>
  <c r="I24" i="17"/>
  <c r="L24" i="17" s="1"/>
  <c r="J24" i="17"/>
  <c r="M24" i="17" s="1"/>
  <c r="J17" i="17"/>
  <c r="M17" i="17" s="1"/>
  <c r="I17" i="17"/>
  <c r="L17" i="17" s="1"/>
  <c r="H22" i="17"/>
  <c r="K22" i="17" s="1"/>
  <c r="H21" i="17"/>
  <c r="K21" i="17" s="1"/>
  <c r="H20" i="17"/>
  <c r="K20" i="17" s="1"/>
  <c r="H19" i="17"/>
  <c r="K19" i="17" s="1"/>
  <c r="H18" i="17"/>
  <c r="K18" i="17" s="1"/>
  <c r="H17" i="17"/>
  <c r="K17" i="17" s="1"/>
  <c r="G32" i="17"/>
  <c r="G33" i="17" s="1"/>
  <c r="G34" i="17" s="1"/>
  <c r="G35" i="17" s="1"/>
  <c r="G36" i="17" s="1"/>
  <c r="J36" i="17" s="1"/>
  <c r="M36" i="17" s="1"/>
  <c r="F32" i="17"/>
  <c r="F33" i="17" s="1"/>
  <c r="F34" i="17" s="1"/>
  <c r="F35" i="17" s="1"/>
  <c r="F36" i="17" s="1"/>
  <c r="I36" i="17" s="1"/>
  <c r="L36" i="17" s="1"/>
  <c r="G25" i="17"/>
  <c r="G26" i="17" s="1"/>
  <c r="G27" i="17" s="1"/>
  <c r="G28" i="17" s="1"/>
  <c r="G29" i="17" s="1"/>
  <c r="J29" i="17" s="1"/>
  <c r="M29" i="17" s="1"/>
  <c r="F25" i="17"/>
  <c r="I25" i="17" s="1"/>
  <c r="L25" i="17" s="1"/>
  <c r="G18" i="17"/>
  <c r="G19" i="17" s="1"/>
  <c r="G20" i="17" s="1"/>
  <c r="G21" i="17" s="1"/>
  <c r="G22" i="17" s="1"/>
  <c r="J22" i="17" s="1"/>
  <c r="M22" i="17" s="1"/>
  <c r="F18" i="17"/>
  <c r="F19" i="17" s="1"/>
  <c r="F20" i="17" s="1"/>
  <c r="F21" i="17" s="1"/>
  <c r="F22" i="17" s="1"/>
  <c r="I22" i="17" s="1"/>
  <c r="L22" i="17" s="1"/>
  <c r="G39" i="17"/>
  <c r="G40" i="17" s="1"/>
  <c r="G41" i="17" s="1"/>
  <c r="G42" i="17" s="1"/>
  <c r="G43" i="17" s="1"/>
  <c r="J43" i="17" s="1"/>
  <c r="M43" i="17" s="1"/>
  <c r="F39" i="17"/>
  <c r="F40" i="17" s="1"/>
  <c r="F41" i="17" s="1"/>
  <c r="F42" i="17" s="1"/>
  <c r="F43" i="17" s="1"/>
  <c r="I43" i="17" s="1"/>
  <c r="L43" i="17" s="1"/>
  <c r="R1" i="17"/>
  <c r="Q1" i="17"/>
  <c r="P1" i="17"/>
  <c r="AT3" i="17"/>
  <c r="AS3" i="17"/>
  <c r="AR3" i="17"/>
  <c r="AM3" i="17"/>
  <c r="AL3" i="17"/>
  <c r="AK3" i="17"/>
  <c r="AF3" i="17"/>
  <c r="AE3" i="17"/>
  <c r="AD3" i="17"/>
  <c r="Y3" i="17"/>
  <c r="X3" i="17"/>
  <c r="W3" i="17"/>
  <c r="R3" i="17"/>
  <c r="Q3" i="17"/>
  <c r="P3" i="17"/>
  <c r="K3" i="17"/>
  <c r="J3" i="17"/>
  <c r="I3" i="17"/>
  <c r="AT1" i="17"/>
  <c r="AS1" i="17"/>
  <c r="AR1" i="17"/>
  <c r="AM1" i="17"/>
  <c r="AL1" i="17"/>
  <c r="AK1" i="17"/>
  <c r="AF1" i="17"/>
  <c r="AE1" i="17"/>
  <c r="AD1" i="17"/>
  <c r="Y1" i="17"/>
  <c r="X1" i="17"/>
  <c r="W1" i="17"/>
  <c r="AQ13" i="17"/>
  <c r="AT13" i="17" s="1"/>
  <c r="AP13" i="17"/>
  <c r="AS13" i="17" s="1"/>
  <c r="AO13" i="17"/>
  <c r="AR13" i="17" s="1"/>
  <c r="AQ12" i="17"/>
  <c r="AT12" i="17" s="1"/>
  <c r="AP12" i="17"/>
  <c r="AS12" i="17" s="1"/>
  <c r="AO12" i="17"/>
  <c r="AR12" i="17" s="1"/>
  <c r="AQ11" i="17"/>
  <c r="AT11" i="17" s="1"/>
  <c r="AP11" i="17"/>
  <c r="AS11" i="17" s="1"/>
  <c r="AO11" i="17"/>
  <c r="AR11" i="17" s="1"/>
  <c r="AQ10" i="17"/>
  <c r="AT10" i="17" s="1"/>
  <c r="AP10" i="17"/>
  <c r="AS10" i="17" s="1"/>
  <c r="AO10" i="17"/>
  <c r="AR10" i="17" s="1"/>
  <c r="AQ9" i="17"/>
  <c r="AT9" i="17" s="1"/>
  <c r="AP9" i="17"/>
  <c r="AS9" i="17" s="1"/>
  <c r="AO9" i="17"/>
  <c r="AR9" i="17" s="1"/>
  <c r="AQ8" i="17"/>
  <c r="AT8" i="17" s="1"/>
  <c r="AP8" i="17"/>
  <c r="AS8" i="17" s="1"/>
  <c r="AO8" i="17"/>
  <c r="AR8" i="17" s="1"/>
  <c r="AQ7" i="17"/>
  <c r="AT7" i="17" s="1"/>
  <c r="AP7" i="17"/>
  <c r="AS7" i="17" s="1"/>
  <c r="AO7" i="17"/>
  <c r="AR7" i="17" s="1"/>
  <c r="AQ6" i="17"/>
  <c r="AT6" i="17" s="1"/>
  <c r="AP6" i="17"/>
  <c r="AS6" i="17" s="1"/>
  <c r="AO6" i="17"/>
  <c r="AR6" i="17" s="1"/>
  <c r="AQ5" i="17"/>
  <c r="AT5" i="17" s="1"/>
  <c r="AP5" i="17"/>
  <c r="AS5" i="17" s="1"/>
  <c r="AO5" i="17"/>
  <c r="AR5" i="17" s="1"/>
  <c r="AQ4" i="17"/>
  <c r="AT4" i="17" s="1"/>
  <c r="AP4" i="17"/>
  <c r="AS4" i="17" s="1"/>
  <c r="AO4" i="17"/>
  <c r="AR4" i="17" s="1"/>
  <c r="AJ13" i="17"/>
  <c r="AM13" i="17" s="1"/>
  <c r="AI13" i="17"/>
  <c r="AL13" i="17" s="1"/>
  <c r="AH13" i="17"/>
  <c r="AK13" i="17" s="1"/>
  <c r="AJ12" i="17"/>
  <c r="AM12" i="17" s="1"/>
  <c r="AI12" i="17"/>
  <c r="AL12" i="17" s="1"/>
  <c r="AH12" i="17"/>
  <c r="AK12" i="17" s="1"/>
  <c r="AJ11" i="17"/>
  <c r="AM11" i="17" s="1"/>
  <c r="AI11" i="17"/>
  <c r="AL11" i="17" s="1"/>
  <c r="AH11" i="17"/>
  <c r="AK11" i="17" s="1"/>
  <c r="AJ10" i="17"/>
  <c r="AM10" i="17" s="1"/>
  <c r="AI10" i="17"/>
  <c r="AL10" i="17" s="1"/>
  <c r="AH10" i="17"/>
  <c r="AK10" i="17" s="1"/>
  <c r="AJ9" i="17"/>
  <c r="AM9" i="17" s="1"/>
  <c r="AI9" i="17"/>
  <c r="AL9" i="17" s="1"/>
  <c r="AH9" i="17"/>
  <c r="AK9" i="17" s="1"/>
  <c r="AJ8" i="17"/>
  <c r="AM8" i="17" s="1"/>
  <c r="AI8" i="17"/>
  <c r="AL8" i="17" s="1"/>
  <c r="AH8" i="17"/>
  <c r="AK8" i="17" s="1"/>
  <c r="AJ7" i="17"/>
  <c r="AM7" i="17" s="1"/>
  <c r="AI7" i="17"/>
  <c r="AL7" i="17" s="1"/>
  <c r="AH7" i="17"/>
  <c r="AK7" i="17" s="1"/>
  <c r="AJ6" i="17"/>
  <c r="AM6" i="17" s="1"/>
  <c r="AI6" i="17"/>
  <c r="AL6" i="17" s="1"/>
  <c r="AH6" i="17"/>
  <c r="AK6" i="17" s="1"/>
  <c r="AJ5" i="17"/>
  <c r="AM5" i="17" s="1"/>
  <c r="AI5" i="17"/>
  <c r="AL5" i="17" s="1"/>
  <c r="AH5" i="17"/>
  <c r="AK5" i="17" s="1"/>
  <c r="AJ4" i="17"/>
  <c r="AM4" i="17" s="1"/>
  <c r="AI4" i="17"/>
  <c r="AL4" i="17" s="1"/>
  <c r="AH4" i="17"/>
  <c r="AK4" i="17" s="1"/>
  <c r="AC13" i="17"/>
  <c r="AF13" i="17" s="1"/>
  <c r="AB13" i="17"/>
  <c r="AE13" i="17" s="1"/>
  <c r="AA13" i="17"/>
  <c r="AD13" i="17" s="1"/>
  <c r="AC12" i="17"/>
  <c r="AF12" i="17" s="1"/>
  <c r="AB12" i="17"/>
  <c r="AE12" i="17" s="1"/>
  <c r="AA12" i="17"/>
  <c r="AD12" i="17" s="1"/>
  <c r="AC11" i="17"/>
  <c r="AF11" i="17" s="1"/>
  <c r="AB11" i="17"/>
  <c r="AE11" i="17" s="1"/>
  <c r="AA11" i="17"/>
  <c r="AD11" i="17" s="1"/>
  <c r="AC10" i="17"/>
  <c r="AF10" i="17" s="1"/>
  <c r="AB10" i="17"/>
  <c r="AE10" i="17" s="1"/>
  <c r="AA10" i="17"/>
  <c r="AD10" i="17" s="1"/>
  <c r="AC9" i="17"/>
  <c r="AF9" i="17" s="1"/>
  <c r="AB9" i="17"/>
  <c r="AE9" i="17" s="1"/>
  <c r="AA9" i="17"/>
  <c r="AD9" i="17" s="1"/>
  <c r="AC8" i="17"/>
  <c r="AF8" i="17" s="1"/>
  <c r="AB8" i="17"/>
  <c r="AE8" i="17" s="1"/>
  <c r="AA8" i="17"/>
  <c r="AD8" i="17" s="1"/>
  <c r="AC7" i="17"/>
  <c r="AF7" i="17" s="1"/>
  <c r="AB7" i="17"/>
  <c r="AE7" i="17" s="1"/>
  <c r="AA7" i="17"/>
  <c r="AD7" i="17" s="1"/>
  <c r="AC6" i="17"/>
  <c r="AF6" i="17" s="1"/>
  <c r="AB6" i="17"/>
  <c r="AE6" i="17" s="1"/>
  <c r="AA6" i="17"/>
  <c r="AD6" i="17" s="1"/>
  <c r="AC5" i="17"/>
  <c r="AF5" i="17" s="1"/>
  <c r="AB5" i="17"/>
  <c r="AE5" i="17" s="1"/>
  <c r="AA5" i="17"/>
  <c r="AD5" i="17" s="1"/>
  <c r="AC4" i="17"/>
  <c r="AF4" i="17" s="1"/>
  <c r="AB4" i="17"/>
  <c r="AE4" i="17" s="1"/>
  <c r="AA4" i="17"/>
  <c r="AD4" i="17" s="1"/>
  <c r="V13" i="17"/>
  <c r="Y13" i="17" s="1"/>
  <c r="U13" i="17"/>
  <c r="X13" i="17" s="1"/>
  <c r="T13" i="17"/>
  <c r="W13" i="17" s="1"/>
  <c r="V12" i="17"/>
  <c r="Y12" i="17" s="1"/>
  <c r="U12" i="17"/>
  <c r="X12" i="17" s="1"/>
  <c r="T12" i="17"/>
  <c r="W12" i="17" s="1"/>
  <c r="V11" i="17"/>
  <c r="Y11" i="17" s="1"/>
  <c r="U11" i="17"/>
  <c r="X11" i="17" s="1"/>
  <c r="T11" i="17"/>
  <c r="W11" i="17" s="1"/>
  <c r="V10" i="17"/>
  <c r="Y10" i="17" s="1"/>
  <c r="U10" i="17"/>
  <c r="X10" i="17" s="1"/>
  <c r="T10" i="17"/>
  <c r="W10" i="17" s="1"/>
  <c r="V9" i="17"/>
  <c r="Y9" i="17" s="1"/>
  <c r="U9" i="17"/>
  <c r="X9" i="17" s="1"/>
  <c r="T9" i="17"/>
  <c r="W9" i="17" s="1"/>
  <c r="V8" i="17"/>
  <c r="Y8" i="17" s="1"/>
  <c r="U8" i="17"/>
  <c r="X8" i="17" s="1"/>
  <c r="T8" i="17"/>
  <c r="W8" i="17" s="1"/>
  <c r="V7" i="17"/>
  <c r="Y7" i="17" s="1"/>
  <c r="U7" i="17"/>
  <c r="X7" i="17" s="1"/>
  <c r="T7" i="17"/>
  <c r="W7" i="17" s="1"/>
  <c r="V6" i="17"/>
  <c r="Y6" i="17" s="1"/>
  <c r="U6" i="17"/>
  <c r="X6" i="17" s="1"/>
  <c r="T6" i="17"/>
  <c r="W6" i="17" s="1"/>
  <c r="V5" i="17"/>
  <c r="Y5" i="17" s="1"/>
  <c r="U5" i="17"/>
  <c r="X5" i="17" s="1"/>
  <c r="T5" i="17"/>
  <c r="W5" i="17" s="1"/>
  <c r="V4" i="17"/>
  <c r="Y4" i="17" s="1"/>
  <c r="U4" i="17"/>
  <c r="X4" i="17" s="1"/>
  <c r="T4" i="17"/>
  <c r="W4" i="17" s="1"/>
  <c r="K1" i="17"/>
  <c r="J1" i="17"/>
  <c r="I1" i="17"/>
  <c r="O13" i="17"/>
  <c r="R13" i="17" s="1"/>
  <c r="N13" i="17"/>
  <c r="Q13" i="17" s="1"/>
  <c r="M13" i="17"/>
  <c r="P13" i="17" s="1"/>
  <c r="O12" i="17"/>
  <c r="R12" i="17" s="1"/>
  <c r="N12" i="17"/>
  <c r="Q12" i="17" s="1"/>
  <c r="M12" i="17"/>
  <c r="P12" i="17" s="1"/>
  <c r="O11" i="17"/>
  <c r="R11" i="17" s="1"/>
  <c r="N11" i="17"/>
  <c r="Q11" i="17" s="1"/>
  <c r="M11" i="17"/>
  <c r="P11" i="17" s="1"/>
  <c r="O10" i="17"/>
  <c r="R10" i="17" s="1"/>
  <c r="N10" i="17"/>
  <c r="Q10" i="17" s="1"/>
  <c r="M10" i="17"/>
  <c r="P10" i="17" s="1"/>
  <c r="O9" i="17"/>
  <c r="R9" i="17" s="1"/>
  <c r="N9" i="17"/>
  <c r="Q9" i="17" s="1"/>
  <c r="M9" i="17"/>
  <c r="P9" i="17" s="1"/>
  <c r="O8" i="17"/>
  <c r="R8" i="17" s="1"/>
  <c r="N8" i="17"/>
  <c r="Q8" i="17" s="1"/>
  <c r="M8" i="17"/>
  <c r="P8" i="17" s="1"/>
  <c r="O7" i="17"/>
  <c r="R7" i="17" s="1"/>
  <c r="N7" i="17"/>
  <c r="Q7" i="17" s="1"/>
  <c r="M7" i="17"/>
  <c r="P7" i="17" s="1"/>
  <c r="O6" i="17"/>
  <c r="R6" i="17" s="1"/>
  <c r="N6" i="17"/>
  <c r="Q6" i="17" s="1"/>
  <c r="M6" i="17"/>
  <c r="P6" i="17" s="1"/>
  <c r="O5" i="17"/>
  <c r="R5" i="17" s="1"/>
  <c r="N5" i="17"/>
  <c r="Q5" i="17" s="1"/>
  <c r="M5" i="17"/>
  <c r="P5" i="17" s="1"/>
  <c r="O4" i="17"/>
  <c r="R4" i="17" s="1"/>
  <c r="N4" i="17"/>
  <c r="Q4" i="17" s="1"/>
  <c r="M4" i="17"/>
  <c r="P4" i="17" s="1"/>
  <c r="H5" i="17"/>
  <c r="K5" i="17" s="1"/>
  <c r="H7" i="17"/>
  <c r="K7" i="17" s="1"/>
  <c r="H9" i="17"/>
  <c r="K9" i="17" s="1"/>
  <c r="H10" i="17"/>
  <c r="K10" i="17" s="1"/>
  <c r="H12" i="17"/>
  <c r="K12" i="17" s="1"/>
  <c r="H13" i="17"/>
  <c r="K13" i="17" s="1"/>
  <c r="H11" i="17"/>
  <c r="K11" i="17" s="1"/>
  <c r="H8" i="17"/>
  <c r="K8" i="17" s="1"/>
  <c r="H6" i="17"/>
  <c r="K6" i="17" s="1"/>
  <c r="H4" i="17"/>
  <c r="K4" i="17" s="1"/>
  <c r="F13" i="17"/>
  <c r="I13" i="17" s="1"/>
  <c r="F11" i="17"/>
  <c r="I11" i="17" s="1"/>
  <c r="F10" i="17"/>
  <c r="I10" i="17" s="1"/>
  <c r="G10" i="17"/>
  <c r="J10" i="17" s="1"/>
  <c r="G5" i="17"/>
  <c r="J5" i="17" s="1"/>
  <c r="G13" i="17"/>
  <c r="J13" i="17" s="1"/>
  <c r="G12" i="17"/>
  <c r="J12" i="17" s="1"/>
  <c r="G11" i="17"/>
  <c r="J11" i="17" s="1"/>
  <c r="G9" i="17"/>
  <c r="J9" i="17" s="1"/>
  <c r="G8" i="17"/>
  <c r="J8" i="17" s="1"/>
  <c r="G7" i="17"/>
  <c r="J7" i="17" s="1"/>
  <c r="G6" i="17"/>
  <c r="J6" i="17" s="1"/>
  <c r="G4" i="17"/>
  <c r="J4" i="17" s="1"/>
  <c r="F12" i="17"/>
  <c r="I12" i="17" s="1"/>
  <c r="F9" i="17"/>
  <c r="I9" i="17" s="1"/>
  <c r="F8" i="17"/>
  <c r="I8" i="17" s="1"/>
  <c r="F7" i="17"/>
  <c r="I7" i="17" s="1"/>
  <c r="F6" i="17"/>
  <c r="I6" i="17" s="1"/>
  <c r="F5" i="17"/>
  <c r="I5" i="17" s="1"/>
  <c r="F4" i="17"/>
  <c r="I4" i="17" s="1"/>
  <c r="J3" i="11"/>
  <c r="I3" i="11"/>
  <c r="H3" i="11"/>
  <c r="BA124" i="17" l="1"/>
  <c r="BD124" i="17" s="1"/>
  <c r="BP109" i="17"/>
  <c r="BZ109" i="17"/>
  <c r="CC109" i="17" s="1"/>
  <c r="AU107" i="17"/>
  <c r="BC107" i="17" s="1"/>
  <c r="BM107" i="17" s="1"/>
  <c r="AS108" i="17"/>
  <c r="BB110" i="17"/>
  <c r="AR112" i="17"/>
  <c r="BB112" i="17" s="1"/>
  <c r="AZ102" i="17"/>
  <c r="BC102" i="17" s="1"/>
  <c r="AW101" i="17"/>
  <c r="BF66" i="17"/>
  <c r="BI66" i="17" s="1"/>
  <c r="AZ66" i="17"/>
  <c r="BL66" i="17"/>
  <c r="BA100" i="17"/>
  <c r="BD100" i="17" s="1"/>
  <c r="AX99" i="17"/>
  <c r="BD111" i="17"/>
  <c r="BN111" i="17" s="1"/>
  <c r="BQ111" i="17" s="1"/>
  <c r="BA117" i="17"/>
  <c r="BC120" i="17"/>
  <c r="BC110" i="17"/>
  <c r="BM110" i="17" s="1"/>
  <c r="AZ116" i="17"/>
  <c r="BD116" i="17"/>
  <c r="BA122" i="17"/>
  <c r="BC115" i="17"/>
  <c r="AZ121" i="17"/>
  <c r="BD121" i="17"/>
  <c r="BL72" i="17"/>
  <c r="BO72" i="17" s="1"/>
  <c r="BF72" i="17"/>
  <c r="BI72" i="17" s="1"/>
  <c r="AZ72" i="17"/>
  <c r="BC72" i="17" s="1"/>
  <c r="BL56" i="17"/>
  <c r="BO56" i="17" s="1"/>
  <c r="AZ56" i="17"/>
  <c r="BC56" i="17" s="1"/>
  <c r="BF56" i="17"/>
  <c r="BI56" i="17" s="1"/>
  <c r="BL73" i="17"/>
  <c r="BO73" i="17" s="1"/>
  <c r="AZ73" i="17"/>
  <c r="BC73" i="17" s="1"/>
  <c r="BF73" i="17"/>
  <c r="BI73" i="17" s="1"/>
  <c r="BA57" i="17"/>
  <c r="BD57" i="17" s="1"/>
  <c r="BG57" i="17"/>
  <c r="BJ57" i="17" s="1"/>
  <c r="BM57" i="17"/>
  <c r="BP57" i="17" s="1"/>
  <c r="BL57" i="17"/>
  <c r="BO57" i="17" s="1"/>
  <c r="BF57" i="17"/>
  <c r="BI57" i="17" s="1"/>
  <c r="AZ57" i="17"/>
  <c r="BC57" i="17" s="1"/>
  <c r="BM64" i="17"/>
  <c r="BP64" i="17" s="1"/>
  <c r="BG64" i="17"/>
  <c r="BJ64" i="17" s="1"/>
  <c r="BA64" i="17"/>
  <c r="BD64" i="17" s="1"/>
  <c r="BC65" i="17"/>
  <c r="BL65" i="17"/>
  <c r="BO65" i="17" s="1"/>
  <c r="BF65" i="17"/>
  <c r="BI65" i="17" s="1"/>
  <c r="BM50" i="17"/>
  <c r="BP50" i="17" s="1"/>
  <c r="BG50" i="17"/>
  <c r="BJ50" i="17" s="1"/>
  <c r="BA50" i="17"/>
  <c r="BD50" i="17" s="1"/>
  <c r="BA56" i="17"/>
  <c r="BD56" i="17" s="1"/>
  <c r="BG56" i="17"/>
  <c r="BJ56" i="17" s="1"/>
  <c r="BM56" i="17"/>
  <c r="BP56" i="17" s="1"/>
  <c r="BM49" i="17"/>
  <c r="BP49" i="17" s="1"/>
  <c r="BA49" i="17"/>
  <c r="BD49" i="17" s="1"/>
  <c r="BG49" i="17"/>
  <c r="BJ49" i="17" s="1"/>
  <c r="BM65" i="17"/>
  <c r="BP65" i="17" s="1"/>
  <c r="BG65" i="17"/>
  <c r="BJ65" i="17" s="1"/>
  <c r="BA65" i="17"/>
  <c r="BD65" i="17" s="1"/>
  <c r="BA72" i="17"/>
  <c r="BD72" i="17" s="1"/>
  <c r="BM72" i="17"/>
  <c r="BP72" i="17" s="1"/>
  <c r="BG72" i="17"/>
  <c r="BJ72" i="17" s="1"/>
  <c r="AZ50" i="17"/>
  <c r="BC50" i="17" s="1"/>
  <c r="BF50" i="17"/>
  <c r="BI50" i="17" s="1"/>
  <c r="BL50" i="17"/>
  <c r="BO50" i="17" s="1"/>
  <c r="BC64" i="17"/>
  <c r="BL64" i="17"/>
  <c r="BO64" i="17" s="1"/>
  <c r="BF64" i="17"/>
  <c r="BI64" i="17" s="1"/>
  <c r="BF49" i="17"/>
  <c r="BI49" i="17" s="1"/>
  <c r="BL49" i="17"/>
  <c r="BO49" i="17" s="1"/>
  <c r="AZ49" i="17"/>
  <c r="BC49" i="17" s="1"/>
  <c r="BK77" i="17"/>
  <c r="BN77" i="17" s="1"/>
  <c r="BE77" i="17"/>
  <c r="BH77" i="17" s="1"/>
  <c r="AY77" i="17"/>
  <c r="BB77" i="17" s="1"/>
  <c r="AV59" i="17"/>
  <c r="AX58" i="17"/>
  <c r="AX73" i="17"/>
  <c r="AV74" i="17"/>
  <c r="AV107" i="17" s="1"/>
  <c r="AS75" i="17"/>
  <c r="AU74" i="17"/>
  <c r="AV52" i="17"/>
  <c r="AX51" i="17"/>
  <c r="AX66" i="17"/>
  <c r="AV67" i="17"/>
  <c r="AS59" i="17"/>
  <c r="AU58" i="17"/>
  <c r="AS68" i="17"/>
  <c r="AU67" i="17"/>
  <c r="AU51" i="17"/>
  <c r="AS52" i="17"/>
  <c r="J19" i="17"/>
  <c r="M19" i="17" s="1"/>
  <c r="I33" i="17"/>
  <c r="L33" i="17" s="1"/>
  <c r="I35" i="17"/>
  <c r="L35" i="17" s="1"/>
  <c r="I39" i="17"/>
  <c r="L39" i="17" s="1"/>
  <c r="I41" i="17"/>
  <c r="L41" i="17" s="1"/>
  <c r="J21" i="17"/>
  <c r="M21" i="17" s="1"/>
  <c r="J33" i="17"/>
  <c r="M33" i="17" s="1"/>
  <c r="J35" i="17"/>
  <c r="M35" i="17" s="1"/>
  <c r="J39" i="17"/>
  <c r="M39" i="17" s="1"/>
  <c r="J41" i="17"/>
  <c r="M41" i="17" s="1"/>
  <c r="AZ24" i="17"/>
  <c r="BC24" i="17" s="1"/>
  <c r="BA20" i="17"/>
  <c r="BD20" i="17" s="1"/>
  <c r="J25" i="17"/>
  <c r="M25" i="17" s="1"/>
  <c r="I32" i="17"/>
  <c r="L32" i="17" s="1"/>
  <c r="I34" i="17"/>
  <c r="L34" i="17" s="1"/>
  <c r="I40" i="17"/>
  <c r="L40" i="17" s="1"/>
  <c r="I42" i="17"/>
  <c r="L42" i="17" s="1"/>
  <c r="BA19" i="17"/>
  <c r="BD19" i="17" s="1"/>
  <c r="J27" i="17"/>
  <c r="M27" i="17" s="1"/>
  <c r="J32" i="17"/>
  <c r="M32" i="17" s="1"/>
  <c r="J34" i="17"/>
  <c r="M34" i="17" s="1"/>
  <c r="J40" i="17"/>
  <c r="M40" i="17" s="1"/>
  <c r="J42" i="17"/>
  <c r="M42" i="17" s="1"/>
  <c r="BA32" i="17"/>
  <c r="BD32" i="17" s="1"/>
  <c r="BA31" i="17"/>
  <c r="BD31" i="17" s="1"/>
  <c r="AX33" i="17"/>
  <c r="AV34" i="17"/>
  <c r="AU26" i="17"/>
  <c r="AZ26" i="17" s="1"/>
  <c r="BC26" i="17" s="1"/>
  <c r="AS27" i="17"/>
  <c r="AT38" i="17"/>
  <c r="AU38" i="17" s="1"/>
  <c r="AZ38" i="17" s="1"/>
  <c r="BC38" i="17" s="1"/>
  <c r="AU31" i="17"/>
  <c r="AV29" i="17"/>
  <c r="AX29" i="17" s="1"/>
  <c r="BA29" i="17" s="1"/>
  <c r="BD29" i="17" s="1"/>
  <c r="AX28" i="17"/>
  <c r="AX39" i="17"/>
  <c r="BA39" i="17" s="1"/>
  <c r="BD39" i="17" s="1"/>
  <c r="AV40" i="17"/>
  <c r="AS21" i="17"/>
  <c r="AU20" i="17"/>
  <c r="AZ20" i="17" s="1"/>
  <c r="BC20" i="17" s="1"/>
  <c r="AU34" i="17"/>
  <c r="AS35" i="17"/>
  <c r="AS41" i="17"/>
  <c r="AU40" i="17"/>
  <c r="AZ40" i="17" s="1"/>
  <c r="BC40" i="17" s="1"/>
  <c r="AV22" i="17"/>
  <c r="AX22" i="17" s="1"/>
  <c r="AX21" i="17"/>
  <c r="AJ26" i="17"/>
  <c r="AM26" i="17" s="1"/>
  <c r="AI34" i="17"/>
  <c r="AL34" i="17" s="1"/>
  <c r="AJ40" i="17"/>
  <c r="AM40" i="17" s="1"/>
  <c r="AI25" i="17"/>
  <c r="AL25" i="17" s="1"/>
  <c r="AI39" i="17"/>
  <c r="AL39" i="17" s="1"/>
  <c r="AJ20" i="17"/>
  <c r="AM20" i="17" s="1"/>
  <c r="AI20" i="17"/>
  <c r="AL20" i="17" s="1"/>
  <c r="AJ34" i="17"/>
  <c r="AM34" i="17" s="1"/>
  <c r="W33" i="17"/>
  <c r="Z33" i="17" s="1"/>
  <c r="V20" i="17"/>
  <c r="Y20" i="17" s="1"/>
  <c r="W27" i="17"/>
  <c r="Z27" i="17" s="1"/>
  <c r="V34" i="17"/>
  <c r="Y34" i="17" s="1"/>
  <c r="V40" i="17"/>
  <c r="Y40" i="17" s="1"/>
  <c r="W20" i="17"/>
  <c r="Z20" i="17" s="1"/>
  <c r="V27" i="17"/>
  <c r="Y27" i="17" s="1"/>
  <c r="W41" i="17"/>
  <c r="Z41" i="17" s="1"/>
  <c r="I18" i="17"/>
  <c r="L18" i="17" s="1"/>
  <c r="I20" i="17"/>
  <c r="L20" i="17" s="1"/>
  <c r="F26" i="17"/>
  <c r="J18" i="17"/>
  <c r="M18" i="17" s="1"/>
  <c r="J20" i="17"/>
  <c r="M20" i="17" s="1"/>
  <c r="J26" i="17"/>
  <c r="M26" i="17" s="1"/>
  <c r="J28" i="17"/>
  <c r="M28" i="17" s="1"/>
  <c r="I19" i="17"/>
  <c r="L19" i="17" s="1"/>
  <c r="I21" i="17"/>
  <c r="L21" i="17" s="1"/>
  <c r="U14" i="14"/>
  <c r="T14" i="14"/>
  <c r="U12" i="14"/>
  <c r="U11" i="14" s="1"/>
  <c r="U10" i="14" s="1"/>
  <c r="U9" i="14" s="1"/>
  <c r="U8" i="14" s="1"/>
  <c r="U7" i="14" s="1"/>
  <c r="U6" i="14" s="1"/>
  <c r="U5" i="14" s="1"/>
  <c r="U4" i="14" s="1"/>
  <c r="U3" i="14" s="1"/>
  <c r="T12" i="14"/>
  <c r="T11" i="14" s="1"/>
  <c r="T10" i="14" s="1"/>
  <c r="T9" i="14" s="1"/>
  <c r="T8" i="14" s="1"/>
  <c r="T7" i="14" s="1"/>
  <c r="T6" i="14" s="1"/>
  <c r="T5" i="14" s="1"/>
  <c r="T4" i="14" s="1"/>
  <c r="T3" i="14" s="1"/>
  <c r="S14" i="14"/>
  <c r="S4" i="14"/>
  <c r="S5" i="14" s="1"/>
  <c r="S6" i="14" s="1"/>
  <c r="S7" i="14" s="1"/>
  <c r="S8" i="14" s="1"/>
  <c r="S9" i="14" s="1"/>
  <c r="S10" i="14" s="1"/>
  <c r="S11" i="14" s="1"/>
  <c r="S12" i="14" s="1"/>
  <c r="AW6" i="11"/>
  <c r="AO262" i="11"/>
  <c r="BE49" i="11"/>
  <c r="BE48" i="11"/>
  <c r="BE53" i="11"/>
  <c r="BE52" i="11"/>
  <c r="AV6" i="11"/>
  <c r="AU6" i="11"/>
  <c r="T39" i="13"/>
  <c r="S161" i="13"/>
  <c r="S49" i="13"/>
  <c r="R113" i="13"/>
  <c r="BE51" i="11"/>
  <c r="BE50" i="11"/>
  <c r="BC49" i="11"/>
  <c r="BC47" i="11"/>
  <c r="T216" i="13"/>
  <c r="T215" i="13"/>
  <c r="T214" i="13"/>
  <c r="T213" i="13"/>
  <c r="T212" i="13"/>
  <c r="T211" i="13"/>
  <c r="T210" i="13"/>
  <c r="T209" i="13"/>
  <c r="T208" i="13"/>
  <c r="T207" i="13"/>
  <c r="T206" i="13"/>
  <c r="T205" i="13"/>
  <c r="T204" i="13"/>
  <c r="T203" i="13"/>
  <c r="T202" i="13"/>
  <c r="T201" i="13"/>
  <c r="T200" i="13"/>
  <c r="T199" i="13"/>
  <c r="T198" i="13"/>
  <c r="T197" i="13"/>
  <c r="T196" i="13"/>
  <c r="T195" i="13"/>
  <c r="T194" i="13"/>
  <c r="T193" i="13"/>
  <c r="T192" i="13"/>
  <c r="T191" i="13"/>
  <c r="T190" i="13"/>
  <c r="T189" i="13"/>
  <c r="T188" i="13"/>
  <c r="T187" i="13"/>
  <c r="T186" i="13"/>
  <c r="T185" i="13"/>
  <c r="T184" i="13"/>
  <c r="T183" i="13"/>
  <c r="T182" i="13"/>
  <c r="T181" i="13"/>
  <c r="T180" i="13"/>
  <c r="T179" i="13"/>
  <c r="T178" i="13"/>
  <c r="T177" i="13"/>
  <c r="T176" i="13"/>
  <c r="T175" i="13"/>
  <c r="T174" i="13"/>
  <c r="T173" i="13"/>
  <c r="T172" i="13"/>
  <c r="T171" i="13"/>
  <c r="T170" i="13"/>
  <c r="T169" i="13"/>
  <c r="T168" i="13"/>
  <c r="T167" i="13"/>
  <c r="T166" i="13"/>
  <c r="T165" i="13"/>
  <c r="T164" i="13"/>
  <c r="T163" i="13"/>
  <c r="T162" i="13"/>
  <c r="T161" i="13"/>
  <c r="T160" i="13"/>
  <c r="T159" i="13"/>
  <c r="T158" i="13"/>
  <c r="T157" i="13"/>
  <c r="T156" i="13"/>
  <c r="T155" i="13"/>
  <c r="T154" i="13"/>
  <c r="T153" i="13"/>
  <c r="T152" i="13"/>
  <c r="T151" i="13"/>
  <c r="T150" i="13"/>
  <c r="T149" i="13"/>
  <c r="T148" i="13"/>
  <c r="T147" i="13"/>
  <c r="T146" i="13"/>
  <c r="T145" i="13"/>
  <c r="T144" i="13"/>
  <c r="T143" i="13"/>
  <c r="T142" i="13"/>
  <c r="T141" i="13"/>
  <c r="T140" i="13"/>
  <c r="T139" i="13"/>
  <c r="T138" i="13"/>
  <c r="T137" i="13"/>
  <c r="T136" i="13"/>
  <c r="T135" i="13"/>
  <c r="T134" i="13"/>
  <c r="T133" i="13"/>
  <c r="T132" i="13"/>
  <c r="T131" i="13"/>
  <c r="T130" i="13"/>
  <c r="T129" i="13"/>
  <c r="T128" i="13"/>
  <c r="T127" i="13"/>
  <c r="T126" i="13"/>
  <c r="T125" i="13"/>
  <c r="T124" i="13"/>
  <c r="T123" i="13"/>
  <c r="T122" i="13"/>
  <c r="T121" i="13"/>
  <c r="T120" i="13"/>
  <c r="T119" i="13"/>
  <c r="T118" i="13"/>
  <c r="T117" i="13"/>
  <c r="T116" i="13"/>
  <c r="T115" i="13"/>
  <c r="T114" i="13"/>
  <c r="T113" i="13"/>
  <c r="T112" i="13"/>
  <c r="T111" i="13"/>
  <c r="T110" i="13"/>
  <c r="T109" i="13"/>
  <c r="T108" i="13"/>
  <c r="T107" i="13"/>
  <c r="T106" i="13"/>
  <c r="T105" i="13"/>
  <c r="T104" i="13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P216" i="13"/>
  <c r="Q216" i="13" s="1"/>
  <c r="P215" i="13"/>
  <c r="Q215" i="13" s="1"/>
  <c r="P214" i="13"/>
  <c r="Q214" i="13" s="1"/>
  <c r="P213" i="13"/>
  <c r="P212" i="13"/>
  <c r="P211" i="13"/>
  <c r="Q211" i="13" s="1"/>
  <c r="P210" i="13"/>
  <c r="Q210" i="13" s="1"/>
  <c r="P209" i="13"/>
  <c r="Q209" i="13" s="1"/>
  <c r="P208" i="13"/>
  <c r="Q208" i="13" s="1"/>
  <c r="P207" i="13"/>
  <c r="Q207" i="13" s="1"/>
  <c r="P206" i="13"/>
  <c r="Q206" i="13" s="1"/>
  <c r="P205" i="13"/>
  <c r="P204" i="13"/>
  <c r="P203" i="13"/>
  <c r="Q203" i="13" s="1"/>
  <c r="P202" i="13"/>
  <c r="Q202" i="13" s="1"/>
  <c r="P201" i="13"/>
  <c r="P200" i="13"/>
  <c r="Q200" i="13" s="1"/>
  <c r="P199" i="13"/>
  <c r="Q199" i="13" s="1"/>
  <c r="P198" i="13"/>
  <c r="Q198" i="13" s="1"/>
  <c r="P197" i="13"/>
  <c r="P196" i="13"/>
  <c r="P195" i="13"/>
  <c r="Q195" i="13" s="1"/>
  <c r="P194" i="13"/>
  <c r="Q194" i="13" s="1"/>
  <c r="P193" i="13"/>
  <c r="Q193" i="13" s="1"/>
  <c r="P192" i="13"/>
  <c r="Q192" i="13" s="1"/>
  <c r="P191" i="13"/>
  <c r="Q191" i="13" s="1"/>
  <c r="P190" i="13"/>
  <c r="Q190" i="13" s="1"/>
  <c r="P189" i="13"/>
  <c r="P188" i="13"/>
  <c r="P187" i="13"/>
  <c r="Q187" i="13" s="1"/>
  <c r="P186" i="13"/>
  <c r="Q186" i="13" s="1"/>
  <c r="P185" i="13"/>
  <c r="Q185" i="13" s="1"/>
  <c r="P184" i="13"/>
  <c r="Q184" i="13" s="1"/>
  <c r="P183" i="13"/>
  <c r="P182" i="13"/>
  <c r="Q182" i="13" s="1"/>
  <c r="P181" i="13"/>
  <c r="P180" i="13"/>
  <c r="P179" i="13"/>
  <c r="Q179" i="13" s="1"/>
  <c r="P178" i="13"/>
  <c r="Q178" i="13" s="1"/>
  <c r="P177" i="13"/>
  <c r="Q177" i="13" s="1"/>
  <c r="P176" i="13"/>
  <c r="Q176" i="13" s="1"/>
  <c r="P175" i="13"/>
  <c r="Q175" i="13" s="1"/>
  <c r="P174" i="13"/>
  <c r="Q174" i="13" s="1"/>
  <c r="P173" i="13"/>
  <c r="P172" i="13"/>
  <c r="P171" i="13"/>
  <c r="Q171" i="13" s="1"/>
  <c r="P170" i="13"/>
  <c r="Q170" i="13" s="1"/>
  <c r="P169" i="13"/>
  <c r="P168" i="13"/>
  <c r="Q168" i="13" s="1"/>
  <c r="P167" i="13"/>
  <c r="P166" i="13"/>
  <c r="Q166" i="13" s="1"/>
  <c r="P165" i="13"/>
  <c r="P164" i="13"/>
  <c r="P163" i="13"/>
  <c r="Q163" i="13" s="1"/>
  <c r="P162" i="13"/>
  <c r="Q162" i="13" s="1"/>
  <c r="P161" i="13"/>
  <c r="Q161" i="13" s="1"/>
  <c r="P160" i="13"/>
  <c r="Q160" i="13" s="1"/>
  <c r="P159" i="13"/>
  <c r="Q159" i="13" s="1"/>
  <c r="P158" i="13"/>
  <c r="Q158" i="13" s="1"/>
  <c r="P157" i="13"/>
  <c r="P156" i="13"/>
  <c r="P155" i="13"/>
  <c r="Q155" i="13" s="1"/>
  <c r="P154" i="13"/>
  <c r="Q154" i="13" s="1"/>
  <c r="P153" i="13"/>
  <c r="Q153" i="13" s="1"/>
  <c r="P152" i="13"/>
  <c r="Q152" i="13" s="1"/>
  <c r="P151" i="13"/>
  <c r="Q151" i="13" s="1"/>
  <c r="P150" i="13"/>
  <c r="Q150" i="13" s="1"/>
  <c r="P149" i="13"/>
  <c r="R149" i="13" s="1"/>
  <c r="P148" i="13"/>
  <c r="P147" i="13"/>
  <c r="Q147" i="13" s="1"/>
  <c r="P146" i="13"/>
  <c r="Q146" i="13" s="1"/>
  <c r="P145" i="13"/>
  <c r="Q145" i="13" s="1"/>
  <c r="P144" i="13"/>
  <c r="Q144" i="13" s="1"/>
  <c r="P143" i="13"/>
  <c r="P142" i="13"/>
  <c r="Q142" i="13" s="1"/>
  <c r="P141" i="13"/>
  <c r="P140" i="13"/>
  <c r="P139" i="13"/>
  <c r="Q139" i="13" s="1"/>
  <c r="P138" i="13"/>
  <c r="Q138" i="13" s="1"/>
  <c r="P137" i="13"/>
  <c r="P136" i="13"/>
  <c r="Q136" i="13" s="1"/>
  <c r="P135" i="13"/>
  <c r="Q135" i="13" s="1"/>
  <c r="P134" i="13"/>
  <c r="Q134" i="13" s="1"/>
  <c r="P133" i="13"/>
  <c r="P132" i="13"/>
  <c r="P131" i="13"/>
  <c r="Q131" i="13" s="1"/>
  <c r="P130" i="13"/>
  <c r="Q130" i="13" s="1"/>
  <c r="P129" i="13"/>
  <c r="Q129" i="13" s="1"/>
  <c r="S129" i="13" s="1"/>
  <c r="P128" i="13"/>
  <c r="Q128" i="13" s="1"/>
  <c r="P127" i="13"/>
  <c r="P126" i="13"/>
  <c r="Q126" i="13" s="1"/>
  <c r="P125" i="13"/>
  <c r="P124" i="13"/>
  <c r="P123" i="13"/>
  <c r="Q123" i="13" s="1"/>
  <c r="P122" i="13"/>
  <c r="Q122" i="13" s="1"/>
  <c r="P121" i="13"/>
  <c r="Q121" i="13" s="1"/>
  <c r="P120" i="13"/>
  <c r="Q120" i="13" s="1"/>
  <c r="P119" i="13"/>
  <c r="Q119" i="13" s="1"/>
  <c r="P118" i="13"/>
  <c r="Q118" i="13" s="1"/>
  <c r="P117" i="13"/>
  <c r="P116" i="13"/>
  <c r="P115" i="13"/>
  <c r="Q115" i="13" s="1"/>
  <c r="P114" i="13"/>
  <c r="R114" i="13" s="1"/>
  <c r="P113" i="13"/>
  <c r="Q113" i="13" s="1"/>
  <c r="S113" i="13" s="1"/>
  <c r="P112" i="13"/>
  <c r="Q112" i="13" s="1"/>
  <c r="P111" i="13"/>
  <c r="R111" i="13" s="1"/>
  <c r="P110" i="13"/>
  <c r="Q110" i="13" s="1"/>
  <c r="P109" i="13"/>
  <c r="P108" i="13"/>
  <c r="P107" i="13"/>
  <c r="Q107" i="13" s="1"/>
  <c r="P106" i="13"/>
  <c r="Q106" i="13" s="1"/>
  <c r="P105" i="13"/>
  <c r="P104" i="13"/>
  <c r="Q104" i="13" s="1"/>
  <c r="P103" i="13"/>
  <c r="Q103" i="13" s="1"/>
  <c r="P102" i="13"/>
  <c r="Q102" i="13" s="1"/>
  <c r="P101" i="13"/>
  <c r="P100" i="13"/>
  <c r="P99" i="13"/>
  <c r="Q99" i="13" s="1"/>
  <c r="P98" i="13"/>
  <c r="Q98" i="13" s="1"/>
  <c r="P97" i="13"/>
  <c r="Q97" i="13" s="1"/>
  <c r="P96" i="13"/>
  <c r="Q96" i="13" s="1"/>
  <c r="P95" i="13"/>
  <c r="P94" i="13"/>
  <c r="Q94" i="13" s="1"/>
  <c r="P93" i="13"/>
  <c r="P92" i="13"/>
  <c r="P91" i="13"/>
  <c r="Q91" i="13" s="1"/>
  <c r="P90" i="13"/>
  <c r="Q90" i="13" s="1"/>
  <c r="P89" i="13"/>
  <c r="Q89" i="13" s="1"/>
  <c r="P88" i="13"/>
  <c r="Q88" i="13" s="1"/>
  <c r="P87" i="13"/>
  <c r="Q87" i="13" s="1"/>
  <c r="P86" i="13"/>
  <c r="Q86" i="13" s="1"/>
  <c r="P85" i="13"/>
  <c r="P84" i="13"/>
  <c r="P83" i="13"/>
  <c r="Q83" i="13" s="1"/>
  <c r="P82" i="13"/>
  <c r="Q82" i="13" s="1"/>
  <c r="P81" i="13"/>
  <c r="Q81" i="13" s="1"/>
  <c r="P80" i="13"/>
  <c r="Q80" i="13" s="1"/>
  <c r="P79" i="13"/>
  <c r="Q79" i="13" s="1"/>
  <c r="P78" i="13"/>
  <c r="Q78" i="13" s="1"/>
  <c r="P77" i="13"/>
  <c r="P76" i="13"/>
  <c r="P75" i="13"/>
  <c r="Q75" i="13" s="1"/>
  <c r="P74" i="13"/>
  <c r="Q74" i="13" s="1"/>
  <c r="P73" i="13"/>
  <c r="R73" i="13" s="1"/>
  <c r="P72" i="13"/>
  <c r="Q72" i="13" s="1"/>
  <c r="P71" i="13"/>
  <c r="Q71" i="13" s="1"/>
  <c r="P70" i="13"/>
  <c r="Q70" i="13" s="1"/>
  <c r="P69" i="13"/>
  <c r="P68" i="13"/>
  <c r="P67" i="13"/>
  <c r="Q67" i="13" s="1"/>
  <c r="P66" i="13"/>
  <c r="Q66" i="13" s="1"/>
  <c r="P65" i="13"/>
  <c r="Q65" i="13" s="1"/>
  <c r="S65" i="13" s="1"/>
  <c r="P64" i="13"/>
  <c r="Q64" i="13" s="1"/>
  <c r="P63" i="13"/>
  <c r="Q63" i="13" s="1"/>
  <c r="P62" i="13"/>
  <c r="Q62" i="13" s="1"/>
  <c r="P61" i="13"/>
  <c r="P60" i="13"/>
  <c r="P59" i="13"/>
  <c r="Q59" i="13" s="1"/>
  <c r="P58" i="13"/>
  <c r="Q58" i="13" s="1"/>
  <c r="P57" i="13"/>
  <c r="Q57" i="13" s="1"/>
  <c r="P56" i="13"/>
  <c r="Q56" i="13" s="1"/>
  <c r="P55" i="13"/>
  <c r="Q55" i="13" s="1"/>
  <c r="P54" i="13"/>
  <c r="Q54" i="13" s="1"/>
  <c r="P53" i="13"/>
  <c r="P52" i="13"/>
  <c r="P51" i="13"/>
  <c r="Q51" i="13" s="1"/>
  <c r="P50" i="13"/>
  <c r="Q50" i="13" s="1"/>
  <c r="P49" i="13"/>
  <c r="Q49" i="13" s="1"/>
  <c r="P48" i="13"/>
  <c r="Q48" i="13" s="1"/>
  <c r="P47" i="13"/>
  <c r="Q47" i="13" s="1"/>
  <c r="P46" i="13"/>
  <c r="Q46" i="13" s="1"/>
  <c r="P45" i="13"/>
  <c r="R45" i="13" s="1"/>
  <c r="P44" i="13"/>
  <c r="P43" i="13"/>
  <c r="Q43" i="13" s="1"/>
  <c r="P42" i="13"/>
  <c r="Q42" i="13" s="1"/>
  <c r="P41" i="13"/>
  <c r="R41" i="13" s="1"/>
  <c r="P40" i="13"/>
  <c r="Q40" i="13" s="1"/>
  <c r="P39" i="13"/>
  <c r="R39" i="13" s="1"/>
  <c r="P38" i="13"/>
  <c r="Q38" i="13" s="1"/>
  <c r="P37" i="13"/>
  <c r="R37" i="13" s="1"/>
  <c r="P36" i="13"/>
  <c r="R36" i="13" s="1"/>
  <c r="P35" i="13"/>
  <c r="Q35" i="13" s="1"/>
  <c r="P34" i="13"/>
  <c r="Q34" i="13" s="1"/>
  <c r="P33" i="13"/>
  <c r="Q33" i="13" s="1"/>
  <c r="P32" i="13"/>
  <c r="Q32" i="13" s="1"/>
  <c r="P31" i="13"/>
  <c r="Q31" i="13" s="1"/>
  <c r="P30" i="13"/>
  <c r="Q30" i="13" s="1"/>
  <c r="P29" i="13"/>
  <c r="R29" i="13" s="1"/>
  <c r="P28" i="13"/>
  <c r="R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R21" i="13" s="1"/>
  <c r="P20" i="13"/>
  <c r="R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R13" i="13" s="1"/>
  <c r="P12" i="13"/>
  <c r="P11" i="13"/>
  <c r="Q11" i="13" s="1"/>
  <c r="P10" i="13"/>
  <c r="Q10" i="13" s="1"/>
  <c r="P9" i="13"/>
  <c r="R9" i="13" s="1"/>
  <c r="P8" i="13"/>
  <c r="Q8" i="13" s="1"/>
  <c r="P7" i="13"/>
  <c r="Q7" i="13" s="1"/>
  <c r="P6" i="13"/>
  <c r="Q6" i="13" s="1"/>
  <c r="P5" i="13"/>
  <c r="R5" i="13" s="1"/>
  <c r="P4" i="13"/>
  <c r="R4" i="13" s="1"/>
  <c r="P3" i="13"/>
  <c r="Q3" i="13" s="1"/>
  <c r="O3" i="11"/>
  <c r="BD3" i="11"/>
  <c r="BD49" i="11"/>
  <c r="BD48" i="11"/>
  <c r="BC53" i="11"/>
  <c r="BG53" i="11" s="1"/>
  <c r="BC52" i="11"/>
  <c r="BC51" i="11"/>
  <c r="BC50" i="11"/>
  <c r="BE47" i="11"/>
  <c r="BE46" i="11"/>
  <c r="BD46" i="11"/>
  <c r="BD47" i="11"/>
  <c r="BD52" i="11"/>
  <c r="BD50" i="11"/>
  <c r="BC48" i="11"/>
  <c r="BC46" i="11"/>
  <c r="S99" i="13" l="1"/>
  <c r="S215" i="13"/>
  <c r="AV108" i="17"/>
  <c r="AX107" i="17"/>
  <c r="BP110" i="17"/>
  <c r="BZ110" i="17"/>
  <c r="CC110" i="17" s="1"/>
  <c r="BP107" i="17"/>
  <c r="BZ107" i="17"/>
  <c r="CC107" i="17" s="1"/>
  <c r="BG48" i="11"/>
  <c r="S11" i="13"/>
  <c r="S59" i="13"/>
  <c r="S119" i="13"/>
  <c r="S177" i="13"/>
  <c r="AZ67" i="17"/>
  <c r="BL67" i="17"/>
  <c r="S23" i="13"/>
  <c r="S75" i="13"/>
  <c r="S135" i="13"/>
  <c r="S191" i="13"/>
  <c r="S33" i="13"/>
  <c r="S87" i="13"/>
  <c r="S151" i="13"/>
  <c r="S203" i="13"/>
  <c r="BF49" i="11"/>
  <c r="AZ101" i="17"/>
  <c r="BC101" i="17" s="1"/>
  <c r="AW100" i="17"/>
  <c r="AU108" i="17"/>
  <c r="AS109" i="17"/>
  <c r="AX98" i="17"/>
  <c r="BA99" i="17"/>
  <c r="BD99" i="17" s="1"/>
  <c r="BC121" i="17"/>
  <c r="BD117" i="17"/>
  <c r="BA123" i="17"/>
  <c r="BC116" i="17"/>
  <c r="AZ122" i="17"/>
  <c r="BC111" i="17"/>
  <c r="BM111" i="17" s="1"/>
  <c r="AZ117" i="17"/>
  <c r="BC112" i="17"/>
  <c r="BM112" i="17" s="1"/>
  <c r="AZ118" i="17"/>
  <c r="BD122" i="17"/>
  <c r="BF67" i="17"/>
  <c r="BI67" i="17" s="1"/>
  <c r="BL74" i="17"/>
  <c r="BO74" i="17" s="1"/>
  <c r="BF74" i="17"/>
  <c r="BI74" i="17" s="1"/>
  <c r="AZ74" i="17"/>
  <c r="BC74" i="17" s="1"/>
  <c r="BA58" i="17"/>
  <c r="BD58" i="17" s="1"/>
  <c r="BG58" i="17"/>
  <c r="BJ58" i="17" s="1"/>
  <c r="BM58" i="17"/>
  <c r="BP58" i="17" s="1"/>
  <c r="BL58" i="17"/>
  <c r="BO58" i="17" s="1"/>
  <c r="BF58" i="17"/>
  <c r="BI58" i="17" s="1"/>
  <c r="AZ58" i="17"/>
  <c r="BC58" i="17" s="1"/>
  <c r="BA51" i="17"/>
  <c r="BD51" i="17" s="1"/>
  <c r="BG51" i="17"/>
  <c r="BJ51" i="17" s="1"/>
  <c r="BM51" i="17"/>
  <c r="BP51" i="17" s="1"/>
  <c r="BF51" i="17"/>
  <c r="BI51" i="17" s="1"/>
  <c r="AZ51" i="17"/>
  <c r="BC51" i="17" s="1"/>
  <c r="BL51" i="17"/>
  <c r="BO51" i="17" s="1"/>
  <c r="BA73" i="17"/>
  <c r="BD73" i="17" s="1"/>
  <c r="BG73" i="17"/>
  <c r="BJ73" i="17" s="1"/>
  <c r="BM73" i="17"/>
  <c r="BP73" i="17" s="1"/>
  <c r="BG66" i="17"/>
  <c r="BC66" i="17" s="1"/>
  <c r="BM66" i="17"/>
  <c r="BP66" i="17" s="1"/>
  <c r="BA66" i="17"/>
  <c r="S15" i="13"/>
  <c r="S25" i="13"/>
  <c r="S35" i="13"/>
  <c r="S51" i="13"/>
  <c r="S63" i="13"/>
  <c r="S79" i="13"/>
  <c r="S89" i="13"/>
  <c r="S103" i="13"/>
  <c r="S121" i="13"/>
  <c r="S139" i="13"/>
  <c r="S153" i="13"/>
  <c r="S163" i="13"/>
  <c r="S179" i="13"/>
  <c r="S193" i="13"/>
  <c r="S207" i="13"/>
  <c r="S3" i="13"/>
  <c r="S17" i="13"/>
  <c r="S27" i="13"/>
  <c r="S43" i="13"/>
  <c r="S55" i="13"/>
  <c r="S67" i="13"/>
  <c r="S81" i="13"/>
  <c r="S91" i="13"/>
  <c r="S107" i="13"/>
  <c r="S123" i="13"/>
  <c r="S145" i="13"/>
  <c r="S155" i="13"/>
  <c r="S171" i="13"/>
  <c r="S185" i="13"/>
  <c r="S195" i="13"/>
  <c r="S209" i="13"/>
  <c r="S7" i="13"/>
  <c r="S19" i="13"/>
  <c r="S31" i="13"/>
  <c r="S47" i="13"/>
  <c r="S57" i="13"/>
  <c r="S71" i="13"/>
  <c r="S83" i="13"/>
  <c r="S97" i="13"/>
  <c r="S115" i="13"/>
  <c r="S131" i="13"/>
  <c r="S147" i="13"/>
  <c r="S159" i="13"/>
  <c r="S175" i="13"/>
  <c r="S187" i="13"/>
  <c r="S199" i="13"/>
  <c r="S211" i="13"/>
  <c r="AU52" i="17"/>
  <c r="AS53" i="17"/>
  <c r="AU53" i="17" s="1"/>
  <c r="AX74" i="17"/>
  <c r="AV75" i="17"/>
  <c r="AU59" i="17"/>
  <c r="AS60" i="17"/>
  <c r="AV53" i="17"/>
  <c r="AX53" i="17" s="1"/>
  <c r="AX52" i="17"/>
  <c r="AX67" i="17"/>
  <c r="AV68" i="17"/>
  <c r="AS69" i="17"/>
  <c r="AU69" i="17" s="1"/>
  <c r="AU68" i="17"/>
  <c r="AS76" i="17"/>
  <c r="AU75" i="17"/>
  <c r="AV60" i="17"/>
  <c r="AX59" i="17"/>
  <c r="BA21" i="17"/>
  <c r="BD21" i="17" s="1"/>
  <c r="AZ31" i="17"/>
  <c r="BC31" i="17" s="1"/>
  <c r="BA22" i="17"/>
  <c r="BD22" i="17" s="1"/>
  <c r="AZ34" i="17"/>
  <c r="BC34" i="17" s="1"/>
  <c r="BA33" i="17"/>
  <c r="BD33" i="17" s="1"/>
  <c r="BA28" i="17"/>
  <c r="BD28" i="17" s="1"/>
  <c r="AU27" i="17"/>
  <c r="AZ27" i="17" s="1"/>
  <c r="BC27" i="17" s="1"/>
  <c r="AS28" i="17"/>
  <c r="AS42" i="17"/>
  <c r="AU41" i="17"/>
  <c r="AZ41" i="17" s="1"/>
  <c r="BC41" i="17" s="1"/>
  <c r="AU21" i="17"/>
  <c r="AZ21" i="17" s="1"/>
  <c r="BC21" i="17" s="1"/>
  <c r="AS22" i="17"/>
  <c r="AU22" i="17" s="1"/>
  <c r="AZ22" i="17" s="1"/>
  <c r="BC22" i="17" s="1"/>
  <c r="AS36" i="17"/>
  <c r="AU36" i="17" s="1"/>
  <c r="AU35" i="17"/>
  <c r="AX40" i="17"/>
  <c r="BA40" i="17" s="1"/>
  <c r="BD40" i="17" s="1"/>
  <c r="AV41" i="17"/>
  <c r="AX34" i="17"/>
  <c r="AV35" i="17"/>
  <c r="AJ36" i="17"/>
  <c r="AM36" i="17" s="1"/>
  <c r="AJ35" i="17"/>
  <c r="AM35" i="17" s="1"/>
  <c r="AI36" i="17"/>
  <c r="AL36" i="17" s="1"/>
  <c r="AI35" i="17"/>
  <c r="AL35" i="17" s="1"/>
  <c r="AJ21" i="17"/>
  <c r="AM21" i="17" s="1"/>
  <c r="AJ22" i="17"/>
  <c r="AM22" i="17" s="1"/>
  <c r="AI40" i="17"/>
  <c r="AL40" i="17" s="1"/>
  <c r="AI26" i="17"/>
  <c r="AL26" i="17" s="1"/>
  <c r="AI22" i="17"/>
  <c r="AL22" i="17" s="1"/>
  <c r="AI21" i="17"/>
  <c r="AL21" i="17" s="1"/>
  <c r="AJ41" i="17"/>
  <c r="AM41" i="17" s="1"/>
  <c r="AJ27" i="17"/>
  <c r="AM27" i="17" s="1"/>
  <c r="W43" i="17"/>
  <c r="Z43" i="17" s="1"/>
  <c r="W42" i="17"/>
  <c r="Z42" i="17" s="1"/>
  <c r="W22" i="17"/>
  <c r="Z22" i="17" s="1"/>
  <c r="W21" i="17"/>
  <c r="Z21" i="17" s="1"/>
  <c r="V36" i="17"/>
  <c r="Y36" i="17" s="1"/>
  <c r="V35" i="17"/>
  <c r="Y35" i="17" s="1"/>
  <c r="V21" i="17"/>
  <c r="Y21" i="17" s="1"/>
  <c r="V22" i="17"/>
  <c r="Y22" i="17" s="1"/>
  <c r="V41" i="17"/>
  <c r="Y41" i="17" s="1"/>
  <c r="W34" i="17"/>
  <c r="Z34" i="17" s="1"/>
  <c r="V29" i="17"/>
  <c r="Y29" i="17" s="1"/>
  <c r="V28" i="17"/>
  <c r="Y28" i="17" s="1"/>
  <c r="W29" i="17"/>
  <c r="Z29" i="17" s="1"/>
  <c r="W28" i="17"/>
  <c r="Z28" i="17" s="1"/>
  <c r="F27" i="17"/>
  <c r="I26" i="17"/>
  <c r="L26" i="17" s="1"/>
  <c r="R80" i="13"/>
  <c r="R44" i="13"/>
  <c r="R12" i="13"/>
  <c r="R48" i="13"/>
  <c r="R16" i="13"/>
  <c r="S8" i="13"/>
  <c r="S16" i="13"/>
  <c r="S24" i="13"/>
  <c r="S32" i="13"/>
  <c r="S40" i="13"/>
  <c r="S48" i="13"/>
  <c r="S56" i="13"/>
  <c r="S64" i="13"/>
  <c r="S72" i="13"/>
  <c r="S80" i="13"/>
  <c r="S88" i="13"/>
  <c r="S96" i="13"/>
  <c r="S104" i="13"/>
  <c r="S112" i="13"/>
  <c r="S120" i="13"/>
  <c r="S128" i="13"/>
  <c r="S136" i="13"/>
  <c r="S144" i="13"/>
  <c r="S152" i="13"/>
  <c r="S160" i="13"/>
  <c r="S168" i="13"/>
  <c r="S176" i="13"/>
  <c r="S184" i="13"/>
  <c r="S192" i="13"/>
  <c r="S200" i="13"/>
  <c r="S208" i="13"/>
  <c r="S216" i="13"/>
  <c r="BG46" i="11"/>
  <c r="Q114" i="13"/>
  <c r="S114" i="13" s="1"/>
  <c r="BG47" i="11"/>
  <c r="R154" i="13"/>
  <c r="R40" i="13"/>
  <c r="R8" i="13"/>
  <c r="S6" i="13"/>
  <c r="S10" i="13"/>
  <c r="S14" i="13"/>
  <c r="S18" i="13"/>
  <c r="S22" i="13"/>
  <c r="S26" i="13"/>
  <c r="S30" i="13"/>
  <c r="S34" i="13"/>
  <c r="S38" i="13"/>
  <c r="S42" i="13"/>
  <c r="S46" i="13"/>
  <c r="S50" i="13"/>
  <c r="S54" i="13"/>
  <c r="S58" i="13"/>
  <c r="S62" i="13"/>
  <c r="S66" i="13"/>
  <c r="S70" i="13"/>
  <c r="S74" i="13"/>
  <c r="S78" i="13"/>
  <c r="S82" i="13"/>
  <c r="S86" i="13"/>
  <c r="S90" i="13"/>
  <c r="S94" i="13"/>
  <c r="S98" i="13"/>
  <c r="S102" i="13"/>
  <c r="S106" i="13"/>
  <c r="S110" i="13"/>
  <c r="S118" i="13"/>
  <c r="S122" i="13"/>
  <c r="S126" i="13"/>
  <c r="S130" i="13"/>
  <c r="S134" i="13"/>
  <c r="S138" i="13"/>
  <c r="S142" i="13"/>
  <c r="S146" i="13"/>
  <c r="S150" i="13"/>
  <c r="S154" i="13"/>
  <c r="S158" i="13"/>
  <c r="S162" i="13"/>
  <c r="S166" i="13"/>
  <c r="S170" i="13"/>
  <c r="S174" i="13"/>
  <c r="S178" i="13"/>
  <c r="S182" i="13"/>
  <c r="S186" i="13"/>
  <c r="S190" i="13"/>
  <c r="S194" i="13"/>
  <c r="S198" i="13"/>
  <c r="S202" i="13"/>
  <c r="S206" i="13"/>
  <c r="S210" i="13"/>
  <c r="S214" i="13"/>
  <c r="BG49" i="11"/>
  <c r="R72" i="13"/>
  <c r="R24" i="13"/>
  <c r="BG50" i="11"/>
  <c r="BG52" i="11"/>
  <c r="BF48" i="11"/>
  <c r="BF46" i="11"/>
  <c r="BF50" i="11"/>
  <c r="BD51" i="11"/>
  <c r="R81" i="13"/>
  <c r="R32" i="13"/>
  <c r="R112" i="13"/>
  <c r="R150" i="13"/>
  <c r="R90" i="13"/>
  <c r="R62" i="13"/>
  <c r="R33" i="13"/>
  <c r="R25" i="13"/>
  <c r="R17" i="13"/>
  <c r="R153" i="13"/>
  <c r="R110" i="13"/>
  <c r="R63" i="13"/>
  <c r="R42" i="13"/>
  <c r="R34" i="13"/>
  <c r="R26" i="13"/>
  <c r="R18" i="13"/>
  <c r="R10" i="13"/>
  <c r="R46" i="13"/>
  <c r="R38" i="13"/>
  <c r="R30" i="13"/>
  <c r="R22" i="13"/>
  <c r="R14" i="13"/>
  <c r="R6" i="13"/>
  <c r="R67" i="13"/>
  <c r="R43" i="13"/>
  <c r="R35" i="13"/>
  <c r="R27" i="13"/>
  <c r="R19" i="13"/>
  <c r="R11" i="13"/>
  <c r="R3" i="13"/>
  <c r="R115" i="13"/>
  <c r="R47" i="13"/>
  <c r="R31" i="13"/>
  <c r="R23" i="13"/>
  <c r="R15" i="13"/>
  <c r="R7" i="13"/>
  <c r="R83" i="13"/>
  <c r="Q9" i="13"/>
  <c r="S9" i="13" s="1"/>
  <c r="Q41" i="13"/>
  <c r="S41" i="13" s="1"/>
  <c r="Q73" i="13"/>
  <c r="S73" i="13" s="1"/>
  <c r="Q105" i="13"/>
  <c r="S105" i="13" s="1"/>
  <c r="Q137" i="13"/>
  <c r="S137" i="13" s="1"/>
  <c r="Q169" i="13"/>
  <c r="S169" i="13" s="1"/>
  <c r="Q201" i="13"/>
  <c r="S201" i="13" s="1"/>
  <c r="Q39" i="13"/>
  <c r="S39" i="13" s="1"/>
  <c r="Q95" i="13"/>
  <c r="S95" i="13" s="1"/>
  <c r="Q127" i="13"/>
  <c r="S127" i="13" s="1"/>
  <c r="Q143" i="13"/>
  <c r="S143" i="13" s="1"/>
  <c r="Q167" i="13"/>
  <c r="S167" i="13" s="1"/>
  <c r="Q183" i="13"/>
  <c r="S183" i="13" s="1"/>
  <c r="Q4" i="13"/>
  <c r="S4" i="13" s="1"/>
  <c r="Q12" i="13"/>
  <c r="S12" i="13" s="1"/>
  <c r="Q20" i="13"/>
  <c r="S20" i="13" s="1"/>
  <c r="Q28" i="13"/>
  <c r="S28" i="13" s="1"/>
  <c r="Q36" i="13"/>
  <c r="S36" i="13" s="1"/>
  <c r="Q44" i="13"/>
  <c r="S44" i="13" s="1"/>
  <c r="Q52" i="13"/>
  <c r="S52" i="13" s="1"/>
  <c r="Q60" i="13"/>
  <c r="S60" i="13" s="1"/>
  <c r="Q68" i="13"/>
  <c r="S68" i="13" s="1"/>
  <c r="Q76" i="13"/>
  <c r="S76" i="13" s="1"/>
  <c r="Q84" i="13"/>
  <c r="S84" i="13" s="1"/>
  <c r="Q92" i="13"/>
  <c r="S92" i="13" s="1"/>
  <c r="Q100" i="13"/>
  <c r="S100" i="13" s="1"/>
  <c r="Q108" i="13"/>
  <c r="S108" i="13" s="1"/>
  <c r="Q116" i="13"/>
  <c r="S116" i="13" s="1"/>
  <c r="Q124" i="13"/>
  <c r="S124" i="13" s="1"/>
  <c r="Q132" i="13"/>
  <c r="S132" i="13" s="1"/>
  <c r="Q140" i="13"/>
  <c r="S140" i="13" s="1"/>
  <c r="Q148" i="13"/>
  <c r="S148" i="13" s="1"/>
  <c r="Q156" i="13"/>
  <c r="S156" i="13" s="1"/>
  <c r="Q164" i="13"/>
  <c r="S164" i="13" s="1"/>
  <c r="Q172" i="13"/>
  <c r="S172" i="13" s="1"/>
  <c r="Q180" i="13"/>
  <c r="S180" i="13" s="1"/>
  <c r="Q188" i="13"/>
  <c r="S188" i="13" s="1"/>
  <c r="Q196" i="13"/>
  <c r="S196" i="13" s="1"/>
  <c r="Q204" i="13"/>
  <c r="S204" i="13" s="1"/>
  <c r="Q212" i="13"/>
  <c r="S212" i="13" s="1"/>
  <c r="Q111" i="13"/>
  <c r="S111" i="13" s="1"/>
  <c r="Q5" i="13"/>
  <c r="S5" i="13" s="1"/>
  <c r="Q13" i="13"/>
  <c r="S13" i="13" s="1"/>
  <c r="Q21" i="13"/>
  <c r="S21" i="13" s="1"/>
  <c r="Q29" i="13"/>
  <c r="S29" i="13" s="1"/>
  <c r="Q37" i="13"/>
  <c r="S37" i="13" s="1"/>
  <c r="Q45" i="13"/>
  <c r="S45" i="13" s="1"/>
  <c r="Q53" i="13"/>
  <c r="S53" i="13" s="1"/>
  <c r="Q61" i="13"/>
  <c r="S61" i="13" s="1"/>
  <c r="Q69" i="13"/>
  <c r="S69" i="13" s="1"/>
  <c r="Q77" i="13"/>
  <c r="S77" i="13" s="1"/>
  <c r="Q85" i="13"/>
  <c r="S85" i="13" s="1"/>
  <c r="Q93" i="13"/>
  <c r="S93" i="13" s="1"/>
  <c r="Q101" i="13"/>
  <c r="S101" i="13" s="1"/>
  <c r="Q109" i="13"/>
  <c r="S109" i="13" s="1"/>
  <c r="Q117" i="13"/>
  <c r="S117" i="13" s="1"/>
  <c r="Q125" i="13"/>
  <c r="S125" i="13" s="1"/>
  <c r="Q133" i="13"/>
  <c r="S133" i="13" s="1"/>
  <c r="Q141" i="13"/>
  <c r="S141" i="13" s="1"/>
  <c r="Q149" i="13"/>
  <c r="S149" i="13" s="1"/>
  <c r="Q157" i="13"/>
  <c r="S157" i="13" s="1"/>
  <c r="Q165" i="13"/>
  <c r="S165" i="13" s="1"/>
  <c r="Q173" i="13"/>
  <c r="S173" i="13" s="1"/>
  <c r="Q181" i="13"/>
  <c r="S181" i="13" s="1"/>
  <c r="Q189" i="13"/>
  <c r="S189" i="13" s="1"/>
  <c r="Q197" i="13"/>
  <c r="S197" i="13" s="1"/>
  <c r="Q205" i="13"/>
  <c r="S205" i="13" s="1"/>
  <c r="Q213" i="13"/>
  <c r="S213" i="13" s="1"/>
  <c r="BF47" i="11"/>
  <c r="BF52" i="1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G4" i="1"/>
  <c r="H4" i="1"/>
  <c r="I4" i="1"/>
  <c r="AX10" i="11"/>
  <c r="AV10" i="11"/>
  <c r="AO6" i="11"/>
  <c r="AP6" i="11"/>
  <c r="AQ6" i="11"/>
  <c r="AO7" i="11"/>
  <c r="AP7" i="11"/>
  <c r="AQ7" i="11"/>
  <c r="AO8" i="11"/>
  <c r="AP8" i="11"/>
  <c r="AQ8" i="11"/>
  <c r="AO9" i="11"/>
  <c r="AP9" i="11"/>
  <c r="AQ9" i="11"/>
  <c r="AO10" i="11"/>
  <c r="AP10" i="11"/>
  <c r="AQ10" i="11"/>
  <c r="AO11" i="11"/>
  <c r="AP11" i="11"/>
  <c r="AQ11" i="11"/>
  <c r="AO12" i="11"/>
  <c r="AP12" i="11"/>
  <c r="AQ12" i="11"/>
  <c r="AO13" i="11"/>
  <c r="AP13" i="11"/>
  <c r="AQ13" i="11"/>
  <c r="AO14" i="11"/>
  <c r="AP14" i="11"/>
  <c r="AQ14" i="11"/>
  <c r="AO15" i="11"/>
  <c r="AP15" i="11"/>
  <c r="AQ15" i="11"/>
  <c r="AO16" i="11"/>
  <c r="AP16" i="11"/>
  <c r="AQ16" i="11"/>
  <c r="AO17" i="11"/>
  <c r="AP17" i="11"/>
  <c r="AQ17" i="11"/>
  <c r="AO18" i="11"/>
  <c r="AP18" i="11"/>
  <c r="AQ18" i="11"/>
  <c r="AO19" i="11"/>
  <c r="AP19" i="11"/>
  <c r="AQ19" i="11"/>
  <c r="AO20" i="11"/>
  <c r="AP20" i="11"/>
  <c r="AQ20" i="11"/>
  <c r="AO21" i="11"/>
  <c r="AP21" i="11"/>
  <c r="AQ21" i="11"/>
  <c r="AO22" i="11"/>
  <c r="AP22" i="11"/>
  <c r="AQ22" i="11"/>
  <c r="AO23" i="11"/>
  <c r="AP23" i="11"/>
  <c r="AQ23" i="11"/>
  <c r="AO24" i="11"/>
  <c r="AP24" i="11"/>
  <c r="AQ24" i="11"/>
  <c r="AO25" i="11"/>
  <c r="AP25" i="11"/>
  <c r="AQ25" i="11"/>
  <c r="BD40" i="11"/>
  <c r="BC40" i="11"/>
  <c r="BB40" i="11"/>
  <c r="BD39" i="11"/>
  <c r="BC39" i="11"/>
  <c r="BB39" i="11"/>
  <c r="BD38" i="11"/>
  <c r="BC38" i="11"/>
  <c r="BB38" i="11"/>
  <c r="BD37" i="11"/>
  <c r="BC37" i="11"/>
  <c r="BB37" i="11"/>
  <c r="AQ218" i="11"/>
  <c r="AP218" i="11"/>
  <c r="AO218" i="11"/>
  <c r="AQ217" i="11"/>
  <c r="AP217" i="11"/>
  <c r="AO217" i="11"/>
  <c r="AQ216" i="11"/>
  <c r="AP216" i="11"/>
  <c r="AO216" i="11"/>
  <c r="AQ215" i="11"/>
  <c r="AP215" i="11"/>
  <c r="AO215" i="11"/>
  <c r="AQ214" i="11"/>
  <c r="AP214" i="11"/>
  <c r="AO214" i="11"/>
  <c r="AQ213" i="11"/>
  <c r="AP213" i="11"/>
  <c r="AO213" i="11"/>
  <c r="AQ212" i="11"/>
  <c r="AP212" i="11"/>
  <c r="AO212" i="11"/>
  <c r="AQ211" i="11"/>
  <c r="AP211" i="11"/>
  <c r="AO211" i="11"/>
  <c r="AQ210" i="11"/>
  <c r="AP210" i="11"/>
  <c r="AO210" i="11"/>
  <c r="AQ209" i="11"/>
  <c r="AP209" i="11"/>
  <c r="AO209" i="11"/>
  <c r="AQ208" i="11"/>
  <c r="AP208" i="11"/>
  <c r="AO208" i="11"/>
  <c r="AQ207" i="11"/>
  <c r="AP207" i="11"/>
  <c r="AO207" i="11"/>
  <c r="AQ206" i="11"/>
  <c r="AP206" i="11"/>
  <c r="AO206" i="11"/>
  <c r="AQ205" i="11"/>
  <c r="AP205" i="11"/>
  <c r="AO205" i="11"/>
  <c r="AQ204" i="11"/>
  <c r="AP204" i="11"/>
  <c r="AO204" i="11"/>
  <c r="AQ203" i="11"/>
  <c r="AP203" i="11"/>
  <c r="AO203" i="11"/>
  <c r="AQ202" i="11"/>
  <c r="AP202" i="11"/>
  <c r="AO202" i="11"/>
  <c r="AQ201" i="11"/>
  <c r="AP201" i="11"/>
  <c r="AO201" i="11"/>
  <c r="AQ200" i="11"/>
  <c r="AP200" i="11"/>
  <c r="AO200" i="11"/>
  <c r="AQ199" i="11"/>
  <c r="AP199" i="11"/>
  <c r="AO199" i="11"/>
  <c r="AQ198" i="11"/>
  <c r="AP198" i="11"/>
  <c r="AO198" i="11"/>
  <c r="AQ197" i="11"/>
  <c r="AP197" i="11"/>
  <c r="AO197" i="11"/>
  <c r="AQ196" i="11"/>
  <c r="AP196" i="11"/>
  <c r="AO196" i="11"/>
  <c r="AQ195" i="11"/>
  <c r="AP195" i="11"/>
  <c r="AO195" i="11"/>
  <c r="AQ194" i="11"/>
  <c r="AP194" i="11"/>
  <c r="AO194" i="11"/>
  <c r="AQ193" i="11"/>
  <c r="AP193" i="11"/>
  <c r="AO193" i="11"/>
  <c r="AQ192" i="11"/>
  <c r="AP192" i="11"/>
  <c r="AO192" i="11"/>
  <c r="AQ191" i="11"/>
  <c r="AP191" i="11"/>
  <c r="AO191" i="11"/>
  <c r="AQ190" i="11"/>
  <c r="AP190" i="11"/>
  <c r="AO190" i="11"/>
  <c r="AQ189" i="11"/>
  <c r="AP189" i="11"/>
  <c r="AO189" i="11"/>
  <c r="AQ188" i="11"/>
  <c r="AP188" i="11"/>
  <c r="AO188" i="11"/>
  <c r="AQ187" i="11"/>
  <c r="AP187" i="11"/>
  <c r="AO187" i="11"/>
  <c r="AQ186" i="11"/>
  <c r="AP186" i="11"/>
  <c r="AO186" i="11"/>
  <c r="AQ185" i="11"/>
  <c r="AP185" i="11"/>
  <c r="AO185" i="11"/>
  <c r="AQ184" i="11"/>
  <c r="AP184" i="11"/>
  <c r="AO184" i="11"/>
  <c r="AQ183" i="11"/>
  <c r="AP183" i="11"/>
  <c r="AO183" i="11"/>
  <c r="AQ182" i="11"/>
  <c r="AP182" i="11"/>
  <c r="AO182" i="11"/>
  <c r="AQ181" i="11"/>
  <c r="AP181" i="11"/>
  <c r="AO181" i="11"/>
  <c r="AQ180" i="11"/>
  <c r="AP180" i="11"/>
  <c r="AO180" i="11"/>
  <c r="AQ179" i="11"/>
  <c r="AP179" i="11"/>
  <c r="AO179" i="11"/>
  <c r="AQ178" i="11"/>
  <c r="AP178" i="11"/>
  <c r="AO178" i="11"/>
  <c r="AQ177" i="11"/>
  <c r="AP177" i="11"/>
  <c r="AO177" i="11"/>
  <c r="AQ176" i="11"/>
  <c r="AP176" i="11"/>
  <c r="AO176" i="11"/>
  <c r="AQ175" i="11"/>
  <c r="AP175" i="11"/>
  <c r="AO175" i="11"/>
  <c r="AQ174" i="11"/>
  <c r="AP174" i="11"/>
  <c r="AO174" i="11"/>
  <c r="AQ173" i="11"/>
  <c r="AP173" i="11"/>
  <c r="AO173" i="11"/>
  <c r="AQ172" i="11"/>
  <c r="AP172" i="11"/>
  <c r="AO172" i="11"/>
  <c r="AQ171" i="11"/>
  <c r="AP171" i="11"/>
  <c r="AO171" i="11"/>
  <c r="AQ170" i="11"/>
  <c r="AP170" i="11"/>
  <c r="AO170" i="11"/>
  <c r="AQ169" i="11"/>
  <c r="AP169" i="11"/>
  <c r="AO169" i="11"/>
  <c r="AQ168" i="11"/>
  <c r="AP168" i="11"/>
  <c r="AO168" i="11"/>
  <c r="AQ167" i="11"/>
  <c r="AP167" i="11"/>
  <c r="AO167" i="11"/>
  <c r="AQ166" i="11"/>
  <c r="AP166" i="11"/>
  <c r="AO166" i="11"/>
  <c r="AQ165" i="11"/>
  <c r="AP165" i="11"/>
  <c r="AO165" i="11"/>
  <c r="AQ164" i="11"/>
  <c r="AP164" i="11"/>
  <c r="AO164" i="11"/>
  <c r="AQ163" i="11"/>
  <c r="AP163" i="11"/>
  <c r="AO163" i="11"/>
  <c r="AQ162" i="11"/>
  <c r="AP162" i="11"/>
  <c r="AO162" i="11"/>
  <c r="AQ161" i="11"/>
  <c r="AP161" i="11"/>
  <c r="AO161" i="11"/>
  <c r="AQ160" i="11"/>
  <c r="AP160" i="11"/>
  <c r="AO160" i="11"/>
  <c r="AQ159" i="11"/>
  <c r="AP159" i="11"/>
  <c r="AO159" i="11"/>
  <c r="AQ158" i="11"/>
  <c r="AP158" i="11"/>
  <c r="AO158" i="11"/>
  <c r="AQ157" i="11"/>
  <c r="AP157" i="11"/>
  <c r="AO157" i="11"/>
  <c r="AQ156" i="11"/>
  <c r="AP156" i="11"/>
  <c r="AO156" i="11"/>
  <c r="AQ155" i="11"/>
  <c r="AP155" i="11"/>
  <c r="AO155" i="11"/>
  <c r="AQ154" i="11"/>
  <c r="AP154" i="11"/>
  <c r="AO154" i="11"/>
  <c r="AQ153" i="11"/>
  <c r="AP153" i="11"/>
  <c r="AO153" i="11"/>
  <c r="AQ152" i="11"/>
  <c r="AP152" i="11"/>
  <c r="AO152" i="11"/>
  <c r="AQ151" i="11"/>
  <c r="AP151" i="11"/>
  <c r="AO151" i="11"/>
  <c r="AQ150" i="11"/>
  <c r="AP150" i="11"/>
  <c r="AO150" i="11"/>
  <c r="AQ149" i="11"/>
  <c r="AP149" i="11"/>
  <c r="AO149" i="11"/>
  <c r="AQ148" i="11"/>
  <c r="AP148" i="11"/>
  <c r="AO148" i="11"/>
  <c r="AQ147" i="11"/>
  <c r="AP147" i="11"/>
  <c r="AO147" i="11"/>
  <c r="AQ146" i="11"/>
  <c r="AP146" i="11"/>
  <c r="AO146" i="11"/>
  <c r="AQ145" i="11"/>
  <c r="AP145" i="11"/>
  <c r="AO145" i="11"/>
  <c r="AQ144" i="11"/>
  <c r="AP144" i="11"/>
  <c r="AO144" i="11"/>
  <c r="AQ143" i="11"/>
  <c r="AP143" i="11"/>
  <c r="AO143" i="11"/>
  <c r="AQ142" i="11"/>
  <c r="AP142" i="11"/>
  <c r="AO142" i="11"/>
  <c r="AQ141" i="11"/>
  <c r="AP141" i="11"/>
  <c r="AO141" i="11"/>
  <c r="AQ140" i="11"/>
  <c r="AP140" i="11"/>
  <c r="AO140" i="11"/>
  <c r="AQ139" i="11"/>
  <c r="AP139" i="11"/>
  <c r="AO139" i="11"/>
  <c r="AQ138" i="11"/>
  <c r="AP138" i="11"/>
  <c r="AO138" i="11"/>
  <c r="AQ137" i="11"/>
  <c r="AP137" i="11"/>
  <c r="AO137" i="11"/>
  <c r="AQ136" i="11"/>
  <c r="AP136" i="11"/>
  <c r="AO136" i="11"/>
  <c r="AQ135" i="11"/>
  <c r="AP135" i="11"/>
  <c r="AO135" i="11"/>
  <c r="AQ134" i="11"/>
  <c r="AP134" i="11"/>
  <c r="AO134" i="11"/>
  <c r="AQ133" i="11"/>
  <c r="AP133" i="11"/>
  <c r="AO133" i="11"/>
  <c r="AQ132" i="11"/>
  <c r="AP132" i="11"/>
  <c r="AO132" i="11"/>
  <c r="AQ131" i="11"/>
  <c r="AP131" i="11"/>
  <c r="AO131" i="11"/>
  <c r="AQ130" i="11"/>
  <c r="AP130" i="11"/>
  <c r="AO130" i="11"/>
  <c r="AQ129" i="11"/>
  <c r="AP129" i="11"/>
  <c r="AO129" i="11"/>
  <c r="AQ128" i="11"/>
  <c r="AP128" i="11"/>
  <c r="AO128" i="11"/>
  <c r="AQ127" i="11"/>
  <c r="AP127" i="11"/>
  <c r="AO127" i="11"/>
  <c r="AQ126" i="11"/>
  <c r="AP126" i="11"/>
  <c r="AO126" i="11"/>
  <c r="AQ125" i="11"/>
  <c r="AP125" i="11"/>
  <c r="AO125" i="11"/>
  <c r="AQ124" i="11"/>
  <c r="AP124" i="11"/>
  <c r="AO124" i="11"/>
  <c r="AQ123" i="11"/>
  <c r="AP123" i="11"/>
  <c r="AO123" i="11"/>
  <c r="AQ122" i="11"/>
  <c r="AP122" i="11"/>
  <c r="AO122" i="11"/>
  <c r="AQ121" i="11"/>
  <c r="AP121" i="11"/>
  <c r="AO121" i="11"/>
  <c r="AQ120" i="11"/>
  <c r="AP120" i="11"/>
  <c r="AO120" i="11"/>
  <c r="AQ119" i="11"/>
  <c r="AP119" i="11"/>
  <c r="AO119" i="11"/>
  <c r="AQ118" i="11"/>
  <c r="AP118" i="11"/>
  <c r="AO118" i="11"/>
  <c r="AQ117" i="11"/>
  <c r="AP117" i="11"/>
  <c r="AO117" i="11"/>
  <c r="AQ116" i="11"/>
  <c r="AP116" i="11"/>
  <c r="AO116" i="11"/>
  <c r="AQ115" i="11"/>
  <c r="AP115" i="11"/>
  <c r="AO115" i="11"/>
  <c r="AQ114" i="11"/>
  <c r="AP114" i="11"/>
  <c r="AO114" i="11"/>
  <c r="AQ113" i="11"/>
  <c r="AP113" i="11"/>
  <c r="AO113" i="11"/>
  <c r="AQ112" i="11"/>
  <c r="AP112" i="11"/>
  <c r="AO112" i="11"/>
  <c r="AQ111" i="11"/>
  <c r="AP111" i="11"/>
  <c r="AO111" i="11"/>
  <c r="AQ110" i="11"/>
  <c r="AP110" i="11"/>
  <c r="AO110" i="11"/>
  <c r="AQ109" i="11"/>
  <c r="AP109" i="11"/>
  <c r="AO109" i="11"/>
  <c r="AQ108" i="11"/>
  <c r="AP108" i="11"/>
  <c r="AO108" i="11"/>
  <c r="AQ107" i="11"/>
  <c r="AP107" i="11"/>
  <c r="AO107" i="11"/>
  <c r="AQ106" i="11"/>
  <c r="AP106" i="11"/>
  <c r="AO106" i="11"/>
  <c r="AQ105" i="11"/>
  <c r="AP105" i="11"/>
  <c r="AO105" i="11"/>
  <c r="AQ104" i="11"/>
  <c r="AP104" i="11"/>
  <c r="AO104" i="11"/>
  <c r="AQ103" i="11"/>
  <c r="AP103" i="11"/>
  <c r="AO103" i="11"/>
  <c r="AQ102" i="11"/>
  <c r="AP102" i="11"/>
  <c r="AO102" i="11"/>
  <c r="AQ101" i="11"/>
  <c r="AP101" i="11"/>
  <c r="AO101" i="11"/>
  <c r="AQ100" i="11"/>
  <c r="AP100" i="11"/>
  <c r="AO100" i="11"/>
  <c r="AQ99" i="11"/>
  <c r="AP99" i="11"/>
  <c r="AO99" i="11"/>
  <c r="AQ98" i="11"/>
  <c r="AP98" i="11"/>
  <c r="AO98" i="11"/>
  <c r="AQ97" i="11"/>
  <c r="AP97" i="11"/>
  <c r="AO97" i="11"/>
  <c r="AQ96" i="11"/>
  <c r="AP96" i="11"/>
  <c r="AO96" i="11"/>
  <c r="AQ95" i="11"/>
  <c r="AP95" i="11"/>
  <c r="AO95" i="11"/>
  <c r="AQ94" i="11"/>
  <c r="AP94" i="11"/>
  <c r="AO94" i="11"/>
  <c r="AQ93" i="11"/>
  <c r="AP93" i="11"/>
  <c r="AO93" i="11"/>
  <c r="AQ92" i="11"/>
  <c r="AP92" i="11"/>
  <c r="AO92" i="11"/>
  <c r="AQ91" i="11"/>
  <c r="AP91" i="11"/>
  <c r="AO91" i="11"/>
  <c r="AQ90" i="11"/>
  <c r="AP90" i="11"/>
  <c r="AO90" i="11"/>
  <c r="AQ89" i="11"/>
  <c r="AP89" i="11"/>
  <c r="AO89" i="11"/>
  <c r="AQ88" i="11"/>
  <c r="AP88" i="11"/>
  <c r="AO88" i="11"/>
  <c r="AQ87" i="11"/>
  <c r="AP87" i="11"/>
  <c r="AO87" i="11"/>
  <c r="AQ86" i="11"/>
  <c r="AP86" i="11"/>
  <c r="AO86" i="11"/>
  <c r="AQ85" i="11"/>
  <c r="AP85" i="11"/>
  <c r="AO85" i="11"/>
  <c r="AQ84" i="11"/>
  <c r="AP84" i="11"/>
  <c r="AO84" i="11"/>
  <c r="AQ83" i="11"/>
  <c r="AP83" i="11"/>
  <c r="AO83" i="11"/>
  <c r="AQ82" i="11"/>
  <c r="AP82" i="11"/>
  <c r="AO82" i="11"/>
  <c r="AQ81" i="11"/>
  <c r="AP81" i="11"/>
  <c r="AO81" i="11"/>
  <c r="AQ80" i="11"/>
  <c r="AP80" i="11"/>
  <c r="AO80" i="11"/>
  <c r="AQ79" i="11"/>
  <c r="AP79" i="11"/>
  <c r="AO79" i="11"/>
  <c r="AQ78" i="11"/>
  <c r="AP78" i="11"/>
  <c r="AO78" i="11"/>
  <c r="AQ77" i="11"/>
  <c r="AP77" i="11"/>
  <c r="AO77" i="11"/>
  <c r="AQ76" i="11"/>
  <c r="AP76" i="11"/>
  <c r="AO76" i="11"/>
  <c r="AQ75" i="11"/>
  <c r="AP75" i="11"/>
  <c r="AO75" i="11"/>
  <c r="AQ74" i="11"/>
  <c r="AP74" i="11"/>
  <c r="AO74" i="11"/>
  <c r="AQ73" i="11"/>
  <c r="AP73" i="11"/>
  <c r="AO73" i="11"/>
  <c r="AQ72" i="11"/>
  <c r="AP72" i="11"/>
  <c r="AO72" i="11"/>
  <c r="AQ71" i="11"/>
  <c r="AP71" i="11"/>
  <c r="AO71" i="11"/>
  <c r="AQ70" i="11"/>
  <c r="AP70" i="11"/>
  <c r="AO70" i="11"/>
  <c r="AQ69" i="11"/>
  <c r="AP69" i="11"/>
  <c r="AO69" i="11"/>
  <c r="AQ68" i="11"/>
  <c r="AP68" i="11"/>
  <c r="AO68" i="11"/>
  <c r="AQ67" i="11"/>
  <c r="AP67" i="11"/>
  <c r="AO67" i="11"/>
  <c r="AQ66" i="11"/>
  <c r="AP66" i="11"/>
  <c r="AO66" i="11"/>
  <c r="AQ65" i="11"/>
  <c r="AP65" i="11"/>
  <c r="AO65" i="11"/>
  <c r="AQ64" i="11"/>
  <c r="AP64" i="11"/>
  <c r="AO64" i="11"/>
  <c r="AQ63" i="11"/>
  <c r="AP63" i="11"/>
  <c r="AO63" i="11"/>
  <c r="AQ62" i="11"/>
  <c r="AP62" i="11"/>
  <c r="AO62" i="11"/>
  <c r="AQ61" i="11"/>
  <c r="AP61" i="11"/>
  <c r="AO61" i="11"/>
  <c r="AQ60" i="11"/>
  <c r="AP60" i="11"/>
  <c r="AO60" i="11"/>
  <c r="AQ59" i="11"/>
  <c r="AP59" i="11"/>
  <c r="AO59" i="11"/>
  <c r="AQ58" i="11"/>
  <c r="AP58" i="11"/>
  <c r="AO58" i="11"/>
  <c r="AQ57" i="11"/>
  <c r="AP57" i="11"/>
  <c r="AO57" i="11"/>
  <c r="AQ56" i="11"/>
  <c r="AP56" i="11"/>
  <c r="AO56" i="11"/>
  <c r="AQ55" i="11"/>
  <c r="AP55" i="11"/>
  <c r="AO55" i="11"/>
  <c r="AQ54" i="11"/>
  <c r="AP54" i="11"/>
  <c r="AO54" i="11"/>
  <c r="AQ53" i="11"/>
  <c r="AP53" i="11"/>
  <c r="AO53" i="11"/>
  <c r="AQ52" i="11"/>
  <c r="AP52" i="11"/>
  <c r="AO52" i="11"/>
  <c r="AQ51" i="11"/>
  <c r="AP51" i="11"/>
  <c r="AO51" i="11"/>
  <c r="AQ50" i="11"/>
  <c r="AP50" i="11"/>
  <c r="AO50" i="11"/>
  <c r="AQ49" i="11"/>
  <c r="AP49" i="11"/>
  <c r="AO49" i="11"/>
  <c r="AQ48" i="11"/>
  <c r="AP48" i="11"/>
  <c r="AO48" i="11"/>
  <c r="AQ47" i="11"/>
  <c r="AP47" i="11"/>
  <c r="AO47" i="11"/>
  <c r="AQ46" i="11"/>
  <c r="AP46" i="11"/>
  <c r="AO46" i="11"/>
  <c r="AQ45" i="11"/>
  <c r="AP45" i="11"/>
  <c r="AO45" i="11"/>
  <c r="AQ44" i="11"/>
  <c r="AP44" i="11"/>
  <c r="AO44" i="11"/>
  <c r="AQ43" i="11"/>
  <c r="AP43" i="11"/>
  <c r="AO43" i="11"/>
  <c r="AQ42" i="11"/>
  <c r="AP42" i="11"/>
  <c r="AO42" i="11"/>
  <c r="AQ41" i="11"/>
  <c r="AP41" i="11"/>
  <c r="AO41" i="11"/>
  <c r="AQ40" i="11"/>
  <c r="AP40" i="11"/>
  <c r="AO40" i="11"/>
  <c r="AQ39" i="11"/>
  <c r="AP39" i="11"/>
  <c r="AO39" i="11"/>
  <c r="AQ38" i="11"/>
  <c r="AP38" i="11"/>
  <c r="AO38" i="11"/>
  <c r="AQ37" i="11"/>
  <c r="AP37" i="11"/>
  <c r="AO37" i="11"/>
  <c r="AQ36" i="11"/>
  <c r="AP36" i="11"/>
  <c r="AO36" i="11"/>
  <c r="AQ35" i="11"/>
  <c r="AP35" i="11"/>
  <c r="AO35" i="11"/>
  <c r="AQ34" i="11"/>
  <c r="AP34" i="11"/>
  <c r="AO34" i="11"/>
  <c r="AQ33" i="11"/>
  <c r="AP33" i="11"/>
  <c r="AO33" i="11"/>
  <c r="AQ32" i="11"/>
  <c r="AP32" i="11"/>
  <c r="AO32" i="11"/>
  <c r="AQ31" i="11"/>
  <c r="AP31" i="11"/>
  <c r="AO31" i="11"/>
  <c r="AQ30" i="11"/>
  <c r="AP30" i="11"/>
  <c r="AO30" i="11"/>
  <c r="AQ29" i="11"/>
  <c r="AP29" i="11"/>
  <c r="AO29" i="11"/>
  <c r="AQ28" i="11"/>
  <c r="AP28" i="11"/>
  <c r="AO28" i="11"/>
  <c r="AQ27" i="11"/>
  <c r="AP27" i="11"/>
  <c r="AO27" i="11"/>
  <c r="AQ26" i="11"/>
  <c r="AP26" i="11"/>
  <c r="AO26" i="11"/>
  <c r="AF236" i="11"/>
  <c r="AE236" i="11"/>
  <c r="AD236" i="11"/>
  <c r="AF235" i="11"/>
  <c r="AE235" i="11"/>
  <c r="AD235" i="11"/>
  <c r="AF234" i="11"/>
  <c r="AE234" i="11"/>
  <c r="AD234" i="11"/>
  <c r="AF233" i="11"/>
  <c r="AE233" i="11"/>
  <c r="AD233" i="11"/>
  <c r="AF232" i="11"/>
  <c r="AE232" i="11"/>
  <c r="AD232" i="11"/>
  <c r="AF231" i="11"/>
  <c r="AE231" i="11"/>
  <c r="AD231" i="11"/>
  <c r="AF230" i="11"/>
  <c r="AE230" i="11"/>
  <c r="AD230" i="11"/>
  <c r="AF229" i="11"/>
  <c r="AE229" i="11"/>
  <c r="AD229" i="11"/>
  <c r="AF228" i="11"/>
  <c r="AE228" i="11"/>
  <c r="AD228" i="11"/>
  <c r="AF227" i="11"/>
  <c r="AE227" i="11"/>
  <c r="AD227" i="11"/>
  <c r="AF226" i="11"/>
  <c r="AE226" i="11"/>
  <c r="AD226" i="11"/>
  <c r="AF225" i="11"/>
  <c r="AE225" i="11"/>
  <c r="AD225" i="11"/>
  <c r="AF224" i="11"/>
  <c r="AE224" i="11"/>
  <c r="AD224" i="11"/>
  <c r="AF223" i="11"/>
  <c r="AE223" i="11"/>
  <c r="AD223" i="11"/>
  <c r="AF222" i="11"/>
  <c r="AE222" i="11"/>
  <c r="AD222" i="11"/>
  <c r="AF221" i="11"/>
  <c r="AE221" i="11"/>
  <c r="AD221" i="11"/>
  <c r="AF220" i="11"/>
  <c r="AE220" i="11"/>
  <c r="AD220" i="11"/>
  <c r="AF219" i="11"/>
  <c r="AE219" i="11"/>
  <c r="AD219" i="11"/>
  <c r="AF218" i="11"/>
  <c r="AE218" i="11"/>
  <c r="AD218" i="11"/>
  <c r="AF217" i="11"/>
  <c r="AE217" i="11"/>
  <c r="AD217" i="11"/>
  <c r="AF216" i="11"/>
  <c r="AE216" i="11"/>
  <c r="AD216" i="11"/>
  <c r="AF215" i="11"/>
  <c r="AE215" i="11"/>
  <c r="AD215" i="11"/>
  <c r="AF214" i="11"/>
  <c r="AE214" i="11"/>
  <c r="AD214" i="11"/>
  <c r="AF213" i="11"/>
  <c r="AE213" i="11"/>
  <c r="AD213" i="11"/>
  <c r="AF212" i="11"/>
  <c r="AE212" i="11"/>
  <c r="AD212" i="11"/>
  <c r="AF211" i="11"/>
  <c r="AE211" i="11"/>
  <c r="AD211" i="11"/>
  <c r="AF210" i="11"/>
  <c r="AE210" i="11"/>
  <c r="AD210" i="11"/>
  <c r="AF209" i="11"/>
  <c r="AE209" i="11"/>
  <c r="AD209" i="11"/>
  <c r="AF208" i="11"/>
  <c r="AE208" i="11"/>
  <c r="AD208" i="11"/>
  <c r="AF207" i="11"/>
  <c r="AE207" i="11"/>
  <c r="AD207" i="11"/>
  <c r="AF206" i="11"/>
  <c r="AE206" i="11"/>
  <c r="AD206" i="11"/>
  <c r="AF205" i="11"/>
  <c r="AE205" i="11"/>
  <c r="AD205" i="11"/>
  <c r="AF204" i="11"/>
  <c r="AE204" i="11"/>
  <c r="AD204" i="11"/>
  <c r="AF203" i="11"/>
  <c r="AE203" i="11"/>
  <c r="AD203" i="11"/>
  <c r="AF202" i="11"/>
  <c r="AE202" i="11"/>
  <c r="AD202" i="11"/>
  <c r="AF201" i="11"/>
  <c r="AE201" i="11"/>
  <c r="AD201" i="11"/>
  <c r="AF200" i="11"/>
  <c r="AE200" i="11"/>
  <c r="AD200" i="11"/>
  <c r="AF199" i="11"/>
  <c r="AE199" i="11"/>
  <c r="AD199" i="11"/>
  <c r="AF198" i="11"/>
  <c r="AE198" i="11"/>
  <c r="AD198" i="11"/>
  <c r="AF197" i="11"/>
  <c r="AE197" i="11"/>
  <c r="AD197" i="11"/>
  <c r="AF196" i="11"/>
  <c r="AE196" i="11"/>
  <c r="AD196" i="11"/>
  <c r="AF195" i="11"/>
  <c r="AE195" i="11"/>
  <c r="AD195" i="11"/>
  <c r="AF194" i="11"/>
  <c r="AE194" i="11"/>
  <c r="AD194" i="11"/>
  <c r="AF193" i="11"/>
  <c r="AE193" i="11"/>
  <c r="AD193" i="11"/>
  <c r="AF192" i="11"/>
  <c r="AE192" i="11"/>
  <c r="AD192" i="11"/>
  <c r="AF191" i="11"/>
  <c r="AE191" i="11"/>
  <c r="AD191" i="11"/>
  <c r="AF190" i="11"/>
  <c r="AE190" i="11"/>
  <c r="AD190" i="11"/>
  <c r="AF189" i="11"/>
  <c r="AE189" i="11"/>
  <c r="AD189" i="11"/>
  <c r="AF188" i="11"/>
  <c r="AE188" i="11"/>
  <c r="AD188" i="11"/>
  <c r="AF187" i="11"/>
  <c r="AE187" i="11"/>
  <c r="AD187" i="11"/>
  <c r="AF186" i="11"/>
  <c r="AE186" i="11"/>
  <c r="AD186" i="11"/>
  <c r="AF185" i="11"/>
  <c r="AE185" i="11"/>
  <c r="AD185" i="11"/>
  <c r="AF184" i="11"/>
  <c r="AE184" i="11"/>
  <c r="AD184" i="11"/>
  <c r="AF183" i="11"/>
  <c r="AE183" i="11"/>
  <c r="AD183" i="11"/>
  <c r="AF182" i="11"/>
  <c r="AE182" i="11"/>
  <c r="AD182" i="11"/>
  <c r="AF181" i="11"/>
  <c r="AE181" i="11"/>
  <c r="AD181" i="11"/>
  <c r="AF180" i="11"/>
  <c r="AE180" i="11"/>
  <c r="AD180" i="11"/>
  <c r="AF179" i="11"/>
  <c r="AE179" i="11"/>
  <c r="AD179" i="11"/>
  <c r="AF178" i="11"/>
  <c r="AE178" i="11"/>
  <c r="AD178" i="11"/>
  <c r="AF177" i="11"/>
  <c r="AE177" i="11"/>
  <c r="AD177" i="11"/>
  <c r="AF176" i="11"/>
  <c r="AE176" i="11"/>
  <c r="AD176" i="11"/>
  <c r="AF175" i="11"/>
  <c r="AE175" i="11"/>
  <c r="AD175" i="11"/>
  <c r="AF174" i="11"/>
  <c r="AE174" i="11"/>
  <c r="AD174" i="11"/>
  <c r="AF173" i="11"/>
  <c r="AE173" i="11"/>
  <c r="AD173" i="11"/>
  <c r="AF172" i="11"/>
  <c r="AE172" i="11"/>
  <c r="AD172" i="11"/>
  <c r="AF171" i="11"/>
  <c r="AE171" i="11"/>
  <c r="AD171" i="11"/>
  <c r="AF170" i="11"/>
  <c r="AE170" i="11"/>
  <c r="AD170" i="11"/>
  <c r="AF169" i="11"/>
  <c r="AE169" i="11"/>
  <c r="AD169" i="11"/>
  <c r="AF168" i="11"/>
  <c r="AE168" i="11"/>
  <c r="AD168" i="11"/>
  <c r="AF167" i="11"/>
  <c r="AE167" i="11"/>
  <c r="AD167" i="11"/>
  <c r="AF166" i="11"/>
  <c r="AE166" i="11"/>
  <c r="AD166" i="11"/>
  <c r="AF165" i="11"/>
  <c r="AE165" i="11"/>
  <c r="AD165" i="11"/>
  <c r="AF164" i="11"/>
  <c r="AE164" i="11"/>
  <c r="AD164" i="11"/>
  <c r="AF163" i="11"/>
  <c r="AE163" i="11"/>
  <c r="AD163" i="11"/>
  <c r="AF162" i="11"/>
  <c r="AE162" i="11"/>
  <c r="AD162" i="11"/>
  <c r="AF161" i="11"/>
  <c r="AE161" i="11"/>
  <c r="AD161" i="11"/>
  <c r="AF160" i="11"/>
  <c r="AE160" i="11"/>
  <c r="AD160" i="11"/>
  <c r="AF159" i="11"/>
  <c r="AE159" i="11"/>
  <c r="AD159" i="11"/>
  <c r="AF158" i="11"/>
  <c r="AE158" i="11"/>
  <c r="AD158" i="11"/>
  <c r="AF157" i="11"/>
  <c r="AE157" i="11"/>
  <c r="AD157" i="11"/>
  <c r="AF156" i="11"/>
  <c r="AE156" i="11"/>
  <c r="AD156" i="11"/>
  <c r="AF155" i="11"/>
  <c r="AE155" i="11"/>
  <c r="AD155" i="11"/>
  <c r="AF154" i="11"/>
  <c r="AE154" i="11"/>
  <c r="AD154" i="11"/>
  <c r="AF153" i="11"/>
  <c r="AE153" i="11"/>
  <c r="AD153" i="11"/>
  <c r="AF152" i="11"/>
  <c r="AE152" i="11"/>
  <c r="AD152" i="11"/>
  <c r="AF151" i="11"/>
  <c r="AE151" i="11"/>
  <c r="AD151" i="11"/>
  <c r="AF150" i="11"/>
  <c r="AE150" i="11"/>
  <c r="AD150" i="11"/>
  <c r="AF149" i="11"/>
  <c r="AE149" i="11"/>
  <c r="AD149" i="11"/>
  <c r="AF148" i="11"/>
  <c r="AE148" i="11"/>
  <c r="AD148" i="11"/>
  <c r="AF147" i="11"/>
  <c r="AE147" i="11"/>
  <c r="AD147" i="11"/>
  <c r="AF146" i="11"/>
  <c r="AE146" i="11"/>
  <c r="AD146" i="11"/>
  <c r="AF145" i="11"/>
  <c r="AE145" i="11"/>
  <c r="AD145" i="11"/>
  <c r="AF144" i="11"/>
  <c r="AE144" i="11"/>
  <c r="AD144" i="11"/>
  <c r="AF143" i="11"/>
  <c r="AE143" i="11"/>
  <c r="AD143" i="11"/>
  <c r="AF142" i="11"/>
  <c r="AE142" i="11"/>
  <c r="AD142" i="11"/>
  <c r="AF141" i="11"/>
  <c r="AE141" i="11"/>
  <c r="AD141" i="11"/>
  <c r="AF140" i="11"/>
  <c r="AE140" i="11"/>
  <c r="AD140" i="11"/>
  <c r="AF139" i="11"/>
  <c r="AE139" i="11"/>
  <c r="AD139" i="11"/>
  <c r="AF138" i="11"/>
  <c r="AE138" i="11"/>
  <c r="AD138" i="11"/>
  <c r="AF137" i="11"/>
  <c r="AE137" i="11"/>
  <c r="AD137" i="11"/>
  <c r="AF136" i="11"/>
  <c r="AE136" i="11"/>
  <c r="AD136" i="11"/>
  <c r="AF135" i="11"/>
  <c r="AE135" i="11"/>
  <c r="AD135" i="11"/>
  <c r="AF134" i="11"/>
  <c r="AE134" i="11"/>
  <c r="AD134" i="11"/>
  <c r="AF133" i="11"/>
  <c r="AE133" i="11"/>
  <c r="AD133" i="11"/>
  <c r="AF132" i="11"/>
  <c r="AE132" i="11"/>
  <c r="AD132" i="11"/>
  <c r="AF131" i="11"/>
  <c r="AE131" i="11"/>
  <c r="AD131" i="11"/>
  <c r="AF130" i="11"/>
  <c r="AE130" i="11"/>
  <c r="AD130" i="11"/>
  <c r="AF129" i="11"/>
  <c r="AE129" i="11"/>
  <c r="AD129" i="11"/>
  <c r="AF128" i="11"/>
  <c r="AE128" i="11"/>
  <c r="AD128" i="11"/>
  <c r="AF127" i="11"/>
  <c r="AE127" i="11"/>
  <c r="AD127" i="11"/>
  <c r="AF126" i="11"/>
  <c r="AE126" i="11"/>
  <c r="AD126" i="11"/>
  <c r="AF125" i="11"/>
  <c r="AE125" i="11"/>
  <c r="AD125" i="11"/>
  <c r="AF124" i="11"/>
  <c r="AE124" i="11"/>
  <c r="AD124" i="11"/>
  <c r="AF123" i="11"/>
  <c r="AE123" i="11"/>
  <c r="AD123" i="11"/>
  <c r="AF122" i="11"/>
  <c r="AE122" i="11"/>
  <c r="AD122" i="11"/>
  <c r="AF121" i="11"/>
  <c r="AE121" i="11"/>
  <c r="AD121" i="11"/>
  <c r="AF120" i="11"/>
  <c r="AE120" i="11"/>
  <c r="AD120" i="11"/>
  <c r="AF119" i="11"/>
  <c r="AE119" i="11"/>
  <c r="AD119" i="11"/>
  <c r="AF118" i="11"/>
  <c r="AE118" i="11"/>
  <c r="AD118" i="11"/>
  <c r="AF117" i="11"/>
  <c r="AE117" i="11"/>
  <c r="AD117" i="11"/>
  <c r="AF116" i="11"/>
  <c r="AE116" i="11"/>
  <c r="AD116" i="11"/>
  <c r="AF115" i="11"/>
  <c r="AE115" i="11"/>
  <c r="AD115" i="11"/>
  <c r="AF114" i="11"/>
  <c r="AE114" i="11"/>
  <c r="AD114" i="11"/>
  <c r="AF113" i="11"/>
  <c r="AE113" i="11"/>
  <c r="AD113" i="11"/>
  <c r="AF112" i="11"/>
  <c r="AE112" i="11"/>
  <c r="AD112" i="11"/>
  <c r="AF111" i="11"/>
  <c r="AE111" i="11"/>
  <c r="AD111" i="11"/>
  <c r="AF110" i="11"/>
  <c r="AE110" i="11"/>
  <c r="AD110" i="11"/>
  <c r="AF109" i="11"/>
  <c r="AE109" i="11"/>
  <c r="AD109" i="11"/>
  <c r="AF108" i="11"/>
  <c r="AE108" i="11"/>
  <c r="AD108" i="11"/>
  <c r="AF107" i="11"/>
  <c r="AE107" i="11"/>
  <c r="AD107" i="11"/>
  <c r="AF106" i="11"/>
  <c r="AE106" i="11"/>
  <c r="AD106" i="11"/>
  <c r="AF105" i="11"/>
  <c r="AE105" i="11"/>
  <c r="AD105" i="11"/>
  <c r="AF104" i="11"/>
  <c r="AE104" i="11"/>
  <c r="AD104" i="11"/>
  <c r="AF103" i="11"/>
  <c r="AE103" i="11"/>
  <c r="AD103" i="11"/>
  <c r="AF102" i="11"/>
  <c r="AE102" i="11"/>
  <c r="AD102" i="11"/>
  <c r="AF101" i="11"/>
  <c r="AE101" i="11"/>
  <c r="AD101" i="11"/>
  <c r="AF100" i="11"/>
  <c r="AE100" i="11"/>
  <c r="AD100" i="11"/>
  <c r="AF99" i="11"/>
  <c r="AE99" i="11"/>
  <c r="AD99" i="11"/>
  <c r="AF98" i="11"/>
  <c r="AE98" i="11"/>
  <c r="AD98" i="11"/>
  <c r="AF97" i="11"/>
  <c r="AE97" i="11"/>
  <c r="AD97" i="11"/>
  <c r="AF96" i="11"/>
  <c r="AE96" i="11"/>
  <c r="AD96" i="11"/>
  <c r="AF95" i="11"/>
  <c r="AE95" i="11"/>
  <c r="AD95" i="11"/>
  <c r="AF94" i="11"/>
  <c r="AE94" i="11"/>
  <c r="AD94" i="11"/>
  <c r="AF93" i="11"/>
  <c r="AE93" i="11"/>
  <c r="AD93" i="11"/>
  <c r="AF92" i="11"/>
  <c r="AE92" i="11"/>
  <c r="AD92" i="11"/>
  <c r="AF91" i="11"/>
  <c r="AE91" i="11"/>
  <c r="AD91" i="11"/>
  <c r="AF90" i="11"/>
  <c r="AE90" i="11"/>
  <c r="AD90" i="11"/>
  <c r="AF89" i="11"/>
  <c r="AE89" i="11"/>
  <c r="AD89" i="11"/>
  <c r="AF88" i="11"/>
  <c r="AE88" i="11"/>
  <c r="AD88" i="11"/>
  <c r="AF87" i="11"/>
  <c r="AE87" i="11"/>
  <c r="AD87" i="11"/>
  <c r="AF86" i="11"/>
  <c r="AE86" i="11"/>
  <c r="AD86" i="11"/>
  <c r="AF85" i="11"/>
  <c r="AE85" i="11"/>
  <c r="AD85" i="11"/>
  <c r="AF84" i="11"/>
  <c r="AE84" i="11"/>
  <c r="AD84" i="11"/>
  <c r="AF83" i="11"/>
  <c r="AE83" i="11"/>
  <c r="AD83" i="11"/>
  <c r="AF82" i="11"/>
  <c r="AE82" i="11"/>
  <c r="AD82" i="11"/>
  <c r="AF81" i="11"/>
  <c r="AE81" i="11"/>
  <c r="AD81" i="11"/>
  <c r="AF80" i="11"/>
  <c r="AE80" i="11"/>
  <c r="AD80" i="11"/>
  <c r="AF79" i="11"/>
  <c r="AE79" i="11"/>
  <c r="AD79" i="11"/>
  <c r="AF78" i="11"/>
  <c r="AE78" i="11"/>
  <c r="AD78" i="11"/>
  <c r="AF77" i="11"/>
  <c r="AE77" i="11"/>
  <c r="AD77" i="11"/>
  <c r="AF76" i="11"/>
  <c r="AE76" i="11"/>
  <c r="AD76" i="11"/>
  <c r="AF75" i="11"/>
  <c r="AE75" i="11"/>
  <c r="AD75" i="11"/>
  <c r="AF74" i="11"/>
  <c r="AE74" i="11"/>
  <c r="AD74" i="11"/>
  <c r="AF73" i="11"/>
  <c r="AE73" i="11"/>
  <c r="AD73" i="11"/>
  <c r="AF72" i="11"/>
  <c r="AE72" i="11"/>
  <c r="AD72" i="11"/>
  <c r="AF71" i="11"/>
  <c r="AE71" i="11"/>
  <c r="AD71" i="11"/>
  <c r="AF70" i="11"/>
  <c r="AE70" i="11"/>
  <c r="AD70" i="11"/>
  <c r="AF69" i="11"/>
  <c r="AE69" i="11"/>
  <c r="AD69" i="11"/>
  <c r="AF68" i="11"/>
  <c r="AE68" i="11"/>
  <c r="AD68" i="11"/>
  <c r="AF67" i="11"/>
  <c r="AE67" i="11"/>
  <c r="AD67" i="11"/>
  <c r="AF66" i="11"/>
  <c r="AE66" i="11"/>
  <c r="AD66" i="11"/>
  <c r="AF65" i="11"/>
  <c r="AE65" i="11"/>
  <c r="AD65" i="11"/>
  <c r="AF64" i="11"/>
  <c r="AE64" i="11"/>
  <c r="AD64" i="11"/>
  <c r="AF63" i="11"/>
  <c r="AE63" i="11"/>
  <c r="AD63" i="11"/>
  <c r="AF62" i="11"/>
  <c r="AE62" i="11"/>
  <c r="AD62" i="11"/>
  <c r="AF61" i="11"/>
  <c r="AE61" i="11"/>
  <c r="AD61" i="11"/>
  <c r="AF60" i="11"/>
  <c r="AE60" i="11"/>
  <c r="AD60" i="11"/>
  <c r="AF59" i="11"/>
  <c r="AE59" i="11"/>
  <c r="AD59" i="11"/>
  <c r="AF58" i="11"/>
  <c r="AE58" i="11"/>
  <c r="AD58" i="11"/>
  <c r="AF57" i="11"/>
  <c r="AE57" i="11"/>
  <c r="AD57" i="11"/>
  <c r="AF56" i="11"/>
  <c r="AE56" i="11"/>
  <c r="AD56" i="11"/>
  <c r="AF55" i="11"/>
  <c r="AE55" i="11"/>
  <c r="AD55" i="11"/>
  <c r="AF54" i="11"/>
  <c r="AE54" i="11"/>
  <c r="AD54" i="11"/>
  <c r="AF53" i="11"/>
  <c r="AE53" i="11"/>
  <c r="AD53" i="11"/>
  <c r="AF52" i="11"/>
  <c r="AE52" i="11"/>
  <c r="AD52" i="11"/>
  <c r="AF51" i="11"/>
  <c r="AE51" i="11"/>
  <c r="AD51" i="11"/>
  <c r="AF50" i="11"/>
  <c r="AE50" i="11"/>
  <c r="AD50" i="11"/>
  <c r="AF49" i="11"/>
  <c r="AE49" i="11"/>
  <c r="AD49" i="11"/>
  <c r="AF48" i="11"/>
  <c r="AE48" i="11"/>
  <c r="AD48" i="11"/>
  <c r="AF47" i="11"/>
  <c r="AE47" i="11"/>
  <c r="AD47" i="11"/>
  <c r="AF46" i="11"/>
  <c r="AE46" i="11"/>
  <c r="AD46" i="11"/>
  <c r="AF45" i="11"/>
  <c r="AE45" i="11"/>
  <c r="AD45" i="11"/>
  <c r="AF44" i="11"/>
  <c r="AE44" i="11"/>
  <c r="AD44" i="11"/>
  <c r="AF43" i="11"/>
  <c r="AE43" i="11"/>
  <c r="AD43" i="11"/>
  <c r="AF42" i="11"/>
  <c r="AE42" i="11"/>
  <c r="AD42" i="11"/>
  <c r="AF41" i="11"/>
  <c r="AE41" i="11"/>
  <c r="AD41" i="11"/>
  <c r="AF40" i="11"/>
  <c r="AE40" i="11"/>
  <c r="AD40" i="11"/>
  <c r="AF39" i="11"/>
  <c r="AE39" i="11"/>
  <c r="AD39" i="11"/>
  <c r="AF38" i="11"/>
  <c r="AE38" i="11"/>
  <c r="AD38" i="11"/>
  <c r="AF37" i="11"/>
  <c r="AE37" i="11"/>
  <c r="AD37" i="11"/>
  <c r="AF36" i="11"/>
  <c r="AE36" i="11"/>
  <c r="AD36" i="11"/>
  <c r="AF35" i="11"/>
  <c r="AE35" i="11"/>
  <c r="AD35" i="11"/>
  <c r="AF34" i="11"/>
  <c r="AE34" i="11"/>
  <c r="AD34" i="11"/>
  <c r="AF33" i="11"/>
  <c r="AE33" i="11"/>
  <c r="AD33" i="11"/>
  <c r="AF32" i="11"/>
  <c r="AE32" i="11"/>
  <c r="AD32" i="11"/>
  <c r="AF31" i="11"/>
  <c r="AE31" i="11"/>
  <c r="AD31" i="11"/>
  <c r="AF30" i="11"/>
  <c r="AE30" i="11"/>
  <c r="AD30" i="11"/>
  <c r="AF29" i="11"/>
  <c r="AE29" i="11"/>
  <c r="AD29" i="11"/>
  <c r="AF28" i="11"/>
  <c r="AE28" i="11"/>
  <c r="AD28" i="11"/>
  <c r="AF27" i="11"/>
  <c r="AE27" i="11"/>
  <c r="AD27" i="11"/>
  <c r="AF26" i="11"/>
  <c r="AE26" i="11"/>
  <c r="AD26" i="11"/>
  <c r="AF25" i="11"/>
  <c r="AE25" i="11"/>
  <c r="AD25" i="11"/>
  <c r="AF24" i="11"/>
  <c r="AE24" i="11"/>
  <c r="AD24" i="11"/>
  <c r="AF23" i="11"/>
  <c r="AE23" i="11"/>
  <c r="AD23" i="11"/>
  <c r="AF22" i="11"/>
  <c r="AE22" i="11"/>
  <c r="AD22" i="11"/>
  <c r="AF21" i="11"/>
  <c r="AE21" i="11"/>
  <c r="AD21" i="11"/>
  <c r="AF20" i="11"/>
  <c r="AE20" i="11"/>
  <c r="AD20" i="11"/>
  <c r="AF19" i="11"/>
  <c r="AE19" i="11"/>
  <c r="AD19" i="11"/>
  <c r="AF18" i="11"/>
  <c r="AE18" i="11"/>
  <c r="AD18" i="11"/>
  <c r="AF17" i="11"/>
  <c r="AE17" i="11"/>
  <c r="AD17" i="11"/>
  <c r="AF16" i="11"/>
  <c r="AE16" i="11"/>
  <c r="AD16" i="11"/>
  <c r="AF15" i="11"/>
  <c r="AE15" i="11"/>
  <c r="AD15" i="11"/>
  <c r="AF14" i="11"/>
  <c r="AE14" i="11"/>
  <c r="AD14" i="11"/>
  <c r="AF13" i="11"/>
  <c r="AE13" i="11"/>
  <c r="AD13" i="11"/>
  <c r="AF12" i="11"/>
  <c r="AE12" i="11"/>
  <c r="AD12" i="11"/>
  <c r="AF11" i="11"/>
  <c r="AE11" i="11"/>
  <c r="AD11" i="11"/>
  <c r="AF10" i="11"/>
  <c r="AE10" i="11"/>
  <c r="AD10" i="11"/>
  <c r="AF9" i="11"/>
  <c r="AE9" i="11"/>
  <c r="AD9" i="11"/>
  <c r="AF8" i="11"/>
  <c r="AE8" i="11"/>
  <c r="AD8" i="11"/>
  <c r="AF7" i="11"/>
  <c r="AE7" i="11"/>
  <c r="AD7" i="11"/>
  <c r="U236" i="11"/>
  <c r="T236" i="11"/>
  <c r="S236" i="11"/>
  <c r="U235" i="11"/>
  <c r="T235" i="11"/>
  <c r="S235" i="11"/>
  <c r="U234" i="11"/>
  <c r="T234" i="11"/>
  <c r="S234" i="11"/>
  <c r="U233" i="11"/>
  <c r="T233" i="11"/>
  <c r="S233" i="11"/>
  <c r="U232" i="11"/>
  <c r="T232" i="11"/>
  <c r="S232" i="11"/>
  <c r="U231" i="11"/>
  <c r="T231" i="11"/>
  <c r="S231" i="11"/>
  <c r="U230" i="11"/>
  <c r="T230" i="11"/>
  <c r="S230" i="11"/>
  <c r="U227" i="11"/>
  <c r="T227" i="11"/>
  <c r="S227" i="11"/>
  <c r="U226" i="11"/>
  <c r="T226" i="11"/>
  <c r="S226" i="11"/>
  <c r="U229" i="11"/>
  <c r="T229" i="11"/>
  <c r="S229" i="11"/>
  <c r="U228" i="11"/>
  <c r="T228" i="11"/>
  <c r="S228" i="11"/>
  <c r="U225" i="11"/>
  <c r="T225" i="11"/>
  <c r="S225" i="11"/>
  <c r="U224" i="11"/>
  <c r="T224" i="11"/>
  <c r="S224" i="11"/>
  <c r="U223" i="11"/>
  <c r="T223" i="11"/>
  <c r="S223" i="11"/>
  <c r="U222" i="11"/>
  <c r="T222" i="11"/>
  <c r="S222" i="11"/>
  <c r="U221" i="11"/>
  <c r="T221" i="11"/>
  <c r="S221" i="11"/>
  <c r="U220" i="11"/>
  <c r="T220" i="11"/>
  <c r="S220" i="11"/>
  <c r="U219" i="11"/>
  <c r="T219" i="11"/>
  <c r="S219" i="11"/>
  <c r="U218" i="11"/>
  <c r="T218" i="11"/>
  <c r="S218" i="11"/>
  <c r="U217" i="11"/>
  <c r="T217" i="11"/>
  <c r="S217" i="11"/>
  <c r="U212" i="11"/>
  <c r="T212" i="11"/>
  <c r="S212" i="11"/>
  <c r="U211" i="11"/>
  <c r="T211" i="11"/>
  <c r="S211" i="11"/>
  <c r="U216" i="11"/>
  <c r="T216" i="11"/>
  <c r="S216" i="11"/>
  <c r="U215" i="11"/>
  <c r="T215" i="11"/>
  <c r="S215" i="11"/>
  <c r="U214" i="11"/>
  <c r="T214" i="11"/>
  <c r="S214" i="11"/>
  <c r="U213" i="11"/>
  <c r="T213" i="11"/>
  <c r="S213" i="11"/>
  <c r="U210" i="11"/>
  <c r="T210" i="11"/>
  <c r="S210" i="11"/>
  <c r="U209" i="11"/>
  <c r="T209" i="11"/>
  <c r="S209" i="11"/>
  <c r="U208" i="11"/>
  <c r="T208" i="11"/>
  <c r="S208" i="11"/>
  <c r="U207" i="11"/>
  <c r="T207" i="11"/>
  <c r="S207" i="11"/>
  <c r="U206" i="11"/>
  <c r="T206" i="11"/>
  <c r="S206" i="11"/>
  <c r="U205" i="11"/>
  <c r="T205" i="11"/>
  <c r="S205" i="11"/>
  <c r="U202" i="11"/>
  <c r="T202" i="11"/>
  <c r="S202" i="11"/>
  <c r="U201" i="11"/>
  <c r="T201" i="11"/>
  <c r="S201" i="11"/>
  <c r="U204" i="11"/>
  <c r="T204" i="11"/>
  <c r="S204" i="11"/>
  <c r="U203" i="11"/>
  <c r="T203" i="11"/>
  <c r="S203" i="11"/>
  <c r="U200" i="11"/>
  <c r="T200" i="11"/>
  <c r="S200" i="11"/>
  <c r="U199" i="11"/>
  <c r="T199" i="11"/>
  <c r="S199" i="11"/>
  <c r="U198" i="11"/>
  <c r="T198" i="11"/>
  <c r="S198" i="11"/>
  <c r="U197" i="11"/>
  <c r="T197" i="11"/>
  <c r="S197" i="11"/>
  <c r="U196" i="11"/>
  <c r="T196" i="11"/>
  <c r="S196" i="11"/>
  <c r="U195" i="11"/>
  <c r="T195" i="11"/>
  <c r="S195" i="11"/>
  <c r="U194" i="11"/>
  <c r="T194" i="11"/>
  <c r="S194" i="11"/>
  <c r="U193" i="11"/>
  <c r="T193" i="11"/>
  <c r="S193" i="11"/>
  <c r="U192" i="11"/>
  <c r="T192" i="11"/>
  <c r="S192" i="11"/>
  <c r="U191" i="11"/>
  <c r="T191" i="11"/>
  <c r="S191" i="11"/>
  <c r="U190" i="11"/>
  <c r="T190" i="11"/>
  <c r="S190" i="11"/>
  <c r="U189" i="11"/>
  <c r="T189" i="11"/>
  <c r="S189" i="11"/>
  <c r="U186" i="11"/>
  <c r="T186" i="11"/>
  <c r="S186" i="11"/>
  <c r="U185" i="11"/>
  <c r="T185" i="11"/>
  <c r="S185" i="11"/>
  <c r="U188" i="11"/>
  <c r="T188" i="11"/>
  <c r="S188" i="11"/>
  <c r="U187" i="11"/>
  <c r="T187" i="11"/>
  <c r="S187" i="11"/>
  <c r="U184" i="11"/>
  <c r="T184" i="11"/>
  <c r="S184" i="11"/>
  <c r="U183" i="11"/>
  <c r="T183" i="11"/>
  <c r="S183" i="11"/>
  <c r="U182" i="11"/>
  <c r="T182" i="11"/>
  <c r="S182" i="11"/>
  <c r="U181" i="11"/>
  <c r="T181" i="11"/>
  <c r="S181" i="11"/>
  <c r="U180" i="11"/>
  <c r="T180" i="11"/>
  <c r="S180" i="11"/>
  <c r="U179" i="11"/>
  <c r="T179" i="11"/>
  <c r="S179" i="11"/>
  <c r="U178" i="11"/>
  <c r="T178" i="11"/>
  <c r="S178" i="11"/>
  <c r="U177" i="11"/>
  <c r="T177" i="11"/>
  <c r="S177" i="11"/>
  <c r="U176" i="11"/>
  <c r="T176" i="11"/>
  <c r="S176" i="11"/>
  <c r="U175" i="11"/>
  <c r="T175" i="11"/>
  <c r="S175" i="11"/>
  <c r="U174" i="11"/>
  <c r="T174" i="11"/>
  <c r="S174" i="11"/>
  <c r="U173" i="11"/>
  <c r="T173" i="11"/>
  <c r="S173" i="11"/>
  <c r="U172" i="11"/>
  <c r="T172" i="11"/>
  <c r="S172" i="11"/>
  <c r="U171" i="11"/>
  <c r="T171" i="11"/>
  <c r="S171" i="11"/>
  <c r="U170" i="11"/>
  <c r="T170" i="11"/>
  <c r="S170" i="11"/>
  <c r="U169" i="11"/>
  <c r="T169" i="11"/>
  <c r="S169" i="11"/>
  <c r="U168" i="11"/>
  <c r="T168" i="11"/>
  <c r="S168" i="11"/>
  <c r="U167" i="11"/>
  <c r="T167" i="11"/>
  <c r="S167" i="11"/>
  <c r="U166" i="11"/>
  <c r="T166" i="11"/>
  <c r="S166" i="11"/>
  <c r="U165" i="11"/>
  <c r="T165" i="11"/>
  <c r="S165" i="11"/>
  <c r="U164" i="11"/>
  <c r="T164" i="11"/>
  <c r="S164" i="11"/>
  <c r="U163" i="11"/>
  <c r="T163" i="11"/>
  <c r="S163" i="11"/>
  <c r="U162" i="11"/>
  <c r="T162" i="11"/>
  <c r="S162" i="11"/>
  <c r="U161" i="11"/>
  <c r="T161" i="11"/>
  <c r="S161" i="11"/>
  <c r="U160" i="11"/>
  <c r="T160" i="11"/>
  <c r="S160" i="11"/>
  <c r="U159" i="11"/>
  <c r="T159" i="11"/>
  <c r="S159" i="11"/>
  <c r="U158" i="11"/>
  <c r="T158" i="11"/>
  <c r="S158" i="11"/>
  <c r="U157" i="11"/>
  <c r="T157" i="11"/>
  <c r="S157" i="11"/>
  <c r="U156" i="11"/>
  <c r="T156" i="11"/>
  <c r="S156" i="11"/>
  <c r="U155" i="11"/>
  <c r="T155" i="11"/>
  <c r="S155" i="11"/>
  <c r="U154" i="11"/>
  <c r="T154" i="11"/>
  <c r="S154" i="11"/>
  <c r="U149" i="11"/>
  <c r="T149" i="11"/>
  <c r="S149" i="11"/>
  <c r="U148" i="11"/>
  <c r="T148" i="11"/>
  <c r="S148" i="11"/>
  <c r="U147" i="11"/>
  <c r="T147" i="11"/>
  <c r="S147" i="11"/>
  <c r="U146" i="11"/>
  <c r="T146" i="11"/>
  <c r="S146" i="11"/>
  <c r="U143" i="11"/>
  <c r="T143" i="11"/>
  <c r="S143" i="11"/>
  <c r="U142" i="11"/>
  <c r="T142" i="11"/>
  <c r="S142" i="11"/>
  <c r="U151" i="11"/>
  <c r="T151" i="11"/>
  <c r="S151" i="11"/>
  <c r="U150" i="11"/>
  <c r="T150" i="11"/>
  <c r="S150" i="11"/>
  <c r="U145" i="11"/>
  <c r="T145" i="11"/>
  <c r="S145" i="11"/>
  <c r="U144" i="11"/>
  <c r="T144" i="11"/>
  <c r="S144" i="11"/>
  <c r="U141" i="11"/>
  <c r="T141" i="11"/>
  <c r="S141" i="11"/>
  <c r="U140" i="11"/>
  <c r="T140" i="11"/>
  <c r="S140" i="11"/>
  <c r="U153" i="11"/>
  <c r="T153" i="11"/>
  <c r="S153" i="11"/>
  <c r="U152" i="11"/>
  <c r="T152" i="11"/>
  <c r="S152" i="11"/>
  <c r="U139" i="11"/>
  <c r="T139" i="11"/>
  <c r="S139" i="11"/>
  <c r="U138" i="11"/>
  <c r="T138" i="11"/>
  <c r="S138" i="11"/>
  <c r="U137" i="11"/>
  <c r="T137" i="11"/>
  <c r="S137" i="11"/>
  <c r="U136" i="11"/>
  <c r="T136" i="11"/>
  <c r="S136" i="11"/>
  <c r="U135" i="11"/>
  <c r="T135" i="11"/>
  <c r="S135" i="11"/>
  <c r="U134" i="11"/>
  <c r="T134" i="11"/>
  <c r="S134" i="11"/>
  <c r="U133" i="11"/>
  <c r="T133" i="11"/>
  <c r="S133" i="11"/>
  <c r="U132" i="11"/>
  <c r="T132" i="11"/>
  <c r="S132" i="11"/>
  <c r="U131" i="11"/>
  <c r="T131" i="11"/>
  <c r="S131" i="11"/>
  <c r="U130" i="11"/>
  <c r="T130" i="11"/>
  <c r="S130" i="11"/>
  <c r="U129" i="11"/>
  <c r="T129" i="11"/>
  <c r="S129" i="11"/>
  <c r="U128" i="11"/>
  <c r="T128" i="11"/>
  <c r="S128" i="11"/>
  <c r="U127" i="11"/>
  <c r="T127" i="11"/>
  <c r="S127" i="11"/>
  <c r="U126" i="11"/>
  <c r="T126" i="11"/>
  <c r="S126" i="11"/>
  <c r="U125" i="11"/>
  <c r="T125" i="11"/>
  <c r="S125" i="11"/>
  <c r="U124" i="11"/>
  <c r="T124" i="11"/>
  <c r="S124" i="11"/>
  <c r="U123" i="11"/>
  <c r="T123" i="11"/>
  <c r="S123" i="11"/>
  <c r="U122" i="11"/>
  <c r="T122" i="11"/>
  <c r="S122" i="11"/>
  <c r="U121" i="11"/>
  <c r="T121" i="11"/>
  <c r="S121" i="11"/>
  <c r="U120" i="11"/>
  <c r="T120" i="11"/>
  <c r="S120" i="11"/>
  <c r="U119" i="11"/>
  <c r="T119" i="11"/>
  <c r="S119" i="11"/>
  <c r="U118" i="11"/>
  <c r="T118" i="11"/>
  <c r="S118" i="11"/>
  <c r="U117" i="11"/>
  <c r="T117" i="11"/>
  <c r="S117" i="11"/>
  <c r="U116" i="1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U106" i="11"/>
  <c r="T106" i="11"/>
  <c r="S106" i="11"/>
  <c r="U105" i="11"/>
  <c r="T105" i="11"/>
  <c r="S105" i="11"/>
  <c r="U104" i="11"/>
  <c r="T104" i="11"/>
  <c r="S104" i="11"/>
  <c r="U103" i="11"/>
  <c r="T103" i="11"/>
  <c r="S103" i="11"/>
  <c r="U102" i="11"/>
  <c r="T102" i="11"/>
  <c r="S102" i="11"/>
  <c r="U101" i="11"/>
  <c r="T101" i="11"/>
  <c r="S101" i="11"/>
  <c r="U100" i="11"/>
  <c r="T100" i="11"/>
  <c r="S100" i="11"/>
  <c r="U99" i="11"/>
  <c r="T99" i="11"/>
  <c r="S99" i="11"/>
  <c r="U98" i="11"/>
  <c r="T98" i="11"/>
  <c r="S98" i="11"/>
  <c r="U97" i="11"/>
  <c r="T97" i="11"/>
  <c r="S97" i="11"/>
  <c r="U96" i="11"/>
  <c r="T96" i="11"/>
  <c r="S96" i="11"/>
  <c r="U95" i="11"/>
  <c r="T95" i="11"/>
  <c r="S95" i="11"/>
  <c r="U94" i="11"/>
  <c r="T94" i="11"/>
  <c r="S94" i="11"/>
  <c r="U93" i="11"/>
  <c r="T93" i="11"/>
  <c r="S93" i="11"/>
  <c r="U92" i="11"/>
  <c r="T92" i="11"/>
  <c r="S92" i="11"/>
  <c r="U91" i="11"/>
  <c r="T91" i="11"/>
  <c r="S91" i="11"/>
  <c r="U90" i="11"/>
  <c r="T90" i="11"/>
  <c r="S90" i="11"/>
  <c r="U89" i="11"/>
  <c r="T89" i="11"/>
  <c r="S89" i="11"/>
  <c r="U88" i="11"/>
  <c r="T88" i="11"/>
  <c r="S88" i="11"/>
  <c r="U87" i="11"/>
  <c r="T87" i="11"/>
  <c r="S87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U78" i="11"/>
  <c r="T78" i="11"/>
  <c r="S78" i="11"/>
  <c r="U77" i="11"/>
  <c r="T77" i="11"/>
  <c r="S77" i="11"/>
  <c r="U76" i="11"/>
  <c r="T76" i="11"/>
  <c r="S76" i="11"/>
  <c r="U75" i="11"/>
  <c r="T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7" i="11"/>
  <c r="T67" i="11"/>
  <c r="S67" i="11"/>
  <c r="U66" i="11"/>
  <c r="T66" i="11"/>
  <c r="S66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T58" i="11"/>
  <c r="S58" i="11"/>
  <c r="U57" i="11"/>
  <c r="T57" i="11"/>
  <c r="S57" i="11"/>
  <c r="U56" i="11"/>
  <c r="T56" i="11"/>
  <c r="S56" i="11"/>
  <c r="U55" i="11"/>
  <c r="T55" i="11"/>
  <c r="S55" i="11"/>
  <c r="U54" i="11"/>
  <c r="T54" i="11"/>
  <c r="S54" i="11"/>
  <c r="U49" i="11"/>
  <c r="T49" i="11"/>
  <c r="S49" i="11"/>
  <c r="U48" i="11"/>
  <c r="T48" i="11"/>
  <c r="S48" i="11"/>
  <c r="U46" i="11"/>
  <c r="T46" i="11"/>
  <c r="S46" i="11"/>
  <c r="U45" i="11"/>
  <c r="T45" i="11"/>
  <c r="S45" i="11"/>
  <c r="U44" i="11"/>
  <c r="T44" i="11"/>
  <c r="S44" i="11"/>
  <c r="U43" i="11"/>
  <c r="T43" i="11"/>
  <c r="S43" i="11"/>
  <c r="U53" i="11"/>
  <c r="T53" i="11"/>
  <c r="S53" i="11"/>
  <c r="U52" i="11"/>
  <c r="T52" i="11"/>
  <c r="S52" i="11"/>
  <c r="U51" i="11"/>
  <c r="T51" i="11"/>
  <c r="S51" i="11"/>
  <c r="U50" i="11"/>
  <c r="T50" i="11"/>
  <c r="S50" i="11"/>
  <c r="U47" i="11"/>
  <c r="T47" i="11"/>
  <c r="S47" i="11"/>
  <c r="U42" i="11"/>
  <c r="T42" i="11"/>
  <c r="S42" i="11"/>
  <c r="U41" i="11"/>
  <c r="T41" i="11"/>
  <c r="S41" i="11"/>
  <c r="U40" i="11"/>
  <c r="T40" i="11"/>
  <c r="S40" i="11"/>
  <c r="U39" i="11"/>
  <c r="T39" i="11"/>
  <c r="S39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2" i="11"/>
  <c r="T32" i="11"/>
  <c r="S32" i="11"/>
  <c r="U31" i="11"/>
  <c r="T31" i="11"/>
  <c r="S31" i="11"/>
  <c r="U30" i="11"/>
  <c r="T30" i="11"/>
  <c r="S30" i="11"/>
  <c r="U34" i="11"/>
  <c r="T34" i="11"/>
  <c r="S34" i="11"/>
  <c r="U33" i="11"/>
  <c r="T33" i="11"/>
  <c r="S33" i="11"/>
  <c r="U28" i="11"/>
  <c r="T28" i="11"/>
  <c r="S28" i="11"/>
  <c r="U29" i="11"/>
  <c r="T29" i="11"/>
  <c r="S29" i="11"/>
  <c r="U27" i="11"/>
  <c r="T27" i="11"/>
  <c r="S27" i="11"/>
  <c r="U26" i="11"/>
  <c r="T26" i="11"/>
  <c r="S26" i="11"/>
  <c r="U25" i="11"/>
  <c r="T25" i="11"/>
  <c r="S25" i="11"/>
  <c r="U24" i="11"/>
  <c r="T24" i="11"/>
  <c r="S24" i="11"/>
  <c r="U23" i="11"/>
  <c r="T23" i="11"/>
  <c r="S23" i="11"/>
  <c r="U22" i="11"/>
  <c r="T22" i="11"/>
  <c r="S22" i="11"/>
  <c r="U21" i="11"/>
  <c r="T21" i="11"/>
  <c r="S21" i="11"/>
  <c r="U20" i="11"/>
  <c r="T20" i="11"/>
  <c r="S20" i="11"/>
  <c r="U19" i="11"/>
  <c r="T19" i="11"/>
  <c r="S19" i="11"/>
  <c r="U18" i="11"/>
  <c r="T18" i="11"/>
  <c r="S18" i="11"/>
  <c r="U17" i="11"/>
  <c r="T17" i="11"/>
  <c r="S17" i="11"/>
  <c r="U16" i="11"/>
  <c r="T16" i="11"/>
  <c r="S16" i="11"/>
  <c r="U15" i="11"/>
  <c r="T15" i="11"/>
  <c r="S15" i="11"/>
  <c r="U14" i="11"/>
  <c r="T14" i="11"/>
  <c r="S14" i="11"/>
  <c r="U13" i="11"/>
  <c r="T13" i="11"/>
  <c r="S13" i="11"/>
  <c r="U12" i="11"/>
  <c r="T12" i="11"/>
  <c r="S12" i="11"/>
  <c r="U11" i="11"/>
  <c r="T11" i="11"/>
  <c r="S11" i="11"/>
  <c r="U10" i="11"/>
  <c r="T10" i="11"/>
  <c r="S10" i="11"/>
  <c r="U9" i="11"/>
  <c r="T9" i="11"/>
  <c r="S9" i="11"/>
  <c r="U8" i="11"/>
  <c r="T8" i="11"/>
  <c r="S8" i="11"/>
  <c r="U7" i="11"/>
  <c r="T7" i="11"/>
  <c r="S7" i="11"/>
  <c r="S6" i="11"/>
  <c r="T6" i="11"/>
  <c r="U6" i="11"/>
  <c r="AF6" i="11"/>
  <c r="AE6" i="11"/>
  <c r="AD6" i="11"/>
  <c r="J186" i="11"/>
  <c r="I186" i="11"/>
  <c r="H186" i="11"/>
  <c r="J185" i="11"/>
  <c r="I185" i="11"/>
  <c r="H185" i="11"/>
  <c r="J184" i="11"/>
  <c r="I184" i="11"/>
  <c r="H184" i="11"/>
  <c r="J183" i="11"/>
  <c r="I183" i="11"/>
  <c r="H183" i="11"/>
  <c r="J182" i="11"/>
  <c r="I182" i="11"/>
  <c r="H182" i="11"/>
  <c r="J181" i="11"/>
  <c r="I181" i="11"/>
  <c r="H181" i="11"/>
  <c r="J171" i="11"/>
  <c r="I171" i="11"/>
  <c r="H171" i="11"/>
  <c r="J170" i="11"/>
  <c r="I170" i="11"/>
  <c r="H170" i="11"/>
  <c r="J169" i="11"/>
  <c r="I169" i="11"/>
  <c r="H169" i="11"/>
  <c r="J168" i="11"/>
  <c r="I168" i="11"/>
  <c r="H168" i="11"/>
  <c r="J167" i="11"/>
  <c r="I167" i="11"/>
  <c r="H167" i="11"/>
  <c r="J166" i="11"/>
  <c r="I166" i="11"/>
  <c r="H166" i="11"/>
  <c r="J156" i="11"/>
  <c r="I156" i="11"/>
  <c r="H156" i="11"/>
  <c r="J155" i="11"/>
  <c r="I155" i="11"/>
  <c r="H155" i="11"/>
  <c r="J154" i="11"/>
  <c r="I154" i="11"/>
  <c r="H154" i="11"/>
  <c r="J153" i="11"/>
  <c r="I153" i="11"/>
  <c r="H153" i="11"/>
  <c r="J152" i="11"/>
  <c r="I152" i="11"/>
  <c r="H152" i="11"/>
  <c r="J151" i="11"/>
  <c r="I151" i="11"/>
  <c r="H151" i="11"/>
  <c r="J141" i="11"/>
  <c r="I141" i="11"/>
  <c r="H141" i="11"/>
  <c r="J140" i="11"/>
  <c r="I140" i="11"/>
  <c r="H140" i="11"/>
  <c r="J139" i="11"/>
  <c r="I139" i="11"/>
  <c r="H139" i="11"/>
  <c r="J138" i="11"/>
  <c r="I138" i="11"/>
  <c r="H138" i="11"/>
  <c r="J137" i="11"/>
  <c r="I137" i="11"/>
  <c r="H137" i="11"/>
  <c r="J136" i="11"/>
  <c r="I136" i="11"/>
  <c r="H136" i="11"/>
  <c r="J125" i="11"/>
  <c r="I125" i="11"/>
  <c r="H125" i="11"/>
  <c r="J124" i="11"/>
  <c r="I124" i="11"/>
  <c r="H124" i="11"/>
  <c r="J123" i="11"/>
  <c r="I123" i="11"/>
  <c r="H123" i="11"/>
  <c r="J122" i="11"/>
  <c r="I122" i="11"/>
  <c r="H122" i="11"/>
  <c r="J121" i="11"/>
  <c r="I121" i="11"/>
  <c r="H121" i="11"/>
  <c r="J120" i="11"/>
  <c r="I120" i="11"/>
  <c r="H120" i="11"/>
  <c r="J109" i="11"/>
  <c r="I109" i="11"/>
  <c r="H109" i="11"/>
  <c r="J108" i="11"/>
  <c r="I108" i="11"/>
  <c r="H108" i="11"/>
  <c r="J107" i="11"/>
  <c r="I107" i="11"/>
  <c r="H107" i="11"/>
  <c r="J106" i="11"/>
  <c r="I106" i="11"/>
  <c r="H106" i="11"/>
  <c r="J105" i="11"/>
  <c r="I105" i="11"/>
  <c r="H105" i="11"/>
  <c r="J104" i="11"/>
  <c r="I104" i="11"/>
  <c r="H104" i="11"/>
  <c r="J93" i="11"/>
  <c r="I93" i="11"/>
  <c r="H93" i="11"/>
  <c r="J92" i="11"/>
  <c r="I92" i="11"/>
  <c r="H92" i="11"/>
  <c r="J91" i="11"/>
  <c r="I91" i="11"/>
  <c r="H91" i="11"/>
  <c r="J90" i="11"/>
  <c r="I90" i="11"/>
  <c r="H90" i="11"/>
  <c r="J89" i="11"/>
  <c r="I89" i="11"/>
  <c r="H89" i="11"/>
  <c r="J88" i="11"/>
  <c r="I88" i="11"/>
  <c r="H88" i="11"/>
  <c r="J77" i="11"/>
  <c r="I77" i="11"/>
  <c r="H77" i="11"/>
  <c r="J76" i="11"/>
  <c r="I76" i="11"/>
  <c r="H76" i="11"/>
  <c r="J75" i="11"/>
  <c r="I75" i="11"/>
  <c r="H75" i="11"/>
  <c r="J74" i="11"/>
  <c r="I74" i="11"/>
  <c r="H74" i="11"/>
  <c r="J73" i="11"/>
  <c r="I73" i="11"/>
  <c r="H73" i="11"/>
  <c r="J72" i="11"/>
  <c r="I72" i="11"/>
  <c r="H72" i="11"/>
  <c r="J60" i="11"/>
  <c r="I60" i="11"/>
  <c r="H60" i="11"/>
  <c r="J59" i="11"/>
  <c r="I59" i="11"/>
  <c r="H59" i="11"/>
  <c r="J58" i="11"/>
  <c r="I58" i="11"/>
  <c r="H58" i="11"/>
  <c r="J57" i="11"/>
  <c r="I57" i="11"/>
  <c r="H57" i="11"/>
  <c r="J56" i="11"/>
  <c r="I56" i="11"/>
  <c r="H56" i="11"/>
  <c r="J55" i="11"/>
  <c r="I55" i="11"/>
  <c r="H55" i="11"/>
  <c r="J43" i="11"/>
  <c r="I43" i="11"/>
  <c r="H43" i="11"/>
  <c r="J42" i="11"/>
  <c r="I42" i="11"/>
  <c r="H42" i="11"/>
  <c r="J41" i="11"/>
  <c r="I41" i="11"/>
  <c r="H41" i="11"/>
  <c r="J40" i="11"/>
  <c r="I40" i="11"/>
  <c r="H40" i="11"/>
  <c r="J236" i="11"/>
  <c r="I236" i="11"/>
  <c r="H236" i="11"/>
  <c r="J235" i="11"/>
  <c r="I235" i="11"/>
  <c r="H235" i="11"/>
  <c r="J234" i="11"/>
  <c r="I234" i="11"/>
  <c r="H234" i="11"/>
  <c r="J233" i="11"/>
  <c r="I233" i="11"/>
  <c r="H233" i="11"/>
  <c r="J232" i="11"/>
  <c r="I232" i="11"/>
  <c r="H232" i="11"/>
  <c r="J231" i="11"/>
  <c r="I231" i="11"/>
  <c r="H231" i="11"/>
  <c r="J230" i="11"/>
  <c r="I230" i="11"/>
  <c r="H230" i="11"/>
  <c r="J229" i="11"/>
  <c r="I229" i="11"/>
  <c r="H229" i="11"/>
  <c r="J228" i="11"/>
  <c r="I228" i="11"/>
  <c r="H228" i="11"/>
  <c r="J227" i="11"/>
  <c r="I227" i="11"/>
  <c r="H227" i="11"/>
  <c r="J226" i="11"/>
  <c r="I226" i="11"/>
  <c r="H226" i="11"/>
  <c r="J225" i="11"/>
  <c r="I225" i="11"/>
  <c r="H225" i="11"/>
  <c r="J224" i="11"/>
  <c r="I224" i="11"/>
  <c r="H224" i="11"/>
  <c r="J223" i="11"/>
  <c r="I223" i="11"/>
  <c r="H223" i="11"/>
  <c r="J222" i="11"/>
  <c r="I222" i="11"/>
  <c r="H222" i="11"/>
  <c r="J221" i="11"/>
  <c r="I221" i="11"/>
  <c r="H221" i="11"/>
  <c r="J220" i="11"/>
  <c r="I220" i="11"/>
  <c r="H220" i="11"/>
  <c r="J219" i="11"/>
  <c r="I219" i="11"/>
  <c r="H219" i="11"/>
  <c r="J218" i="11"/>
  <c r="I218" i="11"/>
  <c r="H218" i="11"/>
  <c r="J217" i="11"/>
  <c r="I217" i="11"/>
  <c r="H217" i="11"/>
  <c r="J216" i="11"/>
  <c r="I216" i="11"/>
  <c r="H216" i="11"/>
  <c r="J215" i="11"/>
  <c r="I215" i="11"/>
  <c r="H215" i="11"/>
  <c r="J214" i="11"/>
  <c r="I214" i="11"/>
  <c r="H214" i="11"/>
  <c r="J213" i="11"/>
  <c r="I213" i="11"/>
  <c r="H213" i="11"/>
  <c r="J212" i="11"/>
  <c r="I212" i="11"/>
  <c r="H212" i="11"/>
  <c r="J211" i="11"/>
  <c r="I211" i="11"/>
  <c r="H211" i="11"/>
  <c r="J210" i="11"/>
  <c r="I210" i="11"/>
  <c r="H210" i="11"/>
  <c r="J209" i="11"/>
  <c r="I209" i="11"/>
  <c r="H209" i="11"/>
  <c r="J208" i="11"/>
  <c r="I208" i="11"/>
  <c r="H208" i="11"/>
  <c r="J207" i="11"/>
  <c r="I207" i="11"/>
  <c r="H207" i="11"/>
  <c r="J206" i="11"/>
  <c r="I206" i="11"/>
  <c r="H206" i="11"/>
  <c r="J205" i="11"/>
  <c r="I205" i="11"/>
  <c r="H205" i="11"/>
  <c r="J204" i="11"/>
  <c r="I204" i="11"/>
  <c r="H204" i="11"/>
  <c r="J203" i="11"/>
  <c r="I203" i="11"/>
  <c r="H203" i="11"/>
  <c r="J202" i="11"/>
  <c r="I202" i="11"/>
  <c r="H202" i="11"/>
  <c r="J201" i="11"/>
  <c r="I201" i="11"/>
  <c r="H201" i="11"/>
  <c r="J200" i="11"/>
  <c r="I200" i="11"/>
  <c r="H200" i="11"/>
  <c r="J199" i="11"/>
  <c r="I199" i="11"/>
  <c r="H199" i="11"/>
  <c r="J198" i="11"/>
  <c r="I198" i="11"/>
  <c r="H198" i="11"/>
  <c r="J197" i="11"/>
  <c r="I197" i="11"/>
  <c r="H197" i="11"/>
  <c r="J196" i="11"/>
  <c r="I196" i="11"/>
  <c r="H196" i="11"/>
  <c r="J157" i="11"/>
  <c r="J158" i="11"/>
  <c r="J159" i="11"/>
  <c r="J160" i="11"/>
  <c r="J161" i="11"/>
  <c r="J162" i="11"/>
  <c r="J163" i="11"/>
  <c r="J164" i="11"/>
  <c r="J165" i="11"/>
  <c r="BC5" i="10"/>
  <c r="H16" i="11"/>
  <c r="I16" i="11"/>
  <c r="J16" i="11"/>
  <c r="H28" i="11"/>
  <c r="I28" i="11"/>
  <c r="J28" i="11"/>
  <c r="J14" i="11"/>
  <c r="J146" i="11"/>
  <c r="J195" i="11"/>
  <c r="I195" i="11"/>
  <c r="H195" i="11"/>
  <c r="J194" i="11"/>
  <c r="I194" i="11"/>
  <c r="H194" i="11"/>
  <c r="J193" i="11"/>
  <c r="I193" i="11"/>
  <c r="H193" i="11"/>
  <c r="J192" i="11"/>
  <c r="I192" i="11"/>
  <c r="H192" i="11"/>
  <c r="J191" i="11"/>
  <c r="I191" i="11"/>
  <c r="H191" i="11"/>
  <c r="J190" i="11"/>
  <c r="I190" i="11"/>
  <c r="H190" i="11"/>
  <c r="J189" i="11"/>
  <c r="I189" i="11"/>
  <c r="H189" i="11"/>
  <c r="J188" i="11"/>
  <c r="I188" i="11"/>
  <c r="H188" i="11"/>
  <c r="J187" i="11"/>
  <c r="I187" i="11"/>
  <c r="H187" i="11"/>
  <c r="J172" i="11"/>
  <c r="J173" i="11"/>
  <c r="J174" i="11"/>
  <c r="J175" i="11"/>
  <c r="J176" i="11"/>
  <c r="J177" i="11"/>
  <c r="J178" i="11"/>
  <c r="J179" i="11"/>
  <c r="J180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J150" i="11"/>
  <c r="I150" i="11"/>
  <c r="H150" i="11"/>
  <c r="J149" i="11"/>
  <c r="I149" i="11"/>
  <c r="H149" i="11"/>
  <c r="J148" i="11"/>
  <c r="I148" i="11"/>
  <c r="H148" i="11"/>
  <c r="J147" i="11"/>
  <c r="I147" i="11"/>
  <c r="H147" i="11"/>
  <c r="I146" i="11"/>
  <c r="H146" i="11"/>
  <c r="J145" i="11"/>
  <c r="I145" i="11"/>
  <c r="H145" i="11"/>
  <c r="J144" i="11"/>
  <c r="I144" i="11"/>
  <c r="H144" i="11"/>
  <c r="J143" i="11"/>
  <c r="I143" i="11"/>
  <c r="H143" i="11"/>
  <c r="J142" i="11"/>
  <c r="I142" i="11"/>
  <c r="H142" i="11"/>
  <c r="J135" i="11"/>
  <c r="I135" i="11"/>
  <c r="H135" i="11"/>
  <c r="J134" i="11"/>
  <c r="I134" i="11"/>
  <c r="H134" i="11"/>
  <c r="J133" i="11"/>
  <c r="I133" i="11"/>
  <c r="H133" i="11"/>
  <c r="J132" i="11"/>
  <c r="I132" i="11"/>
  <c r="H132" i="11"/>
  <c r="J131" i="11"/>
  <c r="I131" i="11"/>
  <c r="H131" i="11"/>
  <c r="J130" i="11"/>
  <c r="I130" i="11"/>
  <c r="H130" i="11"/>
  <c r="J129" i="11"/>
  <c r="I129" i="11"/>
  <c r="H129" i="11"/>
  <c r="J128" i="11"/>
  <c r="I128" i="11"/>
  <c r="H128" i="11"/>
  <c r="J127" i="11"/>
  <c r="I127" i="11"/>
  <c r="H127" i="11"/>
  <c r="J126" i="11"/>
  <c r="I126" i="11"/>
  <c r="H126" i="11"/>
  <c r="J119" i="11"/>
  <c r="I119" i="11"/>
  <c r="H119" i="11"/>
  <c r="J118" i="11"/>
  <c r="I118" i="11"/>
  <c r="H118" i="11"/>
  <c r="J117" i="11"/>
  <c r="I117" i="11"/>
  <c r="H117" i="11"/>
  <c r="J116" i="11"/>
  <c r="I116" i="11"/>
  <c r="H116" i="11"/>
  <c r="J115" i="11"/>
  <c r="I115" i="11"/>
  <c r="H115" i="11"/>
  <c r="J114" i="11"/>
  <c r="I114" i="11"/>
  <c r="H114" i="11"/>
  <c r="J113" i="11"/>
  <c r="I113" i="11"/>
  <c r="H113" i="11"/>
  <c r="J112" i="11"/>
  <c r="I112" i="11"/>
  <c r="H112" i="11"/>
  <c r="J111" i="11"/>
  <c r="I111" i="11"/>
  <c r="H111" i="11"/>
  <c r="J110" i="11"/>
  <c r="I110" i="11"/>
  <c r="H110" i="11"/>
  <c r="J103" i="11"/>
  <c r="I103" i="11"/>
  <c r="H103" i="11"/>
  <c r="J102" i="11"/>
  <c r="I102" i="11"/>
  <c r="H102" i="11"/>
  <c r="J101" i="11"/>
  <c r="I101" i="11"/>
  <c r="H101" i="11"/>
  <c r="J100" i="11"/>
  <c r="I100" i="11"/>
  <c r="H100" i="11"/>
  <c r="J99" i="11"/>
  <c r="I99" i="11"/>
  <c r="H99" i="11"/>
  <c r="J98" i="11"/>
  <c r="I98" i="11"/>
  <c r="H98" i="11"/>
  <c r="J97" i="11"/>
  <c r="I97" i="11"/>
  <c r="H97" i="11"/>
  <c r="J96" i="11"/>
  <c r="I96" i="11"/>
  <c r="H96" i="11"/>
  <c r="J95" i="11"/>
  <c r="I95" i="11"/>
  <c r="H95" i="11"/>
  <c r="J94" i="11"/>
  <c r="I94" i="11"/>
  <c r="H94" i="11"/>
  <c r="J87" i="11"/>
  <c r="I87" i="11"/>
  <c r="H87" i="11"/>
  <c r="J86" i="11"/>
  <c r="I86" i="11"/>
  <c r="H86" i="11"/>
  <c r="J85" i="11"/>
  <c r="I85" i="11"/>
  <c r="H85" i="11"/>
  <c r="J84" i="11"/>
  <c r="I84" i="11"/>
  <c r="H84" i="11"/>
  <c r="J83" i="11"/>
  <c r="I83" i="11"/>
  <c r="H83" i="11"/>
  <c r="J82" i="11"/>
  <c r="I82" i="11"/>
  <c r="H82" i="11"/>
  <c r="J81" i="11"/>
  <c r="I81" i="11"/>
  <c r="H81" i="11"/>
  <c r="J80" i="11"/>
  <c r="I80" i="11"/>
  <c r="H80" i="11"/>
  <c r="J79" i="11"/>
  <c r="I79" i="11"/>
  <c r="H79" i="11"/>
  <c r="J78" i="11"/>
  <c r="I78" i="11"/>
  <c r="H78" i="11"/>
  <c r="J54" i="11"/>
  <c r="I54" i="11"/>
  <c r="H54" i="11"/>
  <c r="J53" i="11"/>
  <c r="I53" i="11"/>
  <c r="H53" i="11"/>
  <c r="J52" i="11"/>
  <c r="I52" i="11"/>
  <c r="H52" i="11"/>
  <c r="J51" i="11"/>
  <c r="I51" i="11"/>
  <c r="H51" i="11"/>
  <c r="J50" i="11"/>
  <c r="I50" i="11"/>
  <c r="H50" i="11"/>
  <c r="J49" i="11"/>
  <c r="I49" i="11"/>
  <c r="H49" i="11"/>
  <c r="J48" i="11"/>
  <c r="I48" i="11"/>
  <c r="H48" i="11"/>
  <c r="J47" i="11"/>
  <c r="I47" i="11"/>
  <c r="H47" i="11"/>
  <c r="J46" i="11"/>
  <c r="I46" i="11"/>
  <c r="H46" i="11"/>
  <c r="J45" i="11"/>
  <c r="I45" i="11"/>
  <c r="H45" i="11"/>
  <c r="J44" i="11"/>
  <c r="I44" i="11"/>
  <c r="H44" i="11"/>
  <c r="J39" i="11"/>
  <c r="I39" i="11"/>
  <c r="H39" i="11"/>
  <c r="J38" i="11"/>
  <c r="I38" i="11"/>
  <c r="H38" i="11"/>
  <c r="J37" i="11"/>
  <c r="I37" i="11"/>
  <c r="H37" i="11"/>
  <c r="J36" i="11"/>
  <c r="I36" i="11"/>
  <c r="H36" i="11"/>
  <c r="J35" i="11"/>
  <c r="I35" i="11"/>
  <c r="H35" i="11"/>
  <c r="J34" i="11"/>
  <c r="I34" i="11"/>
  <c r="H34" i="11"/>
  <c r="J33" i="11"/>
  <c r="I33" i="11"/>
  <c r="H33" i="11"/>
  <c r="J32" i="11"/>
  <c r="I32" i="11"/>
  <c r="H32" i="11"/>
  <c r="J31" i="11"/>
  <c r="I31" i="11"/>
  <c r="H31" i="11"/>
  <c r="J30" i="11"/>
  <c r="I30" i="11"/>
  <c r="H30" i="11"/>
  <c r="J29" i="11"/>
  <c r="I29" i="11"/>
  <c r="H29" i="11"/>
  <c r="J27" i="11"/>
  <c r="I27" i="11"/>
  <c r="H27" i="11"/>
  <c r="J26" i="11"/>
  <c r="I26" i="11"/>
  <c r="H26" i="11"/>
  <c r="J25" i="11"/>
  <c r="I25" i="11"/>
  <c r="H25" i="11"/>
  <c r="J24" i="11"/>
  <c r="I24" i="11"/>
  <c r="H24" i="11"/>
  <c r="J23" i="11"/>
  <c r="I23" i="11"/>
  <c r="H23" i="11"/>
  <c r="J22" i="11"/>
  <c r="I22" i="11"/>
  <c r="H22" i="11"/>
  <c r="J21" i="11"/>
  <c r="I21" i="11"/>
  <c r="H21" i="11"/>
  <c r="J20" i="11"/>
  <c r="I20" i="11"/>
  <c r="H20" i="11"/>
  <c r="J19" i="11"/>
  <c r="I19" i="11"/>
  <c r="H19" i="11"/>
  <c r="J18" i="11"/>
  <c r="I18" i="11"/>
  <c r="H18" i="11"/>
  <c r="J17" i="11"/>
  <c r="I17" i="11"/>
  <c r="H17" i="11"/>
  <c r="J71" i="11"/>
  <c r="I71" i="11"/>
  <c r="H71" i="11"/>
  <c r="J15" i="11"/>
  <c r="I15" i="11"/>
  <c r="H15" i="11"/>
  <c r="J70" i="11"/>
  <c r="I70" i="11"/>
  <c r="H70" i="11"/>
  <c r="I14" i="11"/>
  <c r="H14" i="11"/>
  <c r="J69" i="11"/>
  <c r="I69" i="11"/>
  <c r="H69" i="11"/>
  <c r="J13" i="11"/>
  <c r="I13" i="11"/>
  <c r="H13" i="11"/>
  <c r="J68" i="11"/>
  <c r="I68" i="11"/>
  <c r="H68" i="11"/>
  <c r="J12" i="11"/>
  <c r="I12" i="11"/>
  <c r="H12" i="11"/>
  <c r="J67" i="11"/>
  <c r="I67" i="11"/>
  <c r="H67" i="11"/>
  <c r="J11" i="11"/>
  <c r="I11" i="11"/>
  <c r="H11" i="11"/>
  <c r="J66" i="11"/>
  <c r="I66" i="11"/>
  <c r="H66" i="11"/>
  <c r="J10" i="11"/>
  <c r="I10" i="11"/>
  <c r="H10" i="11"/>
  <c r="J65" i="11"/>
  <c r="I65" i="11"/>
  <c r="H65" i="11"/>
  <c r="J9" i="11"/>
  <c r="I9" i="11"/>
  <c r="H9" i="11"/>
  <c r="J64" i="11"/>
  <c r="I64" i="11"/>
  <c r="H64" i="11"/>
  <c r="J8" i="11"/>
  <c r="I8" i="11"/>
  <c r="H8" i="11"/>
  <c r="J63" i="11"/>
  <c r="I63" i="11"/>
  <c r="H63" i="11"/>
  <c r="J7" i="11"/>
  <c r="I7" i="11"/>
  <c r="H7" i="11"/>
  <c r="J62" i="11"/>
  <c r="I62" i="11"/>
  <c r="H62" i="11"/>
  <c r="J6" i="11"/>
  <c r="I6" i="11"/>
  <c r="H6" i="11"/>
  <c r="J61" i="11"/>
  <c r="I61" i="11"/>
  <c r="H61" i="11"/>
  <c r="J5" i="11"/>
  <c r="I5" i="11"/>
  <c r="H5" i="11"/>
  <c r="AA120" i="10"/>
  <c r="Z120" i="10"/>
  <c r="Y120" i="10"/>
  <c r="U120" i="10"/>
  <c r="T120" i="10"/>
  <c r="S120" i="10"/>
  <c r="O120" i="10"/>
  <c r="N120" i="10"/>
  <c r="M120" i="10"/>
  <c r="I120" i="10"/>
  <c r="H120" i="10"/>
  <c r="G120" i="10"/>
  <c r="AA106" i="10"/>
  <c r="Z106" i="10"/>
  <c r="Y106" i="10"/>
  <c r="U106" i="10"/>
  <c r="T106" i="10"/>
  <c r="S106" i="10"/>
  <c r="O106" i="10"/>
  <c r="N106" i="10"/>
  <c r="M106" i="10"/>
  <c r="I106" i="10"/>
  <c r="H106" i="10"/>
  <c r="G106" i="10"/>
  <c r="AA92" i="10"/>
  <c r="Z92" i="10"/>
  <c r="Y92" i="10"/>
  <c r="U92" i="10"/>
  <c r="T92" i="10"/>
  <c r="S92" i="10"/>
  <c r="O92" i="10"/>
  <c r="N92" i="10"/>
  <c r="M92" i="10"/>
  <c r="I92" i="10"/>
  <c r="H92" i="10"/>
  <c r="G92" i="10"/>
  <c r="AA78" i="10"/>
  <c r="Z78" i="10"/>
  <c r="Y78" i="10"/>
  <c r="U78" i="10"/>
  <c r="T78" i="10"/>
  <c r="S78" i="10"/>
  <c r="O78" i="10"/>
  <c r="N78" i="10"/>
  <c r="M78" i="10"/>
  <c r="I78" i="10"/>
  <c r="H78" i="10"/>
  <c r="G78" i="10"/>
  <c r="BY120" i="10"/>
  <c r="BX120" i="10"/>
  <c r="BW120" i="10"/>
  <c r="BU120" i="10"/>
  <c r="BT120" i="10"/>
  <c r="BS120" i="10"/>
  <c r="BY119" i="10"/>
  <c r="BX119" i="10"/>
  <c r="BW119" i="10"/>
  <c r="BU119" i="10"/>
  <c r="BT119" i="10"/>
  <c r="BS119" i="10"/>
  <c r="AA119" i="10"/>
  <c r="Z119" i="10"/>
  <c r="Y119" i="10"/>
  <c r="U119" i="10"/>
  <c r="T119" i="10"/>
  <c r="S119" i="10"/>
  <c r="O119" i="10"/>
  <c r="N119" i="10"/>
  <c r="M119" i="10"/>
  <c r="I119" i="10"/>
  <c r="H119" i="10"/>
  <c r="G119" i="10"/>
  <c r="BY118" i="10"/>
  <c r="BX118" i="10"/>
  <c r="BW118" i="10"/>
  <c r="BU118" i="10"/>
  <c r="BT118" i="10"/>
  <c r="BS118" i="10"/>
  <c r="AA118" i="10"/>
  <c r="Z118" i="10"/>
  <c r="Y118" i="10"/>
  <c r="U118" i="10"/>
  <c r="T118" i="10"/>
  <c r="S118" i="10"/>
  <c r="O118" i="10"/>
  <c r="N118" i="10"/>
  <c r="M118" i="10"/>
  <c r="I118" i="10"/>
  <c r="H118" i="10"/>
  <c r="G118" i="10"/>
  <c r="BY117" i="10"/>
  <c r="BX117" i="10"/>
  <c r="BW117" i="10"/>
  <c r="BU117" i="10"/>
  <c r="BT117" i="10"/>
  <c r="BS117" i="10"/>
  <c r="AA117" i="10"/>
  <c r="Z117" i="10"/>
  <c r="Y117" i="10"/>
  <c r="U117" i="10"/>
  <c r="T117" i="10"/>
  <c r="S117" i="10"/>
  <c r="O117" i="10"/>
  <c r="N117" i="10"/>
  <c r="M117" i="10"/>
  <c r="I117" i="10"/>
  <c r="H117" i="10"/>
  <c r="G117" i="10"/>
  <c r="BY116" i="10"/>
  <c r="BX116" i="10"/>
  <c r="BW116" i="10"/>
  <c r="BU116" i="10"/>
  <c r="BT116" i="10"/>
  <c r="BS116" i="10"/>
  <c r="AA116" i="10"/>
  <c r="Z116" i="10"/>
  <c r="Y116" i="10"/>
  <c r="U116" i="10"/>
  <c r="T116" i="10"/>
  <c r="S116" i="10"/>
  <c r="O116" i="10"/>
  <c r="N116" i="10"/>
  <c r="M116" i="10"/>
  <c r="I116" i="10"/>
  <c r="H116" i="10"/>
  <c r="G116" i="10"/>
  <c r="BY115" i="10"/>
  <c r="BX115" i="10"/>
  <c r="BW115" i="10"/>
  <c r="BU115" i="10"/>
  <c r="BT115" i="10"/>
  <c r="BS115" i="10"/>
  <c r="AA115" i="10"/>
  <c r="Z115" i="10"/>
  <c r="Y115" i="10"/>
  <c r="U115" i="10"/>
  <c r="T115" i="10"/>
  <c r="S115" i="10"/>
  <c r="O115" i="10"/>
  <c r="N115" i="10"/>
  <c r="M115" i="10"/>
  <c r="I115" i="10"/>
  <c r="H115" i="10"/>
  <c r="G115" i="10"/>
  <c r="AC116" i="10" s="1"/>
  <c r="BY114" i="10"/>
  <c r="BX114" i="10"/>
  <c r="BW114" i="10"/>
  <c r="BU114" i="10"/>
  <c r="BT114" i="10"/>
  <c r="BS114" i="10"/>
  <c r="AA114" i="10"/>
  <c r="Z114" i="10"/>
  <c r="Y114" i="10"/>
  <c r="U114" i="10"/>
  <c r="T114" i="10"/>
  <c r="S114" i="10"/>
  <c r="O114" i="10"/>
  <c r="N114" i="10"/>
  <c r="M114" i="10"/>
  <c r="I114" i="10"/>
  <c r="H114" i="10"/>
  <c r="G114" i="10"/>
  <c r="BY113" i="10"/>
  <c r="BX113" i="10"/>
  <c r="BW113" i="10"/>
  <c r="BU113" i="10"/>
  <c r="BT113" i="10"/>
  <c r="BS113" i="10"/>
  <c r="AA113" i="10"/>
  <c r="Z113" i="10"/>
  <c r="Y113" i="10"/>
  <c r="U113" i="10"/>
  <c r="T113" i="10"/>
  <c r="S113" i="10"/>
  <c r="O113" i="10"/>
  <c r="N113" i="10"/>
  <c r="M113" i="10"/>
  <c r="I113" i="10"/>
  <c r="H113" i="10"/>
  <c r="G113" i="10"/>
  <c r="BY112" i="10"/>
  <c r="BX112" i="10"/>
  <c r="BW112" i="10"/>
  <c r="BU112" i="10"/>
  <c r="BT112" i="10"/>
  <c r="BS112" i="10"/>
  <c r="AA112" i="10"/>
  <c r="Z112" i="10"/>
  <c r="Y112" i="10"/>
  <c r="U112" i="10"/>
  <c r="T112" i="10"/>
  <c r="S112" i="10"/>
  <c r="AI112" i="10" s="1"/>
  <c r="O112" i="10"/>
  <c r="N112" i="10"/>
  <c r="M112" i="10"/>
  <c r="I112" i="10"/>
  <c r="H112" i="10"/>
  <c r="G112" i="10"/>
  <c r="BY111" i="10"/>
  <c r="BX111" i="10"/>
  <c r="BW111" i="10"/>
  <c r="BU111" i="10"/>
  <c r="BT111" i="10"/>
  <c r="BS111" i="10"/>
  <c r="AA111" i="10"/>
  <c r="Z111" i="10"/>
  <c r="Y111" i="10"/>
  <c r="U111" i="10"/>
  <c r="T111" i="10"/>
  <c r="S111" i="10"/>
  <c r="O111" i="10"/>
  <c r="N111" i="10"/>
  <c r="M111" i="10"/>
  <c r="I111" i="10"/>
  <c r="H111" i="10"/>
  <c r="G111" i="10"/>
  <c r="BY110" i="10"/>
  <c r="BX110" i="10"/>
  <c r="BW110" i="10"/>
  <c r="BU110" i="10"/>
  <c r="BT110" i="10"/>
  <c r="BS110" i="10"/>
  <c r="AA110" i="10"/>
  <c r="Z110" i="10"/>
  <c r="Y110" i="10"/>
  <c r="U110" i="10"/>
  <c r="T110" i="10"/>
  <c r="S110" i="10"/>
  <c r="O110" i="10"/>
  <c r="N110" i="10"/>
  <c r="M110" i="10"/>
  <c r="I110" i="10"/>
  <c r="H110" i="10"/>
  <c r="G110" i="10"/>
  <c r="BY109" i="10"/>
  <c r="BX109" i="10"/>
  <c r="BW109" i="10"/>
  <c r="BU109" i="10"/>
  <c r="BT109" i="10"/>
  <c r="BS109" i="10"/>
  <c r="AA109" i="10"/>
  <c r="Z109" i="10"/>
  <c r="Y109" i="10"/>
  <c r="U109" i="10"/>
  <c r="T109" i="10"/>
  <c r="S109" i="10"/>
  <c r="O109" i="10"/>
  <c r="N109" i="10"/>
  <c r="M109" i="10"/>
  <c r="I109" i="10"/>
  <c r="H109" i="10"/>
  <c r="G109" i="10"/>
  <c r="BY108" i="10"/>
  <c r="BX108" i="10"/>
  <c r="BW108" i="10"/>
  <c r="BU108" i="10"/>
  <c r="BT108" i="10"/>
  <c r="BS108" i="10"/>
  <c r="AA108" i="10"/>
  <c r="Z108" i="10"/>
  <c r="Y108" i="10"/>
  <c r="U108" i="10"/>
  <c r="T108" i="10"/>
  <c r="S108" i="10"/>
  <c r="AI108" i="10" s="1"/>
  <c r="O108" i="10"/>
  <c r="N108" i="10"/>
  <c r="M108" i="10"/>
  <c r="I108" i="10"/>
  <c r="H108" i="10"/>
  <c r="G108" i="10"/>
  <c r="BY107" i="10"/>
  <c r="BX107" i="10"/>
  <c r="BW107" i="10"/>
  <c r="BU107" i="10"/>
  <c r="BT107" i="10"/>
  <c r="BS107" i="10"/>
  <c r="AA107" i="10"/>
  <c r="Z107" i="10"/>
  <c r="Y107" i="10"/>
  <c r="U107" i="10"/>
  <c r="T107" i="10"/>
  <c r="S107" i="10"/>
  <c r="O107" i="10"/>
  <c r="N107" i="10"/>
  <c r="M107" i="10"/>
  <c r="I107" i="10"/>
  <c r="H107" i="10"/>
  <c r="G107" i="10"/>
  <c r="BY106" i="10"/>
  <c r="BX106" i="10"/>
  <c r="BW106" i="10"/>
  <c r="BU106" i="10"/>
  <c r="BT106" i="10"/>
  <c r="BS106" i="10"/>
  <c r="BY105" i="10"/>
  <c r="BX105" i="10"/>
  <c r="BW105" i="10"/>
  <c r="BU105" i="10"/>
  <c r="BT105" i="10"/>
  <c r="BS105" i="10"/>
  <c r="AA105" i="10"/>
  <c r="Z105" i="10"/>
  <c r="Y105" i="10"/>
  <c r="U105" i="10"/>
  <c r="T105" i="10"/>
  <c r="S105" i="10"/>
  <c r="O105" i="10"/>
  <c r="N105" i="10"/>
  <c r="M105" i="10"/>
  <c r="I105" i="10"/>
  <c r="H105" i="10"/>
  <c r="G105" i="10"/>
  <c r="BY104" i="10"/>
  <c r="BX104" i="10"/>
  <c r="BW104" i="10"/>
  <c r="BU104" i="10"/>
  <c r="BT104" i="10"/>
  <c r="BS104" i="10"/>
  <c r="AA104" i="10"/>
  <c r="Z104" i="10"/>
  <c r="Y104" i="10"/>
  <c r="U104" i="10"/>
  <c r="T104" i="10"/>
  <c r="S104" i="10"/>
  <c r="O104" i="10"/>
  <c r="N104" i="10"/>
  <c r="M104" i="10"/>
  <c r="I104" i="10"/>
  <c r="H104" i="10"/>
  <c r="G104" i="10"/>
  <c r="BY103" i="10"/>
  <c r="BX103" i="10"/>
  <c r="BW103" i="10"/>
  <c r="BU103" i="10"/>
  <c r="BT103" i="10"/>
  <c r="BS103" i="10"/>
  <c r="AA103" i="10"/>
  <c r="Z103" i="10"/>
  <c r="Y103" i="10"/>
  <c r="U103" i="10"/>
  <c r="T103" i="10"/>
  <c r="S103" i="10"/>
  <c r="O103" i="10"/>
  <c r="N103" i="10"/>
  <c r="M103" i="10"/>
  <c r="I103" i="10"/>
  <c r="H103" i="10"/>
  <c r="G103" i="10"/>
  <c r="BY102" i="10"/>
  <c r="BX102" i="10"/>
  <c r="BW102" i="10"/>
  <c r="BU102" i="10"/>
  <c r="BT102" i="10"/>
  <c r="BS102" i="10"/>
  <c r="AA102" i="10"/>
  <c r="Z102" i="10"/>
  <c r="Y102" i="10"/>
  <c r="U102" i="10"/>
  <c r="T102" i="10"/>
  <c r="S102" i="10"/>
  <c r="O102" i="10"/>
  <c r="N102" i="10"/>
  <c r="M102" i="10"/>
  <c r="I102" i="10"/>
  <c r="H102" i="10"/>
  <c r="G102" i="10"/>
  <c r="BY101" i="10"/>
  <c r="BX101" i="10"/>
  <c r="BW101" i="10"/>
  <c r="BU101" i="10"/>
  <c r="BT101" i="10"/>
  <c r="BS101" i="10"/>
  <c r="AA101" i="10"/>
  <c r="Z101" i="10"/>
  <c r="Y101" i="10"/>
  <c r="U101" i="10"/>
  <c r="T101" i="10"/>
  <c r="S101" i="10"/>
  <c r="O101" i="10"/>
  <c r="N101" i="10"/>
  <c r="M101" i="10"/>
  <c r="I101" i="10"/>
  <c r="H101" i="10"/>
  <c r="G101" i="10"/>
  <c r="BY100" i="10"/>
  <c r="BX100" i="10"/>
  <c r="BW100" i="10"/>
  <c r="BU100" i="10"/>
  <c r="BT100" i="10"/>
  <c r="BS100" i="10"/>
  <c r="AA100" i="10"/>
  <c r="Z100" i="10"/>
  <c r="Y100" i="10"/>
  <c r="U100" i="10"/>
  <c r="T100" i="10"/>
  <c r="S100" i="10"/>
  <c r="O100" i="10"/>
  <c r="N100" i="10"/>
  <c r="M100" i="10"/>
  <c r="I100" i="10"/>
  <c r="H100" i="10"/>
  <c r="G100" i="10"/>
  <c r="BY99" i="10"/>
  <c r="BX99" i="10"/>
  <c r="BW99" i="10"/>
  <c r="BU99" i="10"/>
  <c r="BT99" i="10"/>
  <c r="BS99" i="10"/>
  <c r="AA99" i="10"/>
  <c r="Z99" i="10"/>
  <c r="Y99" i="10"/>
  <c r="U99" i="10"/>
  <c r="T99" i="10"/>
  <c r="S99" i="10"/>
  <c r="O99" i="10"/>
  <c r="N99" i="10"/>
  <c r="M99" i="10"/>
  <c r="I99" i="10"/>
  <c r="H99" i="10"/>
  <c r="G99" i="10"/>
  <c r="BY98" i="10"/>
  <c r="BX98" i="10"/>
  <c r="BW98" i="10"/>
  <c r="BU98" i="10"/>
  <c r="BT98" i="10"/>
  <c r="BS98" i="10"/>
  <c r="AA98" i="10"/>
  <c r="Z98" i="10"/>
  <c r="Y98" i="10"/>
  <c r="U98" i="10"/>
  <c r="T98" i="10"/>
  <c r="S98" i="10"/>
  <c r="O98" i="10"/>
  <c r="N98" i="10"/>
  <c r="M98" i="10"/>
  <c r="I98" i="10"/>
  <c r="H98" i="10"/>
  <c r="G98" i="10"/>
  <c r="BY97" i="10"/>
  <c r="BX97" i="10"/>
  <c r="BW97" i="10"/>
  <c r="BU97" i="10"/>
  <c r="BT97" i="10"/>
  <c r="BS97" i="10"/>
  <c r="AA97" i="10"/>
  <c r="Z97" i="10"/>
  <c r="Y97" i="10"/>
  <c r="U97" i="10"/>
  <c r="T97" i="10"/>
  <c r="S97" i="10"/>
  <c r="O97" i="10"/>
  <c r="N97" i="10"/>
  <c r="M97" i="10"/>
  <c r="I97" i="10"/>
  <c r="H97" i="10"/>
  <c r="G97" i="10"/>
  <c r="BY96" i="10"/>
  <c r="BX96" i="10"/>
  <c r="BW96" i="10"/>
  <c r="BU96" i="10"/>
  <c r="BT96" i="10"/>
  <c r="BS96" i="10"/>
  <c r="AA96" i="10"/>
  <c r="Z96" i="10"/>
  <c r="Y96" i="10"/>
  <c r="U96" i="10"/>
  <c r="T96" i="10"/>
  <c r="S96" i="10"/>
  <c r="O96" i="10"/>
  <c r="N96" i="10"/>
  <c r="M96" i="10"/>
  <c r="I96" i="10"/>
  <c r="H96" i="10"/>
  <c r="G96" i="10"/>
  <c r="BY95" i="10"/>
  <c r="BX95" i="10"/>
  <c r="BW95" i="10"/>
  <c r="BU95" i="10"/>
  <c r="BT95" i="10"/>
  <c r="BS95" i="10"/>
  <c r="AA95" i="10"/>
  <c r="Z95" i="10"/>
  <c r="Y95" i="10"/>
  <c r="U95" i="10"/>
  <c r="T95" i="10"/>
  <c r="S95" i="10"/>
  <c r="O95" i="10"/>
  <c r="N95" i="10"/>
  <c r="M95" i="10"/>
  <c r="I95" i="10"/>
  <c r="H95" i="10"/>
  <c r="G95" i="10"/>
  <c r="BY94" i="10"/>
  <c r="BX94" i="10"/>
  <c r="BW94" i="10"/>
  <c r="BU94" i="10"/>
  <c r="BT94" i="10"/>
  <c r="BS94" i="10"/>
  <c r="AA94" i="10"/>
  <c r="Z94" i="10"/>
  <c r="Y94" i="10"/>
  <c r="U94" i="10"/>
  <c r="T94" i="10"/>
  <c r="S94" i="10"/>
  <c r="O94" i="10"/>
  <c r="N94" i="10"/>
  <c r="M94" i="10"/>
  <c r="I94" i="10"/>
  <c r="H94" i="10"/>
  <c r="G94" i="10"/>
  <c r="BY93" i="10"/>
  <c r="BX93" i="10"/>
  <c r="BW93" i="10"/>
  <c r="BU93" i="10"/>
  <c r="BT93" i="10"/>
  <c r="BS93" i="10"/>
  <c r="AA93" i="10"/>
  <c r="Z93" i="10"/>
  <c r="Y93" i="10"/>
  <c r="U93" i="10"/>
  <c r="T93" i="10"/>
  <c r="S93" i="10"/>
  <c r="O93" i="10"/>
  <c r="N93" i="10"/>
  <c r="M93" i="10"/>
  <c r="I93" i="10"/>
  <c r="H93" i="10"/>
  <c r="G93" i="10"/>
  <c r="BY92" i="10"/>
  <c r="BX92" i="10"/>
  <c r="BW92" i="10"/>
  <c r="BU92" i="10"/>
  <c r="BT92" i="10"/>
  <c r="BS92" i="10"/>
  <c r="BY91" i="10"/>
  <c r="BX91" i="10"/>
  <c r="BW91" i="10"/>
  <c r="BU91" i="10"/>
  <c r="BT91" i="10"/>
  <c r="BS91" i="10"/>
  <c r="AA91" i="10"/>
  <c r="Z91" i="10"/>
  <c r="Y91" i="10"/>
  <c r="U91" i="10"/>
  <c r="T91" i="10"/>
  <c r="S91" i="10"/>
  <c r="O91" i="10"/>
  <c r="N91" i="10"/>
  <c r="M91" i="10"/>
  <c r="I91" i="10"/>
  <c r="H91" i="10"/>
  <c r="G91" i="10"/>
  <c r="BY90" i="10"/>
  <c r="BX90" i="10"/>
  <c r="BW90" i="10"/>
  <c r="BU90" i="10"/>
  <c r="BT90" i="10"/>
  <c r="BS90" i="10"/>
  <c r="AA90" i="10"/>
  <c r="Z90" i="10"/>
  <c r="Y90" i="10"/>
  <c r="U90" i="10"/>
  <c r="T90" i="10"/>
  <c r="S90" i="10"/>
  <c r="O90" i="10"/>
  <c r="N90" i="10"/>
  <c r="M90" i="10"/>
  <c r="I90" i="10"/>
  <c r="H90" i="10"/>
  <c r="G90" i="10"/>
  <c r="BY89" i="10"/>
  <c r="BX89" i="10"/>
  <c r="BW89" i="10"/>
  <c r="BU89" i="10"/>
  <c r="BT89" i="10"/>
  <c r="BS89" i="10"/>
  <c r="AA89" i="10"/>
  <c r="Z89" i="10"/>
  <c r="Y89" i="10"/>
  <c r="U89" i="10"/>
  <c r="T89" i="10"/>
  <c r="S89" i="10"/>
  <c r="O89" i="10"/>
  <c r="N89" i="10"/>
  <c r="M89" i="10"/>
  <c r="I89" i="10"/>
  <c r="H89" i="10"/>
  <c r="G89" i="10"/>
  <c r="BY88" i="10"/>
  <c r="BX88" i="10"/>
  <c r="BW88" i="10"/>
  <c r="BU88" i="10"/>
  <c r="BT88" i="10"/>
  <c r="BS88" i="10"/>
  <c r="AA88" i="10"/>
  <c r="Z88" i="10"/>
  <c r="Y88" i="10"/>
  <c r="U88" i="10"/>
  <c r="T88" i="10"/>
  <c r="S88" i="10"/>
  <c r="O88" i="10"/>
  <c r="N88" i="10"/>
  <c r="M88" i="10"/>
  <c r="I88" i="10"/>
  <c r="H88" i="10"/>
  <c r="G88" i="10"/>
  <c r="BY87" i="10"/>
  <c r="BX87" i="10"/>
  <c r="BW87" i="10"/>
  <c r="BU87" i="10"/>
  <c r="BT87" i="10"/>
  <c r="BS87" i="10"/>
  <c r="AA87" i="10"/>
  <c r="Z87" i="10"/>
  <c r="Y87" i="10"/>
  <c r="U87" i="10"/>
  <c r="T87" i="10"/>
  <c r="S87" i="10"/>
  <c r="O87" i="10"/>
  <c r="N87" i="10"/>
  <c r="M87" i="10"/>
  <c r="I87" i="10"/>
  <c r="H87" i="10"/>
  <c r="G87" i="10"/>
  <c r="BY86" i="10"/>
  <c r="BX86" i="10"/>
  <c r="BW86" i="10"/>
  <c r="BU86" i="10"/>
  <c r="BT86" i="10"/>
  <c r="BS86" i="10"/>
  <c r="AA86" i="10"/>
  <c r="Z86" i="10"/>
  <c r="Y86" i="10"/>
  <c r="U86" i="10"/>
  <c r="T86" i="10"/>
  <c r="S86" i="10"/>
  <c r="O86" i="10"/>
  <c r="N86" i="10"/>
  <c r="M86" i="10"/>
  <c r="I86" i="10"/>
  <c r="H86" i="10"/>
  <c r="G86" i="10"/>
  <c r="BY85" i="10"/>
  <c r="BX85" i="10"/>
  <c r="BW85" i="10"/>
  <c r="BU85" i="10"/>
  <c r="BT85" i="10"/>
  <c r="BS85" i="10"/>
  <c r="AA85" i="10"/>
  <c r="Z85" i="10"/>
  <c r="Y85" i="10"/>
  <c r="U85" i="10"/>
  <c r="T85" i="10"/>
  <c r="S85" i="10"/>
  <c r="O85" i="10"/>
  <c r="N85" i="10"/>
  <c r="M85" i="10"/>
  <c r="I85" i="10"/>
  <c r="H85" i="10"/>
  <c r="G85" i="10"/>
  <c r="BY84" i="10"/>
  <c r="BX84" i="10"/>
  <c r="BW84" i="10"/>
  <c r="BU84" i="10"/>
  <c r="BT84" i="10"/>
  <c r="BS84" i="10"/>
  <c r="AA84" i="10"/>
  <c r="Z84" i="10"/>
  <c r="Y84" i="10"/>
  <c r="U84" i="10"/>
  <c r="T84" i="10"/>
  <c r="S84" i="10"/>
  <c r="O84" i="10"/>
  <c r="N84" i="10"/>
  <c r="M84" i="10"/>
  <c r="I84" i="10"/>
  <c r="H84" i="10"/>
  <c r="G84" i="10"/>
  <c r="BY83" i="10"/>
  <c r="BX83" i="10"/>
  <c r="BW83" i="10"/>
  <c r="BU83" i="10"/>
  <c r="BT83" i="10"/>
  <c r="BS83" i="10"/>
  <c r="AA83" i="10"/>
  <c r="Z83" i="10"/>
  <c r="Y83" i="10"/>
  <c r="U83" i="10"/>
  <c r="T83" i="10"/>
  <c r="S83" i="10"/>
  <c r="O83" i="10"/>
  <c r="N83" i="10"/>
  <c r="M83" i="10"/>
  <c r="I83" i="10"/>
  <c r="H83" i="10"/>
  <c r="G83" i="10"/>
  <c r="BY82" i="10"/>
  <c r="BX82" i="10"/>
  <c r="BW82" i="10"/>
  <c r="BU82" i="10"/>
  <c r="BT82" i="10"/>
  <c r="BS82" i="10"/>
  <c r="AA82" i="10"/>
  <c r="Z82" i="10"/>
  <c r="Y82" i="10"/>
  <c r="U82" i="10"/>
  <c r="T82" i="10"/>
  <c r="S82" i="10"/>
  <c r="O82" i="10"/>
  <c r="N82" i="10"/>
  <c r="M82" i="10"/>
  <c r="I82" i="10"/>
  <c r="H82" i="10"/>
  <c r="G82" i="10"/>
  <c r="BY81" i="10"/>
  <c r="BX81" i="10"/>
  <c r="BW81" i="10"/>
  <c r="BU81" i="10"/>
  <c r="BT81" i="10"/>
  <c r="BS81" i="10"/>
  <c r="AA81" i="10"/>
  <c r="Z81" i="10"/>
  <c r="Y81" i="10"/>
  <c r="U81" i="10"/>
  <c r="T81" i="10"/>
  <c r="S81" i="10"/>
  <c r="O81" i="10"/>
  <c r="N81" i="10"/>
  <c r="M81" i="10"/>
  <c r="I81" i="10"/>
  <c r="H81" i="10"/>
  <c r="G81" i="10"/>
  <c r="BY80" i="10"/>
  <c r="BX80" i="10"/>
  <c r="BW80" i="10"/>
  <c r="BU80" i="10"/>
  <c r="BT80" i="10"/>
  <c r="BS80" i="10"/>
  <c r="AA80" i="10"/>
  <c r="Z80" i="10"/>
  <c r="Y80" i="10"/>
  <c r="U80" i="10"/>
  <c r="T80" i="10"/>
  <c r="S80" i="10"/>
  <c r="O80" i="10"/>
  <c r="N80" i="10"/>
  <c r="M80" i="10"/>
  <c r="I80" i="10"/>
  <c r="H80" i="10"/>
  <c r="G80" i="10"/>
  <c r="BY79" i="10"/>
  <c r="BX79" i="10"/>
  <c r="BW79" i="10"/>
  <c r="BU79" i="10"/>
  <c r="BT79" i="10"/>
  <c r="BS79" i="10"/>
  <c r="AA79" i="10"/>
  <c r="Z79" i="10"/>
  <c r="Y79" i="10"/>
  <c r="U79" i="10"/>
  <c r="T79" i="10"/>
  <c r="S79" i="10"/>
  <c r="O79" i="10"/>
  <c r="N79" i="10"/>
  <c r="M79" i="10"/>
  <c r="I79" i="10"/>
  <c r="H79" i="10"/>
  <c r="G79" i="10"/>
  <c r="BY78" i="10"/>
  <c r="BX78" i="10"/>
  <c r="BW78" i="10"/>
  <c r="BU78" i="10"/>
  <c r="BT78" i="10"/>
  <c r="BS78" i="10"/>
  <c r="BY77" i="10"/>
  <c r="BX77" i="10"/>
  <c r="BW77" i="10"/>
  <c r="BU77" i="10"/>
  <c r="BT77" i="10"/>
  <c r="BS77" i="10"/>
  <c r="AA77" i="10"/>
  <c r="Z77" i="10"/>
  <c r="Y77" i="10"/>
  <c r="U77" i="10"/>
  <c r="T77" i="10"/>
  <c r="S77" i="10"/>
  <c r="O77" i="10"/>
  <c r="N77" i="10"/>
  <c r="M77" i="10"/>
  <c r="I77" i="10"/>
  <c r="H77" i="10"/>
  <c r="G77" i="10"/>
  <c r="BY76" i="10"/>
  <c r="BX76" i="10"/>
  <c r="BW76" i="10"/>
  <c r="BU76" i="10"/>
  <c r="BT76" i="10"/>
  <c r="BS76" i="10"/>
  <c r="AA76" i="10"/>
  <c r="Z76" i="10"/>
  <c r="Y76" i="10"/>
  <c r="U76" i="10"/>
  <c r="T76" i="10"/>
  <c r="S76" i="10"/>
  <c r="O76" i="10"/>
  <c r="N76" i="10"/>
  <c r="M76" i="10"/>
  <c r="I76" i="10"/>
  <c r="H76" i="10"/>
  <c r="G76" i="10"/>
  <c r="BY75" i="10"/>
  <c r="BX75" i="10"/>
  <c r="BW75" i="10"/>
  <c r="BU75" i="10"/>
  <c r="BT75" i="10"/>
  <c r="BS75" i="10"/>
  <c r="AA75" i="10"/>
  <c r="Z75" i="10"/>
  <c r="Y75" i="10"/>
  <c r="U75" i="10"/>
  <c r="T75" i="10"/>
  <c r="S75" i="10"/>
  <c r="O75" i="10"/>
  <c r="N75" i="10"/>
  <c r="M75" i="10"/>
  <c r="I75" i="10"/>
  <c r="H75" i="10"/>
  <c r="G75" i="10"/>
  <c r="BY74" i="10"/>
  <c r="BX74" i="10"/>
  <c r="BW74" i="10"/>
  <c r="BU74" i="10"/>
  <c r="BT74" i="10"/>
  <c r="BS74" i="10"/>
  <c r="AA74" i="10"/>
  <c r="Z74" i="10"/>
  <c r="Y74" i="10"/>
  <c r="U74" i="10"/>
  <c r="T74" i="10"/>
  <c r="S74" i="10"/>
  <c r="O74" i="10"/>
  <c r="N74" i="10"/>
  <c r="M74" i="10"/>
  <c r="I74" i="10"/>
  <c r="H74" i="10"/>
  <c r="G74" i="10"/>
  <c r="BY73" i="10"/>
  <c r="BX73" i="10"/>
  <c r="BW73" i="10"/>
  <c r="BU73" i="10"/>
  <c r="BT73" i="10"/>
  <c r="BS73" i="10"/>
  <c r="AA73" i="10"/>
  <c r="Z73" i="10"/>
  <c r="Y73" i="10"/>
  <c r="U73" i="10"/>
  <c r="T73" i="10"/>
  <c r="S73" i="10"/>
  <c r="O73" i="10"/>
  <c r="N73" i="10"/>
  <c r="M73" i="10"/>
  <c r="I73" i="10"/>
  <c r="H73" i="10"/>
  <c r="G73" i="10"/>
  <c r="BY72" i="10"/>
  <c r="BX72" i="10"/>
  <c r="BW72" i="10"/>
  <c r="BU72" i="10"/>
  <c r="BT72" i="10"/>
  <c r="BS72" i="10"/>
  <c r="AA72" i="10"/>
  <c r="Z72" i="10"/>
  <c r="Y72" i="10"/>
  <c r="U72" i="10"/>
  <c r="T72" i="10"/>
  <c r="S72" i="10"/>
  <c r="O72" i="10"/>
  <c r="N72" i="10"/>
  <c r="M72" i="10"/>
  <c r="I72" i="10"/>
  <c r="H72" i="10"/>
  <c r="G72" i="10"/>
  <c r="BY71" i="10"/>
  <c r="BX71" i="10"/>
  <c r="BW71" i="10"/>
  <c r="BU71" i="10"/>
  <c r="BT71" i="10"/>
  <c r="BS71" i="10"/>
  <c r="AA71" i="10"/>
  <c r="Z71" i="10"/>
  <c r="Y71" i="10"/>
  <c r="U71" i="10"/>
  <c r="T71" i="10"/>
  <c r="S71" i="10"/>
  <c r="O71" i="10"/>
  <c r="N71" i="10"/>
  <c r="M71" i="10"/>
  <c r="I71" i="10"/>
  <c r="H71" i="10"/>
  <c r="G71" i="10"/>
  <c r="BY70" i="10"/>
  <c r="BX70" i="10"/>
  <c r="BW70" i="10"/>
  <c r="BU70" i="10"/>
  <c r="BT70" i="10"/>
  <c r="BS70" i="10"/>
  <c r="AA70" i="10"/>
  <c r="Z70" i="10"/>
  <c r="Y70" i="10"/>
  <c r="U70" i="10"/>
  <c r="T70" i="10"/>
  <c r="S70" i="10"/>
  <c r="O70" i="10"/>
  <c r="N70" i="10"/>
  <c r="M70" i="10"/>
  <c r="I70" i="10"/>
  <c r="H70" i="10"/>
  <c r="G70" i="10"/>
  <c r="BY69" i="10"/>
  <c r="BX69" i="10"/>
  <c r="BW69" i="10"/>
  <c r="BU69" i="10"/>
  <c r="BT69" i="10"/>
  <c r="BS69" i="10"/>
  <c r="AA69" i="10"/>
  <c r="Z69" i="10"/>
  <c r="Y69" i="10"/>
  <c r="U69" i="10"/>
  <c r="T69" i="10"/>
  <c r="S69" i="10"/>
  <c r="O69" i="10"/>
  <c r="N69" i="10"/>
  <c r="M69" i="10"/>
  <c r="I69" i="10"/>
  <c r="H69" i="10"/>
  <c r="G69" i="10"/>
  <c r="BY68" i="10"/>
  <c r="BX68" i="10"/>
  <c r="BW68" i="10"/>
  <c r="BU68" i="10"/>
  <c r="BT68" i="10"/>
  <c r="BS68" i="10"/>
  <c r="AA68" i="10"/>
  <c r="Z68" i="10"/>
  <c r="Y68" i="10"/>
  <c r="U68" i="10"/>
  <c r="T68" i="10"/>
  <c r="S68" i="10"/>
  <c r="O68" i="10"/>
  <c r="N68" i="10"/>
  <c r="M68" i="10"/>
  <c r="I68" i="10"/>
  <c r="H68" i="10"/>
  <c r="G68" i="10"/>
  <c r="BY67" i="10"/>
  <c r="BX67" i="10"/>
  <c r="BW67" i="10"/>
  <c r="BU67" i="10"/>
  <c r="BT67" i="10"/>
  <c r="BS67" i="10"/>
  <c r="AA67" i="10"/>
  <c r="Z67" i="10"/>
  <c r="Y67" i="10"/>
  <c r="U67" i="10"/>
  <c r="T67" i="10"/>
  <c r="S67" i="10"/>
  <c r="O67" i="10"/>
  <c r="N67" i="10"/>
  <c r="M67" i="10"/>
  <c r="I67" i="10"/>
  <c r="H67" i="10"/>
  <c r="G67" i="10"/>
  <c r="BY66" i="10"/>
  <c r="BX66" i="10"/>
  <c r="BW66" i="10"/>
  <c r="BU66" i="10"/>
  <c r="BT66" i="10"/>
  <c r="BS66" i="10"/>
  <c r="AA66" i="10"/>
  <c r="Z66" i="10"/>
  <c r="Y66" i="10"/>
  <c r="U66" i="10"/>
  <c r="T66" i="10"/>
  <c r="S66" i="10"/>
  <c r="O66" i="10"/>
  <c r="N66" i="10"/>
  <c r="M66" i="10"/>
  <c r="I66" i="10"/>
  <c r="H66" i="10"/>
  <c r="G66" i="10"/>
  <c r="BY65" i="10"/>
  <c r="BX65" i="10"/>
  <c r="BW65" i="10"/>
  <c r="BU65" i="10"/>
  <c r="BT65" i="10"/>
  <c r="BS65" i="10"/>
  <c r="AA65" i="10"/>
  <c r="Z65" i="10"/>
  <c r="Y65" i="10"/>
  <c r="U65" i="10"/>
  <c r="T65" i="10"/>
  <c r="S65" i="10"/>
  <c r="O65" i="10"/>
  <c r="N65" i="10"/>
  <c r="M65" i="10"/>
  <c r="I65" i="10"/>
  <c r="H65" i="10"/>
  <c r="G65" i="10"/>
  <c r="BY63" i="10"/>
  <c r="BX63" i="10"/>
  <c r="BW63" i="10"/>
  <c r="BU63" i="10"/>
  <c r="BT63" i="10"/>
  <c r="BS63" i="10"/>
  <c r="AA63" i="10"/>
  <c r="Z63" i="10"/>
  <c r="Y63" i="10"/>
  <c r="U63" i="10"/>
  <c r="T63" i="10"/>
  <c r="S63" i="10"/>
  <c r="O63" i="10"/>
  <c r="N63" i="10"/>
  <c r="M63" i="10"/>
  <c r="I63" i="10"/>
  <c r="H63" i="10"/>
  <c r="G63" i="10"/>
  <c r="BY62" i="10"/>
  <c r="BX62" i="10"/>
  <c r="BW62" i="10"/>
  <c r="BU62" i="10"/>
  <c r="BT62" i="10"/>
  <c r="BS62" i="10"/>
  <c r="AA62" i="10"/>
  <c r="Z62" i="10"/>
  <c r="Y62" i="10"/>
  <c r="U62" i="10"/>
  <c r="T62" i="10"/>
  <c r="S62" i="10"/>
  <c r="O62" i="10"/>
  <c r="N62" i="10"/>
  <c r="M62" i="10"/>
  <c r="I62" i="10"/>
  <c r="H62" i="10"/>
  <c r="G62" i="10"/>
  <c r="BY61" i="10"/>
  <c r="BX61" i="10"/>
  <c r="BW61" i="10"/>
  <c r="BU61" i="10"/>
  <c r="BT61" i="10"/>
  <c r="BS61" i="10"/>
  <c r="AA61" i="10"/>
  <c r="Z61" i="10"/>
  <c r="Y61" i="10"/>
  <c r="U61" i="10"/>
  <c r="T61" i="10"/>
  <c r="S61" i="10"/>
  <c r="O61" i="10"/>
  <c r="N61" i="10"/>
  <c r="M61" i="10"/>
  <c r="I61" i="10"/>
  <c r="H61" i="10"/>
  <c r="G61" i="10"/>
  <c r="BY60" i="10"/>
  <c r="BX60" i="10"/>
  <c r="BW60" i="10"/>
  <c r="BU60" i="10"/>
  <c r="BT60" i="10"/>
  <c r="BS60" i="10"/>
  <c r="AA60" i="10"/>
  <c r="Z60" i="10"/>
  <c r="Y60" i="10"/>
  <c r="U60" i="10"/>
  <c r="T60" i="10"/>
  <c r="S60" i="10"/>
  <c r="O60" i="10"/>
  <c r="N60" i="10"/>
  <c r="M60" i="10"/>
  <c r="I60" i="10"/>
  <c r="H60" i="10"/>
  <c r="G60" i="10"/>
  <c r="BY59" i="10"/>
  <c r="BX59" i="10"/>
  <c r="BW59" i="10"/>
  <c r="BU59" i="10"/>
  <c r="BT59" i="10"/>
  <c r="BS59" i="10"/>
  <c r="AA59" i="10"/>
  <c r="Z59" i="10"/>
  <c r="Y59" i="10"/>
  <c r="U59" i="10"/>
  <c r="T59" i="10"/>
  <c r="S59" i="10"/>
  <c r="O59" i="10"/>
  <c r="N59" i="10"/>
  <c r="M59" i="10"/>
  <c r="I59" i="10"/>
  <c r="H59" i="10"/>
  <c r="G59" i="10"/>
  <c r="BY58" i="10"/>
  <c r="BX58" i="10"/>
  <c r="BW58" i="10"/>
  <c r="BU58" i="10"/>
  <c r="BT58" i="10"/>
  <c r="BS58" i="10"/>
  <c r="AA58" i="10"/>
  <c r="Z58" i="10"/>
  <c r="Y58" i="10"/>
  <c r="U58" i="10"/>
  <c r="T58" i="10"/>
  <c r="S58" i="10"/>
  <c r="O58" i="10"/>
  <c r="N58" i="10"/>
  <c r="M58" i="10"/>
  <c r="I58" i="10"/>
  <c r="H58" i="10"/>
  <c r="G58" i="10"/>
  <c r="BY57" i="10"/>
  <c r="BX57" i="10"/>
  <c r="BW57" i="10"/>
  <c r="BU57" i="10"/>
  <c r="BT57" i="10"/>
  <c r="BS57" i="10"/>
  <c r="AA57" i="10"/>
  <c r="Z57" i="10"/>
  <c r="Y57" i="10"/>
  <c r="U57" i="10"/>
  <c r="T57" i="10"/>
  <c r="S57" i="10"/>
  <c r="O57" i="10"/>
  <c r="N57" i="10"/>
  <c r="M57" i="10"/>
  <c r="I57" i="10"/>
  <c r="H57" i="10"/>
  <c r="G57" i="10"/>
  <c r="BY56" i="10"/>
  <c r="BX56" i="10"/>
  <c r="BW56" i="10"/>
  <c r="BU56" i="10"/>
  <c r="BT56" i="10"/>
  <c r="BS56" i="10"/>
  <c r="AA56" i="10"/>
  <c r="Z56" i="10"/>
  <c r="Y56" i="10"/>
  <c r="U56" i="10"/>
  <c r="T56" i="10"/>
  <c r="S56" i="10"/>
  <c r="O56" i="10"/>
  <c r="N56" i="10"/>
  <c r="M56" i="10"/>
  <c r="I56" i="10"/>
  <c r="H56" i="10"/>
  <c r="G56" i="10"/>
  <c r="BY55" i="10"/>
  <c r="BX55" i="10"/>
  <c r="BW55" i="10"/>
  <c r="BU55" i="10"/>
  <c r="BT55" i="10"/>
  <c r="BS55" i="10"/>
  <c r="AA55" i="10"/>
  <c r="Z55" i="10"/>
  <c r="Y55" i="10"/>
  <c r="U55" i="10"/>
  <c r="T55" i="10"/>
  <c r="S55" i="10"/>
  <c r="O55" i="10"/>
  <c r="N55" i="10"/>
  <c r="M55" i="10"/>
  <c r="I55" i="10"/>
  <c r="H55" i="10"/>
  <c r="G55" i="10"/>
  <c r="BY54" i="10"/>
  <c r="BX54" i="10"/>
  <c r="BW54" i="10"/>
  <c r="BU54" i="10"/>
  <c r="BT54" i="10"/>
  <c r="BS54" i="10"/>
  <c r="AA54" i="10"/>
  <c r="Z54" i="10"/>
  <c r="Y54" i="10"/>
  <c r="U54" i="10"/>
  <c r="T54" i="10"/>
  <c r="S54" i="10"/>
  <c r="O54" i="10"/>
  <c r="N54" i="10"/>
  <c r="M54" i="10"/>
  <c r="I54" i="10"/>
  <c r="H54" i="10"/>
  <c r="G54" i="10"/>
  <c r="BY53" i="10"/>
  <c r="BX53" i="10"/>
  <c r="BW53" i="10"/>
  <c r="BU53" i="10"/>
  <c r="BT53" i="10"/>
  <c r="BS53" i="10"/>
  <c r="AA53" i="10"/>
  <c r="Z53" i="10"/>
  <c r="Y53" i="10"/>
  <c r="U53" i="10"/>
  <c r="T53" i="10"/>
  <c r="S53" i="10"/>
  <c r="O53" i="10"/>
  <c r="N53" i="10"/>
  <c r="M53" i="10"/>
  <c r="I53" i="10"/>
  <c r="H53" i="10"/>
  <c r="G53" i="10"/>
  <c r="BY52" i="10"/>
  <c r="BX52" i="10"/>
  <c r="BW52" i="10"/>
  <c r="BU52" i="10"/>
  <c r="BT52" i="10"/>
  <c r="BS52" i="10"/>
  <c r="AA52" i="10"/>
  <c r="Z52" i="10"/>
  <c r="Y52" i="10"/>
  <c r="U52" i="10"/>
  <c r="T52" i="10"/>
  <c r="S52" i="10"/>
  <c r="O52" i="10"/>
  <c r="N52" i="10"/>
  <c r="M52" i="10"/>
  <c r="I52" i="10"/>
  <c r="H52" i="10"/>
  <c r="G52" i="10"/>
  <c r="BY51" i="10"/>
  <c r="BX51" i="10"/>
  <c r="BW51" i="10"/>
  <c r="BU51" i="10"/>
  <c r="BT51" i="10"/>
  <c r="BS51" i="10"/>
  <c r="AA51" i="10"/>
  <c r="Z51" i="10"/>
  <c r="Y51" i="10"/>
  <c r="U51" i="10"/>
  <c r="T51" i="10"/>
  <c r="S51" i="10"/>
  <c r="O51" i="10"/>
  <c r="N51" i="10"/>
  <c r="M51" i="10"/>
  <c r="I51" i="10"/>
  <c r="H51" i="10"/>
  <c r="G51" i="10"/>
  <c r="BY50" i="10"/>
  <c r="BX50" i="10"/>
  <c r="BW50" i="10"/>
  <c r="BU50" i="10"/>
  <c r="BT50" i="10"/>
  <c r="BS50" i="10"/>
  <c r="AA50" i="10"/>
  <c r="Z50" i="10"/>
  <c r="Y50" i="10"/>
  <c r="U50" i="10"/>
  <c r="T50" i="10"/>
  <c r="S50" i="10"/>
  <c r="O50" i="10"/>
  <c r="N50" i="10"/>
  <c r="M50" i="10"/>
  <c r="I50" i="10"/>
  <c r="H50" i="10"/>
  <c r="G50" i="10"/>
  <c r="BY49" i="10"/>
  <c r="BX49" i="10"/>
  <c r="BW49" i="10"/>
  <c r="BU49" i="10"/>
  <c r="BT49" i="10"/>
  <c r="BS49" i="10"/>
  <c r="AA49" i="10"/>
  <c r="Z49" i="10"/>
  <c r="Y49" i="10"/>
  <c r="U49" i="10"/>
  <c r="T49" i="10"/>
  <c r="S49" i="10"/>
  <c r="O49" i="10"/>
  <c r="N49" i="10"/>
  <c r="M49" i="10"/>
  <c r="I49" i="10"/>
  <c r="H49" i="10"/>
  <c r="G49" i="10"/>
  <c r="BY48" i="10"/>
  <c r="BX48" i="10"/>
  <c r="BW48" i="10"/>
  <c r="BU48" i="10"/>
  <c r="BT48" i="10"/>
  <c r="BS48" i="10"/>
  <c r="AA48" i="10"/>
  <c r="Z48" i="10"/>
  <c r="Y48" i="10"/>
  <c r="U48" i="10"/>
  <c r="T48" i="10"/>
  <c r="S48" i="10"/>
  <c r="O48" i="10"/>
  <c r="N48" i="10"/>
  <c r="M48" i="10"/>
  <c r="I48" i="10"/>
  <c r="H48" i="10"/>
  <c r="G48" i="10"/>
  <c r="BY47" i="10"/>
  <c r="BX47" i="10"/>
  <c r="BW47" i="10"/>
  <c r="BU47" i="10"/>
  <c r="BT47" i="10"/>
  <c r="BS47" i="10"/>
  <c r="AA47" i="10"/>
  <c r="Z47" i="10"/>
  <c r="Y47" i="10"/>
  <c r="U47" i="10"/>
  <c r="T47" i="10"/>
  <c r="S47" i="10"/>
  <c r="O47" i="10"/>
  <c r="N47" i="10"/>
  <c r="M47" i="10"/>
  <c r="I47" i="10"/>
  <c r="H47" i="10"/>
  <c r="G47" i="10"/>
  <c r="BY46" i="10"/>
  <c r="BX46" i="10"/>
  <c r="BW46" i="10"/>
  <c r="BU46" i="10"/>
  <c r="BT46" i="10"/>
  <c r="BS46" i="10"/>
  <c r="AA46" i="10"/>
  <c r="Z46" i="10"/>
  <c r="Y46" i="10"/>
  <c r="U46" i="10"/>
  <c r="T46" i="10"/>
  <c r="S46" i="10"/>
  <c r="O46" i="10"/>
  <c r="N46" i="10"/>
  <c r="M46" i="10"/>
  <c r="I46" i="10"/>
  <c r="H46" i="10"/>
  <c r="G46" i="10"/>
  <c r="BY45" i="10"/>
  <c r="BX45" i="10"/>
  <c r="BW45" i="10"/>
  <c r="BU45" i="10"/>
  <c r="BT45" i="10"/>
  <c r="BS45" i="10"/>
  <c r="AA45" i="10"/>
  <c r="Z45" i="10"/>
  <c r="Y45" i="10"/>
  <c r="U45" i="10"/>
  <c r="T45" i="10"/>
  <c r="S45" i="10"/>
  <c r="O45" i="10"/>
  <c r="N45" i="10"/>
  <c r="M45" i="10"/>
  <c r="I45" i="10"/>
  <c r="H45" i="10"/>
  <c r="G45" i="10"/>
  <c r="BY44" i="10"/>
  <c r="BX44" i="10"/>
  <c r="BW44" i="10"/>
  <c r="BU44" i="10"/>
  <c r="BT44" i="10"/>
  <c r="BS44" i="10"/>
  <c r="AA44" i="10"/>
  <c r="Z44" i="10"/>
  <c r="Y44" i="10"/>
  <c r="U44" i="10"/>
  <c r="T44" i="10"/>
  <c r="S44" i="10"/>
  <c r="O44" i="10"/>
  <c r="N44" i="10"/>
  <c r="M44" i="10"/>
  <c r="I44" i="10"/>
  <c r="H44" i="10"/>
  <c r="G44" i="10"/>
  <c r="BY43" i="10"/>
  <c r="BX43" i="10"/>
  <c r="BW43" i="10"/>
  <c r="BU43" i="10"/>
  <c r="BT43" i="10"/>
  <c r="BS43" i="10"/>
  <c r="AA43" i="10"/>
  <c r="Z43" i="10"/>
  <c r="Y43" i="10"/>
  <c r="U43" i="10"/>
  <c r="T43" i="10"/>
  <c r="S43" i="10"/>
  <c r="O43" i="10"/>
  <c r="N43" i="10"/>
  <c r="M43" i="10"/>
  <c r="I43" i="10"/>
  <c r="H43" i="10"/>
  <c r="G43" i="10"/>
  <c r="BY42" i="10"/>
  <c r="BX42" i="10"/>
  <c r="BW42" i="10"/>
  <c r="BU42" i="10"/>
  <c r="BT42" i="10"/>
  <c r="BS42" i="10"/>
  <c r="AA42" i="10"/>
  <c r="Z42" i="10"/>
  <c r="Y42" i="10"/>
  <c r="U42" i="10"/>
  <c r="T42" i="10"/>
  <c r="S42" i="10"/>
  <c r="O42" i="10"/>
  <c r="N42" i="10"/>
  <c r="M42" i="10"/>
  <c r="I42" i="10"/>
  <c r="H42" i="10"/>
  <c r="G42" i="10"/>
  <c r="BY41" i="10"/>
  <c r="BX41" i="10"/>
  <c r="BW41" i="10"/>
  <c r="BU41" i="10"/>
  <c r="BT41" i="10"/>
  <c r="BS41" i="10"/>
  <c r="AA41" i="10"/>
  <c r="Z41" i="10"/>
  <c r="Y41" i="10"/>
  <c r="U41" i="10"/>
  <c r="T41" i="10"/>
  <c r="S41" i="10"/>
  <c r="O41" i="10"/>
  <c r="N41" i="10"/>
  <c r="M41" i="10"/>
  <c r="I41" i="10"/>
  <c r="H41" i="10"/>
  <c r="G41" i="10"/>
  <c r="BY40" i="10"/>
  <c r="BX40" i="10"/>
  <c r="BW40" i="10"/>
  <c r="BU40" i="10"/>
  <c r="BT40" i="10"/>
  <c r="BS40" i="10"/>
  <c r="AA40" i="10"/>
  <c r="Z40" i="10"/>
  <c r="Y40" i="10"/>
  <c r="U40" i="10"/>
  <c r="T40" i="10"/>
  <c r="S40" i="10"/>
  <c r="O40" i="10"/>
  <c r="N40" i="10"/>
  <c r="M40" i="10"/>
  <c r="I40" i="10"/>
  <c r="H40" i="10"/>
  <c r="G40" i="10"/>
  <c r="BY39" i="10"/>
  <c r="BX39" i="10"/>
  <c r="BW39" i="10"/>
  <c r="BU39" i="10"/>
  <c r="BT39" i="10"/>
  <c r="BS39" i="10"/>
  <c r="AA39" i="10"/>
  <c r="Z39" i="10"/>
  <c r="Y39" i="10"/>
  <c r="U39" i="10"/>
  <c r="T39" i="10"/>
  <c r="S39" i="10"/>
  <c r="O39" i="10"/>
  <c r="N39" i="10"/>
  <c r="M39" i="10"/>
  <c r="I39" i="10"/>
  <c r="H39" i="10"/>
  <c r="G39" i="10"/>
  <c r="BY38" i="10"/>
  <c r="BX38" i="10"/>
  <c r="BW38" i="10"/>
  <c r="BU38" i="10"/>
  <c r="BT38" i="10"/>
  <c r="BS38" i="10"/>
  <c r="AA38" i="10"/>
  <c r="Z38" i="10"/>
  <c r="Y38" i="10"/>
  <c r="U38" i="10"/>
  <c r="T38" i="10"/>
  <c r="S38" i="10"/>
  <c r="O38" i="10"/>
  <c r="N38" i="10"/>
  <c r="M38" i="10"/>
  <c r="I38" i="10"/>
  <c r="H38" i="10"/>
  <c r="G38" i="10"/>
  <c r="BY37" i="10"/>
  <c r="BX37" i="10"/>
  <c r="BW37" i="10"/>
  <c r="BU37" i="10"/>
  <c r="BT37" i="10"/>
  <c r="BS37" i="10"/>
  <c r="AA37" i="10"/>
  <c r="Z37" i="10"/>
  <c r="Y37" i="10"/>
  <c r="U37" i="10"/>
  <c r="T37" i="10"/>
  <c r="S37" i="10"/>
  <c r="O37" i="10"/>
  <c r="N37" i="10"/>
  <c r="M37" i="10"/>
  <c r="I37" i="10"/>
  <c r="H37" i="10"/>
  <c r="G37" i="10"/>
  <c r="BY36" i="10"/>
  <c r="BX36" i="10"/>
  <c r="BW36" i="10"/>
  <c r="BU36" i="10"/>
  <c r="BT36" i="10"/>
  <c r="BS36" i="10"/>
  <c r="AA36" i="10"/>
  <c r="Z36" i="10"/>
  <c r="Y36" i="10"/>
  <c r="U36" i="10"/>
  <c r="T36" i="10"/>
  <c r="S36" i="10"/>
  <c r="O36" i="10"/>
  <c r="N36" i="10"/>
  <c r="M36" i="10"/>
  <c r="I36" i="10"/>
  <c r="H36" i="10"/>
  <c r="G36" i="10"/>
  <c r="BY35" i="10"/>
  <c r="BX35" i="10"/>
  <c r="BW35" i="10"/>
  <c r="BU35" i="10"/>
  <c r="BT35" i="10"/>
  <c r="BS35" i="10"/>
  <c r="AA35" i="10"/>
  <c r="Z35" i="10"/>
  <c r="Y35" i="10"/>
  <c r="U35" i="10"/>
  <c r="T35" i="10"/>
  <c r="S35" i="10"/>
  <c r="AI34" i="10" s="1"/>
  <c r="O35" i="10"/>
  <c r="N35" i="10"/>
  <c r="M35" i="10"/>
  <c r="I35" i="10"/>
  <c r="H35" i="10"/>
  <c r="G35" i="10"/>
  <c r="BY34" i="10"/>
  <c r="BX34" i="10"/>
  <c r="BW34" i="10"/>
  <c r="BU34" i="10"/>
  <c r="BT34" i="10"/>
  <c r="BS34" i="10"/>
  <c r="AA34" i="10"/>
  <c r="Z34" i="10"/>
  <c r="Y34" i="10"/>
  <c r="U34" i="10"/>
  <c r="T34" i="10"/>
  <c r="S34" i="10"/>
  <c r="O34" i="10"/>
  <c r="N34" i="10"/>
  <c r="M34" i="10"/>
  <c r="I34" i="10"/>
  <c r="H34" i="10"/>
  <c r="G34" i="10"/>
  <c r="BY33" i="10"/>
  <c r="BX33" i="10"/>
  <c r="BW33" i="10"/>
  <c r="BU33" i="10"/>
  <c r="BT33" i="10"/>
  <c r="BS33" i="10"/>
  <c r="AA33" i="10"/>
  <c r="Z33" i="10"/>
  <c r="Y33" i="10"/>
  <c r="U33" i="10"/>
  <c r="T33" i="10"/>
  <c r="S33" i="10"/>
  <c r="O33" i="10"/>
  <c r="N33" i="10"/>
  <c r="M33" i="10"/>
  <c r="I33" i="10"/>
  <c r="AE33" i="10" s="1"/>
  <c r="H33" i="10"/>
  <c r="G33" i="10"/>
  <c r="BY32" i="10"/>
  <c r="BX32" i="10"/>
  <c r="BW32" i="10"/>
  <c r="BU32" i="10"/>
  <c r="BT32" i="10"/>
  <c r="BS32" i="10"/>
  <c r="AA32" i="10"/>
  <c r="Z32" i="10"/>
  <c r="Y32" i="10"/>
  <c r="U32" i="10"/>
  <c r="T32" i="10"/>
  <c r="S32" i="10"/>
  <c r="O32" i="10"/>
  <c r="N32" i="10"/>
  <c r="M32" i="10"/>
  <c r="I32" i="10"/>
  <c r="H32" i="10"/>
  <c r="G32" i="10"/>
  <c r="BY31" i="10"/>
  <c r="BX31" i="10"/>
  <c r="BW31" i="10"/>
  <c r="BU31" i="10"/>
  <c r="BT31" i="10"/>
  <c r="BS31" i="10"/>
  <c r="AA31" i="10"/>
  <c r="Z31" i="10"/>
  <c r="Y31" i="10"/>
  <c r="U31" i="10"/>
  <c r="T31" i="10"/>
  <c r="S31" i="10"/>
  <c r="O31" i="10"/>
  <c r="N31" i="10"/>
  <c r="M31" i="10"/>
  <c r="I31" i="10"/>
  <c r="H31" i="10"/>
  <c r="G31" i="10"/>
  <c r="BY30" i="10"/>
  <c r="BX30" i="10"/>
  <c r="BW30" i="10"/>
  <c r="BU30" i="10"/>
  <c r="BT30" i="10"/>
  <c r="BS30" i="10"/>
  <c r="AA30" i="10"/>
  <c r="Z30" i="10"/>
  <c r="Y30" i="10"/>
  <c r="U30" i="10"/>
  <c r="T30" i="10"/>
  <c r="S30" i="10"/>
  <c r="O30" i="10"/>
  <c r="N30" i="10"/>
  <c r="M30" i="10"/>
  <c r="I30" i="10"/>
  <c r="H30" i="10"/>
  <c r="G30" i="10"/>
  <c r="BY29" i="10"/>
  <c r="BX29" i="10"/>
  <c r="BW29" i="10"/>
  <c r="BU29" i="10"/>
  <c r="BT29" i="10"/>
  <c r="BS29" i="10"/>
  <c r="AA29" i="10"/>
  <c r="Z29" i="10"/>
  <c r="Y29" i="10"/>
  <c r="U29" i="10"/>
  <c r="T29" i="10"/>
  <c r="S29" i="10"/>
  <c r="O29" i="10"/>
  <c r="N29" i="10"/>
  <c r="M29" i="10"/>
  <c r="I29" i="10"/>
  <c r="H29" i="10"/>
  <c r="G29" i="10"/>
  <c r="BY28" i="10"/>
  <c r="BX28" i="10"/>
  <c r="BW28" i="10"/>
  <c r="BU28" i="10"/>
  <c r="BT28" i="10"/>
  <c r="BS28" i="10"/>
  <c r="AA28" i="10"/>
  <c r="Z28" i="10"/>
  <c r="Y28" i="10"/>
  <c r="U28" i="10"/>
  <c r="T28" i="10"/>
  <c r="S28" i="10"/>
  <c r="O28" i="10"/>
  <c r="N28" i="10"/>
  <c r="M28" i="10"/>
  <c r="I28" i="10"/>
  <c r="H28" i="10"/>
  <c r="G28" i="10"/>
  <c r="BY27" i="10"/>
  <c r="BX27" i="10"/>
  <c r="BW27" i="10"/>
  <c r="BU27" i="10"/>
  <c r="BT27" i="10"/>
  <c r="BS27" i="10"/>
  <c r="AA27" i="10"/>
  <c r="Z27" i="10"/>
  <c r="Y27" i="10"/>
  <c r="U27" i="10"/>
  <c r="T27" i="10"/>
  <c r="S27" i="10"/>
  <c r="O27" i="10"/>
  <c r="N27" i="10"/>
  <c r="M27" i="10"/>
  <c r="I27" i="10"/>
  <c r="H27" i="10"/>
  <c r="G27" i="10"/>
  <c r="BY26" i="10"/>
  <c r="BX26" i="10"/>
  <c r="BW26" i="10"/>
  <c r="BU26" i="10"/>
  <c r="BT26" i="10"/>
  <c r="BS26" i="10"/>
  <c r="AA26" i="10"/>
  <c r="Z26" i="10"/>
  <c r="Y26" i="10"/>
  <c r="U26" i="10"/>
  <c r="T26" i="10"/>
  <c r="S26" i="10"/>
  <c r="O26" i="10"/>
  <c r="N26" i="10"/>
  <c r="M26" i="10"/>
  <c r="I26" i="10"/>
  <c r="H26" i="10"/>
  <c r="G26" i="10"/>
  <c r="BY25" i="10"/>
  <c r="BX25" i="10"/>
  <c r="BW25" i="10"/>
  <c r="BU25" i="10"/>
  <c r="BT25" i="10"/>
  <c r="BS25" i="10"/>
  <c r="AA25" i="10"/>
  <c r="Z25" i="10"/>
  <c r="Y25" i="10"/>
  <c r="U25" i="10"/>
  <c r="T25" i="10"/>
  <c r="S25" i="10"/>
  <c r="O25" i="10"/>
  <c r="N25" i="10"/>
  <c r="M25" i="10"/>
  <c r="I25" i="10"/>
  <c r="H25" i="10"/>
  <c r="G25" i="10"/>
  <c r="BY24" i="10"/>
  <c r="BX24" i="10"/>
  <c r="BW24" i="10"/>
  <c r="BU24" i="10"/>
  <c r="BT24" i="10"/>
  <c r="BS24" i="10"/>
  <c r="AA24" i="10"/>
  <c r="Z24" i="10"/>
  <c r="Y24" i="10"/>
  <c r="U24" i="10"/>
  <c r="T24" i="10"/>
  <c r="S24" i="10"/>
  <c r="O24" i="10"/>
  <c r="N24" i="10"/>
  <c r="M24" i="10"/>
  <c r="I24" i="10"/>
  <c r="H24" i="10"/>
  <c r="G24" i="10"/>
  <c r="AC24" i="10" s="1"/>
  <c r="BY23" i="10"/>
  <c r="BX23" i="10"/>
  <c r="BW23" i="10"/>
  <c r="BU23" i="10"/>
  <c r="BT23" i="10"/>
  <c r="BS23" i="10"/>
  <c r="AA23" i="10"/>
  <c r="Z23" i="10"/>
  <c r="Y23" i="10"/>
  <c r="U23" i="10"/>
  <c r="T23" i="10"/>
  <c r="S23" i="10"/>
  <c r="O23" i="10"/>
  <c r="N23" i="10"/>
  <c r="M23" i="10"/>
  <c r="I23" i="10"/>
  <c r="H23" i="10"/>
  <c r="G23" i="10"/>
  <c r="BY22" i="10"/>
  <c r="BX22" i="10"/>
  <c r="BW22" i="10"/>
  <c r="BU22" i="10"/>
  <c r="BT22" i="10"/>
  <c r="BS22" i="10"/>
  <c r="AA22" i="10"/>
  <c r="Z22" i="10"/>
  <c r="Y22" i="10"/>
  <c r="U22" i="10"/>
  <c r="T22" i="10"/>
  <c r="S22" i="10"/>
  <c r="O22" i="10"/>
  <c r="N22" i="10"/>
  <c r="M22" i="10"/>
  <c r="I22" i="10"/>
  <c r="H22" i="10"/>
  <c r="G22" i="10"/>
  <c r="BY21" i="10"/>
  <c r="BX21" i="10"/>
  <c r="BW21" i="10"/>
  <c r="BU21" i="10"/>
  <c r="BT21" i="10"/>
  <c r="BS21" i="10"/>
  <c r="AA21" i="10"/>
  <c r="Z21" i="10"/>
  <c r="Y21" i="10"/>
  <c r="U21" i="10"/>
  <c r="T21" i="10"/>
  <c r="S21" i="10"/>
  <c r="O21" i="10"/>
  <c r="N21" i="10"/>
  <c r="M21" i="10"/>
  <c r="I21" i="10"/>
  <c r="H21" i="10"/>
  <c r="G21" i="10"/>
  <c r="BY20" i="10"/>
  <c r="BX20" i="10"/>
  <c r="BW20" i="10"/>
  <c r="BU20" i="10"/>
  <c r="BT20" i="10"/>
  <c r="BS20" i="10"/>
  <c r="AA20" i="10"/>
  <c r="Z20" i="10"/>
  <c r="Y20" i="10"/>
  <c r="U20" i="10"/>
  <c r="T20" i="10"/>
  <c r="S20" i="10"/>
  <c r="O20" i="10"/>
  <c r="N20" i="10"/>
  <c r="M20" i="10"/>
  <c r="I20" i="10"/>
  <c r="H20" i="10"/>
  <c r="G20" i="10"/>
  <c r="BY19" i="10"/>
  <c r="BX19" i="10"/>
  <c r="BW19" i="10"/>
  <c r="BU19" i="10"/>
  <c r="BT19" i="10"/>
  <c r="BS19" i="10"/>
  <c r="AA19" i="10"/>
  <c r="Z19" i="10"/>
  <c r="Y19" i="10"/>
  <c r="U19" i="10"/>
  <c r="T19" i="10"/>
  <c r="S19" i="10"/>
  <c r="O19" i="10"/>
  <c r="N19" i="10"/>
  <c r="M19" i="10"/>
  <c r="I19" i="10"/>
  <c r="H19" i="10"/>
  <c r="G19" i="10"/>
  <c r="BY18" i="10"/>
  <c r="BX18" i="10"/>
  <c r="BW18" i="10"/>
  <c r="BU18" i="10"/>
  <c r="BT18" i="10"/>
  <c r="BS18" i="10"/>
  <c r="AA18" i="10"/>
  <c r="Z18" i="10"/>
  <c r="Y18" i="10"/>
  <c r="U18" i="10"/>
  <c r="T18" i="10"/>
  <c r="S18" i="10"/>
  <c r="O18" i="10"/>
  <c r="N18" i="10"/>
  <c r="M18" i="10"/>
  <c r="I18" i="10"/>
  <c r="H18" i="10"/>
  <c r="G18" i="10"/>
  <c r="BY17" i="10"/>
  <c r="BX17" i="10"/>
  <c r="BW17" i="10"/>
  <c r="BU17" i="10"/>
  <c r="BT17" i="10"/>
  <c r="BS17" i="10"/>
  <c r="AA17" i="10"/>
  <c r="Z17" i="10"/>
  <c r="Y17" i="10"/>
  <c r="U17" i="10"/>
  <c r="T17" i="10"/>
  <c r="S17" i="10"/>
  <c r="O17" i="10"/>
  <c r="N17" i="10"/>
  <c r="M17" i="10"/>
  <c r="I17" i="10"/>
  <c r="H17" i="10"/>
  <c r="G17" i="10"/>
  <c r="BY16" i="10"/>
  <c r="BX16" i="10"/>
  <c r="BW16" i="10"/>
  <c r="BU16" i="10"/>
  <c r="BT16" i="10"/>
  <c r="BS16" i="10"/>
  <c r="AA16" i="10"/>
  <c r="Z16" i="10"/>
  <c r="Y16" i="10"/>
  <c r="U16" i="10"/>
  <c r="T16" i="10"/>
  <c r="S16" i="10"/>
  <c r="O16" i="10"/>
  <c r="N16" i="10"/>
  <c r="M16" i="10"/>
  <c r="I16" i="10"/>
  <c r="H16" i="10"/>
  <c r="G16" i="10"/>
  <c r="BY15" i="10"/>
  <c r="BX15" i="10"/>
  <c r="BW15" i="10"/>
  <c r="BU15" i="10"/>
  <c r="BT15" i="10"/>
  <c r="BS15" i="10"/>
  <c r="AA15" i="10"/>
  <c r="Z15" i="10"/>
  <c r="Y15" i="10"/>
  <c r="U15" i="10"/>
  <c r="T15" i="10"/>
  <c r="S15" i="10"/>
  <c r="O15" i="10"/>
  <c r="N15" i="10"/>
  <c r="M15" i="10"/>
  <c r="I15" i="10"/>
  <c r="H15" i="10"/>
  <c r="G15" i="10"/>
  <c r="BY14" i="10"/>
  <c r="BX14" i="10"/>
  <c r="BW14" i="10"/>
  <c r="BU14" i="10"/>
  <c r="BT14" i="10"/>
  <c r="BS14" i="10"/>
  <c r="AA14" i="10"/>
  <c r="Z14" i="10"/>
  <c r="Y14" i="10"/>
  <c r="U14" i="10"/>
  <c r="T14" i="10"/>
  <c r="S14" i="10"/>
  <c r="O14" i="10"/>
  <c r="N14" i="10"/>
  <c r="M14" i="10"/>
  <c r="I14" i="10"/>
  <c r="H14" i="10"/>
  <c r="G14" i="10"/>
  <c r="BY13" i="10"/>
  <c r="BX13" i="10"/>
  <c r="BW13" i="10"/>
  <c r="BU13" i="10"/>
  <c r="BT13" i="10"/>
  <c r="BS13" i="10"/>
  <c r="AA13" i="10"/>
  <c r="Z13" i="10"/>
  <c r="Y13" i="10"/>
  <c r="U13" i="10"/>
  <c r="T13" i="10"/>
  <c r="S13" i="10"/>
  <c r="O13" i="10"/>
  <c r="N13" i="10"/>
  <c r="M13" i="10"/>
  <c r="I13" i="10"/>
  <c r="H13" i="10"/>
  <c r="G13" i="10"/>
  <c r="BY12" i="10"/>
  <c r="BX12" i="10"/>
  <c r="BW12" i="10"/>
  <c r="BU12" i="10"/>
  <c r="BT12" i="10"/>
  <c r="BS12" i="10"/>
  <c r="AA12" i="10"/>
  <c r="Z12" i="10"/>
  <c r="Y12" i="10"/>
  <c r="U12" i="10"/>
  <c r="T12" i="10"/>
  <c r="S12" i="10"/>
  <c r="O12" i="10"/>
  <c r="N12" i="10"/>
  <c r="M12" i="10"/>
  <c r="I12" i="10"/>
  <c r="H12" i="10"/>
  <c r="G12" i="10"/>
  <c r="BY11" i="10"/>
  <c r="BX11" i="10"/>
  <c r="BW11" i="10"/>
  <c r="BU11" i="10"/>
  <c r="BT11" i="10"/>
  <c r="BS11" i="10"/>
  <c r="AA11" i="10"/>
  <c r="Z11" i="10"/>
  <c r="Y11" i="10"/>
  <c r="U11" i="10"/>
  <c r="T11" i="10"/>
  <c r="S11" i="10"/>
  <c r="O11" i="10"/>
  <c r="N11" i="10"/>
  <c r="M11" i="10"/>
  <c r="I11" i="10"/>
  <c r="H11" i="10"/>
  <c r="G11" i="10"/>
  <c r="BY10" i="10"/>
  <c r="BX10" i="10"/>
  <c r="BW10" i="10"/>
  <c r="BU10" i="10"/>
  <c r="BT10" i="10"/>
  <c r="BS10" i="10"/>
  <c r="AA10" i="10"/>
  <c r="Z10" i="10"/>
  <c r="Y10" i="10"/>
  <c r="U10" i="10"/>
  <c r="T10" i="10"/>
  <c r="S10" i="10"/>
  <c r="O10" i="10"/>
  <c r="N10" i="10"/>
  <c r="M10" i="10"/>
  <c r="I10" i="10"/>
  <c r="H10" i="10"/>
  <c r="G10" i="10"/>
  <c r="BY9" i="10"/>
  <c r="BX9" i="10"/>
  <c r="BW9" i="10"/>
  <c r="BU9" i="10"/>
  <c r="BT9" i="10"/>
  <c r="BS9" i="10"/>
  <c r="AA9" i="10"/>
  <c r="Z9" i="10"/>
  <c r="Y9" i="10"/>
  <c r="U9" i="10"/>
  <c r="T9" i="10"/>
  <c r="S9" i="10"/>
  <c r="O9" i="10"/>
  <c r="N9" i="10"/>
  <c r="M9" i="10"/>
  <c r="I9" i="10"/>
  <c r="H9" i="10"/>
  <c r="G9" i="10"/>
  <c r="BY8" i="10"/>
  <c r="BX8" i="10"/>
  <c r="BW8" i="10"/>
  <c r="BU8" i="10"/>
  <c r="BT8" i="10"/>
  <c r="BS8" i="10"/>
  <c r="AA8" i="10"/>
  <c r="Z8" i="10"/>
  <c r="Y8" i="10"/>
  <c r="U8" i="10"/>
  <c r="T8" i="10"/>
  <c r="S8" i="10"/>
  <c r="O8" i="10"/>
  <c r="N8" i="10"/>
  <c r="M8" i="10"/>
  <c r="I8" i="10"/>
  <c r="H8" i="10"/>
  <c r="G8" i="10"/>
  <c r="BY7" i="10"/>
  <c r="BX7" i="10"/>
  <c r="BW7" i="10"/>
  <c r="BU7" i="10"/>
  <c r="BT7" i="10"/>
  <c r="BS7" i="10"/>
  <c r="AA7" i="10"/>
  <c r="Z7" i="10"/>
  <c r="Y7" i="10"/>
  <c r="U7" i="10"/>
  <c r="T7" i="10"/>
  <c r="S7" i="10"/>
  <c r="O7" i="10"/>
  <c r="N7" i="10"/>
  <c r="M7" i="10"/>
  <c r="I7" i="10"/>
  <c r="H7" i="10"/>
  <c r="G7" i="10"/>
  <c r="BY6" i="10"/>
  <c r="BX6" i="10"/>
  <c r="BW6" i="10"/>
  <c r="BU6" i="10"/>
  <c r="BT6" i="10"/>
  <c r="BS6" i="10"/>
  <c r="AA6" i="10"/>
  <c r="Z6" i="10"/>
  <c r="Y6" i="10"/>
  <c r="U6" i="10"/>
  <c r="T6" i="10"/>
  <c r="S6" i="10"/>
  <c r="O6" i="10"/>
  <c r="N6" i="10"/>
  <c r="M6" i="10"/>
  <c r="I6" i="10"/>
  <c r="H6" i="10"/>
  <c r="G6" i="10"/>
  <c r="BY5" i="10"/>
  <c r="BX5" i="10"/>
  <c r="BW5" i="10"/>
  <c r="BU5" i="10"/>
  <c r="BT5" i="10"/>
  <c r="BS5" i="10"/>
  <c r="AA5" i="10"/>
  <c r="Z5" i="10"/>
  <c r="Y5" i="10"/>
  <c r="U5" i="10"/>
  <c r="T5" i="10"/>
  <c r="S5" i="10"/>
  <c r="O5" i="10"/>
  <c r="N5" i="10"/>
  <c r="M5" i="10"/>
  <c r="I5" i="10"/>
  <c r="H5" i="10"/>
  <c r="G5" i="10"/>
  <c r="BY4" i="10"/>
  <c r="BX4" i="10"/>
  <c r="BW4" i="10"/>
  <c r="BU4" i="10"/>
  <c r="BT4" i="10"/>
  <c r="BS4" i="10"/>
  <c r="AA4" i="10"/>
  <c r="Z4" i="10"/>
  <c r="Y4" i="10"/>
  <c r="U4" i="10"/>
  <c r="T4" i="10"/>
  <c r="S4" i="10"/>
  <c r="O4" i="10"/>
  <c r="N4" i="10"/>
  <c r="M4" i="10"/>
  <c r="I4" i="10"/>
  <c r="H4" i="10"/>
  <c r="G4" i="10"/>
  <c r="CI154" i="7"/>
  <c r="CI139" i="7"/>
  <c r="CI124" i="7"/>
  <c r="CI109" i="7"/>
  <c r="CI94" i="7"/>
  <c r="CE4" i="7"/>
  <c r="CF4" i="7"/>
  <c r="CG4" i="7"/>
  <c r="CI4" i="7"/>
  <c r="CJ4" i="7"/>
  <c r="CK4" i="7"/>
  <c r="CE5" i="7"/>
  <c r="CF5" i="7"/>
  <c r="CG5" i="7"/>
  <c r="CI5" i="7"/>
  <c r="CJ5" i="7"/>
  <c r="CK5" i="7"/>
  <c r="CE6" i="7"/>
  <c r="CF6" i="7"/>
  <c r="CG6" i="7"/>
  <c r="CI6" i="7"/>
  <c r="CJ6" i="7"/>
  <c r="CK6" i="7"/>
  <c r="CE7" i="7"/>
  <c r="CF7" i="7"/>
  <c r="CG7" i="7"/>
  <c r="CI7" i="7"/>
  <c r="CJ7" i="7"/>
  <c r="CK7" i="7"/>
  <c r="CE8" i="7"/>
  <c r="CF8" i="7"/>
  <c r="CG8" i="7"/>
  <c r="CI8" i="7"/>
  <c r="CJ8" i="7"/>
  <c r="CK8" i="7"/>
  <c r="CE9" i="7"/>
  <c r="CF9" i="7"/>
  <c r="CG9" i="7"/>
  <c r="CI9" i="7"/>
  <c r="CJ9" i="7"/>
  <c r="CK9" i="7"/>
  <c r="CE10" i="7"/>
  <c r="CF10" i="7"/>
  <c r="CG10" i="7"/>
  <c r="CI10" i="7"/>
  <c r="CJ10" i="7"/>
  <c r="CK10" i="7"/>
  <c r="CE11" i="7"/>
  <c r="CF11" i="7"/>
  <c r="CG11" i="7"/>
  <c r="CI11" i="7"/>
  <c r="CJ11" i="7"/>
  <c r="CK11" i="7"/>
  <c r="CE12" i="7"/>
  <c r="CF12" i="7"/>
  <c r="CG12" i="7"/>
  <c r="CI12" i="7"/>
  <c r="CJ12" i="7"/>
  <c r="CK12" i="7"/>
  <c r="CE13" i="7"/>
  <c r="CF13" i="7"/>
  <c r="CG13" i="7"/>
  <c r="CI13" i="7"/>
  <c r="CJ13" i="7"/>
  <c r="CK13" i="7"/>
  <c r="CE14" i="7"/>
  <c r="CF14" i="7"/>
  <c r="CG14" i="7"/>
  <c r="CI14" i="7"/>
  <c r="CJ14" i="7"/>
  <c r="CK14" i="7"/>
  <c r="CE15" i="7"/>
  <c r="CF15" i="7"/>
  <c r="CG15" i="7"/>
  <c r="CI15" i="7"/>
  <c r="CJ15" i="7"/>
  <c r="CK15" i="7"/>
  <c r="CE16" i="7"/>
  <c r="CF16" i="7"/>
  <c r="CG16" i="7"/>
  <c r="CI16" i="7"/>
  <c r="CJ16" i="7"/>
  <c r="CK16" i="7"/>
  <c r="CE17" i="7"/>
  <c r="CF17" i="7"/>
  <c r="CG17" i="7"/>
  <c r="CI17" i="7"/>
  <c r="CJ17" i="7"/>
  <c r="CK17" i="7"/>
  <c r="CE18" i="7"/>
  <c r="CF18" i="7"/>
  <c r="CG18" i="7"/>
  <c r="CI18" i="7"/>
  <c r="CJ18" i="7"/>
  <c r="CK18" i="7"/>
  <c r="CE19" i="7"/>
  <c r="CF19" i="7"/>
  <c r="CG19" i="7"/>
  <c r="CI19" i="7"/>
  <c r="CJ19" i="7"/>
  <c r="CK19" i="7"/>
  <c r="CE20" i="7"/>
  <c r="CF20" i="7"/>
  <c r="CG20" i="7"/>
  <c r="CI20" i="7"/>
  <c r="CJ20" i="7"/>
  <c r="CK20" i="7"/>
  <c r="CE21" i="7"/>
  <c r="CF21" i="7"/>
  <c r="CG21" i="7"/>
  <c r="CI21" i="7"/>
  <c r="CJ21" i="7"/>
  <c r="CK21" i="7"/>
  <c r="CE22" i="7"/>
  <c r="CF22" i="7"/>
  <c r="CG22" i="7"/>
  <c r="CI22" i="7"/>
  <c r="CJ22" i="7"/>
  <c r="CK22" i="7"/>
  <c r="CE23" i="7"/>
  <c r="CF23" i="7"/>
  <c r="CG23" i="7"/>
  <c r="CI23" i="7"/>
  <c r="CJ23" i="7"/>
  <c r="CK23" i="7"/>
  <c r="CE24" i="7"/>
  <c r="CF24" i="7"/>
  <c r="CG24" i="7"/>
  <c r="CI24" i="7"/>
  <c r="CJ24" i="7"/>
  <c r="CK24" i="7"/>
  <c r="CE25" i="7"/>
  <c r="CF25" i="7"/>
  <c r="CG25" i="7"/>
  <c r="CI25" i="7"/>
  <c r="CJ25" i="7"/>
  <c r="CK25" i="7"/>
  <c r="CE26" i="7"/>
  <c r="CF26" i="7"/>
  <c r="CG26" i="7"/>
  <c r="CI26" i="7"/>
  <c r="CJ26" i="7"/>
  <c r="CK26" i="7"/>
  <c r="CE27" i="7"/>
  <c r="CF27" i="7"/>
  <c r="CG27" i="7"/>
  <c r="CI27" i="7"/>
  <c r="CJ27" i="7"/>
  <c r="CK27" i="7"/>
  <c r="CE28" i="7"/>
  <c r="CF28" i="7"/>
  <c r="CG28" i="7"/>
  <c r="CI28" i="7"/>
  <c r="CJ28" i="7"/>
  <c r="CK28" i="7"/>
  <c r="CE29" i="7"/>
  <c r="CF29" i="7"/>
  <c r="CG29" i="7"/>
  <c r="CI29" i="7"/>
  <c r="CJ29" i="7"/>
  <c r="CK29" i="7"/>
  <c r="CE30" i="7"/>
  <c r="CF30" i="7"/>
  <c r="CG30" i="7"/>
  <c r="CI30" i="7"/>
  <c r="CJ30" i="7"/>
  <c r="CK30" i="7"/>
  <c r="CE31" i="7"/>
  <c r="CF31" i="7"/>
  <c r="CG31" i="7"/>
  <c r="CI31" i="7"/>
  <c r="CJ31" i="7"/>
  <c r="CK31" i="7"/>
  <c r="CE32" i="7"/>
  <c r="CF32" i="7"/>
  <c r="CG32" i="7"/>
  <c r="CI32" i="7"/>
  <c r="CJ32" i="7"/>
  <c r="CK32" i="7"/>
  <c r="CE33" i="7"/>
  <c r="CF33" i="7"/>
  <c r="CG33" i="7"/>
  <c r="CI33" i="7"/>
  <c r="CJ33" i="7"/>
  <c r="CK33" i="7"/>
  <c r="CE34" i="7"/>
  <c r="CF34" i="7"/>
  <c r="CG34" i="7"/>
  <c r="CI34" i="7"/>
  <c r="CJ34" i="7"/>
  <c r="CK34" i="7"/>
  <c r="CE35" i="7"/>
  <c r="CF35" i="7"/>
  <c r="CG35" i="7"/>
  <c r="CI35" i="7"/>
  <c r="CJ35" i="7"/>
  <c r="CK35" i="7"/>
  <c r="CE36" i="7"/>
  <c r="CF36" i="7"/>
  <c r="CG36" i="7"/>
  <c r="CI36" i="7"/>
  <c r="CJ36" i="7"/>
  <c r="CK36" i="7"/>
  <c r="CE37" i="7"/>
  <c r="CF37" i="7"/>
  <c r="CG37" i="7"/>
  <c r="CI37" i="7"/>
  <c r="CJ37" i="7"/>
  <c r="CK37" i="7"/>
  <c r="CE38" i="7"/>
  <c r="CF38" i="7"/>
  <c r="CG38" i="7"/>
  <c r="CI38" i="7"/>
  <c r="CJ38" i="7"/>
  <c r="CK38" i="7"/>
  <c r="CE39" i="7"/>
  <c r="CF39" i="7"/>
  <c r="CG39" i="7"/>
  <c r="CI39" i="7"/>
  <c r="CJ39" i="7"/>
  <c r="CK39" i="7"/>
  <c r="CE40" i="7"/>
  <c r="CF40" i="7"/>
  <c r="CG40" i="7"/>
  <c r="CI40" i="7"/>
  <c r="CJ40" i="7"/>
  <c r="CK40" i="7"/>
  <c r="CE41" i="7"/>
  <c r="CF41" i="7"/>
  <c r="CG41" i="7"/>
  <c r="CI41" i="7"/>
  <c r="CJ41" i="7"/>
  <c r="CK41" i="7"/>
  <c r="CE42" i="7"/>
  <c r="CF42" i="7"/>
  <c r="CG42" i="7"/>
  <c r="CI42" i="7"/>
  <c r="CJ42" i="7"/>
  <c r="CK42" i="7"/>
  <c r="CE43" i="7"/>
  <c r="CF43" i="7"/>
  <c r="CG43" i="7"/>
  <c r="CI43" i="7"/>
  <c r="CJ43" i="7"/>
  <c r="CK43" i="7"/>
  <c r="CE44" i="7"/>
  <c r="CF44" i="7"/>
  <c r="CG44" i="7"/>
  <c r="CI44" i="7"/>
  <c r="CJ44" i="7"/>
  <c r="CK44" i="7"/>
  <c r="CE45" i="7"/>
  <c r="CF45" i="7"/>
  <c r="CG45" i="7"/>
  <c r="CI45" i="7"/>
  <c r="CJ45" i="7"/>
  <c r="CK45" i="7"/>
  <c r="CE46" i="7"/>
  <c r="CF46" i="7"/>
  <c r="CG46" i="7"/>
  <c r="CI46" i="7"/>
  <c r="CJ46" i="7"/>
  <c r="CK46" i="7"/>
  <c r="CE47" i="7"/>
  <c r="CF47" i="7"/>
  <c r="CG47" i="7"/>
  <c r="CI47" i="7"/>
  <c r="CJ47" i="7"/>
  <c r="CK47" i="7"/>
  <c r="CE48" i="7"/>
  <c r="CF48" i="7"/>
  <c r="CG48" i="7"/>
  <c r="CI48" i="7"/>
  <c r="CJ48" i="7"/>
  <c r="CK48" i="7"/>
  <c r="CE49" i="7"/>
  <c r="CF49" i="7"/>
  <c r="CG49" i="7"/>
  <c r="CI49" i="7"/>
  <c r="CJ49" i="7"/>
  <c r="CK49" i="7"/>
  <c r="CE50" i="7"/>
  <c r="CF50" i="7"/>
  <c r="CG50" i="7"/>
  <c r="CI50" i="7"/>
  <c r="CJ50" i="7"/>
  <c r="CK50" i="7"/>
  <c r="CE51" i="7"/>
  <c r="CF51" i="7"/>
  <c r="CG51" i="7"/>
  <c r="CI51" i="7"/>
  <c r="CJ51" i="7"/>
  <c r="CK51" i="7"/>
  <c r="CE52" i="7"/>
  <c r="CF52" i="7"/>
  <c r="CG52" i="7"/>
  <c r="CI52" i="7"/>
  <c r="CJ52" i="7"/>
  <c r="CK52" i="7"/>
  <c r="CE53" i="7"/>
  <c r="CF53" i="7"/>
  <c r="CG53" i="7"/>
  <c r="CI53" i="7"/>
  <c r="CJ53" i="7"/>
  <c r="CK53" i="7"/>
  <c r="CE54" i="7"/>
  <c r="CF54" i="7"/>
  <c r="CG54" i="7"/>
  <c r="CI54" i="7"/>
  <c r="CJ54" i="7"/>
  <c r="CK54" i="7"/>
  <c r="CE55" i="7"/>
  <c r="CF55" i="7"/>
  <c r="CG55" i="7"/>
  <c r="CI55" i="7"/>
  <c r="CJ55" i="7"/>
  <c r="CK55" i="7"/>
  <c r="CE56" i="7"/>
  <c r="CF56" i="7"/>
  <c r="CG56" i="7"/>
  <c r="CI56" i="7"/>
  <c r="CJ56" i="7"/>
  <c r="CK56" i="7"/>
  <c r="CE57" i="7"/>
  <c r="CF57" i="7"/>
  <c r="CG57" i="7"/>
  <c r="CI57" i="7"/>
  <c r="CJ57" i="7"/>
  <c r="CK57" i="7"/>
  <c r="CE58" i="7"/>
  <c r="CF58" i="7"/>
  <c r="CG58" i="7"/>
  <c r="CI58" i="7"/>
  <c r="CJ58" i="7"/>
  <c r="CK58" i="7"/>
  <c r="CE59" i="7"/>
  <c r="CF59" i="7"/>
  <c r="CG59" i="7"/>
  <c r="CI59" i="7"/>
  <c r="CJ59" i="7"/>
  <c r="CK59" i="7"/>
  <c r="CE60" i="7"/>
  <c r="CF60" i="7"/>
  <c r="CG60" i="7"/>
  <c r="CI60" i="7"/>
  <c r="CJ60" i="7"/>
  <c r="CK60" i="7"/>
  <c r="CE61" i="7"/>
  <c r="CF61" i="7"/>
  <c r="CG61" i="7"/>
  <c r="CI61" i="7"/>
  <c r="CJ61" i="7"/>
  <c r="CK61" i="7"/>
  <c r="CE62" i="7"/>
  <c r="CF62" i="7"/>
  <c r="CG62" i="7"/>
  <c r="CI62" i="7"/>
  <c r="CJ62" i="7"/>
  <c r="CK62" i="7"/>
  <c r="CE63" i="7"/>
  <c r="CF63" i="7"/>
  <c r="CG63" i="7"/>
  <c r="CI63" i="7"/>
  <c r="CJ63" i="7"/>
  <c r="CK63" i="7"/>
  <c r="CE64" i="7"/>
  <c r="CF64" i="7"/>
  <c r="CG64" i="7"/>
  <c r="CI64" i="7"/>
  <c r="CJ64" i="7"/>
  <c r="CK64" i="7"/>
  <c r="CE65" i="7"/>
  <c r="CF65" i="7"/>
  <c r="CG65" i="7"/>
  <c r="CI65" i="7"/>
  <c r="CJ65" i="7"/>
  <c r="CK65" i="7"/>
  <c r="CE66" i="7"/>
  <c r="CF66" i="7"/>
  <c r="CG66" i="7"/>
  <c r="CI66" i="7"/>
  <c r="CJ66" i="7"/>
  <c r="CK66" i="7"/>
  <c r="CE67" i="7"/>
  <c r="CF67" i="7"/>
  <c r="CG67" i="7"/>
  <c r="CI67" i="7"/>
  <c r="CJ67" i="7"/>
  <c r="CK67" i="7"/>
  <c r="CE68" i="7"/>
  <c r="CF68" i="7"/>
  <c r="CG68" i="7"/>
  <c r="CI68" i="7"/>
  <c r="CJ68" i="7"/>
  <c r="CK68" i="7"/>
  <c r="CE69" i="7"/>
  <c r="CF69" i="7"/>
  <c r="CG69" i="7"/>
  <c r="CI69" i="7"/>
  <c r="CJ69" i="7"/>
  <c r="CK69" i="7"/>
  <c r="CE70" i="7"/>
  <c r="CF70" i="7"/>
  <c r="CG70" i="7"/>
  <c r="CI70" i="7"/>
  <c r="CJ70" i="7"/>
  <c r="CK70" i="7"/>
  <c r="CE71" i="7"/>
  <c r="CF71" i="7"/>
  <c r="CG71" i="7"/>
  <c r="CI71" i="7"/>
  <c r="CJ71" i="7"/>
  <c r="CK71" i="7"/>
  <c r="CE72" i="7"/>
  <c r="CF72" i="7"/>
  <c r="CG72" i="7"/>
  <c r="CI72" i="7"/>
  <c r="CJ72" i="7"/>
  <c r="CK72" i="7"/>
  <c r="CE73" i="7"/>
  <c r="CF73" i="7"/>
  <c r="CG73" i="7"/>
  <c r="CI73" i="7"/>
  <c r="CJ73" i="7"/>
  <c r="CK73" i="7"/>
  <c r="CE74" i="7"/>
  <c r="CF74" i="7"/>
  <c r="CG74" i="7"/>
  <c r="CI74" i="7"/>
  <c r="CJ74" i="7"/>
  <c r="CK74" i="7"/>
  <c r="CE75" i="7"/>
  <c r="CF75" i="7"/>
  <c r="CG75" i="7"/>
  <c r="CI75" i="7"/>
  <c r="CJ75" i="7"/>
  <c r="CK75" i="7"/>
  <c r="CE76" i="7"/>
  <c r="CF76" i="7"/>
  <c r="CG76" i="7"/>
  <c r="CI76" i="7"/>
  <c r="CJ76" i="7"/>
  <c r="CK76" i="7"/>
  <c r="CE77" i="7"/>
  <c r="CF77" i="7"/>
  <c r="CG77" i="7"/>
  <c r="CI77" i="7"/>
  <c r="CJ77" i="7"/>
  <c r="CK77" i="7"/>
  <c r="CE78" i="7"/>
  <c r="CF78" i="7"/>
  <c r="CG78" i="7"/>
  <c r="CI78" i="7"/>
  <c r="CJ78" i="7"/>
  <c r="CK78" i="7"/>
  <c r="CE80" i="7"/>
  <c r="CF80" i="7"/>
  <c r="CG80" i="7"/>
  <c r="CI80" i="7"/>
  <c r="CJ80" i="7"/>
  <c r="CK80" i="7"/>
  <c r="CE81" i="7"/>
  <c r="CF81" i="7"/>
  <c r="CG81" i="7"/>
  <c r="CI81" i="7"/>
  <c r="CJ81" i="7"/>
  <c r="CK81" i="7"/>
  <c r="CE82" i="7"/>
  <c r="CF82" i="7"/>
  <c r="CG82" i="7"/>
  <c r="CI82" i="7"/>
  <c r="CJ82" i="7"/>
  <c r="CK82" i="7"/>
  <c r="CE83" i="7"/>
  <c r="CF83" i="7"/>
  <c r="CG83" i="7"/>
  <c r="CI83" i="7"/>
  <c r="CJ83" i="7"/>
  <c r="CK83" i="7"/>
  <c r="CE84" i="7"/>
  <c r="CF84" i="7"/>
  <c r="CG84" i="7"/>
  <c r="CI84" i="7"/>
  <c r="CJ84" i="7"/>
  <c r="CK84" i="7"/>
  <c r="CE85" i="7"/>
  <c r="CF85" i="7"/>
  <c r="CG85" i="7"/>
  <c r="CI85" i="7"/>
  <c r="CJ85" i="7"/>
  <c r="CK85" i="7"/>
  <c r="CE86" i="7"/>
  <c r="CF86" i="7"/>
  <c r="CG86" i="7"/>
  <c r="CI86" i="7"/>
  <c r="CJ86" i="7"/>
  <c r="CK86" i="7"/>
  <c r="CE87" i="7"/>
  <c r="CF87" i="7"/>
  <c r="CG87" i="7"/>
  <c r="CI87" i="7"/>
  <c r="CJ87" i="7"/>
  <c r="CK87" i="7"/>
  <c r="CE88" i="7"/>
  <c r="CF88" i="7"/>
  <c r="CG88" i="7"/>
  <c r="CI88" i="7"/>
  <c r="CJ88" i="7"/>
  <c r="CK88" i="7"/>
  <c r="CE89" i="7"/>
  <c r="CF89" i="7"/>
  <c r="CG89" i="7"/>
  <c r="CI89" i="7"/>
  <c r="CJ89" i="7"/>
  <c r="CK89" i="7"/>
  <c r="CE90" i="7"/>
  <c r="CF90" i="7"/>
  <c r="CG90" i="7"/>
  <c r="CI90" i="7"/>
  <c r="CJ90" i="7"/>
  <c r="CK90" i="7"/>
  <c r="CE91" i="7"/>
  <c r="CF91" i="7"/>
  <c r="CG91" i="7"/>
  <c r="CI91" i="7"/>
  <c r="CJ91" i="7"/>
  <c r="CK91" i="7"/>
  <c r="CE92" i="7"/>
  <c r="CF92" i="7"/>
  <c r="CG92" i="7"/>
  <c r="CI92" i="7"/>
  <c r="CJ92" i="7"/>
  <c r="CK92" i="7"/>
  <c r="CE93" i="7"/>
  <c r="CF93" i="7"/>
  <c r="CG93" i="7"/>
  <c r="CI93" i="7"/>
  <c r="CJ93" i="7"/>
  <c r="CK93" i="7"/>
  <c r="CE94" i="7"/>
  <c r="CF94" i="7"/>
  <c r="CG94" i="7"/>
  <c r="CJ94" i="7"/>
  <c r="CK94" i="7"/>
  <c r="CE95" i="7"/>
  <c r="CF95" i="7"/>
  <c r="CG95" i="7"/>
  <c r="CI95" i="7"/>
  <c r="CJ95" i="7"/>
  <c r="CK95" i="7"/>
  <c r="CE96" i="7"/>
  <c r="CF96" i="7"/>
  <c r="CG96" i="7"/>
  <c r="CI96" i="7"/>
  <c r="CJ96" i="7"/>
  <c r="CK96" i="7"/>
  <c r="CE97" i="7"/>
  <c r="CF97" i="7"/>
  <c r="CG97" i="7"/>
  <c r="CI97" i="7"/>
  <c r="CJ97" i="7"/>
  <c r="CK97" i="7"/>
  <c r="CE98" i="7"/>
  <c r="CF98" i="7"/>
  <c r="CG98" i="7"/>
  <c r="CI98" i="7"/>
  <c r="CJ98" i="7"/>
  <c r="CK98" i="7"/>
  <c r="CE99" i="7"/>
  <c r="CF99" i="7"/>
  <c r="CG99" i="7"/>
  <c r="CI99" i="7"/>
  <c r="CJ99" i="7"/>
  <c r="CK99" i="7"/>
  <c r="CE100" i="7"/>
  <c r="CF100" i="7"/>
  <c r="CG100" i="7"/>
  <c r="CI100" i="7"/>
  <c r="CJ100" i="7"/>
  <c r="CK100" i="7"/>
  <c r="CE101" i="7"/>
  <c r="CF101" i="7"/>
  <c r="CG101" i="7"/>
  <c r="CI101" i="7"/>
  <c r="CJ101" i="7"/>
  <c r="CK101" i="7"/>
  <c r="CE102" i="7"/>
  <c r="CF102" i="7"/>
  <c r="CG102" i="7"/>
  <c r="CI102" i="7"/>
  <c r="CJ102" i="7"/>
  <c r="CK102" i="7"/>
  <c r="CE103" i="7"/>
  <c r="CF103" i="7"/>
  <c r="CG103" i="7"/>
  <c r="CI103" i="7"/>
  <c r="CJ103" i="7"/>
  <c r="CK103" i="7"/>
  <c r="CE104" i="7"/>
  <c r="CF104" i="7"/>
  <c r="CG104" i="7"/>
  <c r="CI104" i="7"/>
  <c r="CJ104" i="7"/>
  <c r="CK104" i="7"/>
  <c r="CE105" i="7"/>
  <c r="CF105" i="7"/>
  <c r="CG105" i="7"/>
  <c r="CI105" i="7"/>
  <c r="CJ105" i="7"/>
  <c r="CK105" i="7"/>
  <c r="CE106" i="7"/>
  <c r="CF106" i="7"/>
  <c r="CG106" i="7"/>
  <c r="CI106" i="7"/>
  <c r="CJ106" i="7"/>
  <c r="CK106" i="7"/>
  <c r="CE107" i="7"/>
  <c r="CF107" i="7"/>
  <c r="CG107" i="7"/>
  <c r="CI107" i="7"/>
  <c r="CJ107" i="7"/>
  <c r="CK107" i="7"/>
  <c r="CE108" i="7"/>
  <c r="CF108" i="7"/>
  <c r="CG108" i="7"/>
  <c r="CI108" i="7"/>
  <c r="CJ108" i="7"/>
  <c r="CK108" i="7"/>
  <c r="CE109" i="7"/>
  <c r="CF109" i="7"/>
  <c r="CG109" i="7"/>
  <c r="CJ109" i="7"/>
  <c r="CK109" i="7"/>
  <c r="CE110" i="7"/>
  <c r="CF110" i="7"/>
  <c r="CG110" i="7"/>
  <c r="CI110" i="7"/>
  <c r="CJ110" i="7"/>
  <c r="CK110" i="7"/>
  <c r="CE111" i="7"/>
  <c r="CF111" i="7"/>
  <c r="CG111" i="7"/>
  <c r="CI111" i="7"/>
  <c r="CJ111" i="7"/>
  <c r="CK111" i="7"/>
  <c r="CE112" i="7"/>
  <c r="CF112" i="7"/>
  <c r="CG112" i="7"/>
  <c r="CI112" i="7"/>
  <c r="CJ112" i="7"/>
  <c r="CK112" i="7"/>
  <c r="CE113" i="7"/>
  <c r="CF113" i="7"/>
  <c r="CG113" i="7"/>
  <c r="CI113" i="7"/>
  <c r="CJ113" i="7"/>
  <c r="CK113" i="7"/>
  <c r="CE114" i="7"/>
  <c r="CF114" i="7"/>
  <c r="CG114" i="7"/>
  <c r="CI114" i="7"/>
  <c r="CJ114" i="7"/>
  <c r="CK114" i="7"/>
  <c r="CE115" i="7"/>
  <c r="CF115" i="7"/>
  <c r="CG115" i="7"/>
  <c r="CI115" i="7"/>
  <c r="CJ115" i="7"/>
  <c r="CK115" i="7"/>
  <c r="CE116" i="7"/>
  <c r="CF116" i="7"/>
  <c r="CG116" i="7"/>
  <c r="CI116" i="7"/>
  <c r="CJ116" i="7"/>
  <c r="CK116" i="7"/>
  <c r="CE117" i="7"/>
  <c r="CF117" i="7"/>
  <c r="CG117" i="7"/>
  <c r="CI117" i="7"/>
  <c r="CJ117" i="7"/>
  <c r="CK117" i="7"/>
  <c r="CE118" i="7"/>
  <c r="CF118" i="7"/>
  <c r="CG118" i="7"/>
  <c r="CI118" i="7"/>
  <c r="CJ118" i="7"/>
  <c r="CK118" i="7"/>
  <c r="CE119" i="7"/>
  <c r="CF119" i="7"/>
  <c r="CG119" i="7"/>
  <c r="CI119" i="7"/>
  <c r="CJ119" i="7"/>
  <c r="CK119" i="7"/>
  <c r="CE120" i="7"/>
  <c r="CF120" i="7"/>
  <c r="CG120" i="7"/>
  <c r="CI120" i="7"/>
  <c r="CJ120" i="7"/>
  <c r="CK120" i="7"/>
  <c r="CE121" i="7"/>
  <c r="CF121" i="7"/>
  <c r="CG121" i="7"/>
  <c r="CI121" i="7"/>
  <c r="CJ121" i="7"/>
  <c r="CK121" i="7"/>
  <c r="CE122" i="7"/>
  <c r="CF122" i="7"/>
  <c r="CG122" i="7"/>
  <c r="CI122" i="7"/>
  <c r="CJ122" i="7"/>
  <c r="CK122" i="7"/>
  <c r="CE123" i="7"/>
  <c r="CF123" i="7"/>
  <c r="CG123" i="7"/>
  <c r="CI123" i="7"/>
  <c r="CJ123" i="7"/>
  <c r="CK123" i="7"/>
  <c r="CE124" i="7"/>
  <c r="CF124" i="7"/>
  <c r="CG124" i="7"/>
  <c r="CJ124" i="7"/>
  <c r="CK124" i="7"/>
  <c r="CE125" i="7"/>
  <c r="CF125" i="7"/>
  <c r="CG125" i="7"/>
  <c r="CI125" i="7"/>
  <c r="CJ125" i="7"/>
  <c r="CK125" i="7"/>
  <c r="CE126" i="7"/>
  <c r="CF126" i="7"/>
  <c r="CG126" i="7"/>
  <c r="CI126" i="7"/>
  <c r="CJ126" i="7"/>
  <c r="CK126" i="7"/>
  <c r="CE127" i="7"/>
  <c r="CF127" i="7"/>
  <c r="CG127" i="7"/>
  <c r="CI127" i="7"/>
  <c r="CJ127" i="7"/>
  <c r="CK127" i="7"/>
  <c r="CE128" i="7"/>
  <c r="CF128" i="7"/>
  <c r="CG128" i="7"/>
  <c r="CI128" i="7"/>
  <c r="CJ128" i="7"/>
  <c r="CK128" i="7"/>
  <c r="CE129" i="7"/>
  <c r="CF129" i="7"/>
  <c r="CG129" i="7"/>
  <c r="CI129" i="7"/>
  <c r="CJ129" i="7"/>
  <c r="CK129" i="7"/>
  <c r="CE130" i="7"/>
  <c r="CF130" i="7"/>
  <c r="CG130" i="7"/>
  <c r="CI130" i="7"/>
  <c r="CJ130" i="7"/>
  <c r="CK130" i="7"/>
  <c r="CE131" i="7"/>
  <c r="CF131" i="7"/>
  <c r="CG131" i="7"/>
  <c r="CI131" i="7"/>
  <c r="CJ131" i="7"/>
  <c r="CK131" i="7"/>
  <c r="CE132" i="7"/>
  <c r="CF132" i="7"/>
  <c r="CG132" i="7"/>
  <c r="CI132" i="7"/>
  <c r="CJ132" i="7"/>
  <c r="CK132" i="7"/>
  <c r="CE133" i="7"/>
  <c r="CF133" i="7"/>
  <c r="CG133" i="7"/>
  <c r="CI133" i="7"/>
  <c r="CJ133" i="7"/>
  <c r="CK133" i="7"/>
  <c r="CE134" i="7"/>
  <c r="CF134" i="7"/>
  <c r="CG134" i="7"/>
  <c r="CI134" i="7"/>
  <c r="CJ134" i="7"/>
  <c r="CK134" i="7"/>
  <c r="CE135" i="7"/>
  <c r="CF135" i="7"/>
  <c r="CG135" i="7"/>
  <c r="CI135" i="7"/>
  <c r="CJ135" i="7"/>
  <c r="CK135" i="7"/>
  <c r="CE136" i="7"/>
  <c r="CF136" i="7"/>
  <c r="CG136" i="7"/>
  <c r="CI136" i="7"/>
  <c r="CJ136" i="7"/>
  <c r="CK136" i="7"/>
  <c r="CE137" i="7"/>
  <c r="CF137" i="7"/>
  <c r="CG137" i="7"/>
  <c r="CI137" i="7"/>
  <c r="CJ137" i="7"/>
  <c r="CK137" i="7"/>
  <c r="CE138" i="7"/>
  <c r="CF138" i="7"/>
  <c r="CG138" i="7"/>
  <c r="CI138" i="7"/>
  <c r="CJ138" i="7"/>
  <c r="CK138" i="7"/>
  <c r="CE139" i="7"/>
  <c r="CF139" i="7"/>
  <c r="CG139" i="7"/>
  <c r="CJ139" i="7"/>
  <c r="CK139" i="7"/>
  <c r="CE140" i="7"/>
  <c r="CF140" i="7"/>
  <c r="CG140" i="7"/>
  <c r="CI140" i="7"/>
  <c r="CJ140" i="7"/>
  <c r="CK140" i="7"/>
  <c r="CE141" i="7"/>
  <c r="CF141" i="7"/>
  <c r="CG141" i="7"/>
  <c r="CI141" i="7"/>
  <c r="CJ141" i="7"/>
  <c r="CK141" i="7"/>
  <c r="CE142" i="7"/>
  <c r="CF142" i="7"/>
  <c r="CG142" i="7"/>
  <c r="CI142" i="7"/>
  <c r="CJ142" i="7"/>
  <c r="CK142" i="7"/>
  <c r="CE143" i="7"/>
  <c r="CF143" i="7"/>
  <c r="CG143" i="7"/>
  <c r="CI143" i="7"/>
  <c r="CJ143" i="7"/>
  <c r="CK143" i="7"/>
  <c r="CE144" i="7"/>
  <c r="CF144" i="7"/>
  <c r="CG144" i="7"/>
  <c r="CI144" i="7"/>
  <c r="CJ144" i="7"/>
  <c r="CK144" i="7"/>
  <c r="CE145" i="7"/>
  <c r="CF145" i="7"/>
  <c r="CG145" i="7"/>
  <c r="CI145" i="7"/>
  <c r="CJ145" i="7"/>
  <c r="CK145" i="7"/>
  <c r="CE146" i="7"/>
  <c r="CF146" i="7"/>
  <c r="CG146" i="7"/>
  <c r="CI146" i="7"/>
  <c r="CJ146" i="7"/>
  <c r="CK146" i="7"/>
  <c r="CE147" i="7"/>
  <c r="CF147" i="7"/>
  <c r="CG147" i="7"/>
  <c r="CI147" i="7"/>
  <c r="CJ147" i="7"/>
  <c r="CK147" i="7"/>
  <c r="CE148" i="7"/>
  <c r="CF148" i="7"/>
  <c r="CG148" i="7"/>
  <c r="CI148" i="7"/>
  <c r="CJ148" i="7"/>
  <c r="CK148" i="7"/>
  <c r="CE149" i="7"/>
  <c r="CF149" i="7"/>
  <c r="CG149" i="7"/>
  <c r="CI149" i="7"/>
  <c r="CJ149" i="7"/>
  <c r="CK149" i="7"/>
  <c r="CE150" i="7"/>
  <c r="CF150" i="7"/>
  <c r="CG150" i="7"/>
  <c r="CI150" i="7"/>
  <c r="CJ150" i="7"/>
  <c r="CK150" i="7"/>
  <c r="CE151" i="7"/>
  <c r="CF151" i="7"/>
  <c r="CG151" i="7"/>
  <c r="CI151" i="7"/>
  <c r="CJ151" i="7"/>
  <c r="CK151" i="7"/>
  <c r="CE152" i="7"/>
  <c r="CF152" i="7"/>
  <c r="CG152" i="7"/>
  <c r="CI152" i="7"/>
  <c r="CJ152" i="7"/>
  <c r="CK152" i="7"/>
  <c r="CE153" i="7"/>
  <c r="CF153" i="7"/>
  <c r="CG153" i="7"/>
  <c r="CI153" i="7"/>
  <c r="CJ153" i="7"/>
  <c r="CK153" i="7"/>
  <c r="CE154" i="7"/>
  <c r="CF154" i="7"/>
  <c r="CG154" i="7"/>
  <c r="CJ154" i="7"/>
  <c r="CK154" i="7"/>
  <c r="I94" i="7"/>
  <c r="H94" i="7"/>
  <c r="G94" i="7"/>
  <c r="I93" i="7"/>
  <c r="H93" i="7"/>
  <c r="G93" i="7"/>
  <c r="I92" i="7"/>
  <c r="H92" i="7"/>
  <c r="G92" i="7"/>
  <c r="I91" i="7"/>
  <c r="H91" i="7"/>
  <c r="G91" i="7"/>
  <c r="I90" i="7"/>
  <c r="H90" i="7"/>
  <c r="G90" i="7"/>
  <c r="I89" i="7"/>
  <c r="H89" i="7"/>
  <c r="G89" i="7"/>
  <c r="I88" i="7"/>
  <c r="H88" i="7"/>
  <c r="G88" i="7"/>
  <c r="I87" i="7"/>
  <c r="H87" i="7"/>
  <c r="G87" i="7"/>
  <c r="I86" i="7"/>
  <c r="H86" i="7"/>
  <c r="G86" i="7"/>
  <c r="I85" i="7"/>
  <c r="H85" i="7"/>
  <c r="G85" i="7"/>
  <c r="I84" i="7"/>
  <c r="H84" i="7"/>
  <c r="G84" i="7"/>
  <c r="I83" i="7"/>
  <c r="H83" i="7"/>
  <c r="G83" i="7"/>
  <c r="I82" i="7"/>
  <c r="H82" i="7"/>
  <c r="G82" i="7"/>
  <c r="I81" i="7"/>
  <c r="H81" i="7"/>
  <c r="G81" i="7"/>
  <c r="G80" i="7"/>
  <c r="H80" i="7"/>
  <c r="I80" i="7"/>
  <c r="M80" i="7"/>
  <c r="N80" i="7"/>
  <c r="O80" i="7"/>
  <c r="S80" i="7"/>
  <c r="T80" i="7"/>
  <c r="U80" i="7"/>
  <c r="Y80" i="7"/>
  <c r="Z80" i="7"/>
  <c r="AA80" i="7"/>
  <c r="AE80" i="7"/>
  <c r="AF80" i="7"/>
  <c r="AG80" i="7"/>
  <c r="M81" i="7"/>
  <c r="N81" i="7"/>
  <c r="O81" i="7"/>
  <c r="S81" i="7"/>
  <c r="T81" i="7"/>
  <c r="U81" i="7"/>
  <c r="Y81" i="7"/>
  <c r="Z81" i="7"/>
  <c r="AA81" i="7"/>
  <c r="AE81" i="7"/>
  <c r="AF81" i="7"/>
  <c r="AG81" i="7"/>
  <c r="M82" i="7"/>
  <c r="N82" i="7"/>
  <c r="O82" i="7"/>
  <c r="S82" i="7"/>
  <c r="T82" i="7"/>
  <c r="U82" i="7"/>
  <c r="Y82" i="7"/>
  <c r="Z82" i="7"/>
  <c r="AA82" i="7"/>
  <c r="AE82" i="7"/>
  <c r="AF82" i="7"/>
  <c r="AG82" i="7"/>
  <c r="M83" i="7"/>
  <c r="N83" i="7"/>
  <c r="O83" i="7"/>
  <c r="S83" i="7"/>
  <c r="T83" i="7"/>
  <c r="U83" i="7"/>
  <c r="Y83" i="7"/>
  <c r="Z83" i="7"/>
  <c r="AA83" i="7"/>
  <c r="AE83" i="7"/>
  <c r="AF83" i="7"/>
  <c r="AG83" i="7"/>
  <c r="M84" i="7"/>
  <c r="N84" i="7"/>
  <c r="O84" i="7"/>
  <c r="S84" i="7"/>
  <c r="T84" i="7"/>
  <c r="U84" i="7"/>
  <c r="Y84" i="7"/>
  <c r="Z84" i="7"/>
  <c r="AA84" i="7"/>
  <c r="AE84" i="7"/>
  <c r="AF84" i="7"/>
  <c r="AG84" i="7"/>
  <c r="M85" i="7"/>
  <c r="N85" i="7"/>
  <c r="O85" i="7"/>
  <c r="S85" i="7"/>
  <c r="T85" i="7"/>
  <c r="U85" i="7"/>
  <c r="Y85" i="7"/>
  <c r="Z85" i="7"/>
  <c r="AA85" i="7"/>
  <c r="AE85" i="7"/>
  <c r="AF85" i="7"/>
  <c r="AG85" i="7"/>
  <c r="M86" i="7"/>
  <c r="N86" i="7"/>
  <c r="O86" i="7"/>
  <c r="S86" i="7"/>
  <c r="T86" i="7"/>
  <c r="U86" i="7"/>
  <c r="Y86" i="7"/>
  <c r="Z86" i="7"/>
  <c r="AA86" i="7"/>
  <c r="AE86" i="7"/>
  <c r="AF86" i="7"/>
  <c r="AG86" i="7"/>
  <c r="M87" i="7"/>
  <c r="N87" i="7"/>
  <c r="O87" i="7"/>
  <c r="S87" i="7"/>
  <c r="T87" i="7"/>
  <c r="U87" i="7"/>
  <c r="Y87" i="7"/>
  <c r="Z87" i="7"/>
  <c r="AA87" i="7"/>
  <c r="AE87" i="7"/>
  <c r="AF87" i="7"/>
  <c r="AG87" i="7"/>
  <c r="M88" i="7"/>
  <c r="N88" i="7"/>
  <c r="O88" i="7"/>
  <c r="S88" i="7"/>
  <c r="T88" i="7"/>
  <c r="U88" i="7"/>
  <c r="Y88" i="7"/>
  <c r="Z88" i="7"/>
  <c r="AA88" i="7"/>
  <c r="AE88" i="7"/>
  <c r="AF88" i="7"/>
  <c r="AG88" i="7"/>
  <c r="M89" i="7"/>
  <c r="N89" i="7"/>
  <c r="O89" i="7"/>
  <c r="S89" i="7"/>
  <c r="T89" i="7"/>
  <c r="U89" i="7"/>
  <c r="Y89" i="7"/>
  <c r="Z89" i="7"/>
  <c r="AA89" i="7"/>
  <c r="AE89" i="7"/>
  <c r="AF89" i="7"/>
  <c r="AG89" i="7"/>
  <c r="M90" i="7"/>
  <c r="N90" i="7"/>
  <c r="O90" i="7"/>
  <c r="S90" i="7"/>
  <c r="T90" i="7"/>
  <c r="U90" i="7"/>
  <c r="Y90" i="7"/>
  <c r="Z90" i="7"/>
  <c r="AA90" i="7"/>
  <c r="AE90" i="7"/>
  <c r="AF90" i="7"/>
  <c r="AG90" i="7"/>
  <c r="M91" i="7"/>
  <c r="N91" i="7"/>
  <c r="O91" i="7"/>
  <c r="S91" i="7"/>
  <c r="T91" i="7"/>
  <c r="U91" i="7"/>
  <c r="Y91" i="7"/>
  <c r="Z91" i="7"/>
  <c r="AA91" i="7"/>
  <c r="AE91" i="7"/>
  <c r="AF91" i="7"/>
  <c r="AG91" i="7"/>
  <c r="M92" i="7"/>
  <c r="N92" i="7"/>
  <c r="O92" i="7"/>
  <c r="S92" i="7"/>
  <c r="T92" i="7"/>
  <c r="U92" i="7"/>
  <c r="Y92" i="7"/>
  <c r="Z92" i="7"/>
  <c r="AA92" i="7"/>
  <c r="AE92" i="7"/>
  <c r="AF92" i="7"/>
  <c r="AG92" i="7"/>
  <c r="M93" i="7"/>
  <c r="N93" i="7"/>
  <c r="O93" i="7"/>
  <c r="S93" i="7"/>
  <c r="T93" i="7"/>
  <c r="U93" i="7"/>
  <c r="Y93" i="7"/>
  <c r="Z93" i="7"/>
  <c r="AA93" i="7"/>
  <c r="AE93" i="7"/>
  <c r="AF93" i="7"/>
  <c r="AG93" i="7"/>
  <c r="M94" i="7"/>
  <c r="N94" i="7"/>
  <c r="O94" i="7"/>
  <c r="S94" i="7"/>
  <c r="T94" i="7"/>
  <c r="U94" i="7"/>
  <c r="Y94" i="7"/>
  <c r="Z94" i="7"/>
  <c r="AA94" i="7"/>
  <c r="AE94" i="7"/>
  <c r="AF94" i="7"/>
  <c r="AG94" i="7"/>
  <c r="G95" i="7"/>
  <c r="H95" i="7"/>
  <c r="I95" i="7"/>
  <c r="M95" i="7"/>
  <c r="N95" i="7"/>
  <c r="O95" i="7"/>
  <c r="S95" i="7"/>
  <c r="T95" i="7"/>
  <c r="U95" i="7"/>
  <c r="Y95" i="7"/>
  <c r="Z95" i="7"/>
  <c r="AA95" i="7"/>
  <c r="AE95" i="7"/>
  <c r="AF95" i="7"/>
  <c r="AG95" i="7"/>
  <c r="G96" i="7"/>
  <c r="H96" i="7"/>
  <c r="I96" i="7"/>
  <c r="M96" i="7"/>
  <c r="N96" i="7"/>
  <c r="O96" i="7"/>
  <c r="S96" i="7"/>
  <c r="T96" i="7"/>
  <c r="U96" i="7"/>
  <c r="Y96" i="7"/>
  <c r="Z96" i="7"/>
  <c r="AA96" i="7"/>
  <c r="AE96" i="7"/>
  <c r="AF96" i="7"/>
  <c r="AG96" i="7"/>
  <c r="G97" i="7"/>
  <c r="H97" i="7"/>
  <c r="I97" i="7"/>
  <c r="M97" i="7"/>
  <c r="N97" i="7"/>
  <c r="O97" i="7"/>
  <c r="S97" i="7"/>
  <c r="T97" i="7"/>
  <c r="U97" i="7"/>
  <c r="Y97" i="7"/>
  <c r="Z97" i="7"/>
  <c r="AA97" i="7"/>
  <c r="AE97" i="7"/>
  <c r="AF97" i="7"/>
  <c r="AG97" i="7"/>
  <c r="G98" i="7"/>
  <c r="H98" i="7"/>
  <c r="I98" i="7"/>
  <c r="M98" i="7"/>
  <c r="N98" i="7"/>
  <c r="O98" i="7"/>
  <c r="S98" i="7"/>
  <c r="T98" i="7"/>
  <c r="U98" i="7"/>
  <c r="Y98" i="7"/>
  <c r="Z98" i="7"/>
  <c r="AA98" i="7"/>
  <c r="AE98" i="7"/>
  <c r="AF98" i="7"/>
  <c r="AG98" i="7"/>
  <c r="G99" i="7"/>
  <c r="H99" i="7"/>
  <c r="I99" i="7"/>
  <c r="M99" i="7"/>
  <c r="N99" i="7"/>
  <c r="O99" i="7"/>
  <c r="S99" i="7"/>
  <c r="T99" i="7"/>
  <c r="U99" i="7"/>
  <c r="Y99" i="7"/>
  <c r="Z99" i="7"/>
  <c r="AA99" i="7"/>
  <c r="AE99" i="7"/>
  <c r="AF99" i="7"/>
  <c r="AG99" i="7"/>
  <c r="G100" i="7"/>
  <c r="H100" i="7"/>
  <c r="I100" i="7"/>
  <c r="M100" i="7"/>
  <c r="N100" i="7"/>
  <c r="O100" i="7"/>
  <c r="S100" i="7"/>
  <c r="T100" i="7"/>
  <c r="U100" i="7"/>
  <c r="Y100" i="7"/>
  <c r="Z100" i="7"/>
  <c r="AA100" i="7"/>
  <c r="AE100" i="7"/>
  <c r="AF100" i="7"/>
  <c r="AG100" i="7"/>
  <c r="G101" i="7"/>
  <c r="H101" i="7"/>
  <c r="I101" i="7"/>
  <c r="M101" i="7"/>
  <c r="N101" i="7"/>
  <c r="O101" i="7"/>
  <c r="S101" i="7"/>
  <c r="T101" i="7"/>
  <c r="U101" i="7"/>
  <c r="Y101" i="7"/>
  <c r="Z101" i="7"/>
  <c r="AA101" i="7"/>
  <c r="AE101" i="7"/>
  <c r="AF101" i="7"/>
  <c r="AG101" i="7"/>
  <c r="G102" i="7"/>
  <c r="H102" i="7"/>
  <c r="I102" i="7"/>
  <c r="M102" i="7"/>
  <c r="N102" i="7"/>
  <c r="O102" i="7"/>
  <c r="S102" i="7"/>
  <c r="T102" i="7"/>
  <c r="U102" i="7"/>
  <c r="Y102" i="7"/>
  <c r="Z102" i="7"/>
  <c r="AA102" i="7"/>
  <c r="AE102" i="7"/>
  <c r="AF102" i="7"/>
  <c r="AG102" i="7"/>
  <c r="G103" i="7"/>
  <c r="H103" i="7"/>
  <c r="I103" i="7"/>
  <c r="M103" i="7"/>
  <c r="N103" i="7"/>
  <c r="O103" i="7"/>
  <c r="S103" i="7"/>
  <c r="T103" i="7"/>
  <c r="U103" i="7"/>
  <c r="Y103" i="7"/>
  <c r="Z103" i="7"/>
  <c r="AA103" i="7"/>
  <c r="AE103" i="7"/>
  <c r="AF103" i="7"/>
  <c r="AG103" i="7"/>
  <c r="G104" i="7"/>
  <c r="H104" i="7"/>
  <c r="I104" i="7"/>
  <c r="M104" i="7"/>
  <c r="N104" i="7"/>
  <c r="O104" i="7"/>
  <c r="S104" i="7"/>
  <c r="T104" i="7"/>
  <c r="U104" i="7"/>
  <c r="Y104" i="7"/>
  <c r="Z104" i="7"/>
  <c r="AA104" i="7"/>
  <c r="AE104" i="7"/>
  <c r="AF104" i="7"/>
  <c r="AG104" i="7"/>
  <c r="G105" i="7"/>
  <c r="H105" i="7"/>
  <c r="I105" i="7"/>
  <c r="M105" i="7"/>
  <c r="N105" i="7"/>
  <c r="O105" i="7"/>
  <c r="S105" i="7"/>
  <c r="T105" i="7"/>
  <c r="U105" i="7"/>
  <c r="Y105" i="7"/>
  <c r="Z105" i="7"/>
  <c r="AA105" i="7"/>
  <c r="AE105" i="7"/>
  <c r="AF105" i="7"/>
  <c r="AG105" i="7"/>
  <c r="G106" i="7"/>
  <c r="H106" i="7"/>
  <c r="I106" i="7"/>
  <c r="M106" i="7"/>
  <c r="N106" i="7"/>
  <c r="O106" i="7"/>
  <c r="S106" i="7"/>
  <c r="T106" i="7"/>
  <c r="U106" i="7"/>
  <c r="Y106" i="7"/>
  <c r="Z106" i="7"/>
  <c r="AA106" i="7"/>
  <c r="AE106" i="7"/>
  <c r="AF106" i="7"/>
  <c r="AG106" i="7"/>
  <c r="G107" i="7"/>
  <c r="H107" i="7"/>
  <c r="I107" i="7"/>
  <c r="M107" i="7"/>
  <c r="N107" i="7"/>
  <c r="O107" i="7"/>
  <c r="S107" i="7"/>
  <c r="T107" i="7"/>
  <c r="U107" i="7"/>
  <c r="Y107" i="7"/>
  <c r="Z107" i="7"/>
  <c r="AA107" i="7"/>
  <c r="AE107" i="7"/>
  <c r="AF107" i="7"/>
  <c r="AG107" i="7"/>
  <c r="G108" i="7"/>
  <c r="H108" i="7"/>
  <c r="I108" i="7"/>
  <c r="M108" i="7"/>
  <c r="N108" i="7"/>
  <c r="O108" i="7"/>
  <c r="S108" i="7"/>
  <c r="T108" i="7"/>
  <c r="U108" i="7"/>
  <c r="Y108" i="7"/>
  <c r="Z108" i="7"/>
  <c r="AA108" i="7"/>
  <c r="AE108" i="7"/>
  <c r="AF108" i="7"/>
  <c r="AG108" i="7"/>
  <c r="G109" i="7"/>
  <c r="H109" i="7"/>
  <c r="I109" i="7"/>
  <c r="M109" i="7"/>
  <c r="N109" i="7"/>
  <c r="O109" i="7"/>
  <c r="S109" i="7"/>
  <c r="T109" i="7"/>
  <c r="U109" i="7"/>
  <c r="Y109" i="7"/>
  <c r="Z109" i="7"/>
  <c r="AA109" i="7"/>
  <c r="AE109" i="7"/>
  <c r="AF109" i="7"/>
  <c r="AG109" i="7"/>
  <c r="G110" i="7"/>
  <c r="H110" i="7"/>
  <c r="I110" i="7"/>
  <c r="M110" i="7"/>
  <c r="N110" i="7"/>
  <c r="O110" i="7"/>
  <c r="S110" i="7"/>
  <c r="T110" i="7"/>
  <c r="U110" i="7"/>
  <c r="Y110" i="7"/>
  <c r="Z110" i="7"/>
  <c r="AA110" i="7"/>
  <c r="AE110" i="7"/>
  <c r="AF110" i="7"/>
  <c r="AG110" i="7"/>
  <c r="G111" i="7"/>
  <c r="H111" i="7"/>
  <c r="I111" i="7"/>
  <c r="M111" i="7"/>
  <c r="N111" i="7"/>
  <c r="O111" i="7"/>
  <c r="S111" i="7"/>
  <c r="T111" i="7"/>
  <c r="U111" i="7"/>
  <c r="Y111" i="7"/>
  <c r="Z111" i="7"/>
  <c r="AA111" i="7"/>
  <c r="AE111" i="7"/>
  <c r="AF111" i="7"/>
  <c r="AG111" i="7"/>
  <c r="G112" i="7"/>
  <c r="H112" i="7"/>
  <c r="I112" i="7"/>
  <c r="M112" i="7"/>
  <c r="N112" i="7"/>
  <c r="O112" i="7"/>
  <c r="S112" i="7"/>
  <c r="T112" i="7"/>
  <c r="U112" i="7"/>
  <c r="Y112" i="7"/>
  <c r="Z112" i="7"/>
  <c r="AA112" i="7"/>
  <c r="AE112" i="7"/>
  <c r="AF112" i="7"/>
  <c r="AG112" i="7"/>
  <c r="G113" i="7"/>
  <c r="H113" i="7"/>
  <c r="I113" i="7"/>
  <c r="M113" i="7"/>
  <c r="N113" i="7"/>
  <c r="O113" i="7"/>
  <c r="S113" i="7"/>
  <c r="T113" i="7"/>
  <c r="U113" i="7"/>
  <c r="Y113" i="7"/>
  <c r="Z113" i="7"/>
  <c r="AA113" i="7"/>
  <c r="AE113" i="7"/>
  <c r="AF113" i="7"/>
  <c r="AG113" i="7"/>
  <c r="G114" i="7"/>
  <c r="H114" i="7"/>
  <c r="I114" i="7"/>
  <c r="M114" i="7"/>
  <c r="N114" i="7"/>
  <c r="O114" i="7"/>
  <c r="S114" i="7"/>
  <c r="T114" i="7"/>
  <c r="U114" i="7"/>
  <c r="Y114" i="7"/>
  <c r="Z114" i="7"/>
  <c r="AA114" i="7"/>
  <c r="AE114" i="7"/>
  <c r="AF114" i="7"/>
  <c r="AG114" i="7"/>
  <c r="G115" i="7"/>
  <c r="H115" i="7"/>
  <c r="I115" i="7"/>
  <c r="M115" i="7"/>
  <c r="N115" i="7"/>
  <c r="O115" i="7"/>
  <c r="S115" i="7"/>
  <c r="T115" i="7"/>
  <c r="U115" i="7"/>
  <c r="Y115" i="7"/>
  <c r="Z115" i="7"/>
  <c r="AA115" i="7"/>
  <c r="AE115" i="7"/>
  <c r="AF115" i="7"/>
  <c r="AG115" i="7"/>
  <c r="G116" i="7"/>
  <c r="H116" i="7"/>
  <c r="I116" i="7"/>
  <c r="M116" i="7"/>
  <c r="N116" i="7"/>
  <c r="O116" i="7"/>
  <c r="S116" i="7"/>
  <c r="T116" i="7"/>
  <c r="U116" i="7"/>
  <c r="Y116" i="7"/>
  <c r="Z116" i="7"/>
  <c r="AA116" i="7"/>
  <c r="AE116" i="7"/>
  <c r="AF116" i="7"/>
  <c r="AG116" i="7"/>
  <c r="G117" i="7"/>
  <c r="H117" i="7"/>
  <c r="I117" i="7"/>
  <c r="M117" i="7"/>
  <c r="N117" i="7"/>
  <c r="O117" i="7"/>
  <c r="S117" i="7"/>
  <c r="T117" i="7"/>
  <c r="U117" i="7"/>
  <c r="Y117" i="7"/>
  <c r="Z117" i="7"/>
  <c r="AA117" i="7"/>
  <c r="AE117" i="7"/>
  <c r="AF117" i="7"/>
  <c r="AG117" i="7"/>
  <c r="G118" i="7"/>
  <c r="H118" i="7"/>
  <c r="I118" i="7"/>
  <c r="M118" i="7"/>
  <c r="N118" i="7"/>
  <c r="O118" i="7"/>
  <c r="S118" i="7"/>
  <c r="T118" i="7"/>
  <c r="U118" i="7"/>
  <c r="Y118" i="7"/>
  <c r="Z118" i="7"/>
  <c r="AA118" i="7"/>
  <c r="AE118" i="7"/>
  <c r="AF118" i="7"/>
  <c r="AG118" i="7"/>
  <c r="G119" i="7"/>
  <c r="H119" i="7"/>
  <c r="I119" i="7"/>
  <c r="M119" i="7"/>
  <c r="N119" i="7"/>
  <c r="O119" i="7"/>
  <c r="S119" i="7"/>
  <c r="T119" i="7"/>
  <c r="U119" i="7"/>
  <c r="Y119" i="7"/>
  <c r="Z119" i="7"/>
  <c r="AA119" i="7"/>
  <c r="AE119" i="7"/>
  <c r="AF119" i="7"/>
  <c r="AG119" i="7"/>
  <c r="G120" i="7"/>
  <c r="H120" i="7"/>
  <c r="I120" i="7"/>
  <c r="M120" i="7"/>
  <c r="N120" i="7"/>
  <c r="O120" i="7"/>
  <c r="S120" i="7"/>
  <c r="T120" i="7"/>
  <c r="U120" i="7"/>
  <c r="Y120" i="7"/>
  <c r="Z120" i="7"/>
  <c r="AA120" i="7"/>
  <c r="AE120" i="7"/>
  <c r="AF120" i="7"/>
  <c r="AG120" i="7"/>
  <c r="G121" i="7"/>
  <c r="H121" i="7"/>
  <c r="I121" i="7"/>
  <c r="M121" i="7"/>
  <c r="N121" i="7"/>
  <c r="O121" i="7"/>
  <c r="S121" i="7"/>
  <c r="T121" i="7"/>
  <c r="U121" i="7"/>
  <c r="Y121" i="7"/>
  <c r="Z121" i="7"/>
  <c r="AA121" i="7"/>
  <c r="AE121" i="7"/>
  <c r="AF121" i="7"/>
  <c r="AG121" i="7"/>
  <c r="G122" i="7"/>
  <c r="H122" i="7"/>
  <c r="I122" i="7"/>
  <c r="M122" i="7"/>
  <c r="N122" i="7"/>
  <c r="O122" i="7"/>
  <c r="S122" i="7"/>
  <c r="T122" i="7"/>
  <c r="U122" i="7"/>
  <c r="Y122" i="7"/>
  <c r="Z122" i="7"/>
  <c r="AA122" i="7"/>
  <c r="AE122" i="7"/>
  <c r="AF122" i="7"/>
  <c r="AG122" i="7"/>
  <c r="G123" i="7"/>
  <c r="H123" i="7"/>
  <c r="I123" i="7"/>
  <c r="M123" i="7"/>
  <c r="N123" i="7"/>
  <c r="O123" i="7"/>
  <c r="S123" i="7"/>
  <c r="T123" i="7"/>
  <c r="U123" i="7"/>
  <c r="Y123" i="7"/>
  <c r="Z123" i="7"/>
  <c r="AA123" i="7"/>
  <c r="AE123" i="7"/>
  <c r="AF123" i="7"/>
  <c r="AG123" i="7"/>
  <c r="G124" i="7"/>
  <c r="H124" i="7"/>
  <c r="I124" i="7"/>
  <c r="M124" i="7"/>
  <c r="N124" i="7"/>
  <c r="O124" i="7"/>
  <c r="S124" i="7"/>
  <c r="T124" i="7"/>
  <c r="U124" i="7"/>
  <c r="Y124" i="7"/>
  <c r="Z124" i="7"/>
  <c r="AA124" i="7"/>
  <c r="AE124" i="7"/>
  <c r="AF124" i="7"/>
  <c r="AG124" i="7"/>
  <c r="G125" i="7"/>
  <c r="H125" i="7"/>
  <c r="I125" i="7"/>
  <c r="M125" i="7"/>
  <c r="N125" i="7"/>
  <c r="O125" i="7"/>
  <c r="S125" i="7"/>
  <c r="T125" i="7"/>
  <c r="U125" i="7"/>
  <c r="Y125" i="7"/>
  <c r="Z125" i="7"/>
  <c r="AA125" i="7"/>
  <c r="AE125" i="7"/>
  <c r="AF125" i="7"/>
  <c r="AG125" i="7"/>
  <c r="G126" i="7"/>
  <c r="H126" i="7"/>
  <c r="I126" i="7"/>
  <c r="M126" i="7"/>
  <c r="N126" i="7"/>
  <c r="O126" i="7"/>
  <c r="S126" i="7"/>
  <c r="T126" i="7"/>
  <c r="U126" i="7"/>
  <c r="Y126" i="7"/>
  <c r="Z126" i="7"/>
  <c r="AA126" i="7"/>
  <c r="AE126" i="7"/>
  <c r="AF126" i="7"/>
  <c r="AG126" i="7"/>
  <c r="G127" i="7"/>
  <c r="H127" i="7"/>
  <c r="I127" i="7"/>
  <c r="M127" i="7"/>
  <c r="N127" i="7"/>
  <c r="O127" i="7"/>
  <c r="S127" i="7"/>
  <c r="T127" i="7"/>
  <c r="U127" i="7"/>
  <c r="Y127" i="7"/>
  <c r="Z127" i="7"/>
  <c r="AA127" i="7"/>
  <c r="AE127" i="7"/>
  <c r="AF127" i="7"/>
  <c r="AG127" i="7"/>
  <c r="G128" i="7"/>
  <c r="H128" i="7"/>
  <c r="I128" i="7"/>
  <c r="M128" i="7"/>
  <c r="N128" i="7"/>
  <c r="O128" i="7"/>
  <c r="S128" i="7"/>
  <c r="T128" i="7"/>
  <c r="U128" i="7"/>
  <c r="Y128" i="7"/>
  <c r="Z128" i="7"/>
  <c r="AA128" i="7"/>
  <c r="AE128" i="7"/>
  <c r="AF128" i="7"/>
  <c r="AG128" i="7"/>
  <c r="G129" i="7"/>
  <c r="H129" i="7"/>
  <c r="I129" i="7"/>
  <c r="M129" i="7"/>
  <c r="N129" i="7"/>
  <c r="O129" i="7"/>
  <c r="S129" i="7"/>
  <c r="T129" i="7"/>
  <c r="U129" i="7"/>
  <c r="Y129" i="7"/>
  <c r="Z129" i="7"/>
  <c r="AA129" i="7"/>
  <c r="AE129" i="7"/>
  <c r="AF129" i="7"/>
  <c r="AG129" i="7"/>
  <c r="G130" i="7"/>
  <c r="H130" i="7"/>
  <c r="I130" i="7"/>
  <c r="M130" i="7"/>
  <c r="N130" i="7"/>
  <c r="O130" i="7"/>
  <c r="S130" i="7"/>
  <c r="T130" i="7"/>
  <c r="U130" i="7"/>
  <c r="Y130" i="7"/>
  <c r="Z130" i="7"/>
  <c r="AA130" i="7"/>
  <c r="AE130" i="7"/>
  <c r="AF130" i="7"/>
  <c r="AG130" i="7"/>
  <c r="G131" i="7"/>
  <c r="H131" i="7"/>
  <c r="I131" i="7"/>
  <c r="M131" i="7"/>
  <c r="N131" i="7"/>
  <c r="O131" i="7"/>
  <c r="S131" i="7"/>
  <c r="T131" i="7"/>
  <c r="U131" i="7"/>
  <c r="Y131" i="7"/>
  <c r="Z131" i="7"/>
  <c r="AA131" i="7"/>
  <c r="AE131" i="7"/>
  <c r="AF131" i="7"/>
  <c r="AG131" i="7"/>
  <c r="G132" i="7"/>
  <c r="H132" i="7"/>
  <c r="I132" i="7"/>
  <c r="M132" i="7"/>
  <c r="N132" i="7"/>
  <c r="O132" i="7"/>
  <c r="S132" i="7"/>
  <c r="T132" i="7"/>
  <c r="U132" i="7"/>
  <c r="Y132" i="7"/>
  <c r="Z132" i="7"/>
  <c r="AA132" i="7"/>
  <c r="AE132" i="7"/>
  <c r="AF132" i="7"/>
  <c r="AG132" i="7"/>
  <c r="G133" i="7"/>
  <c r="H133" i="7"/>
  <c r="I133" i="7"/>
  <c r="M133" i="7"/>
  <c r="N133" i="7"/>
  <c r="O133" i="7"/>
  <c r="S133" i="7"/>
  <c r="T133" i="7"/>
  <c r="U133" i="7"/>
  <c r="Y133" i="7"/>
  <c r="Z133" i="7"/>
  <c r="AA133" i="7"/>
  <c r="AE133" i="7"/>
  <c r="AF133" i="7"/>
  <c r="AG133" i="7"/>
  <c r="G134" i="7"/>
  <c r="H134" i="7"/>
  <c r="I134" i="7"/>
  <c r="M134" i="7"/>
  <c r="N134" i="7"/>
  <c r="O134" i="7"/>
  <c r="S134" i="7"/>
  <c r="T134" i="7"/>
  <c r="U134" i="7"/>
  <c r="Y134" i="7"/>
  <c r="Z134" i="7"/>
  <c r="AA134" i="7"/>
  <c r="AE134" i="7"/>
  <c r="AF134" i="7"/>
  <c r="AG134" i="7"/>
  <c r="G135" i="7"/>
  <c r="H135" i="7"/>
  <c r="I135" i="7"/>
  <c r="M135" i="7"/>
  <c r="N135" i="7"/>
  <c r="O135" i="7"/>
  <c r="S135" i="7"/>
  <c r="T135" i="7"/>
  <c r="U135" i="7"/>
  <c r="Y135" i="7"/>
  <c r="Z135" i="7"/>
  <c r="AA135" i="7"/>
  <c r="AE135" i="7"/>
  <c r="AF135" i="7"/>
  <c r="AG135" i="7"/>
  <c r="G136" i="7"/>
  <c r="H136" i="7"/>
  <c r="I136" i="7"/>
  <c r="M136" i="7"/>
  <c r="N136" i="7"/>
  <c r="O136" i="7"/>
  <c r="S136" i="7"/>
  <c r="T136" i="7"/>
  <c r="U136" i="7"/>
  <c r="Y136" i="7"/>
  <c r="Z136" i="7"/>
  <c r="AA136" i="7"/>
  <c r="AE136" i="7"/>
  <c r="AF136" i="7"/>
  <c r="AG136" i="7"/>
  <c r="G137" i="7"/>
  <c r="H137" i="7"/>
  <c r="I137" i="7"/>
  <c r="M137" i="7"/>
  <c r="N137" i="7"/>
  <c r="O137" i="7"/>
  <c r="S137" i="7"/>
  <c r="T137" i="7"/>
  <c r="U137" i="7"/>
  <c r="Y137" i="7"/>
  <c r="Z137" i="7"/>
  <c r="AA137" i="7"/>
  <c r="AE137" i="7"/>
  <c r="AF137" i="7"/>
  <c r="AG137" i="7"/>
  <c r="G138" i="7"/>
  <c r="H138" i="7"/>
  <c r="I138" i="7"/>
  <c r="M138" i="7"/>
  <c r="N138" i="7"/>
  <c r="O138" i="7"/>
  <c r="S138" i="7"/>
  <c r="T138" i="7"/>
  <c r="U138" i="7"/>
  <c r="Y138" i="7"/>
  <c r="Z138" i="7"/>
  <c r="AA138" i="7"/>
  <c r="AE138" i="7"/>
  <c r="AF138" i="7"/>
  <c r="AG138" i="7"/>
  <c r="G139" i="7"/>
  <c r="H139" i="7"/>
  <c r="I139" i="7"/>
  <c r="M139" i="7"/>
  <c r="N139" i="7"/>
  <c r="O139" i="7"/>
  <c r="S139" i="7"/>
  <c r="T139" i="7"/>
  <c r="U139" i="7"/>
  <c r="Y139" i="7"/>
  <c r="Z139" i="7"/>
  <c r="AA139" i="7"/>
  <c r="AE139" i="7"/>
  <c r="AF139" i="7"/>
  <c r="AG139" i="7"/>
  <c r="G140" i="7"/>
  <c r="H140" i="7"/>
  <c r="I140" i="7"/>
  <c r="M140" i="7"/>
  <c r="N140" i="7"/>
  <c r="O140" i="7"/>
  <c r="S140" i="7"/>
  <c r="T140" i="7"/>
  <c r="U140" i="7"/>
  <c r="Y140" i="7"/>
  <c r="Z140" i="7"/>
  <c r="AA140" i="7"/>
  <c r="AE140" i="7"/>
  <c r="AF140" i="7"/>
  <c r="AG140" i="7"/>
  <c r="G141" i="7"/>
  <c r="H141" i="7"/>
  <c r="I141" i="7"/>
  <c r="M141" i="7"/>
  <c r="N141" i="7"/>
  <c r="O141" i="7"/>
  <c r="S141" i="7"/>
  <c r="T141" i="7"/>
  <c r="U141" i="7"/>
  <c r="Y141" i="7"/>
  <c r="Z141" i="7"/>
  <c r="AA141" i="7"/>
  <c r="AE141" i="7"/>
  <c r="AF141" i="7"/>
  <c r="AG141" i="7"/>
  <c r="G142" i="7"/>
  <c r="H142" i="7"/>
  <c r="I142" i="7"/>
  <c r="M142" i="7"/>
  <c r="N142" i="7"/>
  <c r="O142" i="7"/>
  <c r="S142" i="7"/>
  <c r="T142" i="7"/>
  <c r="U142" i="7"/>
  <c r="Y142" i="7"/>
  <c r="Z142" i="7"/>
  <c r="AA142" i="7"/>
  <c r="AE142" i="7"/>
  <c r="AF142" i="7"/>
  <c r="AG142" i="7"/>
  <c r="G143" i="7"/>
  <c r="H143" i="7"/>
  <c r="I143" i="7"/>
  <c r="M143" i="7"/>
  <c r="N143" i="7"/>
  <c r="O143" i="7"/>
  <c r="S143" i="7"/>
  <c r="T143" i="7"/>
  <c r="U143" i="7"/>
  <c r="Y143" i="7"/>
  <c r="Z143" i="7"/>
  <c r="AA143" i="7"/>
  <c r="AE143" i="7"/>
  <c r="AF143" i="7"/>
  <c r="AG143" i="7"/>
  <c r="G144" i="7"/>
  <c r="H144" i="7"/>
  <c r="I144" i="7"/>
  <c r="M144" i="7"/>
  <c r="N144" i="7"/>
  <c r="O144" i="7"/>
  <c r="S144" i="7"/>
  <c r="T144" i="7"/>
  <c r="U144" i="7"/>
  <c r="Y144" i="7"/>
  <c r="Z144" i="7"/>
  <c r="AA144" i="7"/>
  <c r="AE144" i="7"/>
  <c r="AF144" i="7"/>
  <c r="AG144" i="7"/>
  <c r="G145" i="7"/>
  <c r="H145" i="7"/>
  <c r="I145" i="7"/>
  <c r="M145" i="7"/>
  <c r="N145" i="7"/>
  <c r="O145" i="7"/>
  <c r="S145" i="7"/>
  <c r="T145" i="7"/>
  <c r="U145" i="7"/>
  <c r="Y145" i="7"/>
  <c r="Z145" i="7"/>
  <c r="AA145" i="7"/>
  <c r="AE145" i="7"/>
  <c r="AF145" i="7"/>
  <c r="AG145" i="7"/>
  <c r="G146" i="7"/>
  <c r="H146" i="7"/>
  <c r="I146" i="7"/>
  <c r="M146" i="7"/>
  <c r="N146" i="7"/>
  <c r="O146" i="7"/>
  <c r="S146" i="7"/>
  <c r="T146" i="7"/>
  <c r="U146" i="7"/>
  <c r="Y146" i="7"/>
  <c r="Z146" i="7"/>
  <c r="AA146" i="7"/>
  <c r="AE146" i="7"/>
  <c r="AF146" i="7"/>
  <c r="AG146" i="7"/>
  <c r="G147" i="7"/>
  <c r="H147" i="7"/>
  <c r="I147" i="7"/>
  <c r="M147" i="7"/>
  <c r="N147" i="7"/>
  <c r="O147" i="7"/>
  <c r="S147" i="7"/>
  <c r="T147" i="7"/>
  <c r="U147" i="7"/>
  <c r="Y147" i="7"/>
  <c r="Z147" i="7"/>
  <c r="AA147" i="7"/>
  <c r="AE147" i="7"/>
  <c r="AF147" i="7"/>
  <c r="AG147" i="7"/>
  <c r="G148" i="7"/>
  <c r="H148" i="7"/>
  <c r="I148" i="7"/>
  <c r="M148" i="7"/>
  <c r="N148" i="7"/>
  <c r="O148" i="7"/>
  <c r="S148" i="7"/>
  <c r="T148" i="7"/>
  <c r="U148" i="7"/>
  <c r="Y148" i="7"/>
  <c r="Z148" i="7"/>
  <c r="AA148" i="7"/>
  <c r="AE148" i="7"/>
  <c r="AF148" i="7"/>
  <c r="AG148" i="7"/>
  <c r="G149" i="7"/>
  <c r="H149" i="7"/>
  <c r="I149" i="7"/>
  <c r="M149" i="7"/>
  <c r="N149" i="7"/>
  <c r="O149" i="7"/>
  <c r="S149" i="7"/>
  <c r="T149" i="7"/>
  <c r="U149" i="7"/>
  <c r="Y149" i="7"/>
  <c r="Z149" i="7"/>
  <c r="AA149" i="7"/>
  <c r="AE149" i="7"/>
  <c r="AF149" i="7"/>
  <c r="AG149" i="7"/>
  <c r="G150" i="7"/>
  <c r="H150" i="7"/>
  <c r="I150" i="7"/>
  <c r="M150" i="7"/>
  <c r="N150" i="7"/>
  <c r="O150" i="7"/>
  <c r="S150" i="7"/>
  <c r="T150" i="7"/>
  <c r="U150" i="7"/>
  <c r="Y150" i="7"/>
  <c r="Z150" i="7"/>
  <c r="AA150" i="7"/>
  <c r="AE150" i="7"/>
  <c r="AF150" i="7"/>
  <c r="AG150" i="7"/>
  <c r="G151" i="7"/>
  <c r="H151" i="7"/>
  <c r="I151" i="7"/>
  <c r="M151" i="7"/>
  <c r="N151" i="7"/>
  <c r="O151" i="7"/>
  <c r="S151" i="7"/>
  <c r="T151" i="7"/>
  <c r="U151" i="7"/>
  <c r="Y151" i="7"/>
  <c r="Z151" i="7"/>
  <c r="AA151" i="7"/>
  <c r="AE151" i="7"/>
  <c r="AF151" i="7"/>
  <c r="AG151" i="7"/>
  <c r="G152" i="7"/>
  <c r="H152" i="7"/>
  <c r="I152" i="7"/>
  <c r="M152" i="7"/>
  <c r="N152" i="7"/>
  <c r="O152" i="7"/>
  <c r="S152" i="7"/>
  <c r="T152" i="7"/>
  <c r="U152" i="7"/>
  <c r="Y152" i="7"/>
  <c r="Z152" i="7"/>
  <c r="AA152" i="7"/>
  <c r="AE152" i="7"/>
  <c r="AF152" i="7"/>
  <c r="AG152" i="7"/>
  <c r="G153" i="7"/>
  <c r="H153" i="7"/>
  <c r="I153" i="7"/>
  <c r="M153" i="7"/>
  <c r="N153" i="7"/>
  <c r="O153" i="7"/>
  <c r="S153" i="7"/>
  <c r="T153" i="7"/>
  <c r="U153" i="7"/>
  <c r="Y153" i="7"/>
  <c r="Z153" i="7"/>
  <c r="AA153" i="7"/>
  <c r="AE153" i="7"/>
  <c r="AF153" i="7"/>
  <c r="AG153" i="7"/>
  <c r="G154" i="7"/>
  <c r="H154" i="7"/>
  <c r="I154" i="7"/>
  <c r="M154" i="7"/>
  <c r="N154" i="7"/>
  <c r="O154" i="7"/>
  <c r="S154" i="7"/>
  <c r="T154" i="7"/>
  <c r="U154" i="7"/>
  <c r="Y154" i="7"/>
  <c r="Z154" i="7"/>
  <c r="AA154" i="7"/>
  <c r="AE154" i="7"/>
  <c r="AF154" i="7"/>
  <c r="AG154" i="7"/>
  <c r="AG64" i="8"/>
  <c r="AF64" i="8"/>
  <c r="AE64" i="8"/>
  <c r="AA64" i="8"/>
  <c r="Z64" i="8"/>
  <c r="Y64" i="8"/>
  <c r="U64" i="8"/>
  <c r="T64" i="8"/>
  <c r="S64" i="8"/>
  <c r="O64" i="8"/>
  <c r="N64" i="8"/>
  <c r="M64" i="8"/>
  <c r="I64" i="8"/>
  <c r="H64" i="8"/>
  <c r="G64" i="8"/>
  <c r="AG67" i="8"/>
  <c r="AF67" i="8"/>
  <c r="AE67" i="8"/>
  <c r="AA67" i="8"/>
  <c r="Z67" i="8"/>
  <c r="Y67" i="8"/>
  <c r="U67" i="8"/>
  <c r="T67" i="8"/>
  <c r="S67" i="8"/>
  <c r="O67" i="8"/>
  <c r="N67" i="8"/>
  <c r="M67" i="8"/>
  <c r="I67" i="8"/>
  <c r="H67" i="8"/>
  <c r="G67" i="8"/>
  <c r="AG70" i="8"/>
  <c r="AF70" i="8"/>
  <c r="AE70" i="8"/>
  <c r="AA70" i="8"/>
  <c r="Z70" i="8"/>
  <c r="Y70" i="8"/>
  <c r="U70" i="8"/>
  <c r="T70" i="8"/>
  <c r="S70" i="8"/>
  <c r="O70" i="8"/>
  <c r="N70" i="8"/>
  <c r="M70" i="8"/>
  <c r="I70" i="8"/>
  <c r="H70" i="8"/>
  <c r="G70" i="8"/>
  <c r="AG73" i="8"/>
  <c r="AF73" i="8"/>
  <c r="AE73" i="8"/>
  <c r="AA73" i="8"/>
  <c r="Z73" i="8"/>
  <c r="Y73" i="8"/>
  <c r="U73" i="8"/>
  <c r="T73" i="8"/>
  <c r="S73" i="8"/>
  <c r="O73" i="8"/>
  <c r="N73" i="8"/>
  <c r="M73" i="8"/>
  <c r="I73" i="8"/>
  <c r="H73" i="8"/>
  <c r="G73" i="8"/>
  <c r="AG76" i="8"/>
  <c r="AF76" i="8"/>
  <c r="AE76" i="8"/>
  <c r="AA76" i="8"/>
  <c r="Z76" i="8"/>
  <c r="Y76" i="8"/>
  <c r="U76" i="8"/>
  <c r="T76" i="8"/>
  <c r="S76" i="8"/>
  <c r="O76" i="8"/>
  <c r="N76" i="8"/>
  <c r="M76" i="8"/>
  <c r="I76" i="8"/>
  <c r="H76" i="8"/>
  <c r="G76" i="8"/>
  <c r="AG66" i="8"/>
  <c r="AW67" i="8" s="1"/>
  <c r="AF66" i="8"/>
  <c r="AE66" i="8"/>
  <c r="AA66" i="8"/>
  <c r="Z66" i="8"/>
  <c r="Y66" i="8"/>
  <c r="U66" i="8"/>
  <c r="T66" i="8"/>
  <c r="S66" i="8"/>
  <c r="AO67" i="8" s="1"/>
  <c r="O66" i="8"/>
  <c r="N66" i="8"/>
  <c r="M66" i="8"/>
  <c r="I66" i="8"/>
  <c r="H66" i="8"/>
  <c r="G66" i="8"/>
  <c r="AG69" i="8"/>
  <c r="AF69" i="8"/>
  <c r="AE69" i="8"/>
  <c r="AA69" i="8"/>
  <c r="Z69" i="8"/>
  <c r="AS69" i="8" s="1"/>
  <c r="Y69" i="8"/>
  <c r="U69" i="8"/>
  <c r="T69" i="8"/>
  <c r="S69" i="8"/>
  <c r="O69" i="8"/>
  <c r="AN70" i="8" s="1"/>
  <c r="N69" i="8"/>
  <c r="M69" i="8"/>
  <c r="I69" i="8"/>
  <c r="H69" i="8"/>
  <c r="G69" i="8"/>
  <c r="AG72" i="8"/>
  <c r="AF72" i="8"/>
  <c r="AE72" i="8"/>
  <c r="AA72" i="8"/>
  <c r="Z72" i="8"/>
  <c r="AS73" i="8" s="1"/>
  <c r="Y72" i="8"/>
  <c r="U72" i="8"/>
  <c r="T72" i="8"/>
  <c r="S72" i="8"/>
  <c r="O72" i="8"/>
  <c r="N72" i="8"/>
  <c r="M72" i="8"/>
  <c r="I72" i="8"/>
  <c r="AK73" i="8" s="1"/>
  <c r="H72" i="8"/>
  <c r="G72" i="8"/>
  <c r="AG75" i="8"/>
  <c r="AF75" i="8"/>
  <c r="AE75" i="8"/>
  <c r="AA75" i="8"/>
  <c r="Z75" i="8"/>
  <c r="Y75" i="8"/>
  <c r="U75" i="8"/>
  <c r="T75" i="8"/>
  <c r="S75" i="8"/>
  <c r="O75" i="8"/>
  <c r="N75" i="8"/>
  <c r="M75" i="8"/>
  <c r="I75" i="8"/>
  <c r="H75" i="8"/>
  <c r="G75" i="8"/>
  <c r="AG78" i="8"/>
  <c r="AF78" i="8"/>
  <c r="AE78" i="8"/>
  <c r="AA78" i="8"/>
  <c r="Z78" i="8"/>
  <c r="Y78" i="8"/>
  <c r="U78" i="8"/>
  <c r="T78" i="8"/>
  <c r="S78" i="8"/>
  <c r="O78" i="8"/>
  <c r="N78" i="8"/>
  <c r="M78" i="8"/>
  <c r="I78" i="8"/>
  <c r="H78" i="8"/>
  <c r="G78" i="8"/>
  <c r="AG65" i="8"/>
  <c r="AF65" i="8"/>
  <c r="AE65" i="8"/>
  <c r="AA65" i="8"/>
  <c r="Z65" i="8"/>
  <c r="Y65" i="8"/>
  <c r="U65" i="8"/>
  <c r="T65" i="8"/>
  <c r="S65" i="8"/>
  <c r="O65" i="8"/>
  <c r="N65" i="8"/>
  <c r="M65" i="8"/>
  <c r="I65" i="8"/>
  <c r="H65" i="8"/>
  <c r="G65" i="8"/>
  <c r="AG68" i="8"/>
  <c r="AF68" i="8"/>
  <c r="AE68" i="8"/>
  <c r="AA68" i="8"/>
  <c r="Z68" i="8"/>
  <c r="Y68" i="8"/>
  <c r="U68" i="8"/>
  <c r="T68" i="8"/>
  <c r="S68" i="8"/>
  <c r="O68" i="8"/>
  <c r="N68" i="8"/>
  <c r="M68" i="8"/>
  <c r="I68" i="8"/>
  <c r="H68" i="8"/>
  <c r="G68" i="8"/>
  <c r="AG71" i="8"/>
  <c r="AF71" i="8"/>
  <c r="AE71" i="8"/>
  <c r="AA71" i="8"/>
  <c r="Z71" i="8"/>
  <c r="Y71" i="8"/>
  <c r="U71" i="8"/>
  <c r="T71" i="8"/>
  <c r="S71" i="8"/>
  <c r="O71" i="8"/>
  <c r="N71" i="8"/>
  <c r="M71" i="8"/>
  <c r="I71" i="8"/>
  <c r="H71" i="8"/>
  <c r="G71" i="8"/>
  <c r="AG74" i="8"/>
  <c r="AF74" i="8"/>
  <c r="AE74" i="8"/>
  <c r="AA74" i="8"/>
  <c r="Z74" i="8"/>
  <c r="Y74" i="8"/>
  <c r="U74" i="8"/>
  <c r="T74" i="8"/>
  <c r="S74" i="8"/>
  <c r="O74" i="8"/>
  <c r="N74" i="8"/>
  <c r="M74" i="8"/>
  <c r="I74" i="8"/>
  <c r="H74" i="8"/>
  <c r="G74" i="8"/>
  <c r="AG77" i="8"/>
  <c r="AF77" i="8"/>
  <c r="AE77" i="8"/>
  <c r="AA77" i="8"/>
  <c r="Z77" i="8"/>
  <c r="Y77" i="8"/>
  <c r="U77" i="8"/>
  <c r="T77" i="8"/>
  <c r="S77" i="8"/>
  <c r="O77" i="8"/>
  <c r="N77" i="8"/>
  <c r="M77" i="8"/>
  <c r="I77" i="8"/>
  <c r="H77" i="8"/>
  <c r="G77" i="8"/>
  <c r="AG49" i="8"/>
  <c r="AF49" i="8"/>
  <c r="AE49" i="8"/>
  <c r="AA49" i="8"/>
  <c r="Z49" i="8"/>
  <c r="Y49" i="8"/>
  <c r="U49" i="8"/>
  <c r="T49" i="8"/>
  <c r="S49" i="8"/>
  <c r="O49" i="8"/>
  <c r="N49" i="8"/>
  <c r="M49" i="8"/>
  <c r="I49" i="8"/>
  <c r="H49" i="8"/>
  <c r="G49" i="8"/>
  <c r="AG52" i="8"/>
  <c r="AF52" i="8"/>
  <c r="AE52" i="8"/>
  <c r="AA52" i="8"/>
  <c r="Z52" i="8"/>
  <c r="Y52" i="8"/>
  <c r="AR52" i="8" s="1"/>
  <c r="U52" i="8"/>
  <c r="T52" i="8"/>
  <c r="S52" i="8"/>
  <c r="O52" i="8"/>
  <c r="N52" i="8"/>
  <c r="M52" i="8"/>
  <c r="I52" i="8"/>
  <c r="H52" i="8"/>
  <c r="G52" i="8"/>
  <c r="AG55" i="8"/>
  <c r="AF55" i="8"/>
  <c r="AE55" i="8"/>
  <c r="AA55" i="8"/>
  <c r="Z55" i="8"/>
  <c r="Y55" i="8"/>
  <c r="U55" i="8"/>
  <c r="T55" i="8"/>
  <c r="S55" i="8"/>
  <c r="O55" i="8"/>
  <c r="N55" i="8"/>
  <c r="M55" i="8"/>
  <c r="I55" i="8"/>
  <c r="H55" i="8"/>
  <c r="G55" i="8"/>
  <c r="AG58" i="8"/>
  <c r="AF58" i="8"/>
  <c r="AE58" i="8"/>
  <c r="AA58" i="8"/>
  <c r="Z58" i="8"/>
  <c r="Y58" i="8"/>
  <c r="U58" i="8"/>
  <c r="T58" i="8"/>
  <c r="S58" i="8"/>
  <c r="O58" i="8"/>
  <c r="N58" i="8"/>
  <c r="M58" i="8"/>
  <c r="I58" i="8"/>
  <c r="H58" i="8"/>
  <c r="G58" i="8"/>
  <c r="AG61" i="8"/>
  <c r="AF61" i="8"/>
  <c r="AE61" i="8"/>
  <c r="AA61" i="8"/>
  <c r="Z61" i="8"/>
  <c r="Y61" i="8"/>
  <c r="U61" i="8"/>
  <c r="T61" i="8"/>
  <c r="S61" i="8"/>
  <c r="O61" i="8"/>
  <c r="N61" i="8"/>
  <c r="M61" i="8"/>
  <c r="I61" i="8"/>
  <c r="H61" i="8"/>
  <c r="G61" i="8"/>
  <c r="AG51" i="8"/>
  <c r="AF51" i="8"/>
  <c r="AE51" i="8"/>
  <c r="AA51" i="8"/>
  <c r="Z51" i="8"/>
  <c r="Y51" i="8"/>
  <c r="U51" i="8"/>
  <c r="T51" i="8"/>
  <c r="S51" i="8"/>
  <c r="O51" i="8"/>
  <c r="N51" i="8"/>
  <c r="M51" i="8"/>
  <c r="I51" i="8"/>
  <c r="H51" i="8"/>
  <c r="G51" i="8"/>
  <c r="AG54" i="8"/>
  <c r="AF54" i="8"/>
  <c r="AE54" i="8"/>
  <c r="AA54" i="8"/>
  <c r="Z54" i="8"/>
  <c r="Y54" i="8"/>
  <c r="U54" i="8"/>
  <c r="T54" i="8"/>
  <c r="S54" i="8"/>
  <c r="O54" i="8"/>
  <c r="N54" i="8"/>
  <c r="M54" i="8"/>
  <c r="I54" i="8"/>
  <c r="H54" i="8"/>
  <c r="G54" i="8"/>
  <c r="AG57" i="8"/>
  <c r="AF57" i="8"/>
  <c r="AE57" i="8"/>
  <c r="AA57" i="8"/>
  <c r="Z57" i="8"/>
  <c r="Y57" i="8"/>
  <c r="U57" i="8"/>
  <c r="T57" i="8"/>
  <c r="S57" i="8"/>
  <c r="O57" i="8"/>
  <c r="N57" i="8"/>
  <c r="M57" i="8"/>
  <c r="I57" i="8"/>
  <c r="H57" i="8"/>
  <c r="G57" i="8"/>
  <c r="AG60" i="8"/>
  <c r="AF60" i="8"/>
  <c r="AE60" i="8"/>
  <c r="AA60" i="8"/>
  <c r="Z60" i="8"/>
  <c r="Y60" i="8"/>
  <c r="U60" i="8"/>
  <c r="T60" i="8"/>
  <c r="S60" i="8"/>
  <c r="O60" i="8"/>
  <c r="N60" i="8"/>
  <c r="M60" i="8"/>
  <c r="I60" i="8"/>
  <c r="H60" i="8"/>
  <c r="G60" i="8"/>
  <c r="AG63" i="8"/>
  <c r="AF63" i="8"/>
  <c r="AE63" i="8"/>
  <c r="AA63" i="8"/>
  <c r="Z63" i="8"/>
  <c r="Y63" i="8"/>
  <c r="U63" i="8"/>
  <c r="T63" i="8"/>
  <c r="S63" i="8"/>
  <c r="O63" i="8"/>
  <c r="N63" i="8"/>
  <c r="M63" i="8"/>
  <c r="I63" i="8"/>
  <c r="H63" i="8"/>
  <c r="AJ64" i="8" s="1"/>
  <c r="G63" i="8"/>
  <c r="AG50" i="8"/>
  <c r="AF50" i="8"/>
  <c r="AE50" i="8"/>
  <c r="AA50" i="8"/>
  <c r="Z50" i="8"/>
  <c r="Y50" i="8"/>
  <c r="U50" i="8"/>
  <c r="T50" i="8"/>
  <c r="S50" i="8"/>
  <c r="O50" i="8"/>
  <c r="AN51" i="8" s="1"/>
  <c r="N50" i="8"/>
  <c r="M50" i="8"/>
  <c r="I50" i="8"/>
  <c r="H50" i="8"/>
  <c r="G50" i="8"/>
  <c r="AG53" i="8"/>
  <c r="AF53" i="8"/>
  <c r="AE53" i="8"/>
  <c r="AA53" i="8"/>
  <c r="AT52" i="8" s="1"/>
  <c r="Z53" i="8"/>
  <c r="Y53" i="8"/>
  <c r="AR53" i="8" s="1"/>
  <c r="U53" i="8"/>
  <c r="T53" i="8"/>
  <c r="S53" i="8"/>
  <c r="O53" i="8"/>
  <c r="N53" i="8"/>
  <c r="M53" i="8"/>
  <c r="AL52" i="8" s="1"/>
  <c r="I53" i="8"/>
  <c r="H53" i="8"/>
  <c r="G53" i="8"/>
  <c r="AG56" i="8"/>
  <c r="AF56" i="8"/>
  <c r="AE56" i="8"/>
  <c r="AA56" i="8"/>
  <c r="Z56" i="8"/>
  <c r="Y56" i="8"/>
  <c r="U56" i="8"/>
  <c r="T56" i="8"/>
  <c r="S56" i="8"/>
  <c r="O56" i="8"/>
  <c r="N56" i="8"/>
  <c r="M56" i="8"/>
  <c r="I56" i="8"/>
  <c r="H56" i="8"/>
  <c r="G56" i="8"/>
  <c r="AG59" i="8"/>
  <c r="AF59" i="8"/>
  <c r="AE59" i="8"/>
  <c r="AA59" i="8"/>
  <c r="Z59" i="8"/>
  <c r="Y59" i="8"/>
  <c r="U59" i="8"/>
  <c r="T59" i="8"/>
  <c r="AP59" i="8" s="1"/>
  <c r="S59" i="8"/>
  <c r="O59" i="8"/>
  <c r="N59" i="8"/>
  <c r="M59" i="8"/>
  <c r="I59" i="8"/>
  <c r="H59" i="8"/>
  <c r="G59" i="8"/>
  <c r="AG62" i="8"/>
  <c r="AF62" i="8"/>
  <c r="AE62" i="8"/>
  <c r="AU62" i="8" s="1"/>
  <c r="AA62" i="8"/>
  <c r="Z62" i="8"/>
  <c r="Y62" i="8"/>
  <c r="U62" i="8"/>
  <c r="T62" i="8"/>
  <c r="S62" i="8"/>
  <c r="O62" i="8"/>
  <c r="N62" i="8"/>
  <c r="AM62" i="8" s="1"/>
  <c r="M62" i="8"/>
  <c r="I62" i="8"/>
  <c r="H62" i="8"/>
  <c r="G62" i="8"/>
  <c r="AG34" i="8"/>
  <c r="AF34" i="8"/>
  <c r="AE34" i="8"/>
  <c r="AA34" i="8"/>
  <c r="Z34" i="8"/>
  <c r="Y34" i="8"/>
  <c r="U34" i="8"/>
  <c r="T34" i="8"/>
  <c r="S34" i="8"/>
  <c r="O34" i="8"/>
  <c r="N34" i="8"/>
  <c r="M34" i="8"/>
  <c r="I34" i="8"/>
  <c r="H34" i="8"/>
  <c r="G34" i="8"/>
  <c r="AG37" i="8"/>
  <c r="AF37" i="8"/>
  <c r="AE37" i="8"/>
  <c r="AA37" i="8"/>
  <c r="Z37" i="8"/>
  <c r="Y37" i="8"/>
  <c r="U37" i="8"/>
  <c r="T37" i="8"/>
  <c r="S37" i="8"/>
  <c r="O37" i="8"/>
  <c r="N37" i="8"/>
  <c r="M37" i="8"/>
  <c r="I37" i="8"/>
  <c r="H37" i="8"/>
  <c r="G37" i="8"/>
  <c r="AG40" i="8"/>
  <c r="AF40" i="8"/>
  <c r="AE40" i="8"/>
  <c r="AA40" i="8"/>
  <c r="Z40" i="8"/>
  <c r="Y40" i="8"/>
  <c r="U40" i="8"/>
  <c r="T40" i="8"/>
  <c r="S40" i="8"/>
  <c r="O40" i="8"/>
  <c r="N40" i="8"/>
  <c r="M40" i="8"/>
  <c r="I40" i="8"/>
  <c r="H40" i="8"/>
  <c r="G40" i="8"/>
  <c r="AG43" i="8"/>
  <c r="AF43" i="8"/>
  <c r="AE43" i="8"/>
  <c r="AA43" i="8"/>
  <c r="Z43" i="8"/>
  <c r="Y43" i="8"/>
  <c r="U43" i="8"/>
  <c r="T43" i="8"/>
  <c r="S43" i="8"/>
  <c r="O43" i="8"/>
  <c r="N43" i="8"/>
  <c r="M43" i="8"/>
  <c r="I43" i="8"/>
  <c r="H43" i="8"/>
  <c r="G43" i="8"/>
  <c r="AG46" i="8"/>
  <c r="AF46" i="8"/>
  <c r="AE46" i="8"/>
  <c r="AA46" i="8"/>
  <c r="Z46" i="8"/>
  <c r="Y46" i="8"/>
  <c r="U46" i="8"/>
  <c r="T46" i="8"/>
  <c r="S46" i="8"/>
  <c r="O46" i="8"/>
  <c r="N46" i="8"/>
  <c r="M46" i="8"/>
  <c r="I46" i="8"/>
  <c r="H46" i="8"/>
  <c r="G46" i="8"/>
  <c r="AG36" i="8"/>
  <c r="AF36" i="8"/>
  <c r="AE36" i="8"/>
  <c r="AA36" i="8"/>
  <c r="AT37" i="8" s="1"/>
  <c r="Z36" i="8"/>
  <c r="Y36" i="8"/>
  <c r="AR37" i="8" s="1"/>
  <c r="U36" i="8"/>
  <c r="T36" i="8"/>
  <c r="S36" i="8"/>
  <c r="O36" i="8"/>
  <c r="N36" i="8"/>
  <c r="M36" i="8"/>
  <c r="AL37" i="8" s="1"/>
  <c r="I36" i="8"/>
  <c r="H36" i="8"/>
  <c r="G36" i="8"/>
  <c r="AG39" i="8"/>
  <c r="AF39" i="8"/>
  <c r="AE39" i="8"/>
  <c r="AA39" i="8"/>
  <c r="Z39" i="8"/>
  <c r="Y39" i="8"/>
  <c r="U39" i="8"/>
  <c r="T39" i="8"/>
  <c r="S39" i="8"/>
  <c r="O39" i="8"/>
  <c r="N39" i="8"/>
  <c r="M39" i="8"/>
  <c r="I39" i="8"/>
  <c r="H39" i="8"/>
  <c r="G39" i="8"/>
  <c r="AG42" i="8"/>
  <c r="AF42" i="8"/>
  <c r="AE42" i="8"/>
  <c r="AA42" i="8"/>
  <c r="Z42" i="8"/>
  <c r="Y42" i="8"/>
  <c r="U42" i="8"/>
  <c r="T42" i="8"/>
  <c r="AP43" i="8" s="1"/>
  <c r="S42" i="8"/>
  <c r="O42" i="8"/>
  <c r="N42" i="8"/>
  <c r="M42" i="8"/>
  <c r="I42" i="8"/>
  <c r="H42" i="8"/>
  <c r="G42" i="8"/>
  <c r="AG45" i="8"/>
  <c r="AF45" i="8"/>
  <c r="AE45" i="8"/>
  <c r="AA45" i="8"/>
  <c r="Z45" i="8"/>
  <c r="Y45" i="8"/>
  <c r="U45" i="8"/>
  <c r="T45" i="8"/>
  <c r="S45" i="8"/>
  <c r="O45" i="8"/>
  <c r="N45" i="8"/>
  <c r="M45" i="8"/>
  <c r="I45" i="8"/>
  <c r="H45" i="8"/>
  <c r="G45" i="8"/>
  <c r="AG48" i="8"/>
  <c r="AF48" i="8"/>
  <c r="AE48" i="8"/>
  <c r="AA48" i="8"/>
  <c r="Z48" i="8"/>
  <c r="Y48" i="8"/>
  <c r="U48" i="8"/>
  <c r="T48" i="8"/>
  <c r="S48" i="8"/>
  <c r="O48" i="8"/>
  <c r="N48" i="8"/>
  <c r="M48" i="8"/>
  <c r="I48" i="8"/>
  <c r="H48" i="8"/>
  <c r="G48" i="8"/>
  <c r="AG35" i="8"/>
  <c r="AF35" i="8"/>
  <c r="AE35" i="8"/>
  <c r="AA35" i="8"/>
  <c r="Z35" i="8"/>
  <c r="Y35" i="8"/>
  <c r="U35" i="8"/>
  <c r="T35" i="8"/>
  <c r="S35" i="8"/>
  <c r="AO35" i="8" s="1"/>
  <c r="O35" i="8"/>
  <c r="AN36" i="8" s="1"/>
  <c r="N35" i="8"/>
  <c r="M35" i="8"/>
  <c r="I35" i="8"/>
  <c r="H35" i="8"/>
  <c r="AJ36" i="8" s="1"/>
  <c r="G35" i="8"/>
  <c r="AG38" i="8"/>
  <c r="AF38" i="8"/>
  <c r="AE38" i="8"/>
  <c r="AA38" i="8"/>
  <c r="Z38" i="8"/>
  <c r="Y38" i="8"/>
  <c r="U38" i="8"/>
  <c r="T38" i="8"/>
  <c r="S38" i="8"/>
  <c r="O38" i="8"/>
  <c r="AN38" i="8" s="1"/>
  <c r="N38" i="8"/>
  <c r="M38" i="8"/>
  <c r="I38" i="8"/>
  <c r="H38" i="8"/>
  <c r="G38" i="8"/>
  <c r="AG41" i="8"/>
  <c r="AF41" i="8"/>
  <c r="AE41" i="8"/>
  <c r="AA41" i="8"/>
  <c r="Z41" i="8"/>
  <c r="Y41" i="8"/>
  <c r="U41" i="8"/>
  <c r="AQ41" i="8" s="1"/>
  <c r="T41" i="8"/>
  <c r="S41" i="8"/>
  <c r="O41" i="8"/>
  <c r="N41" i="8"/>
  <c r="M41" i="8"/>
  <c r="I41" i="8"/>
  <c r="H41" i="8"/>
  <c r="G41" i="8"/>
  <c r="AG44" i="8"/>
  <c r="AF44" i="8"/>
  <c r="AE44" i="8"/>
  <c r="AA44" i="8"/>
  <c r="Z44" i="8"/>
  <c r="Y44" i="8"/>
  <c r="U44" i="8"/>
  <c r="T44" i="8"/>
  <c r="S44" i="8"/>
  <c r="O44" i="8"/>
  <c r="N44" i="8"/>
  <c r="M44" i="8"/>
  <c r="I44" i="8"/>
  <c r="H44" i="8"/>
  <c r="G44" i="8"/>
  <c r="AG47" i="8"/>
  <c r="AF47" i="8"/>
  <c r="AE47" i="8"/>
  <c r="AA47" i="8"/>
  <c r="Z47" i="8"/>
  <c r="Y47" i="8"/>
  <c r="U47" i="8"/>
  <c r="T47" i="8"/>
  <c r="S47" i="8"/>
  <c r="AO47" i="8" s="1"/>
  <c r="O47" i="8"/>
  <c r="N47" i="8"/>
  <c r="M47" i="8"/>
  <c r="I47" i="8"/>
  <c r="H47" i="8"/>
  <c r="G47" i="8"/>
  <c r="AG19" i="8"/>
  <c r="AF19" i="8"/>
  <c r="AE19" i="8"/>
  <c r="AA19" i="8"/>
  <c r="Z19" i="8"/>
  <c r="Y19" i="8"/>
  <c r="U19" i="8"/>
  <c r="T19" i="8"/>
  <c r="S19" i="8"/>
  <c r="O19" i="8"/>
  <c r="N19" i="8"/>
  <c r="M19" i="8"/>
  <c r="I19" i="8"/>
  <c r="H19" i="8"/>
  <c r="G19" i="8"/>
  <c r="AG22" i="8"/>
  <c r="AF22" i="8"/>
  <c r="AE22" i="8"/>
  <c r="AA22" i="8"/>
  <c r="Z22" i="8"/>
  <c r="Y22" i="8"/>
  <c r="U22" i="8"/>
  <c r="T22" i="8"/>
  <c r="S22" i="8"/>
  <c r="O22" i="8"/>
  <c r="N22" i="8"/>
  <c r="M22" i="8"/>
  <c r="I22" i="8"/>
  <c r="H22" i="8"/>
  <c r="G22" i="8"/>
  <c r="AG25" i="8"/>
  <c r="AF25" i="8"/>
  <c r="AE25" i="8"/>
  <c r="AA25" i="8"/>
  <c r="Z25" i="8"/>
  <c r="Y25" i="8"/>
  <c r="U25" i="8"/>
  <c r="T25" i="8"/>
  <c r="S25" i="8"/>
  <c r="O25" i="8"/>
  <c r="N25" i="8"/>
  <c r="M25" i="8"/>
  <c r="I25" i="8"/>
  <c r="H25" i="8"/>
  <c r="G25" i="8"/>
  <c r="AG28" i="8"/>
  <c r="AF28" i="8"/>
  <c r="AE28" i="8"/>
  <c r="AA28" i="8"/>
  <c r="Z28" i="8"/>
  <c r="Y28" i="8"/>
  <c r="U28" i="8"/>
  <c r="T28" i="8"/>
  <c r="S28" i="8"/>
  <c r="O28" i="8"/>
  <c r="N28" i="8"/>
  <c r="M28" i="8"/>
  <c r="I28" i="8"/>
  <c r="H28" i="8"/>
  <c r="G28" i="8"/>
  <c r="AG31" i="8"/>
  <c r="AF31" i="8"/>
  <c r="AE31" i="8"/>
  <c r="AA31" i="8"/>
  <c r="Z31" i="8"/>
  <c r="Y31" i="8"/>
  <c r="U31" i="8"/>
  <c r="T31" i="8"/>
  <c r="S31" i="8"/>
  <c r="O31" i="8"/>
  <c r="N31" i="8"/>
  <c r="M31" i="8"/>
  <c r="I31" i="8"/>
  <c r="H31" i="8"/>
  <c r="G31" i="8"/>
  <c r="AG21" i="8"/>
  <c r="AF21" i="8"/>
  <c r="AV22" i="8" s="1"/>
  <c r="AE21" i="8"/>
  <c r="AA21" i="8"/>
  <c r="Z21" i="8"/>
  <c r="AS22" i="8" s="1"/>
  <c r="Y21" i="8"/>
  <c r="U21" i="8"/>
  <c r="T21" i="8"/>
  <c r="S21" i="8"/>
  <c r="O21" i="8"/>
  <c r="N21" i="8"/>
  <c r="M21" i="8"/>
  <c r="I21" i="8"/>
  <c r="AK22" i="8" s="1"/>
  <c r="H21" i="8"/>
  <c r="G21" i="8"/>
  <c r="AG24" i="8"/>
  <c r="AF24" i="8"/>
  <c r="AE24" i="8"/>
  <c r="AA24" i="8"/>
  <c r="Z24" i="8"/>
  <c r="Y24" i="8"/>
  <c r="AR25" i="8" s="1"/>
  <c r="U24" i="8"/>
  <c r="T24" i="8"/>
  <c r="S24" i="8"/>
  <c r="O24" i="8"/>
  <c r="N24" i="8"/>
  <c r="M24" i="8"/>
  <c r="I24" i="8"/>
  <c r="H24" i="8"/>
  <c r="G24" i="8"/>
  <c r="AG27" i="8"/>
  <c r="AF27" i="8"/>
  <c r="AE27" i="8"/>
  <c r="AA27" i="8"/>
  <c r="Z27" i="8"/>
  <c r="Y27" i="8"/>
  <c r="U27" i="8"/>
  <c r="AQ28" i="8" s="1"/>
  <c r="T27" i="8"/>
  <c r="S27" i="8"/>
  <c r="O27" i="8"/>
  <c r="N27" i="8"/>
  <c r="M27" i="8"/>
  <c r="I27" i="8"/>
  <c r="H27" i="8"/>
  <c r="G27" i="8"/>
  <c r="AQ25" i="8"/>
  <c r="AG30" i="8"/>
  <c r="AF30" i="8"/>
  <c r="AE30" i="8"/>
  <c r="AA30" i="8"/>
  <c r="Z30" i="8"/>
  <c r="Y30" i="8"/>
  <c r="U30" i="8"/>
  <c r="T30" i="8"/>
  <c r="S30" i="8"/>
  <c r="O30" i="8"/>
  <c r="N30" i="8"/>
  <c r="M30" i="8"/>
  <c r="I30" i="8"/>
  <c r="AK25" i="8" s="1"/>
  <c r="H30" i="8"/>
  <c r="G30" i="8"/>
  <c r="AG33" i="8"/>
  <c r="AF33" i="8"/>
  <c r="AE33" i="8"/>
  <c r="AA33" i="8"/>
  <c r="Z33" i="8"/>
  <c r="Y33" i="8"/>
  <c r="U33" i="8"/>
  <c r="T33" i="8"/>
  <c r="S33" i="8"/>
  <c r="O33" i="8"/>
  <c r="N33" i="8"/>
  <c r="M33" i="8"/>
  <c r="I33" i="8"/>
  <c r="H33" i="8"/>
  <c r="G33" i="8"/>
  <c r="AG20" i="8"/>
  <c r="AF20" i="8"/>
  <c r="AE20" i="8"/>
  <c r="AA20" i="8"/>
  <c r="AT21" i="8" s="1"/>
  <c r="Z20" i="8"/>
  <c r="Y20" i="8"/>
  <c r="AR20" i="8" s="1"/>
  <c r="U20" i="8"/>
  <c r="T20" i="8"/>
  <c r="S20" i="8"/>
  <c r="O20" i="8"/>
  <c r="N20" i="8"/>
  <c r="M20" i="8"/>
  <c r="I20" i="8"/>
  <c r="H20" i="8"/>
  <c r="AJ20" i="8" s="1"/>
  <c r="G20" i="8"/>
  <c r="AG23" i="8"/>
  <c r="AF23" i="8"/>
  <c r="AE23" i="8"/>
  <c r="AA23" i="8"/>
  <c r="Z23" i="8"/>
  <c r="Y23" i="8"/>
  <c r="U23" i="8"/>
  <c r="T23" i="8"/>
  <c r="S23" i="8"/>
  <c r="O23" i="8"/>
  <c r="N23" i="8"/>
  <c r="M23" i="8"/>
  <c r="I23" i="8"/>
  <c r="H23" i="8"/>
  <c r="AJ24" i="8" s="1"/>
  <c r="G23" i="8"/>
  <c r="AG26" i="8"/>
  <c r="AF26" i="8"/>
  <c r="AE26" i="8"/>
  <c r="AA26" i="8"/>
  <c r="Z26" i="8"/>
  <c r="Y26" i="8"/>
  <c r="U26" i="8"/>
  <c r="T26" i="8"/>
  <c r="AP21" i="8" s="1"/>
  <c r="S26" i="8"/>
  <c r="O26" i="8"/>
  <c r="N26" i="8"/>
  <c r="M26" i="8"/>
  <c r="I26" i="8"/>
  <c r="H26" i="8"/>
  <c r="G26" i="8"/>
  <c r="AG29" i="8"/>
  <c r="AW20" i="8" s="1"/>
  <c r="AF29" i="8"/>
  <c r="AE29" i="8"/>
  <c r="AA29" i="8"/>
  <c r="Z29" i="8"/>
  <c r="Y29" i="8"/>
  <c r="U29" i="8"/>
  <c r="T29" i="8"/>
  <c r="S29" i="8"/>
  <c r="AO20" i="8" s="1"/>
  <c r="O29" i="8"/>
  <c r="N29" i="8"/>
  <c r="M29" i="8"/>
  <c r="I29" i="8"/>
  <c r="H29" i="8"/>
  <c r="G29" i="8"/>
  <c r="AG32" i="8"/>
  <c r="AF32" i="8"/>
  <c r="AE32" i="8"/>
  <c r="AA32" i="8"/>
  <c r="Z32" i="8"/>
  <c r="Y32" i="8"/>
  <c r="U32" i="8"/>
  <c r="T32" i="8"/>
  <c r="S32" i="8"/>
  <c r="O32" i="8"/>
  <c r="N32" i="8"/>
  <c r="M32" i="8"/>
  <c r="I32" i="8"/>
  <c r="H32" i="8"/>
  <c r="AJ32" i="8" s="1"/>
  <c r="G32" i="8"/>
  <c r="AG4" i="8"/>
  <c r="AF4" i="8"/>
  <c r="AE4" i="8"/>
  <c r="AA4" i="8"/>
  <c r="Z4" i="8"/>
  <c r="Y4" i="8"/>
  <c r="U4" i="8"/>
  <c r="T4" i="8"/>
  <c r="S4" i="8"/>
  <c r="O4" i="8"/>
  <c r="N4" i="8"/>
  <c r="M4" i="8"/>
  <c r="I4" i="8"/>
  <c r="H4" i="8"/>
  <c r="G4" i="8"/>
  <c r="AG7" i="8"/>
  <c r="AF7" i="8"/>
  <c r="AE7" i="8"/>
  <c r="AA7" i="8"/>
  <c r="Z7" i="8"/>
  <c r="Y7" i="8"/>
  <c r="U7" i="8"/>
  <c r="T7" i="8"/>
  <c r="S7" i="8"/>
  <c r="O7" i="8"/>
  <c r="N7" i="8"/>
  <c r="M7" i="8"/>
  <c r="I7" i="8"/>
  <c r="H7" i="8"/>
  <c r="G7" i="8"/>
  <c r="AG10" i="8"/>
  <c r="AF10" i="8"/>
  <c r="AE10" i="8"/>
  <c r="AA10" i="8"/>
  <c r="Z10" i="8"/>
  <c r="Y10" i="8"/>
  <c r="U10" i="8"/>
  <c r="T10" i="8"/>
  <c r="S10" i="8"/>
  <c r="O10" i="8"/>
  <c r="N10" i="8"/>
  <c r="M10" i="8"/>
  <c r="I10" i="8"/>
  <c r="H10" i="8"/>
  <c r="G10" i="8"/>
  <c r="AG13" i="8"/>
  <c r="AF13" i="8"/>
  <c r="AE13" i="8"/>
  <c r="AA13" i="8"/>
  <c r="Z13" i="8"/>
  <c r="Y13" i="8"/>
  <c r="U13" i="8"/>
  <c r="T13" i="8"/>
  <c r="S13" i="8"/>
  <c r="O13" i="8"/>
  <c r="N13" i="8"/>
  <c r="M13" i="8"/>
  <c r="I13" i="8"/>
  <c r="H13" i="8"/>
  <c r="G13" i="8"/>
  <c r="AG16" i="8"/>
  <c r="AF16" i="8"/>
  <c r="AE16" i="8"/>
  <c r="AA16" i="8"/>
  <c r="Z16" i="8"/>
  <c r="Y16" i="8"/>
  <c r="U16" i="8"/>
  <c r="T16" i="8"/>
  <c r="S16" i="8"/>
  <c r="O16" i="8"/>
  <c r="N16" i="8"/>
  <c r="M16" i="8"/>
  <c r="I16" i="8"/>
  <c r="H16" i="8"/>
  <c r="G16" i="8"/>
  <c r="AG6" i="8"/>
  <c r="AF6" i="8"/>
  <c r="AE6" i="8"/>
  <c r="AA6" i="8"/>
  <c r="Z6" i="8"/>
  <c r="Y6" i="8"/>
  <c r="U6" i="8"/>
  <c r="T6" i="8"/>
  <c r="S6" i="8"/>
  <c r="O6" i="8"/>
  <c r="N6" i="8"/>
  <c r="M6" i="8"/>
  <c r="I6" i="8"/>
  <c r="H6" i="8"/>
  <c r="G6" i="8"/>
  <c r="AG9" i="8"/>
  <c r="AF9" i="8"/>
  <c r="AE9" i="8"/>
  <c r="AA9" i="8"/>
  <c r="Z9" i="8"/>
  <c r="Y9" i="8"/>
  <c r="U9" i="8"/>
  <c r="T9" i="8"/>
  <c r="S9" i="8"/>
  <c r="O9" i="8"/>
  <c r="N9" i="8"/>
  <c r="M9" i="8"/>
  <c r="AL9" i="8" s="1"/>
  <c r="I9" i="8"/>
  <c r="H9" i="8"/>
  <c r="G9" i="8"/>
  <c r="AG12" i="8"/>
  <c r="AF12" i="8"/>
  <c r="AE12" i="8"/>
  <c r="AA12" i="8"/>
  <c r="AT13" i="8" s="1"/>
  <c r="Z12" i="8"/>
  <c r="Y12" i="8"/>
  <c r="U12" i="8"/>
  <c r="T12" i="8"/>
  <c r="S12" i="8"/>
  <c r="O12" i="8"/>
  <c r="N12" i="8"/>
  <c r="M12" i="8"/>
  <c r="AL13" i="8" s="1"/>
  <c r="I12" i="8"/>
  <c r="H12" i="8"/>
  <c r="AJ12" i="8" s="1"/>
  <c r="G12" i="8"/>
  <c r="AG15" i="8"/>
  <c r="AF15" i="8"/>
  <c r="AE15" i="8"/>
  <c r="AA15" i="8"/>
  <c r="Z15" i="8"/>
  <c r="Y15" i="8"/>
  <c r="U15" i="8"/>
  <c r="T15" i="8"/>
  <c r="S15" i="8"/>
  <c r="O15" i="8"/>
  <c r="N15" i="8"/>
  <c r="M15" i="8"/>
  <c r="I15" i="8"/>
  <c r="H15" i="8"/>
  <c r="G15" i="8"/>
  <c r="AG18" i="8"/>
  <c r="AF18" i="8"/>
  <c r="AE18" i="8"/>
  <c r="AA18" i="8"/>
  <c r="Z18" i="8"/>
  <c r="Y18" i="8"/>
  <c r="U18" i="8"/>
  <c r="T18" i="8"/>
  <c r="S18" i="8"/>
  <c r="O18" i="8"/>
  <c r="N18" i="8"/>
  <c r="M18" i="8"/>
  <c r="I18" i="8"/>
  <c r="H18" i="8"/>
  <c r="G18" i="8"/>
  <c r="AG5" i="8"/>
  <c r="AF5" i="8"/>
  <c r="AE5" i="8"/>
  <c r="AA5" i="8"/>
  <c r="AT5" i="8" s="1"/>
  <c r="Z5" i="8"/>
  <c r="Y5" i="8"/>
  <c r="U5" i="8"/>
  <c r="T5" i="8"/>
  <c r="AP5" i="8" s="1"/>
  <c r="S5" i="8"/>
  <c r="O5" i="8"/>
  <c r="N5" i="8"/>
  <c r="M5" i="8"/>
  <c r="AL5" i="8" s="1"/>
  <c r="I5" i="8"/>
  <c r="H5" i="8"/>
  <c r="G5" i="8"/>
  <c r="AG8" i="8"/>
  <c r="AF8" i="8"/>
  <c r="AV8" i="8" s="1"/>
  <c r="AE8" i="8"/>
  <c r="AA8" i="8"/>
  <c r="Z8" i="8"/>
  <c r="Y8" i="8"/>
  <c r="U8" i="8"/>
  <c r="T8" i="8"/>
  <c r="S8" i="8"/>
  <c r="O8" i="8"/>
  <c r="AN8" i="8" s="1"/>
  <c r="N8" i="8"/>
  <c r="M8" i="8"/>
  <c r="I8" i="8"/>
  <c r="H8" i="8"/>
  <c r="AJ8" i="8" s="1"/>
  <c r="G8" i="8"/>
  <c r="AG11" i="8"/>
  <c r="AF11" i="8"/>
  <c r="AE11" i="8"/>
  <c r="AA11" i="8"/>
  <c r="Z11" i="8"/>
  <c r="Y11" i="8"/>
  <c r="U11" i="8"/>
  <c r="T11" i="8"/>
  <c r="S11" i="8"/>
  <c r="O11" i="8"/>
  <c r="N11" i="8"/>
  <c r="M11" i="8"/>
  <c r="I11" i="8"/>
  <c r="H11" i="8"/>
  <c r="G11" i="8"/>
  <c r="AG14" i="8"/>
  <c r="AF14" i="8"/>
  <c r="AE14" i="8"/>
  <c r="AA14" i="8"/>
  <c r="AT15" i="8" s="1"/>
  <c r="Z14" i="8"/>
  <c r="Y14" i="8"/>
  <c r="U14" i="8"/>
  <c r="T14" i="8"/>
  <c r="S14" i="8"/>
  <c r="O14" i="8"/>
  <c r="N14" i="8"/>
  <c r="M14" i="8"/>
  <c r="I14" i="8"/>
  <c r="H14" i="8"/>
  <c r="G14" i="8"/>
  <c r="AG17" i="8"/>
  <c r="AF17" i="8"/>
  <c r="AE17" i="8"/>
  <c r="AA17" i="8"/>
  <c r="Z17" i="8"/>
  <c r="Y17" i="8"/>
  <c r="U17" i="8"/>
  <c r="T17" i="8"/>
  <c r="S17" i="8"/>
  <c r="O17" i="8"/>
  <c r="AN18" i="8" s="1"/>
  <c r="N17" i="8"/>
  <c r="M17" i="8"/>
  <c r="I17" i="8"/>
  <c r="H17" i="8"/>
  <c r="G17" i="8"/>
  <c r="AG78" i="7"/>
  <c r="AF78" i="7"/>
  <c r="AE78" i="7"/>
  <c r="AA78" i="7"/>
  <c r="Z78" i="7"/>
  <c r="Y78" i="7"/>
  <c r="U78" i="7"/>
  <c r="T78" i="7"/>
  <c r="S78" i="7"/>
  <c r="O78" i="7"/>
  <c r="N78" i="7"/>
  <c r="M78" i="7"/>
  <c r="I78" i="7"/>
  <c r="H78" i="7"/>
  <c r="G78" i="7"/>
  <c r="AG63" i="7"/>
  <c r="AF63" i="7"/>
  <c r="AE63" i="7"/>
  <c r="AA63" i="7"/>
  <c r="Z63" i="7"/>
  <c r="Y63" i="7"/>
  <c r="U63" i="7"/>
  <c r="T63" i="7"/>
  <c r="S63" i="7"/>
  <c r="O63" i="7"/>
  <c r="N63" i="7"/>
  <c r="M63" i="7"/>
  <c r="I63" i="7"/>
  <c r="H63" i="7"/>
  <c r="G63" i="7"/>
  <c r="AG48" i="7"/>
  <c r="AF48" i="7"/>
  <c r="AE48" i="7"/>
  <c r="AA48" i="7"/>
  <c r="Z48" i="7"/>
  <c r="Y48" i="7"/>
  <c r="U48" i="7"/>
  <c r="T48" i="7"/>
  <c r="S48" i="7"/>
  <c r="O48" i="7"/>
  <c r="N48" i="7"/>
  <c r="M48" i="7"/>
  <c r="I48" i="7"/>
  <c r="H48" i="7"/>
  <c r="G48" i="7"/>
  <c r="AG33" i="7"/>
  <c r="AF33" i="7"/>
  <c r="AE33" i="7"/>
  <c r="AA33" i="7"/>
  <c r="Z33" i="7"/>
  <c r="Y33" i="7"/>
  <c r="U33" i="7"/>
  <c r="T33" i="7"/>
  <c r="S33" i="7"/>
  <c r="O33" i="7"/>
  <c r="N33" i="7"/>
  <c r="M33" i="7"/>
  <c r="I33" i="7"/>
  <c r="H33" i="7"/>
  <c r="G33" i="7"/>
  <c r="AG18" i="7"/>
  <c r="AF18" i="7"/>
  <c r="AE18" i="7"/>
  <c r="AA18" i="7"/>
  <c r="Z18" i="7"/>
  <c r="Y18" i="7"/>
  <c r="U18" i="7"/>
  <c r="T18" i="7"/>
  <c r="S18" i="7"/>
  <c r="O18" i="7"/>
  <c r="N18" i="7"/>
  <c r="M18" i="7"/>
  <c r="I18" i="7"/>
  <c r="H18" i="7"/>
  <c r="G18" i="7"/>
  <c r="AG77" i="7"/>
  <c r="AF77" i="7"/>
  <c r="AE77" i="7"/>
  <c r="AA77" i="7"/>
  <c r="Z77" i="7"/>
  <c r="Y77" i="7"/>
  <c r="U77" i="7"/>
  <c r="T77" i="7"/>
  <c r="S77" i="7"/>
  <c r="O77" i="7"/>
  <c r="N77" i="7"/>
  <c r="M77" i="7"/>
  <c r="I77" i="7"/>
  <c r="H77" i="7"/>
  <c r="G77" i="7"/>
  <c r="AG62" i="7"/>
  <c r="AF62" i="7"/>
  <c r="AE62" i="7"/>
  <c r="AA62" i="7"/>
  <c r="Z62" i="7"/>
  <c r="Y62" i="7"/>
  <c r="U62" i="7"/>
  <c r="T62" i="7"/>
  <c r="S62" i="7"/>
  <c r="O62" i="7"/>
  <c r="N62" i="7"/>
  <c r="M62" i="7"/>
  <c r="I62" i="7"/>
  <c r="H62" i="7"/>
  <c r="G62" i="7"/>
  <c r="AG47" i="7"/>
  <c r="AF47" i="7"/>
  <c r="AE47" i="7"/>
  <c r="AA47" i="7"/>
  <c r="Z47" i="7"/>
  <c r="Y47" i="7"/>
  <c r="U47" i="7"/>
  <c r="T47" i="7"/>
  <c r="S47" i="7"/>
  <c r="O47" i="7"/>
  <c r="N47" i="7"/>
  <c r="M47" i="7"/>
  <c r="I47" i="7"/>
  <c r="H47" i="7"/>
  <c r="G47" i="7"/>
  <c r="AG32" i="7"/>
  <c r="AF32" i="7"/>
  <c r="AE32" i="7"/>
  <c r="AA32" i="7"/>
  <c r="Z32" i="7"/>
  <c r="Y32" i="7"/>
  <c r="U32" i="7"/>
  <c r="T32" i="7"/>
  <c r="S32" i="7"/>
  <c r="O32" i="7"/>
  <c r="N32" i="7"/>
  <c r="M32" i="7"/>
  <c r="I32" i="7"/>
  <c r="H32" i="7"/>
  <c r="G32" i="7"/>
  <c r="AG17" i="7"/>
  <c r="AF17" i="7"/>
  <c r="AE17" i="7"/>
  <c r="AA17" i="7"/>
  <c r="Z17" i="7"/>
  <c r="Y17" i="7"/>
  <c r="U17" i="7"/>
  <c r="T17" i="7"/>
  <c r="S17" i="7"/>
  <c r="O17" i="7"/>
  <c r="N17" i="7"/>
  <c r="M17" i="7"/>
  <c r="I17" i="7"/>
  <c r="H17" i="7"/>
  <c r="G17" i="7"/>
  <c r="AG76" i="7"/>
  <c r="AF76" i="7"/>
  <c r="AE76" i="7"/>
  <c r="AA76" i="7"/>
  <c r="Z76" i="7"/>
  <c r="Y76" i="7"/>
  <c r="U76" i="7"/>
  <c r="T76" i="7"/>
  <c r="S76" i="7"/>
  <c r="O76" i="7"/>
  <c r="N76" i="7"/>
  <c r="M76" i="7"/>
  <c r="I76" i="7"/>
  <c r="H76" i="7"/>
  <c r="G76" i="7"/>
  <c r="AG61" i="7"/>
  <c r="AF61" i="7"/>
  <c r="AE61" i="7"/>
  <c r="AA61" i="7"/>
  <c r="Z61" i="7"/>
  <c r="Y61" i="7"/>
  <c r="U61" i="7"/>
  <c r="T61" i="7"/>
  <c r="S61" i="7"/>
  <c r="O61" i="7"/>
  <c r="N61" i="7"/>
  <c r="M61" i="7"/>
  <c r="I61" i="7"/>
  <c r="H61" i="7"/>
  <c r="G61" i="7"/>
  <c r="AG46" i="7"/>
  <c r="AF46" i="7"/>
  <c r="AE46" i="7"/>
  <c r="AA46" i="7"/>
  <c r="Z46" i="7"/>
  <c r="Y46" i="7"/>
  <c r="U46" i="7"/>
  <c r="T46" i="7"/>
  <c r="S46" i="7"/>
  <c r="O46" i="7"/>
  <c r="N46" i="7"/>
  <c r="M46" i="7"/>
  <c r="I46" i="7"/>
  <c r="H46" i="7"/>
  <c r="G46" i="7"/>
  <c r="AG31" i="7"/>
  <c r="AF31" i="7"/>
  <c r="AE31" i="7"/>
  <c r="AA31" i="7"/>
  <c r="Z31" i="7"/>
  <c r="Y31" i="7"/>
  <c r="U31" i="7"/>
  <c r="T31" i="7"/>
  <c r="S31" i="7"/>
  <c r="O31" i="7"/>
  <c r="N31" i="7"/>
  <c r="M31" i="7"/>
  <c r="I31" i="7"/>
  <c r="H31" i="7"/>
  <c r="G31" i="7"/>
  <c r="AG16" i="7"/>
  <c r="AF16" i="7"/>
  <c r="AE16" i="7"/>
  <c r="AA16" i="7"/>
  <c r="Z16" i="7"/>
  <c r="Y16" i="7"/>
  <c r="U16" i="7"/>
  <c r="T16" i="7"/>
  <c r="S16" i="7"/>
  <c r="O16" i="7"/>
  <c r="N16" i="7"/>
  <c r="M16" i="7"/>
  <c r="I16" i="7"/>
  <c r="H16" i="7"/>
  <c r="G16" i="7"/>
  <c r="AG75" i="7"/>
  <c r="AF75" i="7"/>
  <c r="AE75" i="7"/>
  <c r="AA75" i="7"/>
  <c r="Z75" i="7"/>
  <c r="Y75" i="7"/>
  <c r="U75" i="7"/>
  <c r="T75" i="7"/>
  <c r="S75" i="7"/>
  <c r="O75" i="7"/>
  <c r="N75" i="7"/>
  <c r="M75" i="7"/>
  <c r="I75" i="7"/>
  <c r="H75" i="7"/>
  <c r="G75" i="7"/>
  <c r="AG60" i="7"/>
  <c r="AF60" i="7"/>
  <c r="AE60" i="7"/>
  <c r="AA60" i="7"/>
  <c r="Z60" i="7"/>
  <c r="Y60" i="7"/>
  <c r="U60" i="7"/>
  <c r="T60" i="7"/>
  <c r="S60" i="7"/>
  <c r="O60" i="7"/>
  <c r="N60" i="7"/>
  <c r="M60" i="7"/>
  <c r="I60" i="7"/>
  <c r="H60" i="7"/>
  <c r="G60" i="7"/>
  <c r="AG45" i="7"/>
  <c r="AF45" i="7"/>
  <c r="AE45" i="7"/>
  <c r="AA45" i="7"/>
  <c r="Z45" i="7"/>
  <c r="Y45" i="7"/>
  <c r="U45" i="7"/>
  <c r="T45" i="7"/>
  <c r="S45" i="7"/>
  <c r="O45" i="7"/>
  <c r="N45" i="7"/>
  <c r="M45" i="7"/>
  <c r="I45" i="7"/>
  <c r="H45" i="7"/>
  <c r="G45" i="7"/>
  <c r="AG30" i="7"/>
  <c r="AF30" i="7"/>
  <c r="AE30" i="7"/>
  <c r="AA30" i="7"/>
  <c r="Z30" i="7"/>
  <c r="Y30" i="7"/>
  <c r="U30" i="7"/>
  <c r="T30" i="7"/>
  <c r="S30" i="7"/>
  <c r="O30" i="7"/>
  <c r="N30" i="7"/>
  <c r="M30" i="7"/>
  <c r="I30" i="7"/>
  <c r="H30" i="7"/>
  <c r="G30" i="7"/>
  <c r="AG15" i="7"/>
  <c r="AF15" i="7"/>
  <c r="AE15" i="7"/>
  <c r="AA15" i="7"/>
  <c r="Z15" i="7"/>
  <c r="Y15" i="7"/>
  <c r="U15" i="7"/>
  <c r="T15" i="7"/>
  <c r="S15" i="7"/>
  <c r="O15" i="7"/>
  <c r="N15" i="7"/>
  <c r="M15" i="7"/>
  <c r="I15" i="7"/>
  <c r="H15" i="7"/>
  <c r="G15" i="7"/>
  <c r="AG74" i="7"/>
  <c r="AF74" i="7"/>
  <c r="AE74" i="7"/>
  <c r="AA74" i="7"/>
  <c r="Z74" i="7"/>
  <c r="Y74" i="7"/>
  <c r="U74" i="7"/>
  <c r="T74" i="7"/>
  <c r="S74" i="7"/>
  <c r="O74" i="7"/>
  <c r="N74" i="7"/>
  <c r="M74" i="7"/>
  <c r="I74" i="7"/>
  <c r="H74" i="7"/>
  <c r="G74" i="7"/>
  <c r="AG59" i="7"/>
  <c r="AF59" i="7"/>
  <c r="AE59" i="7"/>
  <c r="AA59" i="7"/>
  <c r="Z59" i="7"/>
  <c r="Y59" i="7"/>
  <c r="U59" i="7"/>
  <c r="T59" i="7"/>
  <c r="S59" i="7"/>
  <c r="O59" i="7"/>
  <c r="N59" i="7"/>
  <c r="M59" i="7"/>
  <c r="I59" i="7"/>
  <c r="H59" i="7"/>
  <c r="G59" i="7"/>
  <c r="AG44" i="7"/>
  <c r="AF44" i="7"/>
  <c r="AE44" i="7"/>
  <c r="AA44" i="7"/>
  <c r="Z44" i="7"/>
  <c r="Y44" i="7"/>
  <c r="U44" i="7"/>
  <c r="T44" i="7"/>
  <c r="S44" i="7"/>
  <c r="O44" i="7"/>
  <c r="N44" i="7"/>
  <c r="M44" i="7"/>
  <c r="I44" i="7"/>
  <c r="H44" i="7"/>
  <c r="G44" i="7"/>
  <c r="AG29" i="7"/>
  <c r="AF29" i="7"/>
  <c r="AE29" i="7"/>
  <c r="AA29" i="7"/>
  <c r="Z29" i="7"/>
  <c r="Y29" i="7"/>
  <c r="U29" i="7"/>
  <c r="T29" i="7"/>
  <c r="S29" i="7"/>
  <c r="O29" i="7"/>
  <c r="N29" i="7"/>
  <c r="M29" i="7"/>
  <c r="I29" i="7"/>
  <c r="H29" i="7"/>
  <c r="G29" i="7"/>
  <c r="AG14" i="7"/>
  <c r="AF14" i="7"/>
  <c r="AE14" i="7"/>
  <c r="AA14" i="7"/>
  <c r="Z14" i="7"/>
  <c r="Y14" i="7"/>
  <c r="U14" i="7"/>
  <c r="T14" i="7"/>
  <c r="S14" i="7"/>
  <c r="O14" i="7"/>
  <c r="N14" i="7"/>
  <c r="M14" i="7"/>
  <c r="I14" i="7"/>
  <c r="H14" i="7"/>
  <c r="G14" i="7"/>
  <c r="AG73" i="7"/>
  <c r="AF73" i="7"/>
  <c r="AE73" i="7"/>
  <c r="AA73" i="7"/>
  <c r="Z73" i="7"/>
  <c r="Y73" i="7"/>
  <c r="U73" i="7"/>
  <c r="T73" i="7"/>
  <c r="S73" i="7"/>
  <c r="O73" i="7"/>
  <c r="N73" i="7"/>
  <c r="M73" i="7"/>
  <c r="I73" i="7"/>
  <c r="H73" i="7"/>
  <c r="G73" i="7"/>
  <c r="AG58" i="7"/>
  <c r="AF58" i="7"/>
  <c r="AE58" i="7"/>
  <c r="AA58" i="7"/>
  <c r="Z58" i="7"/>
  <c r="Y58" i="7"/>
  <c r="U58" i="7"/>
  <c r="T58" i="7"/>
  <c r="S58" i="7"/>
  <c r="O58" i="7"/>
  <c r="N58" i="7"/>
  <c r="M58" i="7"/>
  <c r="I58" i="7"/>
  <c r="H58" i="7"/>
  <c r="G58" i="7"/>
  <c r="AG43" i="7"/>
  <c r="AF43" i="7"/>
  <c r="AE43" i="7"/>
  <c r="AA43" i="7"/>
  <c r="Z43" i="7"/>
  <c r="Y43" i="7"/>
  <c r="U43" i="7"/>
  <c r="T43" i="7"/>
  <c r="S43" i="7"/>
  <c r="O43" i="7"/>
  <c r="N43" i="7"/>
  <c r="M43" i="7"/>
  <c r="I43" i="7"/>
  <c r="H43" i="7"/>
  <c r="G43" i="7"/>
  <c r="AG28" i="7"/>
  <c r="AF28" i="7"/>
  <c r="AE28" i="7"/>
  <c r="AA28" i="7"/>
  <c r="Z28" i="7"/>
  <c r="Y28" i="7"/>
  <c r="U28" i="7"/>
  <c r="T28" i="7"/>
  <c r="S28" i="7"/>
  <c r="O28" i="7"/>
  <c r="N28" i="7"/>
  <c r="M28" i="7"/>
  <c r="I28" i="7"/>
  <c r="H28" i="7"/>
  <c r="G28" i="7"/>
  <c r="AG13" i="7"/>
  <c r="AF13" i="7"/>
  <c r="AE13" i="7"/>
  <c r="AA13" i="7"/>
  <c r="Z13" i="7"/>
  <c r="Y13" i="7"/>
  <c r="U13" i="7"/>
  <c r="T13" i="7"/>
  <c r="S13" i="7"/>
  <c r="O13" i="7"/>
  <c r="N13" i="7"/>
  <c r="M13" i="7"/>
  <c r="I13" i="7"/>
  <c r="H13" i="7"/>
  <c r="G13" i="7"/>
  <c r="AG72" i="7"/>
  <c r="AF72" i="7"/>
  <c r="AE72" i="7"/>
  <c r="AA72" i="7"/>
  <c r="Z72" i="7"/>
  <c r="Y72" i="7"/>
  <c r="U72" i="7"/>
  <c r="T72" i="7"/>
  <c r="S72" i="7"/>
  <c r="O72" i="7"/>
  <c r="N72" i="7"/>
  <c r="M72" i="7"/>
  <c r="I72" i="7"/>
  <c r="H72" i="7"/>
  <c r="G72" i="7"/>
  <c r="AG57" i="7"/>
  <c r="AF57" i="7"/>
  <c r="AE57" i="7"/>
  <c r="AA57" i="7"/>
  <c r="Z57" i="7"/>
  <c r="Y57" i="7"/>
  <c r="U57" i="7"/>
  <c r="T57" i="7"/>
  <c r="S57" i="7"/>
  <c r="O57" i="7"/>
  <c r="N57" i="7"/>
  <c r="M57" i="7"/>
  <c r="I57" i="7"/>
  <c r="H57" i="7"/>
  <c r="G57" i="7"/>
  <c r="AG42" i="7"/>
  <c r="AF42" i="7"/>
  <c r="AE42" i="7"/>
  <c r="AA42" i="7"/>
  <c r="Z42" i="7"/>
  <c r="Y42" i="7"/>
  <c r="U42" i="7"/>
  <c r="T42" i="7"/>
  <c r="S42" i="7"/>
  <c r="O42" i="7"/>
  <c r="N42" i="7"/>
  <c r="M42" i="7"/>
  <c r="I42" i="7"/>
  <c r="H42" i="7"/>
  <c r="G42" i="7"/>
  <c r="AG27" i="7"/>
  <c r="AF27" i="7"/>
  <c r="AE27" i="7"/>
  <c r="AA27" i="7"/>
  <c r="Z27" i="7"/>
  <c r="Y27" i="7"/>
  <c r="U27" i="7"/>
  <c r="T27" i="7"/>
  <c r="S27" i="7"/>
  <c r="O27" i="7"/>
  <c r="N27" i="7"/>
  <c r="M27" i="7"/>
  <c r="I27" i="7"/>
  <c r="H27" i="7"/>
  <c r="G27" i="7"/>
  <c r="AG12" i="7"/>
  <c r="AF12" i="7"/>
  <c r="AE12" i="7"/>
  <c r="AA12" i="7"/>
  <c r="Z12" i="7"/>
  <c r="Y12" i="7"/>
  <c r="U12" i="7"/>
  <c r="T12" i="7"/>
  <c r="S12" i="7"/>
  <c r="O12" i="7"/>
  <c r="N12" i="7"/>
  <c r="M12" i="7"/>
  <c r="I12" i="7"/>
  <c r="H12" i="7"/>
  <c r="G12" i="7"/>
  <c r="AG71" i="7"/>
  <c r="AF71" i="7"/>
  <c r="AE71" i="7"/>
  <c r="AA71" i="7"/>
  <c r="Z71" i="7"/>
  <c r="Y71" i="7"/>
  <c r="U71" i="7"/>
  <c r="T71" i="7"/>
  <c r="S71" i="7"/>
  <c r="O71" i="7"/>
  <c r="N71" i="7"/>
  <c r="M71" i="7"/>
  <c r="I71" i="7"/>
  <c r="H71" i="7"/>
  <c r="G71" i="7"/>
  <c r="AG56" i="7"/>
  <c r="AF56" i="7"/>
  <c r="AE56" i="7"/>
  <c r="AA56" i="7"/>
  <c r="Z56" i="7"/>
  <c r="Y56" i="7"/>
  <c r="U56" i="7"/>
  <c r="T56" i="7"/>
  <c r="S56" i="7"/>
  <c r="O56" i="7"/>
  <c r="N56" i="7"/>
  <c r="M56" i="7"/>
  <c r="I56" i="7"/>
  <c r="H56" i="7"/>
  <c r="G56" i="7"/>
  <c r="AG41" i="7"/>
  <c r="AF41" i="7"/>
  <c r="AE41" i="7"/>
  <c r="AA41" i="7"/>
  <c r="Z41" i="7"/>
  <c r="Y41" i="7"/>
  <c r="U41" i="7"/>
  <c r="T41" i="7"/>
  <c r="S41" i="7"/>
  <c r="O41" i="7"/>
  <c r="N41" i="7"/>
  <c r="M41" i="7"/>
  <c r="I41" i="7"/>
  <c r="H41" i="7"/>
  <c r="G41" i="7"/>
  <c r="AG26" i="7"/>
  <c r="AF26" i="7"/>
  <c r="AE26" i="7"/>
  <c r="AA26" i="7"/>
  <c r="Z26" i="7"/>
  <c r="Y26" i="7"/>
  <c r="U26" i="7"/>
  <c r="T26" i="7"/>
  <c r="S26" i="7"/>
  <c r="O26" i="7"/>
  <c r="N26" i="7"/>
  <c r="M26" i="7"/>
  <c r="I26" i="7"/>
  <c r="H26" i="7"/>
  <c r="G26" i="7"/>
  <c r="AG11" i="7"/>
  <c r="AF11" i="7"/>
  <c r="AE11" i="7"/>
  <c r="AA11" i="7"/>
  <c r="Z11" i="7"/>
  <c r="Y11" i="7"/>
  <c r="U11" i="7"/>
  <c r="T11" i="7"/>
  <c r="S11" i="7"/>
  <c r="O11" i="7"/>
  <c r="N11" i="7"/>
  <c r="M11" i="7"/>
  <c r="I11" i="7"/>
  <c r="H11" i="7"/>
  <c r="G11" i="7"/>
  <c r="AG70" i="7"/>
  <c r="AF70" i="7"/>
  <c r="AE70" i="7"/>
  <c r="AA70" i="7"/>
  <c r="Z70" i="7"/>
  <c r="Y70" i="7"/>
  <c r="U70" i="7"/>
  <c r="T70" i="7"/>
  <c r="S70" i="7"/>
  <c r="O70" i="7"/>
  <c r="N70" i="7"/>
  <c r="M70" i="7"/>
  <c r="I70" i="7"/>
  <c r="H70" i="7"/>
  <c r="G70" i="7"/>
  <c r="AG55" i="7"/>
  <c r="AF55" i="7"/>
  <c r="AE55" i="7"/>
  <c r="AA55" i="7"/>
  <c r="Z55" i="7"/>
  <c r="Y55" i="7"/>
  <c r="U55" i="7"/>
  <c r="T55" i="7"/>
  <c r="S55" i="7"/>
  <c r="O55" i="7"/>
  <c r="N55" i="7"/>
  <c r="M55" i="7"/>
  <c r="I55" i="7"/>
  <c r="H55" i="7"/>
  <c r="G55" i="7"/>
  <c r="AG40" i="7"/>
  <c r="AF40" i="7"/>
  <c r="AE40" i="7"/>
  <c r="AA40" i="7"/>
  <c r="Z40" i="7"/>
  <c r="Y40" i="7"/>
  <c r="U40" i="7"/>
  <c r="T40" i="7"/>
  <c r="S40" i="7"/>
  <c r="O40" i="7"/>
  <c r="N40" i="7"/>
  <c r="M40" i="7"/>
  <c r="I40" i="7"/>
  <c r="H40" i="7"/>
  <c r="G40" i="7"/>
  <c r="AG25" i="7"/>
  <c r="AF25" i="7"/>
  <c r="AE25" i="7"/>
  <c r="AA25" i="7"/>
  <c r="Z25" i="7"/>
  <c r="Y25" i="7"/>
  <c r="U25" i="7"/>
  <c r="T25" i="7"/>
  <c r="S25" i="7"/>
  <c r="O25" i="7"/>
  <c r="N25" i="7"/>
  <c r="M25" i="7"/>
  <c r="I25" i="7"/>
  <c r="H25" i="7"/>
  <c r="G25" i="7"/>
  <c r="AG10" i="7"/>
  <c r="AF10" i="7"/>
  <c r="AE10" i="7"/>
  <c r="AA10" i="7"/>
  <c r="Z10" i="7"/>
  <c r="Y10" i="7"/>
  <c r="U10" i="7"/>
  <c r="T10" i="7"/>
  <c r="S10" i="7"/>
  <c r="O10" i="7"/>
  <c r="N10" i="7"/>
  <c r="M10" i="7"/>
  <c r="I10" i="7"/>
  <c r="H10" i="7"/>
  <c r="G10" i="7"/>
  <c r="AG69" i="7"/>
  <c r="AF69" i="7"/>
  <c r="AE69" i="7"/>
  <c r="AA69" i="7"/>
  <c r="Z69" i="7"/>
  <c r="Y69" i="7"/>
  <c r="U69" i="7"/>
  <c r="T69" i="7"/>
  <c r="S69" i="7"/>
  <c r="O69" i="7"/>
  <c r="N69" i="7"/>
  <c r="M69" i="7"/>
  <c r="I69" i="7"/>
  <c r="H69" i="7"/>
  <c r="G69" i="7"/>
  <c r="AG54" i="7"/>
  <c r="AF54" i="7"/>
  <c r="AE54" i="7"/>
  <c r="AA54" i="7"/>
  <c r="Z54" i="7"/>
  <c r="Y54" i="7"/>
  <c r="U54" i="7"/>
  <c r="T54" i="7"/>
  <c r="S54" i="7"/>
  <c r="O54" i="7"/>
  <c r="N54" i="7"/>
  <c r="M54" i="7"/>
  <c r="I54" i="7"/>
  <c r="H54" i="7"/>
  <c r="G54" i="7"/>
  <c r="AG39" i="7"/>
  <c r="AF39" i="7"/>
  <c r="AE39" i="7"/>
  <c r="AA39" i="7"/>
  <c r="Z39" i="7"/>
  <c r="Y39" i="7"/>
  <c r="U39" i="7"/>
  <c r="T39" i="7"/>
  <c r="S39" i="7"/>
  <c r="O39" i="7"/>
  <c r="N39" i="7"/>
  <c r="M39" i="7"/>
  <c r="I39" i="7"/>
  <c r="H39" i="7"/>
  <c r="G39" i="7"/>
  <c r="AG24" i="7"/>
  <c r="AF24" i="7"/>
  <c r="AE24" i="7"/>
  <c r="AA24" i="7"/>
  <c r="Z24" i="7"/>
  <c r="Y24" i="7"/>
  <c r="U24" i="7"/>
  <c r="T24" i="7"/>
  <c r="S24" i="7"/>
  <c r="O24" i="7"/>
  <c r="N24" i="7"/>
  <c r="M24" i="7"/>
  <c r="I24" i="7"/>
  <c r="H24" i="7"/>
  <c r="G24" i="7"/>
  <c r="AG9" i="7"/>
  <c r="AF9" i="7"/>
  <c r="AE9" i="7"/>
  <c r="AA9" i="7"/>
  <c r="Z9" i="7"/>
  <c r="Y9" i="7"/>
  <c r="U9" i="7"/>
  <c r="T9" i="7"/>
  <c r="S9" i="7"/>
  <c r="O9" i="7"/>
  <c r="N9" i="7"/>
  <c r="M9" i="7"/>
  <c r="I9" i="7"/>
  <c r="H9" i="7"/>
  <c r="G9" i="7"/>
  <c r="AG68" i="7"/>
  <c r="AF68" i="7"/>
  <c r="AE68" i="7"/>
  <c r="AA68" i="7"/>
  <c r="Z68" i="7"/>
  <c r="Y68" i="7"/>
  <c r="U68" i="7"/>
  <c r="T68" i="7"/>
  <c r="S68" i="7"/>
  <c r="O68" i="7"/>
  <c r="N68" i="7"/>
  <c r="M68" i="7"/>
  <c r="I68" i="7"/>
  <c r="H68" i="7"/>
  <c r="G68" i="7"/>
  <c r="AG53" i="7"/>
  <c r="AF53" i="7"/>
  <c r="AE53" i="7"/>
  <c r="AA53" i="7"/>
  <c r="Z53" i="7"/>
  <c r="Y53" i="7"/>
  <c r="U53" i="7"/>
  <c r="T53" i="7"/>
  <c r="S53" i="7"/>
  <c r="O53" i="7"/>
  <c r="N53" i="7"/>
  <c r="M53" i="7"/>
  <c r="I53" i="7"/>
  <c r="H53" i="7"/>
  <c r="G53" i="7"/>
  <c r="AG38" i="7"/>
  <c r="AF38" i="7"/>
  <c r="AE38" i="7"/>
  <c r="AA38" i="7"/>
  <c r="Z38" i="7"/>
  <c r="Y38" i="7"/>
  <c r="U38" i="7"/>
  <c r="T38" i="7"/>
  <c r="S38" i="7"/>
  <c r="O38" i="7"/>
  <c r="N38" i="7"/>
  <c r="M38" i="7"/>
  <c r="I38" i="7"/>
  <c r="H38" i="7"/>
  <c r="G38" i="7"/>
  <c r="AG23" i="7"/>
  <c r="AF23" i="7"/>
  <c r="AE23" i="7"/>
  <c r="AA23" i="7"/>
  <c r="Z23" i="7"/>
  <c r="Y23" i="7"/>
  <c r="U23" i="7"/>
  <c r="T23" i="7"/>
  <c r="S23" i="7"/>
  <c r="O23" i="7"/>
  <c r="N23" i="7"/>
  <c r="M23" i="7"/>
  <c r="I23" i="7"/>
  <c r="H23" i="7"/>
  <c r="G23" i="7"/>
  <c r="AG8" i="7"/>
  <c r="AF8" i="7"/>
  <c r="AE8" i="7"/>
  <c r="AA8" i="7"/>
  <c r="Z8" i="7"/>
  <c r="Y8" i="7"/>
  <c r="U8" i="7"/>
  <c r="T8" i="7"/>
  <c r="S8" i="7"/>
  <c r="O8" i="7"/>
  <c r="N8" i="7"/>
  <c r="M8" i="7"/>
  <c r="I8" i="7"/>
  <c r="H8" i="7"/>
  <c r="G8" i="7"/>
  <c r="AG67" i="7"/>
  <c r="AF67" i="7"/>
  <c r="AE67" i="7"/>
  <c r="AA67" i="7"/>
  <c r="Z67" i="7"/>
  <c r="Y67" i="7"/>
  <c r="U67" i="7"/>
  <c r="T67" i="7"/>
  <c r="S67" i="7"/>
  <c r="O67" i="7"/>
  <c r="N67" i="7"/>
  <c r="M67" i="7"/>
  <c r="I67" i="7"/>
  <c r="H67" i="7"/>
  <c r="G67" i="7"/>
  <c r="AG52" i="7"/>
  <c r="AF52" i="7"/>
  <c r="AE52" i="7"/>
  <c r="AA52" i="7"/>
  <c r="Z52" i="7"/>
  <c r="Y52" i="7"/>
  <c r="U52" i="7"/>
  <c r="T52" i="7"/>
  <c r="S52" i="7"/>
  <c r="O52" i="7"/>
  <c r="N52" i="7"/>
  <c r="M52" i="7"/>
  <c r="I52" i="7"/>
  <c r="H52" i="7"/>
  <c r="G52" i="7"/>
  <c r="AG37" i="7"/>
  <c r="AF37" i="7"/>
  <c r="AE37" i="7"/>
  <c r="AA37" i="7"/>
  <c r="Z37" i="7"/>
  <c r="Y37" i="7"/>
  <c r="U37" i="7"/>
  <c r="T37" i="7"/>
  <c r="S37" i="7"/>
  <c r="O37" i="7"/>
  <c r="N37" i="7"/>
  <c r="M37" i="7"/>
  <c r="I37" i="7"/>
  <c r="H37" i="7"/>
  <c r="G37" i="7"/>
  <c r="AG22" i="7"/>
  <c r="AF22" i="7"/>
  <c r="AE22" i="7"/>
  <c r="AA22" i="7"/>
  <c r="Z22" i="7"/>
  <c r="Y22" i="7"/>
  <c r="U22" i="7"/>
  <c r="T22" i="7"/>
  <c r="S22" i="7"/>
  <c r="O22" i="7"/>
  <c r="N22" i="7"/>
  <c r="M22" i="7"/>
  <c r="I22" i="7"/>
  <c r="H22" i="7"/>
  <c r="G22" i="7"/>
  <c r="AG7" i="7"/>
  <c r="AF7" i="7"/>
  <c r="AE7" i="7"/>
  <c r="AA7" i="7"/>
  <c r="Z7" i="7"/>
  <c r="Y7" i="7"/>
  <c r="U7" i="7"/>
  <c r="T7" i="7"/>
  <c r="S7" i="7"/>
  <c r="O7" i="7"/>
  <c r="N7" i="7"/>
  <c r="M7" i="7"/>
  <c r="I7" i="7"/>
  <c r="H7" i="7"/>
  <c r="G7" i="7"/>
  <c r="AG66" i="7"/>
  <c r="AF66" i="7"/>
  <c r="AE66" i="7"/>
  <c r="AA66" i="7"/>
  <c r="Z66" i="7"/>
  <c r="Y66" i="7"/>
  <c r="U66" i="7"/>
  <c r="T66" i="7"/>
  <c r="S66" i="7"/>
  <c r="O66" i="7"/>
  <c r="N66" i="7"/>
  <c r="M66" i="7"/>
  <c r="I66" i="7"/>
  <c r="H66" i="7"/>
  <c r="G66" i="7"/>
  <c r="AG51" i="7"/>
  <c r="AF51" i="7"/>
  <c r="AE51" i="7"/>
  <c r="AA51" i="7"/>
  <c r="Z51" i="7"/>
  <c r="Y51" i="7"/>
  <c r="U51" i="7"/>
  <c r="T51" i="7"/>
  <c r="S51" i="7"/>
  <c r="O51" i="7"/>
  <c r="N51" i="7"/>
  <c r="M51" i="7"/>
  <c r="I51" i="7"/>
  <c r="H51" i="7"/>
  <c r="G51" i="7"/>
  <c r="AG36" i="7"/>
  <c r="AF36" i="7"/>
  <c r="AE36" i="7"/>
  <c r="AA36" i="7"/>
  <c r="Z36" i="7"/>
  <c r="Y36" i="7"/>
  <c r="U36" i="7"/>
  <c r="T36" i="7"/>
  <c r="S36" i="7"/>
  <c r="O36" i="7"/>
  <c r="N36" i="7"/>
  <c r="M36" i="7"/>
  <c r="I36" i="7"/>
  <c r="H36" i="7"/>
  <c r="G36" i="7"/>
  <c r="AG21" i="7"/>
  <c r="AF21" i="7"/>
  <c r="AE21" i="7"/>
  <c r="AA21" i="7"/>
  <c r="Z21" i="7"/>
  <c r="Y21" i="7"/>
  <c r="U21" i="7"/>
  <c r="T21" i="7"/>
  <c r="S21" i="7"/>
  <c r="O21" i="7"/>
  <c r="N21" i="7"/>
  <c r="M21" i="7"/>
  <c r="I21" i="7"/>
  <c r="H21" i="7"/>
  <c r="G21" i="7"/>
  <c r="AG6" i="7"/>
  <c r="AF6" i="7"/>
  <c r="AE6" i="7"/>
  <c r="AA6" i="7"/>
  <c r="Z6" i="7"/>
  <c r="Y6" i="7"/>
  <c r="U6" i="7"/>
  <c r="T6" i="7"/>
  <c r="S6" i="7"/>
  <c r="O6" i="7"/>
  <c r="N6" i="7"/>
  <c r="M6" i="7"/>
  <c r="I6" i="7"/>
  <c r="H6" i="7"/>
  <c r="G6" i="7"/>
  <c r="AG65" i="7"/>
  <c r="AF65" i="7"/>
  <c r="AE65" i="7"/>
  <c r="AA65" i="7"/>
  <c r="Z65" i="7"/>
  <c r="Y65" i="7"/>
  <c r="U65" i="7"/>
  <c r="T65" i="7"/>
  <c r="S65" i="7"/>
  <c r="O65" i="7"/>
  <c r="N65" i="7"/>
  <c r="M65" i="7"/>
  <c r="I65" i="7"/>
  <c r="H65" i="7"/>
  <c r="G65" i="7"/>
  <c r="AG50" i="7"/>
  <c r="AF50" i="7"/>
  <c r="AE50" i="7"/>
  <c r="AA50" i="7"/>
  <c r="Z50" i="7"/>
  <c r="Y50" i="7"/>
  <c r="U50" i="7"/>
  <c r="T50" i="7"/>
  <c r="S50" i="7"/>
  <c r="O50" i="7"/>
  <c r="N50" i="7"/>
  <c r="M50" i="7"/>
  <c r="I50" i="7"/>
  <c r="H50" i="7"/>
  <c r="G50" i="7"/>
  <c r="AG35" i="7"/>
  <c r="AF35" i="7"/>
  <c r="AE35" i="7"/>
  <c r="AA35" i="7"/>
  <c r="Z35" i="7"/>
  <c r="Y35" i="7"/>
  <c r="U35" i="7"/>
  <c r="T35" i="7"/>
  <c r="S35" i="7"/>
  <c r="O35" i="7"/>
  <c r="N35" i="7"/>
  <c r="M35" i="7"/>
  <c r="I35" i="7"/>
  <c r="H35" i="7"/>
  <c r="G35" i="7"/>
  <c r="AG20" i="7"/>
  <c r="AF20" i="7"/>
  <c r="AE20" i="7"/>
  <c r="AA20" i="7"/>
  <c r="Z20" i="7"/>
  <c r="Y20" i="7"/>
  <c r="U20" i="7"/>
  <c r="T20" i="7"/>
  <c r="S20" i="7"/>
  <c r="O20" i="7"/>
  <c r="N20" i="7"/>
  <c r="M20" i="7"/>
  <c r="I20" i="7"/>
  <c r="H20" i="7"/>
  <c r="G20" i="7"/>
  <c r="AG5" i="7"/>
  <c r="AF5" i="7"/>
  <c r="AE5" i="7"/>
  <c r="AA5" i="7"/>
  <c r="Z5" i="7"/>
  <c r="Y5" i="7"/>
  <c r="U5" i="7"/>
  <c r="T5" i="7"/>
  <c r="S5" i="7"/>
  <c r="O5" i="7"/>
  <c r="N5" i="7"/>
  <c r="M5" i="7"/>
  <c r="I5" i="7"/>
  <c r="H5" i="7"/>
  <c r="G5" i="7"/>
  <c r="AG64" i="7"/>
  <c r="AF64" i="7"/>
  <c r="AE64" i="7"/>
  <c r="AA64" i="7"/>
  <c r="Z64" i="7"/>
  <c r="Y64" i="7"/>
  <c r="U64" i="7"/>
  <c r="T64" i="7"/>
  <c r="S64" i="7"/>
  <c r="O64" i="7"/>
  <c r="N64" i="7"/>
  <c r="M64" i="7"/>
  <c r="I64" i="7"/>
  <c r="H64" i="7"/>
  <c r="G64" i="7"/>
  <c r="AG49" i="7"/>
  <c r="AF49" i="7"/>
  <c r="AE49" i="7"/>
  <c r="AA49" i="7"/>
  <c r="Z49" i="7"/>
  <c r="Y49" i="7"/>
  <c r="U49" i="7"/>
  <c r="T49" i="7"/>
  <c r="S49" i="7"/>
  <c r="O49" i="7"/>
  <c r="N49" i="7"/>
  <c r="M49" i="7"/>
  <c r="I49" i="7"/>
  <c r="H49" i="7"/>
  <c r="G49" i="7"/>
  <c r="AG34" i="7"/>
  <c r="AF34" i="7"/>
  <c r="AE34" i="7"/>
  <c r="AA34" i="7"/>
  <c r="Z34" i="7"/>
  <c r="Y34" i="7"/>
  <c r="U34" i="7"/>
  <c r="T34" i="7"/>
  <c r="S34" i="7"/>
  <c r="O34" i="7"/>
  <c r="N34" i="7"/>
  <c r="M34" i="7"/>
  <c r="I34" i="7"/>
  <c r="H34" i="7"/>
  <c r="G34" i="7"/>
  <c r="AG19" i="7"/>
  <c r="AF19" i="7"/>
  <c r="AE19" i="7"/>
  <c r="AA19" i="7"/>
  <c r="Z19" i="7"/>
  <c r="Y19" i="7"/>
  <c r="U19" i="7"/>
  <c r="T19" i="7"/>
  <c r="S19" i="7"/>
  <c r="O19" i="7"/>
  <c r="N19" i="7"/>
  <c r="M19" i="7"/>
  <c r="I19" i="7"/>
  <c r="H19" i="7"/>
  <c r="G19" i="7"/>
  <c r="AG4" i="7"/>
  <c r="AF4" i="7"/>
  <c r="AE4" i="7"/>
  <c r="AA4" i="7"/>
  <c r="Z4" i="7"/>
  <c r="Y4" i="7"/>
  <c r="U4" i="7"/>
  <c r="T4" i="7"/>
  <c r="S4" i="7"/>
  <c r="O4" i="7"/>
  <c r="N4" i="7"/>
  <c r="M4" i="7"/>
  <c r="I4" i="7"/>
  <c r="H4" i="7"/>
  <c r="G4" i="7"/>
  <c r="AG78" i="6"/>
  <c r="AF78" i="6"/>
  <c r="AE78" i="6"/>
  <c r="AG77" i="6"/>
  <c r="AF77" i="6"/>
  <c r="AE77" i="6"/>
  <c r="AG76" i="6"/>
  <c r="AF76" i="6"/>
  <c r="AE76" i="6"/>
  <c r="AG75" i="6"/>
  <c r="AF75" i="6"/>
  <c r="AE75" i="6"/>
  <c r="AG74" i="6"/>
  <c r="AF74" i="6"/>
  <c r="AE74" i="6"/>
  <c r="AG73" i="6"/>
  <c r="AF73" i="6"/>
  <c r="AE73" i="6"/>
  <c r="AG72" i="6"/>
  <c r="AF72" i="6"/>
  <c r="AE72" i="6"/>
  <c r="AG71" i="6"/>
  <c r="AF71" i="6"/>
  <c r="AE71" i="6"/>
  <c r="AG70" i="6"/>
  <c r="AF70" i="6"/>
  <c r="AE70" i="6"/>
  <c r="AG69" i="6"/>
  <c r="AF69" i="6"/>
  <c r="AE69" i="6"/>
  <c r="AG68" i="6"/>
  <c r="AF68" i="6"/>
  <c r="AE68" i="6"/>
  <c r="AG67" i="6"/>
  <c r="AF67" i="6"/>
  <c r="AE67" i="6"/>
  <c r="AG66" i="6"/>
  <c r="AF66" i="6"/>
  <c r="AE66" i="6"/>
  <c r="AG65" i="6"/>
  <c r="AF65" i="6"/>
  <c r="AE65" i="6"/>
  <c r="AG64" i="6"/>
  <c r="AF64" i="6"/>
  <c r="AE64" i="6"/>
  <c r="AG63" i="6"/>
  <c r="AF63" i="6"/>
  <c r="AE63" i="6"/>
  <c r="AG62" i="6"/>
  <c r="AF62" i="6"/>
  <c r="AE62" i="6"/>
  <c r="AG61" i="6"/>
  <c r="AF61" i="6"/>
  <c r="AE61" i="6"/>
  <c r="AG60" i="6"/>
  <c r="AF60" i="6"/>
  <c r="AE60" i="6"/>
  <c r="AG59" i="6"/>
  <c r="AF59" i="6"/>
  <c r="AE59" i="6"/>
  <c r="AG58" i="6"/>
  <c r="AF58" i="6"/>
  <c r="AE58" i="6"/>
  <c r="AG57" i="6"/>
  <c r="AF57" i="6"/>
  <c r="AE57" i="6"/>
  <c r="AG56" i="6"/>
  <c r="AF56" i="6"/>
  <c r="AE56" i="6"/>
  <c r="AG55" i="6"/>
  <c r="AF55" i="6"/>
  <c r="AE55" i="6"/>
  <c r="AG54" i="6"/>
  <c r="AF54" i="6"/>
  <c r="AE54" i="6"/>
  <c r="AG53" i="6"/>
  <c r="AF53" i="6"/>
  <c r="AE53" i="6"/>
  <c r="AG52" i="6"/>
  <c r="AF52" i="6"/>
  <c r="AE52" i="6"/>
  <c r="AG51" i="6"/>
  <c r="AF51" i="6"/>
  <c r="AE51" i="6"/>
  <c r="AG50" i="6"/>
  <c r="AF50" i="6"/>
  <c r="AE50" i="6"/>
  <c r="AG49" i="6"/>
  <c r="AF49" i="6"/>
  <c r="AE49" i="6"/>
  <c r="AG48" i="6"/>
  <c r="AF48" i="6"/>
  <c r="AE48" i="6"/>
  <c r="AG47" i="6"/>
  <c r="AF47" i="6"/>
  <c r="AE47" i="6"/>
  <c r="AG46" i="6"/>
  <c r="AF46" i="6"/>
  <c r="AE46" i="6"/>
  <c r="AG45" i="6"/>
  <c r="AF45" i="6"/>
  <c r="AE45" i="6"/>
  <c r="AG44" i="6"/>
  <c r="AF44" i="6"/>
  <c r="AE44" i="6"/>
  <c r="AG43" i="6"/>
  <c r="AF43" i="6"/>
  <c r="AE43" i="6"/>
  <c r="AG42" i="6"/>
  <c r="AF42" i="6"/>
  <c r="AE42" i="6"/>
  <c r="AG41" i="6"/>
  <c r="AF41" i="6"/>
  <c r="AE41" i="6"/>
  <c r="AG40" i="6"/>
  <c r="AF40" i="6"/>
  <c r="AE40" i="6"/>
  <c r="AG39" i="6"/>
  <c r="AF39" i="6"/>
  <c r="AE39" i="6"/>
  <c r="AG38" i="6"/>
  <c r="AF38" i="6"/>
  <c r="AE38" i="6"/>
  <c r="AG37" i="6"/>
  <c r="AF37" i="6"/>
  <c r="AE37" i="6"/>
  <c r="AG36" i="6"/>
  <c r="AF36" i="6"/>
  <c r="AE36" i="6"/>
  <c r="AG35" i="6"/>
  <c r="AF35" i="6"/>
  <c r="AE35" i="6"/>
  <c r="AG34" i="6"/>
  <c r="AF34" i="6"/>
  <c r="AE34" i="6"/>
  <c r="AG33" i="6"/>
  <c r="AF33" i="6"/>
  <c r="AE33" i="6"/>
  <c r="AG32" i="6"/>
  <c r="AF32" i="6"/>
  <c r="AE32" i="6"/>
  <c r="AG31" i="6"/>
  <c r="AF31" i="6"/>
  <c r="AE31" i="6"/>
  <c r="AG30" i="6"/>
  <c r="AF30" i="6"/>
  <c r="AE30" i="6"/>
  <c r="AG29" i="6"/>
  <c r="AF29" i="6"/>
  <c r="AE29" i="6"/>
  <c r="AG28" i="6"/>
  <c r="AF28" i="6"/>
  <c r="AE28" i="6"/>
  <c r="AG27" i="6"/>
  <c r="AF27" i="6"/>
  <c r="AE27" i="6"/>
  <c r="AG26" i="6"/>
  <c r="AF26" i="6"/>
  <c r="AE26" i="6"/>
  <c r="AG25" i="6"/>
  <c r="AF25" i="6"/>
  <c r="AE25" i="6"/>
  <c r="AG24" i="6"/>
  <c r="AF24" i="6"/>
  <c r="AE24" i="6"/>
  <c r="AG23" i="6"/>
  <c r="AF23" i="6"/>
  <c r="AE23" i="6"/>
  <c r="AG22" i="6"/>
  <c r="AF22" i="6"/>
  <c r="AE22" i="6"/>
  <c r="AG21" i="6"/>
  <c r="AF21" i="6"/>
  <c r="AE21" i="6"/>
  <c r="AG20" i="6"/>
  <c r="AF20" i="6"/>
  <c r="AE20" i="6"/>
  <c r="AG19" i="6"/>
  <c r="AF19" i="6"/>
  <c r="AE19" i="6"/>
  <c r="AG18" i="6"/>
  <c r="AF18" i="6"/>
  <c r="AE18" i="6"/>
  <c r="AG17" i="6"/>
  <c r="AF17" i="6"/>
  <c r="AE17" i="6"/>
  <c r="AG16" i="6"/>
  <c r="AF16" i="6"/>
  <c r="AE16" i="6"/>
  <c r="AG15" i="6"/>
  <c r="AF15" i="6"/>
  <c r="AE15" i="6"/>
  <c r="AG14" i="6"/>
  <c r="AF14" i="6"/>
  <c r="AE14" i="6"/>
  <c r="AG13" i="6"/>
  <c r="AF13" i="6"/>
  <c r="AE13" i="6"/>
  <c r="AG12" i="6"/>
  <c r="AF12" i="6"/>
  <c r="AE12" i="6"/>
  <c r="AG11" i="6"/>
  <c r="AF11" i="6"/>
  <c r="AE11" i="6"/>
  <c r="AG10" i="6"/>
  <c r="AF10" i="6"/>
  <c r="AE10" i="6"/>
  <c r="AG9" i="6"/>
  <c r="AF9" i="6"/>
  <c r="AE9" i="6"/>
  <c r="AG8" i="6"/>
  <c r="AF8" i="6"/>
  <c r="AE8" i="6"/>
  <c r="AG7" i="6"/>
  <c r="AF7" i="6"/>
  <c r="AE7" i="6"/>
  <c r="AG6" i="6"/>
  <c r="AF6" i="6"/>
  <c r="AE6" i="6"/>
  <c r="AG5" i="6"/>
  <c r="AF5" i="6"/>
  <c r="AE5" i="6"/>
  <c r="AG4" i="6"/>
  <c r="AF4" i="6"/>
  <c r="AE4" i="6"/>
  <c r="AA78" i="6"/>
  <c r="Z78" i="6"/>
  <c r="Y78" i="6"/>
  <c r="AA77" i="6"/>
  <c r="Z77" i="6"/>
  <c r="Y77" i="6"/>
  <c r="AA76" i="6"/>
  <c r="Z76" i="6"/>
  <c r="Y76" i="6"/>
  <c r="AA75" i="6"/>
  <c r="Z75" i="6"/>
  <c r="Y75" i="6"/>
  <c r="AA74" i="6"/>
  <c r="Z74" i="6"/>
  <c r="Y74" i="6"/>
  <c r="AA73" i="6"/>
  <c r="Z73" i="6"/>
  <c r="Y73" i="6"/>
  <c r="AA72" i="6"/>
  <c r="Z72" i="6"/>
  <c r="Y72" i="6"/>
  <c r="AA71" i="6"/>
  <c r="Z71" i="6"/>
  <c r="Y71" i="6"/>
  <c r="AA70" i="6"/>
  <c r="Z70" i="6"/>
  <c r="Y70" i="6"/>
  <c r="AA69" i="6"/>
  <c r="Z69" i="6"/>
  <c r="Y69" i="6"/>
  <c r="AA68" i="6"/>
  <c r="Z68" i="6"/>
  <c r="Y68" i="6"/>
  <c r="AA67" i="6"/>
  <c r="Z67" i="6"/>
  <c r="Y67" i="6"/>
  <c r="AA66" i="6"/>
  <c r="Z66" i="6"/>
  <c r="Y66" i="6"/>
  <c r="AA65" i="6"/>
  <c r="Z65" i="6"/>
  <c r="Y65" i="6"/>
  <c r="AA64" i="6"/>
  <c r="Z64" i="6"/>
  <c r="Y64" i="6"/>
  <c r="AA63" i="6"/>
  <c r="Z63" i="6"/>
  <c r="Y63" i="6"/>
  <c r="AA62" i="6"/>
  <c r="Z62" i="6"/>
  <c r="Y62" i="6"/>
  <c r="AA61" i="6"/>
  <c r="Z61" i="6"/>
  <c r="Y61" i="6"/>
  <c r="AA60" i="6"/>
  <c r="Z60" i="6"/>
  <c r="Y60" i="6"/>
  <c r="AA59" i="6"/>
  <c r="Z59" i="6"/>
  <c r="Y59" i="6"/>
  <c r="AA58" i="6"/>
  <c r="Z58" i="6"/>
  <c r="Y58" i="6"/>
  <c r="AA57" i="6"/>
  <c r="Z57" i="6"/>
  <c r="Y57" i="6"/>
  <c r="AA56" i="6"/>
  <c r="Z56" i="6"/>
  <c r="Y56" i="6"/>
  <c r="AA55" i="6"/>
  <c r="Z55" i="6"/>
  <c r="Y55" i="6"/>
  <c r="AA54" i="6"/>
  <c r="Z54" i="6"/>
  <c r="Y54" i="6"/>
  <c r="AA53" i="6"/>
  <c r="Z53" i="6"/>
  <c r="Y53" i="6"/>
  <c r="AA52" i="6"/>
  <c r="Z52" i="6"/>
  <c r="Y52" i="6"/>
  <c r="AA51" i="6"/>
  <c r="Z51" i="6"/>
  <c r="Y51" i="6"/>
  <c r="AA50" i="6"/>
  <c r="Z50" i="6"/>
  <c r="Y50" i="6"/>
  <c r="AA49" i="6"/>
  <c r="Z49" i="6"/>
  <c r="Y49" i="6"/>
  <c r="AA48" i="6"/>
  <c r="Z48" i="6"/>
  <c r="Y48" i="6"/>
  <c r="AA47" i="6"/>
  <c r="Z47" i="6"/>
  <c r="Y47" i="6"/>
  <c r="AA46" i="6"/>
  <c r="Z46" i="6"/>
  <c r="Y46" i="6"/>
  <c r="AA45" i="6"/>
  <c r="Z45" i="6"/>
  <c r="Y45" i="6"/>
  <c r="AA44" i="6"/>
  <c r="Z44" i="6"/>
  <c r="Y44" i="6"/>
  <c r="AA43" i="6"/>
  <c r="Z43" i="6"/>
  <c r="Y43" i="6"/>
  <c r="AA42" i="6"/>
  <c r="Z42" i="6"/>
  <c r="Y42" i="6"/>
  <c r="AA41" i="6"/>
  <c r="Z41" i="6"/>
  <c r="Y41" i="6"/>
  <c r="AA40" i="6"/>
  <c r="Z40" i="6"/>
  <c r="Y40" i="6"/>
  <c r="AA39" i="6"/>
  <c r="Z39" i="6"/>
  <c r="Y39" i="6"/>
  <c r="AA38" i="6"/>
  <c r="Z38" i="6"/>
  <c r="Y38" i="6"/>
  <c r="AA37" i="6"/>
  <c r="Z37" i="6"/>
  <c r="Y37" i="6"/>
  <c r="AA36" i="6"/>
  <c r="Z36" i="6"/>
  <c r="Y36" i="6"/>
  <c r="AA35" i="6"/>
  <c r="Z35" i="6"/>
  <c r="Y35" i="6"/>
  <c r="AA34" i="6"/>
  <c r="Z34" i="6"/>
  <c r="Y34" i="6"/>
  <c r="AA33" i="6"/>
  <c r="Z33" i="6"/>
  <c r="Y33" i="6"/>
  <c r="AA32" i="6"/>
  <c r="Z32" i="6"/>
  <c r="Y32" i="6"/>
  <c r="AA31" i="6"/>
  <c r="Z31" i="6"/>
  <c r="Y31" i="6"/>
  <c r="AA30" i="6"/>
  <c r="Z30" i="6"/>
  <c r="Y30" i="6"/>
  <c r="AA29" i="6"/>
  <c r="Z29" i="6"/>
  <c r="Y29" i="6"/>
  <c r="AA28" i="6"/>
  <c r="Z28" i="6"/>
  <c r="Y28" i="6"/>
  <c r="AA27" i="6"/>
  <c r="Z27" i="6"/>
  <c r="Y27" i="6"/>
  <c r="AA26" i="6"/>
  <c r="Z26" i="6"/>
  <c r="Y26" i="6"/>
  <c r="AA25" i="6"/>
  <c r="Z25" i="6"/>
  <c r="Y25" i="6"/>
  <c r="AA24" i="6"/>
  <c r="Z24" i="6"/>
  <c r="Y24" i="6"/>
  <c r="AA23" i="6"/>
  <c r="Z23" i="6"/>
  <c r="Y23" i="6"/>
  <c r="AA22" i="6"/>
  <c r="Z22" i="6"/>
  <c r="Y22" i="6"/>
  <c r="AA21" i="6"/>
  <c r="Z21" i="6"/>
  <c r="Y21" i="6"/>
  <c r="AA20" i="6"/>
  <c r="Z20" i="6"/>
  <c r="Y20" i="6"/>
  <c r="AA19" i="6"/>
  <c r="Z19" i="6"/>
  <c r="Y19" i="6"/>
  <c r="AA18" i="6"/>
  <c r="Z18" i="6"/>
  <c r="Y18" i="6"/>
  <c r="AA17" i="6"/>
  <c r="Z17" i="6"/>
  <c r="Y17" i="6"/>
  <c r="AA16" i="6"/>
  <c r="Z16" i="6"/>
  <c r="Y16" i="6"/>
  <c r="AA15" i="6"/>
  <c r="Z15" i="6"/>
  <c r="Y15" i="6"/>
  <c r="AA14" i="6"/>
  <c r="Z14" i="6"/>
  <c r="Y14" i="6"/>
  <c r="AA13" i="6"/>
  <c r="Z13" i="6"/>
  <c r="Y13" i="6"/>
  <c r="AA12" i="6"/>
  <c r="Z12" i="6"/>
  <c r="Y12" i="6"/>
  <c r="AA11" i="6"/>
  <c r="Z11" i="6"/>
  <c r="Y11" i="6"/>
  <c r="AA10" i="6"/>
  <c r="Z10" i="6"/>
  <c r="Y10" i="6"/>
  <c r="AA9" i="6"/>
  <c r="Z9" i="6"/>
  <c r="Y9" i="6"/>
  <c r="AA8" i="6"/>
  <c r="Z8" i="6"/>
  <c r="Y8" i="6"/>
  <c r="AA7" i="6"/>
  <c r="Z7" i="6"/>
  <c r="Y7" i="6"/>
  <c r="AA6" i="6"/>
  <c r="Z6" i="6"/>
  <c r="Y6" i="6"/>
  <c r="AA5" i="6"/>
  <c r="Z5" i="6"/>
  <c r="Y5" i="6"/>
  <c r="AA4" i="6"/>
  <c r="Z4" i="6"/>
  <c r="Y4" i="6"/>
  <c r="U78" i="6"/>
  <c r="T78" i="6"/>
  <c r="S78" i="6"/>
  <c r="U77" i="6"/>
  <c r="T77" i="6"/>
  <c r="S77" i="6"/>
  <c r="U76" i="6"/>
  <c r="T76" i="6"/>
  <c r="S76" i="6"/>
  <c r="U75" i="6"/>
  <c r="T75" i="6"/>
  <c r="S75" i="6"/>
  <c r="U74" i="6"/>
  <c r="T74" i="6"/>
  <c r="S74" i="6"/>
  <c r="U73" i="6"/>
  <c r="T73" i="6"/>
  <c r="S73" i="6"/>
  <c r="U72" i="6"/>
  <c r="T72" i="6"/>
  <c r="S72" i="6"/>
  <c r="U71" i="6"/>
  <c r="T71" i="6"/>
  <c r="S71" i="6"/>
  <c r="U70" i="6"/>
  <c r="T70" i="6"/>
  <c r="S70" i="6"/>
  <c r="U69" i="6"/>
  <c r="T69" i="6"/>
  <c r="S69" i="6"/>
  <c r="U68" i="6"/>
  <c r="T68" i="6"/>
  <c r="S68" i="6"/>
  <c r="U67" i="6"/>
  <c r="T67" i="6"/>
  <c r="S67" i="6"/>
  <c r="U66" i="6"/>
  <c r="T66" i="6"/>
  <c r="S66" i="6"/>
  <c r="U65" i="6"/>
  <c r="T65" i="6"/>
  <c r="S65" i="6"/>
  <c r="U64" i="6"/>
  <c r="T64" i="6"/>
  <c r="S64" i="6"/>
  <c r="U63" i="6"/>
  <c r="T63" i="6"/>
  <c r="S63" i="6"/>
  <c r="U62" i="6"/>
  <c r="T62" i="6"/>
  <c r="S62" i="6"/>
  <c r="U61" i="6"/>
  <c r="T61" i="6"/>
  <c r="S61" i="6"/>
  <c r="U60" i="6"/>
  <c r="T60" i="6"/>
  <c r="S60" i="6"/>
  <c r="U59" i="6"/>
  <c r="T59" i="6"/>
  <c r="S59" i="6"/>
  <c r="U58" i="6"/>
  <c r="T58" i="6"/>
  <c r="S58" i="6"/>
  <c r="U57" i="6"/>
  <c r="T57" i="6"/>
  <c r="S57" i="6"/>
  <c r="U56" i="6"/>
  <c r="T56" i="6"/>
  <c r="S56" i="6"/>
  <c r="U55" i="6"/>
  <c r="T55" i="6"/>
  <c r="S55" i="6"/>
  <c r="U54" i="6"/>
  <c r="T54" i="6"/>
  <c r="S54" i="6"/>
  <c r="U53" i="6"/>
  <c r="T53" i="6"/>
  <c r="S53" i="6"/>
  <c r="U52" i="6"/>
  <c r="T52" i="6"/>
  <c r="S52" i="6"/>
  <c r="U51" i="6"/>
  <c r="T51" i="6"/>
  <c r="S51" i="6"/>
  <c r="U50" i="6"/>
  <c r="T50" i="6"/>
  <c r="S50" i="6"/>
  <c r="U49" i="6"/>
  <c r="T49" i="6"/>
  <c r="S49" i="6"/>
  <c r="U48" i="6"/>
  <c r="T48" i="6"/>
  <c r="S48" i="6"/>
  <c r="U47" i="6"/>
  <c r="T47" i="6"/>
  <c r="S47" i="6"/>
  <c r="U46" i="6"/>
  <c r="T46" i="6"/>
  <c r="S46" i="6"/>
  <c r="U45" i="6"/>
  <c r="T45" i="6"/>
  <c r="S45" i="6"/>
  <c r="U44" i="6"/>
  <c r="T44" i="6"/>
  <c r="S44" i="6"/>
  <c r="U43" i="6"/>
  <c r="T43" i="6"/>
  <c r="S43" i="6"/>
  <c r="U42" i="6"/>
  <c r="T42" i="6"/>
  <c r="S42" i="6"/>
  <c r="U41" i="6"/>
  <c r="T41" i="6"/>
  <c r="S41" i="6"/>
  <c r="U40" i="6"/>
  <c r="T40" i="6"/>
  <c r="S40" i="6"/>
  <c r="U39" i="6"/>
  <c r="T39" i="6"/>
  <c r="S39" i="6"/>
  <c r="U38" i="6"/>
  <c r="T38" i="6"/>
  <c r="S38" i="6"/>
  <c r="U37" i="6"/>
  <c r="T37" i="6"/>
  <c r="S37" i="6"/>
  <c r="U36" i="6"/>
  <c r="T36" i="6"/>
  <c r="S36" i="6"/>
  <c r="U35" i="6"/>
  <c r="T35" i="6"/>
  <c r="S35" i="6"/>
  <c r="U34" i="6"/>
  <c r="T34" i="6"/>
  <c r="S34" i="6"/>
  <c r="U33" i="6"/>
  <c r="T33" i="6"/>
  <c r="S33" i="6"/>
  <c r="U32" i="6"/>
  <c r="T32" i="6"/>
  <c r="S32" i="6"/>
  <c r="U31" i="6"/>
  <c r="T31" i="6"/>
  <c r="S31" i="6"/>
  <c r="U30" i="6"/>
  <c r="T30" i="6"/>
  <c r="S30" i="6"/>
  <c r="U29" i="6"/>
  <c r="T29" i="6"/>
  <c r="S29" i="6"/>
  <c r="U28" i="6"/>
  <c r="T28" i="6"/>
  <c r="S28" i="6"/>
  <c r="U27" i="6"/>
  <c r="T27" i="6"/>
  <c r="S27" i="6"/>
  <c r="U26" i="6"/>
  <c r="T26" i="6"/>
  <c r="S26" i="6"/>
  <c r="U25" i="6"/>
  <c r="T25" i="6"/>
  <c r="S25" i="6"/>
  <c r="U24" i="6"/>
  <c r="T24" i="6"/>
  <c r="S24" i="6"/>
  <c r="U23" i="6"/>
  <c r="T23" i="6"/>
  <c r="S23" i="6"/>
  <c r="U22" i="6"/>
  <c r="T22" i="6"/>
  <c r="S22" i="6"/>
  <c r="U21" i="6"/>
  <c r="T21" i="6"/>
  <c r="S21" i="6"/>
  <c r="U20" i="6"/>
  <c r="T20" i="6"/>
  <c r="S20" i="6"/>
  <c r="U19" i="6"/>
  <c r="T19" i="6"/>
  <c r="S19" i="6"/>
  <c r="U18" i="6"/>
  <c r="T18" i="6"/>
  <c r="S18" i="6"/>
  <c r="U17" i="6"/>
  <c r="T17" i="6"/>
  <c r="S17" i="6"/>
  <c r="U16" i="6"/>
  <c r="T16" i="6"/>
  <c r="S16" i="6"/>
  <c r="U15" i="6"/>
  <c r="T15" i="6"/>
  <c r="S15" i="6"/>
  <c r="U14" i="6"/>
  <c r="T14" i="6"/>
  <c r="S14" i="6"/>
  <c r="U13" i="6"/>
  <c r="T13" i="6"/>
  <c r="S13" i="6"/>
  <c r="U12" i="6"/>
  <c r="T12" i="6"/>
  <c r="S12" i="6"/>
  <c r="U11" i="6"/>
  <c r="T11" i="6"/>
  <c r="S11" i="6"/>
  <c r="U10" i="6"/>
  <c r="T10" i="6"/>
  <c r="S10" i="6"/>
  <c r="U9" i="6"/>
  <c r="T9" i="6"/>
  <c r="S9" i="6"/>
  <c r="U8" i="6"/>
  <c r="T8" i="6"/>
  <c r="S8" i="6"/>
  <c r="U7" i="6"/>
  <c r="T7" i="6"/>
  <c r="S7" i="6"/>
  <c r="U6" i="6"/>
  <c r="T6" i="6"/>
  <c r="S6" i="6"/>
  <c r="U5" i="6"/>
  <c r="T5" i="6"/>
  <c r="S5" i="6"/>
  <c r="U4" i="6"/>
  <c r="T4" i="6"/>
  <c r="S4" i="6"/>
  <c r="O78" i="6"/>
  <c r="N78" i="6"/>
  <c r="M78" i="6"/>
  <c r="O77" i="6"/>
  <c r="N77" i="6"/>
  <c r="M77" i="6"/>
  <c r="O76" i="6"/>
  <c r="N76" i="6"/>
  <c r="M76" i="6"/>
  <c r="O75" i="6"/>
  <c r="N75" i="6"/>
  <c r="M75" i="6"/>
  <c r="O74" i="6"/>
  <c r="N74" i="6"/>
  <c r="M74" i="6"/>
  <c r="O73" i="6"/>
  <c r="N73" i="6"/>
  <c r="M73" i="6"/>
  <c r="O72" i="6"/>
  <c r="N72" i="6"/>
  <c r="M72" i="6"/>
  <c r="O71" i="6"/>
  <c r="N71" i="6"/>
  <c r="M71" i="6"/>
  <c r="O70" i="6"/>
  <c r="N70" i="6"/>
  <c r="M70" i="6"/>
  <c r="O69" i="6"/>
  <c r="N69" i="6"/>
  <c r="M69" i="6"/>
  <c r="O68" i="6"/>
  <c r="N68" i="6"/>
  <c r="M68" i="6"/>
  <c r="O67" i="6"/>
  <c r="N67" i="6"/>
  <c r="M67" i="6"/>
  <c r="O66" i="6"/>
  <c r="N66" i="6"/>
  <c r="M66" i="6"/>
  <c r="O65" i="6"/>
  <c r="N65" i="6"/>
  <c r="M65" i="6"/>
  <c r="O64" i="6"/>
  <c r="N64" i="6"/>
  <c r="M64" i="6"/>
  <c r="O63" i="6"/>
  <c r="N63" i="6"/>
  <c r="M63" i="6"/>
  <c r="O62" i="6"/>
  <c r="N62" i="6"/>
  <c r="M62" i="6"/>
  <c r="O61" i="6"/>
  <c r="N61" i="6"/>
  <c r="M61" i="6"/>
  <c r="O60" i="6"/>
  <c r="N60" i="6"/>
  <c r="M60" i="6"/>
  <c r="O59" i="6"/>
  <c r="N59" i="6"/>
  <c r="M59" i="6"/>
  <c r="O58" i="6"/>
  <c r="N58" i="6"/>
  <c r="M58" i="6"/>
  <c r="O57" i="6"/>
  <c r="N57" i="6"/>
  <c r="M57" i="6"/>
  <c r="O56" i="6"/>
  <c r="N56" i="6"/>
  <c r="M56" i="6"/>
  <c r="O55" i="6"/>
  <c r="N55" i="6"/>
  <c r="M55" i="6"/>
  <c r="O54" i="6"/>
  <c r="N54" i="6"/>
  <c r="M54" i="6"/>
  <c r="O53" i="6"/>
  <c r="N53" i="6"/>
  <c r="M53" i="6"/>
  <c r="O52" i="6"/>
  <c r="N52" i="6"/>
  <c r="M52" i="6"/>
  <c r="O51" i="6"/>
  <c r="N51" i="6"/>
  <c r="M51" i="6"/>
  <c r="O50" i="6"/>
  <c r="N50" i="6"/>
  <c r="M50" i="6"/>
  <c r="O49" i="6"/>
  <c r="N49" i="6"/>
  <c r="M49" i="6"/>
  <c r="O48" i="6"/>
  <c r="N48" i="6"/>
  <c r="M48" i="6"/>
  <c r="O47" i="6"/>
  <c r="N47" i="6"/>
  <c r="M47" i="6"/>
  <c r="O46" i="6"/>
  <c r="N46" i="6"/>
  <c r="M46" i="6"/>
  <c r="O45" i="6"/>
  <c r="N45" i="6"/>
  <c r="M45" i="6"/>
  <c r="O44" i="6"/>
  <c r="N44" i="6"/>
  <c r="M44" i="6"/>
  <c r="O43" i="6"/>
  <c r="N43" i="6"/>
  <c r="M43" i="6"/>
  <c r="O42" i="6"/>
  <c r="N42" i="6"/>
  <c r="M42" i="6"/>
  <c r="O41" i="6"/>
  <c r="N41" i="6"/>
  <c r="M41" i="6"/>
  <c r="O40" i="6"/>
  <c r="N40" i="6"/>
  <c r="M40" i="6"/>
  <c r="O39" i="6"/>
  <c r="N39" i="6"/>
  <c r="M39" i="6"/>
  <c r="O38" i="6"/>
  <c r="N38" i="6"/>
  <c r="M38" i="6"/>
  <c r="O37" i="6"/>
  <c r="N37" i="6"/>
  <c r="M37" i="6"/>
  <c r="O36" i="6"/>
  <c r="N36" i="6"/>
  <c r="M36" i="6"/>
  <c r="O35" i="6"/>
  <c r="N35" i="6"/>
  <c r="M35" i="6"/>
  <c r="O34" i="6"/>
  <c r="N34" i="6"/>
  <c r="M34" i="6"/>
  <c r="O33" i="6"/>
  <c r="N33" i="6"/>
  <c r="M33" i="6"/>
  <c r="O32" i="6"/>
  <c r="N32" i="6"/>
  <c r="M32" i="6"/>
  <c r="O31" i="6"/>
  <c r="N31" i="6"/>
  <c r="M31" i="6"/>
  <c r="O30" i="6"/>
  <c r="N30" i="6"/>
  <c r="M30" i="6"/>
  <c r="O29" i="6"/>
  <c r="N29" i="6"/>
  <c r="M29" i="6"/>
  <c r="O28" i="6"/>
  <c r="N28" i="6"/>
  <c r="M28" i="6"/>
  <c r="O27" i="6"/>
  <c r="N27" i="6"/>
  <c r="M27" i="6"/>
  <c r="O26" i="6"/>
  <c r="N26" i="6"/>
  <c r="M26" i="6"/>
  <c r="O25" i="6"/>
  <c r="N25" i="6"/>
  <c r="M25" i="6"/>
  <c r="O24" i="6"/>
  <c r="N24" i="6"/>
  <c r="M24" i="6"/>
  <c r="O23" i="6"/>
  <c r="N23" i="6"/>
  <c r="M23" i="6"/>
  <c r="O22" i="6"/>
  <c r="N22" i="6"/>
  <c r="M22" i="6"/>
  <c r="O21" i="6"/>
  <c r="N21" i="6"/>
  <c r="M21" i="6"/>
  <c r="O20" i="6"/>
  <c r="N20" i="6"/>
  <c r="M20" i="6"/>
  <c r="O19" i="6"/>
  <c r="N19" i="6"/>
  <c r="M19" i="6"/>
  <c r="O18" i="6"/>
  <c r="N18" i="6"/>
  <c r="M18" i="6"/>
  <c r="O17" i="6"/>
  <c r="N17" i="6"/>
  <c r="M17" i="6"/>
  <c r="O16" i="6"/>
  <c r="N16" i="6"/>
  <c r="M16" i="6"/>
  <c r="O15" i="6"/>
  <c r="N15" i="6"/>
  <c r="M15" i="6"/>
  <c r="O14" i="6"/>
  <c r="N14" i="6"/>
  <c r="M14" i="6"/>
  <c r="O13" i="6"/>
  <c r="N13" i="6"/>
  <c r="M13" i="6"/>
  <c r="O12" i="6"/>
  <c r="N12" i="6"/>
  <c r="M12" i="6"/>
  <c r="O11" i="6"/>
  <c r="N11" i="6"/>
  <c r="M11" i="6"/>
  <c r="O10" i="6"/>
  <c r="N10" i="6"/>
  <c r="M10" i="6"/>
  <c r="O9" i="6"/>
  <c r="N9" i="6"/>
  <c r="M9" i="6"/>
  <c r="O8" i="6"/>
  <c r="N8" i="6"/>
  <c r="M8" i="6"/>
  <c r="O7" i="6"/>
  <c r="N7" i="6"/>
  <c r="M7" i="6"/>
  <c r="O6" i="6"/>
  <c r="N6" i="6"/>
  <c r="M6" i="6"/>
  <c r="O5" i="6"/>
  <c r="N5" i="6"/>
  <c r="M5" i="6"/>
  <c r="O4" i="6"/>
  <c r="N4" i="6"/>
  <c r="M4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AU15" i="8" l="1"/>
  <c r="AL29" i="8"/>
  <c r="AT29" i="8"/>
  <c r="AU26" i="8"/>
  <c r="BZ112" i="17"/>
  <c r="CC112" i="17" s="1"/>
  <c r="BP112" i="17"/>
  <c r="AU109" i="17"/>
  <c r="AS110" i="17"/>
  <c r="AN6" i="8"/>
  <c r="AV6" i="8"/>
  <c r="AJ26" i="8"/>
  <c r="AR26" i="8"/>
  <c r="AR28" i="8"/>
  <c r="AK35" i="8"/>
  <c r="AS35" i="8"/>
  <c r="AK50" i="8"/>
  <c r="AV66" i="8"/>
  <c r="AP154" i="7"/>
  <c r="AW153" i="7"/>
  <c r="AO153" i="7"/>
  <c r="AV152" i="7"/>
  <c r="AN152" i="7"/>
  <c r="AU151" i="7"/>
  <c r="AM151" i="7"/>
  <c r="AT150" i="7"/>
  <c r="AL150" i="7"/>
  <c r="AS149" i="7"/>
  <c r="AK149" i="7"/>
  <c r="AR148" i="7"/>
  <c r="AJ148" i="7"/>
  <c r="AQ139" i="7"/>
  <c r="AI139" i="7"/>
  <c r="AP138" i="7"/>
  <c r="AW137" i="7"/>
  <c r="AO137" i="7"/>
  <c r="AV136" i="7"/>
  <c r="AN136" i="7"/>
  <c r="AU135" i="7"/>
  <c r="AM135" i="7"/>
  <c r="AT134" i="7"/>
  <c r="AL134" i="7"/>
  <c r="BF68" i="17"/>
  <c r="BI68" i="17" s="1"/>
  <c r="BL68" i="17"/>
  <c r="AZ68" i="17"/>
  <c r="AX108" i="17"/>
  <c r="BD108" i="17" s="1"/>
  <c r="BN108" i="17" s="1"/>
  <c r="BQ108" i="17" s="1"/>
  <c r="AV109" i="17"/>
  <c r="AR34" i="8"/>
  <c r="AV19" i="8"/>
  <c r="AV35" i="8"/>
  <c r="AS49" i="8"/>
  <c r="AU50" i="8"/>
  <c r="AL70" i="8"/>
  <c r="AT70" i="8"/>
  <c r="AJ54" i="10"/>
  <c r="AH55" i="10"/>
  <c r="AF61" i="10"/>
  <c r="AN61" i="10"/>
  <c r="AJ63" i="10"/>
  <c r="AD84" i="10"/>
  <c r="AH96" i="10"/>
  <c r="AD98" i="10"/>
  <c r="AL98" i="10"/>
  <c r="AF107" i="10"/>
  <c r="AN107" i="10"/>
  <c r="AL108" i="10"/>
  <c r="AF111" i="10"/>
  <c r="AN111" i="10"/>
  <c r="BF69" i="17"/>
  <c r="BI69" i="17" s="1"/>
  <c r="BL69" i="17"/>
  <c r="AZ69" i="17"/>
  <c r="BZ111" i="17"/>
  <c r="CC111" i="17" s="1"/>
  <c r="BP111" i="17"/>
  <c r="AZ100" i="17"/>
  <c r="BC100" i="17" s="1"/>
  <c r="AW99" i="17"/>
  <c r="AN22" i="8"/>
  <c r="AX97" i="17"/>
  <c r="BA98" i="17"/>
  <c r="BD98" i="17" s="1"/>
  <c r="BC118" i="17"/>
  <c r="AZ124" i="17"/>
  <c r="BC122" i="17"/>
  <c r="BD123" i="17"/>
  <c r="BC117" i="17"/>
  <c r="AZ123" i="17"/>
  <c r="BA53" i="17"/>
  <c r="BD53" i="17" s="1"/>
  <c r="BM53" i="17"/>
  <c r="BP53" i="17" s="1"/>
  <c r="BG53" i="17"/>
  <c r="BJ53" i="17" s="1"/>
  <c r="BM74" i="17"/>
  <c r="BP74" i="17" s="1"/>
  <c r="BG74" i="17"/>
  <c r="BJ74" i="17" s="1"/>
  <c r="BA74" i="17"/>
  <c r="BD74" i="17" s="1"/>
  <c r="BL75" i="17"/>
  <c r="BO75" i="17" s="1"/>
  <c r="AZ75" i="17"/>
  <c r="BC75" i="17" s="1"/>
  <c r="BF75" i="17"/>
  <c r="BI75" i="17" s="1"/>
  <c r="BF53" i="17"/>
  <c r="BI53" i="17" s="1"/>
  <c r="BL53" i="17"/>
  <c r="BO53" i="17" s="1"/>
  <c r="AZ53" i="17"/>
  <c r="BC53" i="17" s="1"/>
  <c r="BJ66" i="17"/>
  <c r="BM67" i="17"/>
  <c r="BP67" i="17" s="1"/>
  <c r="BG67" i="17"/>
  <c r="BC67" i="17" s="1"/>
  <c r="BA67" i="17"/>
  <c r="BL59" i="17"/>
  <c r="BO59" i="17" s="1"/>
  <c r="AZ59" i="17"/>
  <c r="BC59" i="17" s="1"/>
  <c r="BF59" i="17"/>
  <c r="BI59" i="17" s="1"/>
  <c r="AZ52" i="17"/>
  <c r="BC52" i="17" s="1"/>
  <c r="BL52" i="17"/>
  <c r="BO52" i="17" s="1"/>
  <c r="BF52" i="17"/>
  <c r="BI52" i="17" s="1"/>
  <c r="BO66" i="17"/>
  <c r="BD66" i="17"/>
  <c r="BG59" i="17"/>
  <c r="BJ59" i="17" s="1"/>
  <c r="BM59" i="17"/>
  <c r="BP59" i="17" s="1"/>
  <c r="BA59" i="17"/>
  <c r="BD59" i="17" s="1"/>
  <c r="BG52" i="17"/>
  <c r="BJ52" i="17" s="1"/>
  <c r="BM52" i="17"/>
  <c r="BP52" i="17" s="1"/>
  <c r="BA52" i="17"/>
  <c r="BD52" i="17" s="1"/>
  <c r="AX75" i="17"/>
  <c r="AV76" i="17"/>
  <c r="AX60" i="17"/>
  <c r="AV61" i="17"/>
  <c r="AX61" i="17" s="1"/>
  <c r="AX68" i="17"/>
  <c r="AV69" i="17"/>
  <c r="AX69" i="17" s="1"/>
  <c r="AU60" i="17"/>
  <c r="AS61" i="17"/>
  <c r="AU61" i="17" s="1"/>
  <c r="AS77" i="17"/>
  <c r="AU77" i="17" s="1"/>
  <c r="AU76" i="17"/>
  <c r="AZ35" i="17"/>
  <c r="BC35" i="17" s="1"/>
  <c r="BA34" i="17"/>
  <c r="BD34" i="17" s="1"/>
  <c r="AZ36" i="17"/>
  <c r="BC36" i="17" s="1"/>
  <c r="AX35" i="17"/>
  <c r="AV36" i="17"/>
  <c r="AX36" i="17" s="1"/>
  <c r="AU42" i="17"/>
  <c r="AZ42" i="17" s="1"/>
  <c r="BC42" i="17" s="1"/>
  <c r="AS43" i="17"/>
  <c r="AU43" i="17" s="1"/>
  <c r="AZ43" i="17" s="1"/>
  <c r="BC43" i="17" s="1"/>
  <c r="AV42" i="17"/>
  <c r="AX41" i="17"/>
  <c r="BA41" i="17" s="1"/>
  <c r="BD41" i="17" s="1"/>
  <c r="AU28" i="17"/>
  <c r="AZ28" i="17" s="1"/>
  <c r="BC28" i="17" s="1"/>
  <c r="AS29" i="17"/>
  <c r="AU29" i="17" s="1"/>
  <c r="AZ29" i="17" s="1"/>
  <c r="BC29" i="17" s="1"/>
  <c r="AI41" i="17"/>
  <c r="AL41" i="17" s="1"/>
  <c r="AJ28" i="17"/>
  <c r="AM28" i="17" s="1"/>
  <c r="AJ29" i="17"/>
  <c r="AM29" i="17" s="1"/>
  <c r="AI27" i="17"/>
  <c r="AL27" i="17" s="1"/>
  <c r="AJ43" i="17"/>
  <c r="AM43" i="17" s="1"/>
  <c r="AJ42" i="17"/>
  <c r="AM42" i="17" s="1"/>
  <c r="W35" i="17"/>
  <c r="Z35" i="17" s="1"/>
  <c r="W36" i="17"/>
  <c r="Z36" i="17" s="1"/>
  <c r="V42" i="17"/>
  <c r="Y42" i="17" s="1"/>
  <c r="V43" i="17"/>
  <c r="Y43" i="17" s="1"/>
  <c r="F28" i="17"/>
  <c r="I27" i="17"/>
  <c r="L27" i="17" s="1"/>
  <c r="AL18" i="8"/>
  <c r="AJ40" i="8"/>
  <c r="AO51" i="8"/>
  <c r="AL73" i="8"/>
  <c r="AS29" i="8"/>
  <c r="AT50" i="8"/>
  <c r="AP52" i="8"/>
  <c r="AS37" i="8"/>
  <c r="AT73" i="8"/>
  <c r="AV14" i="8"/>
  <c r="AL25" i="8"/>
  <c r="AU22" i="8"/>
  <c r="AW50" i="8"/>
  <c r="AL50" i="8"/>
  <c r="AW55" i="8"/>
  <c r="AK5" i="8"/>
  <c r="AS5" i="8"/>
  <c r="AO11" i="8"/>
  <c r="AW11" i="8"/>
  <c r="AL7" i="8"/>
  <c r="AP8" i="8"/>
  <c r="AT7" i="8"/>
  <c r="AI8" i="8"/>
  <c r="AQ8" i="8"/>
  <c r="AL33" i="8"/>
  <c r="AT33" i="8"/>
  <c r="AJ22" i="8"/>
  <c r="AK37" i="8"/>
  <c r="AS38" i="8"/>
  <c r="AP35" i="8"/>
  <c r="AI49" i="8"/>
  <c r="AQ49" i="8"/>
  <c r="AQ37" i="8"/>
  <c r="AS50" i="8"/>
  <c r="AN62" i="8"/>
  <c r="AK77" i="8"/>
  <c r="AS77" i="8"/>
  <c r="AP65" i="8"/>
  <c r="AK65" i="8"/>
  <c r="AP67" i="8"/>
  <c r="AI64" i="8"/>
  <c r="AQ64" i="8"/>
  <c r="AK90" i="7"/>
  <c r="AG15" i="10"/>
  <c r="AK17" i="10"/>
  <c r="AE19" i="10"/>
  <c r="AM70" i="8"/>
  <c r="AN14" i="8"/>
  <c r="AU19" i="8"/>
  <c r="AT25" i="8"/>
  <c r="AO38" i="8"/>
  <c r="AW38" i="8"/>
  <c r="AO50" i="8"/>
  <c r="AL14" i="8"/>
  <c r="AK18" i="8"/>
  <c r="AR29" i="8"/>
  <c r="AS26" i="8"/>
  <c r="AL22" i="8"/>
  <c r="AP23" i="8"/>
  <c r="AT23" i="8"/>
  <c r="AS25" i="8"/>
  <c r="AW23" i="8"/>
  <c r="AU47" i="8"/>
  <c r="AW35" i="8"/>
  <c r="AT38" i="8"/>
  <c r="AV54" i="8"/>
  <c r="AV50" i="8"/>
  <c r="AU54" i="8"/>
  <c r="AM74" i="8"/>
  <c r="AL65" i="8"/>
  <c r="AT65" i="8"/>
  <c r="AR64" i="8"/>
  <c r="AD12" i="10"/>
  <c r="AL12" i="10"/>
  <c r="AJ14" i="10"/>
  <c r="AH14" i="10"/>
  <c r="AH18" i="10"/>
  <c r="AJ21" i="10"/>
  <c r="AF23" i="10"/>
  <c r="AD24" i="10"/>
  <c r="AL24" i="10"/>
  <c r="AJ70" i="10"/>
  <c r="AF73" i="10"/>
  <c r="AN73" i="10"/>
  <c r="AH76" i="10"/>
  <c r="AF82" i="10"/>
  <c r="AN82" i="10"/>
  <c r="AD83" i="10"/>
  <c r="AL83" i="10"/>
  <c r="AJ84" i="10"/>
  <c r="AF96" i="10"/>
  <c r="AJ108" i="10"/>
  <c r="AJ112" i="10"/>
  <c r="AD116" i="10"/>
  <c r="AR40" i="8"/>
  <c r="AU58" i="8"/>
  <c r="AU70" i="8"/>
  <c r="BF51" i="11"/>
  <c r="BG51" i="11"/>
  <c r="BF53" i="11"/>
  <c r="AW68" i="8"/>
  <c r="AN11" i="8"/>
  <c r="AV11" i="8"/>
  <c r="AO8" i="8"/>
  <c r="AW8" i="8"/>
  <c r="AP19" i="8"/>
  <c r="AR13" i="8"/>
  <c r="AV7" i="8"/>
  <c r="AI20" i="8"/>
  <c r="AQ20" i="8"/>
  <c r="AJ25" i="8"/>
  <c r="AJ21" i="8"/>
  <c r="AR22" i="8"/>
  <c r="AJ28" i="8"/>
  <c r="AN47" i="8"/>
  <c r="AL41" i="8"/>
  <c r="AT41" i="8"/>
  <c r="AJ37" i="8"/>
  <c r="AV58" i="8"/>
  <c r="AI59" i="8"/>
  <c r="AQ59" i="8"/>
  <c r="AO69" i="8"/>
  <c r="AW69" i="8"/>
  <c r="AP70" i="8"/>
  <c r="AI90" i="7"/>
  <c r="AJ27" i="10"/>
  <c r="AD30" i="10"/>
  <c r="AN36" i="10"/>
  <c r="AJ39" i="10"/>
  <c r="AH40" i="10"/>
  <c r="AJ51" i="10"/>
  <c r="AH52" i="10"/>
  <c r="AJ60" i="10"/>
  <c r="AD67" i="10"/>
  <c r="AW15" i="8"/>
  <c r="AP20" i="8"/>
  <c r="AI37" i="8"/>
  <c r="AK41" i="8"/>
  <c r="AS41" i="8"/>
  <c r="AO43" i="8"/>
  <c r="AK43" i="10"/>
  <c r="AG45" i="10"/>
  <c r="AI51" i="10"/>
  <c r="AG52" i="10"/>
  <c r="AE53" i="10"/>
  <c r="AM53" i="10"/>
  <c r="AI55" i="10"/>
  <c r="AC67" i="10"/>
  <c r="AK67" i="10"/>
  <c r="AK27" i="7"/>
  <c r="AS27" i="7"/>
  <c r="AL42" i="7"/>
  <c r="AT42" i="7"/>
  <c r="AM57" i="7"/>
  <c r="AU57" i="7"/>
  <c r="AN72" i="7"/>
  <c r="AV72" i="7"/>
  <c r="AI43" i="7"/>
  <c r="AQ43" i="7"/>
  <c r="AJ58" i="7"/>
  <c r="AR58" i="7"/>
  <c r="AK73" i="7"/>
  <c r="AS73" i="7"/>
  <c r="AO59" i="7"/>
  <c r="AW59" i="7"/>
  <c r="AP74" i="7"/>
  <c r="AK45" i="7"/>
  <c r="AS45" i="7"/>
  <c r="AM75" i="7"/>
  <c r="AU75" i="7"/>
  <c r="AI61" i="7"/>
  <c r="AQ61" i="7"/>
  <c r="AM47" i="7"/>
  <c r="AU47" i="7"/>
  <c r="AK63" i="7"/>
  <c r="AS63" i="7"/>
  <c r="AN15" i="8"/>
  <c r="AV15" i="8"/>
  <c r="AW12" i="8"/>
  <c r="AP9" i="8"/>
  <c r="AJ13" i="8"/>
  <c r="AV28" i="8"/>
  <c r="AP31" i="8"/>
  <c r="AT35" i="8"/>
  <c r="AR36" i="8"/>
  <c r="AT57" i="8"/>
  <c r="AL67" i="8"/>
  <c r="AT67" i="8"/>
  <c r="AO68" i="8"/>
  <c r="AL17" i="8"/>
  <c r="AT17" i="8"/>
  <c r="AM15" i="8"/>
  <c r="AW7" i="8"/>
  <c r="AV30" i="8"/>
  <c r="AN26" i="8"/>
  <c r="AV26" i="8"/>
  <c r="AL35" i="8"/>
  <c r="AI36" i="8"/>
  <c r="AJ53" i="8"/>
  <c r="AK55" i="8"/>
  <c r="AS55" i="8"/>
  <c r="AP55" i="8"/>
  <c r="AS65" i="8"/>
  <c r="AU139" i="7"/>
  <c r="AM139" i="7"/>
  <c r="AN50" i="8"/>
  <c r="AT19" i="8"/>
  <c r="AN10" i="8"/>
  <c r="AU23" i="8"/>
  <c r="AM23" i="8"/>
  <c r="AR35" i="8"/>
  <c r="AW36" i="8"/>
  <c r="AP54" i="8"/>
  <c r="AK12" i="10"/>
  <c r="AG18" i="10"/>
  <c r="AK19" i="10"/>
  <c r="AG58" i="10"/>
  <c r="AJ35" i="8"/>
  <c r="AC12" i="10"/>
  <c r="AI17" i="8"/>
  <c r="AJ5" i="8"/>
  <c r="AR5" i="8"/>
  <c r="AP11" i="8"/>
  <c r="AR33" i="8"/>
  <c r="AP47" i="8"/>
  <c r="AL49" i="8"/>
  <c r="AP36" i="8"/>
  <c r="AO52" i="8"/>
  <c r="AW51" i="8"/>
  <c r="AM66" i="8"/>
  <c r="AU66" i="8"/>
  <c r="AF50" i="10"/>
  <c r="R147" i="13"/>
  <c r="R53" i="13"/>
  <c r="R99" i="13"/>
  <c r="R118" i="13"/>
  <c r="R192" i="13"/>
  <c r="R200" i="13"/>
  <c r="R109" i="13"/>
  <c r="R214" i="13"/>
  <c r="R69" i="13"/>
  <c r="R75" i="13"/>
  <c r="R82" i="13"/>
  <c r="R88" i="13"/>
  <c r="R164" i="13"/>
  <c r="R98" i="13"/>
  <c r="R182" i="13"/>
  <c r="R120" i="13"/>
  <c r="R195" i="13"/>
  <c r="R199" i="13"/>
  <c r="R133" i="13"/>
  <c r="R135" i="13"/>
  <c r="R138" i="13"/>
  <c r="R213" i="13"/>
  <c r="R52" i="13"/>
  <c r="R91" i="13"/>
  <c r="R168" i="13"/>
  <c r="R172" i="13"/>
  <c r="R175" i="13"/>
  <c r="R186" i="13"/>
  <c r="R190" i="13"/>
  <c r="R127" i="13"/>
  <c r="R105" i="13"/>
  <c r="R132" i="13"/>
  <c r="R134" i="13"/>
  <c r="R210" i="13"/>
  <c r="R143" i="13"/>
  <c r="R59" i="13"/>
  <c r="R51" i="13"/>
  <c r="R86" i="13"/>
  <c r="R155" i="13"/>
  <c r="R94" i="13"/>
  <c r="R167" i="13"/>
  <c r="R171" i="13"/>
  <c r="R100" i="13"/>
  <c r="R102" i="13"/>
  <c r="R185" i="13"/>
  <c r="R189" i="13"/>
  <c r="R126" i="13"/>
  <c r="R104" i="13"/>
  <c r="R202" i="13"/>
  <c r="R108" i="13"/>
  <c r="R209" i="13"/>
  <c r="R142" i="13"/>
  <c r="R64" i="13"/>
  <c r="R70" i="13"/>
  <c r="R74" i="13"/>
  <c r="R146" i="13"/>
  <c r="R85" i="13"/>
  <c r="R158" i="13"/>
  <c r="R162" i="13"/>
  <c r="R166" i="13"/>
  <c r="R117" i="13"/>
  <c r="R56" i="13"/>
  <c r="R180" i="13"/>
  <c r="R103" i="13"/>
  <c r="R123" i="13"/>
  <c r="R194" i="13"/>
  <c r="R198" i="13"/>
  <c r="R201" i="13"/>
  <c r="R206" i="13"/>
  <c r="R137" i="13"/>
  <c r="R141" i="13"/>
  <c r="R50" i="13"/>
  <c r="R145" i="13"/>
  <c r="R84" i="13"/>
  <c r="R157" i="13"/>
  <c r="R161" i="13"/>
  <c r="R165" i="13"/>
  <c r="R170" i="13"/>
  <c r="R55" i="13"/>
  <c r="R179" i="13"/>
  <c r="R184" i="13"/>
  <c r="R122" i="13"/>
  <c r="R193" i="13"/>
  <c r="R197" i="13"/>
  <c r="R106" i="13"/>
  <c r="R205" i="13"/>
  <c r="R136" i="13"/>
  <c r="R140" i="13"/>
  <c r="R144" i="13"/>
  <c r="R66" i="13"/>
  <c r="R49" i="13"/>
  <c r="R77" i="13"/>
  <c r="R79" i="13"/>
  <c r="R87" i="13"/>
  <c r="R89" i="13"/>
  <c r="R93" i="13"/>
  <c r="R95" i="13"/>
  <c r="R169" i="13"/>
  <c r="R174" i="13"/>
  <c r="R101" i="13"/>
  <c r="R183" i="13"/>
  <c r="R188" i="13"/>
  <c r="R125" i="13"/>
  <c r="R129" i="13"/>
  <c r="R131" i="13"/>
  <c r="R107" i="13"/>
  <c r="R208" i="13"/>
  <c r="R212" i="13"/>
  <c r="R216" i="13"/>
  <c r="R58" i="13"/>
  <c r="R65" i="13"/>
  <c r="R76" i="13"/>
  <c r="R152" i="13"/>
  <c r="R54" i="13"/>
  <c r="R97" i="13"/>
  <c r="R173" i="13"/>
  <c r="R178" i="13"/>
  <c r="R119" i="13"/>
  <c r="R187" i="13"/>
  <c r="R124" i="13"/>
  <c r="R128" i="13"/>
  <c r="R130" i="13"/>
  <c r="R204" i="13"/>
  <c r="R207" i="13"/>
  <c r="R211" i="13"/>
  <c r="R215" i="13"/>
  <c r="R148" i="13"/>
  <c r="R160" i="13"/>
  <c r="R61" i="13"/>
  <c r="R151" i="13"/>
  <c r="R159" i="13"/>
  <c r="R116" i="13"/>
  <c r="R177" i="13"/>
  <c r="R121" i="13"/>
  <c r="R196" i="13"/>
  <c r="R203" i="13"/>
  <c r="R139" i="13"/>
  <c r="R60" i="13"/>
  <c r="R71" i="13"/>
  <c r="R78" i="13"/>
  <c r="R92" i="13"/>
  <c r="R96" i="13"/>
  <c r="R176" i="13"/>
  <c r="R191" i="13"/>
  <c r="R57" i="13"/>
  <c r="R68" i="13"/>
  <c r="R156" i="13"/>
  <c r="R163" i="13"/>
  <c r="R181" i="13"/>
  <c r="AS11" i="8"/>
  <c r="AU14" i="8"/>
  <c r="AI27" i="8"/>
  <c r="AQ27" i="8"/>
  <c r="AO12" i="8"/>
  <c r="AV16" i="8"/>
  <c r="AK9" i="8"/>
  <c r="AW16" i="8"/>
  <c r="AN7" i="8"/>
  <c r="AN19" i="8"/>
  <c r="AN20" i="8"/>
  <c r="AV20" i="8"/>
  <c r="AT26" i="8"/>
  <c r="AR21" i="8"/>
  <c r="AQ33" i="8"/>
  <c r="AN30" i="8"/>
  <c r="AR30" i="8"/>
  <c r="AJ27" i="8"/>
  <c r="AR27" i="8"/>
  <c r="AN46" i="8"/>
  <c r="AV46" i="8"/>
  <c r="AW43" i="8"/>
  <c r="AV34" i="8"/>
  <c r="AI55" i="8"/>
  <c r="AM55" i="8"/>
  <c r="AQ55" i="8"/>
  <c r="AU55" i="8"/>
  <c r="AV70" i="8"/>
  <c r="AM14" i="8"/>
  <c r="AQ5" i="8"/>
  <c r="AM7" i="8"/>
  <c r="AU7" i="8"/>
  <c r="AR6" i="8"/>
  <c r="AI9" i="8"/>
  <c r="AQ9" i="8"/>
  <c r="AP15" i="8"/>
  <c r="AM10" i="8"/>
  <c r="AU10" i="8"/>
  <c r="AP13" i="8"/>
  <c r="AV10" i="8"/>
  <c r="AO7" i="8"/>
  <c r="AK19" i="8"/>
  <c r="AO19" i="8"/>
  <c r="AW19" i="8"/>
  <c r="AS21" i="8"/>
  <c r="AN24" i="8"/>
  <c r="AV24" i="8"/>
  <c r="AS30" i="8"/>
  <c r="AL21" i="8"/>
  <c r="AL19" i="8"/>
  <c r="AI35" i="8"/>
  <c r="AM35" i="8"/>
  <c r="AQ35" i="8"/>
  <c r="AU35" i="8"/>
  <c r="AO36" i="8"/>
  <c r="AO40" i="8"/>
  <c r="AW39" i="8"/>
  <c r="AL45" i="8"/>
  <c r="AT45" i="8"/>
  <c r="AM54" i="8"/>
  <c r="AN68" i="8"/>
  <c r="AV68" i="8"/>
  <c r="AK11" i="8"/>
  <c r="AN16" i="8"/>
  <c r="AK17" i="8"/>
  <c r="AS17" i="8"/>
  <c r="AJ9" i="8"/>
  <c r="AR9" i="8"/>
  <c r="AV18" i="8"/>
  <c r="AN12" i="8"/>
  <c r="AR12" i="8"/>
  <c r="AV12" i="8"/>
  <c r="AI16" i="8"/>
  <c r="AP7" i="8"/>
  <c r="AI24" i="8"/>
  <c r="AO24" i="8"/>
  <c r="AP27" i="8"/>
  <c r="AT27" i="8"/>
  <c r="AK29" i="8"/>
  <c r="AO31" i="8"/>
  <c r="AW31" i="8"/>
  <c r="AT22" i="8"/>
  <c r="AM19" i="8"/>
  <c r="AM58" i="8"/>
  <c r="AM51" i="8"/>
  <c r="AQ52" i="8"/>
  <c r="AI71" i="8"/>
  <c r="AQ71" i="8"/>
  <c r="AN35" i="8"/>
  <c r="AJ48" i="8"/>
  <c r="AN39" i="8"/>
  <c r="AR48" i="8"/>
  <c r="AV39" i="8"/>
  <c r="AK40" i="8"/>
  <c r="AS40" i="8"/>
  <c r="AW40" i="8"/>
  <c r="AT42" i="8"/>
  <c r="AP39" i="8"/>
  <c r="AQ36" i="8"/>
  <c r="AO44" i="8"/>
  <c r="AW44" i="8"/>
  <c r="AP49" i="8"/>
  <c r="AQ53" i="8"/>
  <c r="AJ55" i="8"/>
  <c r="AR55" i="8"/>
  <c r="AN54" i="8"/>
  <c r="AV62" i="8"/>
  <c r="AL77" i="8"/>
  <c r="AT77" i="8"/>
  <c r="AI65" i="8"/>
  <c r="AQ65" i="8"/>
  <c r="AI67" i="8"/>
  <c r="AM67" i="8"/>
  <c r="AQ67" i="8"/>
  <c r="AU67" i="8"/>
  <c r="AI70" i="8"/>
  <c r="AQ70" i="8"/>
  <c r="AJ71" i="8"/>
  <c r="AR71" i="8"/>
  <c r="AU74" i="8"/>
  <c r="AL46" i="8"/>
  <c r="AP44" i="8"/>
  <c r="AT46" i="8"/>
  <c r="AI51" i="8"/>
  <c r="AQ51" i="8"/>
  <c r="AU51" i="8"/>
  <c r="AK52" i="8"/>
  <c r="AS52" i="8"/>
  <c r="AW52" i="8"/>
  <c r="AK61" i="8"/>
  <c r="AT49" i="8"/>
  <c r="AJ65" i="8"/>
  <c r="AN65" i="8"/>
  <c r="AR65" i="8"/>
  <c r="AV65" i="8"/>
  <c r="AK66" i="8"/>
  <c r="AO66" i="8"/>
  <c r="AS66" i="8"/>
  <c r="AW66" i="8"/>
  <c r="AJ67" i="8"/>
  <c r="AR67" i="8"/>
  <c r="AJ70" i="8"/>
  <c r="AR70" i="8"/>
  <c r="AL69" i="8"/>
  <c r="AP48" i="8"/>
  <c r="AN42" i="8"/>
  <c r="AV42" i="8"/>
  <c r="AM46" i="8"/>
  <c r="AU46" i="8"/>
  <c r="AM50" i="8"/>
  <c r="AJ51" i="8"/>
  <c r="AR51" i="8"/>
  <c r="AV51" i="8"/>
  <c r="AO63" i="8"/>
  <c r="AW63" i="8"/>
  <c r="AL55" i="8"/>
  <c r="AT55" i="8"/>
  <c r="AK56" i="8"/>
  <c r="AS56" i="8"/>
  <c r="AL58" i="8"/>
  <c r="AP51" i="8"/>
  <c r="AT58" i="8"/>
  <c r="AJ52" i="8"/>
  <c r="AO65" i="8"/>
  <c r="AW65" i="8"/>
  <c r="AL66" i="8"/>
  <c r="AP66" i="8"/>
  <c r="AT66" i="8"/>
  <c r="AK67" i="8"/>
  <c r="AS67" i="8"/>
  <c r="AN69" i="8"/>
  <c r="AV69" i="8"/>
  <c r="AK70" i="8"/>
  <c r="AS70" i="8"/>
  <c r="AU154" i="7"/>
  <c r="AM154" i="7"/>
  <c r="AT153" i="7"/>
  <c r="AL153" i="7"/>
  <c r="AS152" i="7"/>
  <c r="AK152" i="7"/>
  <c r="AR151" i="7"/>
  <c r="AJ151" i="7"/>
  <c r="AQ150" i="7"/>
  <c r="AI150" i="7"/>
  <c r="AP149" i="7"/>
  <c r="AW148" i="7"/>
  <c r="AO148" i="7"/>
  <c r="AV139" i="7"/>
  <c r="AN139" i="7"/>
  <c r="AU138" i="7"/>
  <c r="AM138" i="7"/>
  <c r="AT137" i="7"/>
  <c r="AL137" i="7"/>
  <c r="AS136" i="7"/>
  <c r="AK136" i="7"/>
  <c r="AR135" i="7"/>
  <c r="AJ135" i="7"/>
  <c r="AQ134" i="7"/>
  <c r="AI134" i="7"/>
  <c r="AP133" i="7"/>
  <c r="AW124" i="7"/>
  <c r="AO124" i="7"/>
  <c r="AV123" i="7"/>
  <c r="AN123" i="7"/>
  <c r="AU122" i="7"/>
  <c r="AM122" i="7"/>
  <c r="AT121" i="7"/>
  <c r="AL121" i="7"/>
  <c r="AS120" i="7"/>
  <c r="AK120" i="7"/>
  <c r="AR119" i="7"/>
  <c r="AJ119" i="7"/>
  <c r="AQ118" i="7"/>
  <c r="AI118" i="7"/>
  <c r="AG92" i="10"/>
  <c r="AG120" i="10"/>
  <c r="AP109" i="7"/>
  <c r="AW108" i="7"/>
  <c r="AO108" i="7"/>
  <c r="AV107" i="7"/>
  <c r="AN107" i="7"/>
  <c r="AU106" i="7"/>
  <c r="AJ88" i="7"/>
  <c r="AK93" i="7"/>
  <c r="AD60" i="10"/>
  <c r="AL60" i="10"/>
  <c r="AD73" i="10"/>
  <c r="AL73" i="10"/>
  <c r="AF76" i="10"/>
  <c r="AN76" i="10"/>
  <c r="AF99" i="10"/>
  <c r="AN99" i="10"/>
  <c r="AL116" i="10"/>
  <c r="AH92" i="10"/>
  <c r="AH120" i="10"/>
  <c r="AS133" i="7"/>
  <c r="AK133" i="7"/>
  <c r="AR124" i="7"/>
  <c r="AJ124" i="7"/>
  <c r="AQ123" i="7"/>
  <c r="AI123" i="7"/>
  <c r="AP122" i="7"/>
  <c r="AW121" i="7"/>
  <c r="AO121" i="7"/>
  <c r="AV120" i="7"/>
  <c r="AN120" i="7"/>
  <c r="AU119" i="7"/>
  <c r="AM119" i="7"/>
  <c r="AT118" i="7"/>
  <c r="AL118" i="7"/>
  <c r="AS109" i="7"/>
  <c r="AK109" i="7"/>
  <c r="AR108" i="7"/>
  <c r="AJ108" i="7"/>
  <c r="AQ107" i="7"/>
  <c r="AI107" i="7"/>
  <c r="AP106" i="7"/>
  <c r="AW105" i="7"/>
  <c r="AO105" i="7"/>
  <c r="AV104" i="7"/>
  <c r="AN104" i="7"/>
  <c r="AU103" i="7"/>
  <c r="AI89" i="7"/>
  <c r="AK91" i="7"/>
  <c r="AJ94" i="7"/>
  <c r="AC9" i="10"/>
  <c r="AK9" i="10"/>
  <c r="AG12" i="10"/>
  <c r="AE14" i="10"/>
  <c r="AG17" i="10"/>
  <c r="AC21" i="10"/>
  <c r="AE25" i="10"/>
  <c r="AE34" i="10"/>
  <c r="AM34" i="10"/>
  <c r="AG37" i="10"/>
  <c r="AE38" i="10"/>
  <c r="AM38" i="10"/>
  <c r="AG43" i="10"/>
  <c r="AM44" i="10"/>
  <c r="AE50" i="10"/>
  <c r="AI50" i="10"/>
  <c r="AM50" i="10"/>
  <c r="AI52" i="10"/>
  <c r="AC57" i="10"/>
  <c r="AK57" i="10"/>
  <c r="AG60" i="10"/>
  <c r="AI62" i="10"/>
  <c r="AE65" i="10"/>
  <c r="AM65" i="10"/>
  <c r="AG68" i="10"/>
  <c r="AE69" i="10"/>
  <c r="AM69" i="10"/>
  <c r="AC70" i="10"/>
  <c r="AK70" i="10"/>
  <c r="AI71" i="10"/>
  <c r="AG73" i="10"/>
  <c r="AE79" i="10"/>
  <c r="AM79" i="10"/>
  <c r="AE83" i="10"/>
  <c r="AM83" i="10"/>
  <c r="AC108" i="10"/>
  <c r="AK108" i="10"/>
  <c r="AG110" i="10"/>
  <c r="AC112" i="10"/>
  <c r="AK112" i="10"/>
  <c r="AI78" i="10"/>
  <c r="AF4" i="10"/>
  <c r="AN4" i="10"/>
  <c r="AD5" i="10"/>
  <c r="AL5" i="10"/>
  <c r="AJ6" i="10"/>
  <c r="AH7" i="10"/>
  <c r="AF8" i="10"/>
  <c r="AN8" i="10"/>
  <c r="AH19" i="10"/>
  <c r="AF20" i="10"/>
  <c r="AN20" i="10"/>
  <c r="AD21" i="10"/>
  <c r="AL21" i="10"/>
  <c r="AJ22" i="10"/>
  <c r="AH30" i="10"/>
  <c r="AJ33" i="10"/>
  <c r="AN34" i="10"/>
  <c r="AJ36" i="10"/>
  <c r="AL57" i="10"/>
  <c r="AH59" i="10"/>
  <c r="AH74" i="10"/>
  <c r="AF75" i="10"/>
  <c r="BE38" i="11"/>
  <c r="BE40" i="11"/>
  <c r="BE39" i="11"/>
  <c r="BE37" i="11"/>
  <c r="AN25" i="10"/>
  <c r="AK42" i="10"/>
  <c r="AC46" i="10"/>
  <c r="AK49" i="10"/>
  <c r="AF81" i="10"/>
  <c r="AI93" i="10"/>
  <c r="AM92" i="10"/>
  <c r="AG8" i="10"/>
  <c r="AE9" i="10"/>
  <c r="AK29" i="10"/>
  <c r="AK45" i="10"/>
  <c r="AI46" i="10"/>
  <c r="AG47" i="10"/>
  <c r="AI49" i="10"/>
  <c r="AD51" i="10"/>
  <c r="AL51" i="10"/>
  <c r="AF74" i="10"/>
  <c r="AI85" i="10"/>
  <c r="AG87" i="10"/>
  <c r="AG93" i="10"/>
  <c r="AE94" i="10"/>
  <c r="AM94" i="10"/>
  <c r="AC95" i="10"/>
  <c r="AK95" i="10"/>
  <c r="AI96" i="10"/>
  <c r="AC99" i="10"/>
  <c r="AK99" i="10"/>
  <c r="AC109" i="10"/>
  <c r="AK109" i="10"/>
  <c r="AI110" i="10"/>
  <c r="AG119" i="10"/>
  <c r="AG78" i="10"/>
  <c r="AC92" i="10"/>
  <c r="AK92" i="10"/>
  <c r="AG106" i="10"/>
  <c r="AC120" i="10"/>
  <c r="AK120" i="10"/>
  <c r="AF42" i="10"/>
  <c r="AF91" i="10"/>
  <c r="AL102" i="10"/>
  <c r="AF78" i="10"/>
  <c r="AN78" i="10"/>
  <c r="AJ92" i="10"/>
  <c r="AF106" i="10"/>
  <c r="AN106" i="10"/>
  <c r="AJ120" i="10"/>
  <c r="AE87" i="10"/>
  <c r="AK88" i="10"/>
  <c r="AC102" i="10"/>
  <c r="AE78" i="10"/>
  <c r="AM78" i="10"/>
  <c r="AI92" i="10"/>
  <c r="AE106" i="10"/>
  <c r="AM106" i="10"/>
  <c r="AI120" i="10"/>
  <c r="AD78" i="10"/>
  <c r="AL78" i="10"/>
  <c r="AD106" i="10"/>
  <c r="AL106" i="10"/>
  <c r="AC78" i="10"/>
  <c r="AK78" i="10"/>
  <c r="AC106" i="10"/>
  <c r="AK106" i="10"/>
  <c r="AH21" i="10"/>
  <c r="AC23" i="10"/>
  <c r="AI24" i="10"/>
  <c r="AL27" i="10"/>
  <c r="AH29" i="10"/>
  <c r="AN30" i="10"/>
  <c r="AL31" i="10"/>
  <c r="AH33" i="10"/>
  <c r="AL34" i="10"/>
  <c r="AE37" i="10"/>
  <c r="AH63" i="10"/>
  <c r="AD65" i="10"/>
  <c r="AL65" i="10"/>
  <c r="AC69" i="10"/>
  <c r="AK69" i="10"/>
  <c r="AC74" i="10"/>
  <c r="AK74" i="10"/>
  <c r="AI80" i="10"/>
  <c r="AG81" i="10"/>
  <c r="AM82" i="10"/>
  <c r="AI84" i="10"/>
  <c r="AN85" i="10"/>
  <c r="AH112" i="10"/>
  <c r="AN113" i="10"/>
  <c r="AJ78" i="10"/>
  <c r="AF92" i="10"/>
  <c r="AN92" i="10"/>
  <c r="AJ106" i="10"/>
  <c r="AF120" i="10"/>
  <c r="AN120" i="10"/>
  <c r="AG9" i="10"/>
  <c r="AE22" i="10"/>
  <c r="AK46" i="10"/>
  <c r="AN81" i="10"/>
  <c r="AE85" i="10"/>
  <c r="AE95" i="10"/>
  <c r="AC101" i="10"/>
  <c r="AI102" i="10"/>
  <c r="AE104" i="10"/>
  <c r="AM113" i="10"/>
  <c r="AE92" i="10"/>
  <c r="AI106" i="10"/>
  <c r="AE120" i="10"/>
  <c r="AM120" i="10"/>
  <c r="AM22" i="10"/>
  <c r="AF25" i="10"/>
  <c r="AC49" i="10"/>
  <c r="AM95" i="10"/>
  <c r="AM99" i="10"/>
  <c r="AL6" i="10"/>
  <c r="AJ7" i="10"/>
  <c r="AE24" i="10"/>
  <c r="AM25" i="10"/>
  <c r="AH31" i="10"/>
  <c r="AD33" i="10"/>
  <c r="AL33" i="10"/>
  <c r="AJ40" i="10"/>
  <c r="AJ49" i="10"/>
  <c r="AH50" i="10"/>
  <c r="AE51" i="10"/>
  <c r="AF62" i="10"/>
  <c r="AJ87" i="10"/>
  <c r="AJ91" i="10"/>
  <c r="AH93" i="10"/>
  <c r="AF94" i="10"/>
  <c r="AD95" i="10"/>
  <c r="AL95" i="10"/>
  <c r="AH97" i="10"/>
  <c r="AL99" i="10"/>
  <c r="AH102" i="10"/>
  <c r="AF108" i="10"/>
  <c r="AN108" i="10"/>
  <c r="AH78" i="10"/>
  <c r="AD92" i="10"/>
  <c r="AL92" i="10"/>
  <c r="AH106" i="10"/>
  <c r="AD120" i="10"/>
  <c r="AL120" i="10"/>
  <c r="AL4" i="10"/>
  <c r="AI9" i="10"/>
  <c r="AF9" i="10"/>
  <c r="AI20" i="10"/>
  <c r="AL22" i="10"/>
  <c r="AH38" i="10"/>
  <c r="AF39" i="10"/>
  <c r="AN39" i="10"/>
  <c r="AD40" i="10"/>
  <c r="AI53" i="10"/>
  <c r="AG54" i="10"/>
  <c r="AC68" i="10"/>
  <c r="AK68" i="10"/>
  <c r="AI69" i="10"/>
  <c r="AE71" i="10"/>
  <c r="AM71" i="10"/>
  <c r="AG75" i="10"/>
  <c r="AH79" i="10"/>
  <c r="AF80" i="10"/>
  <c r="AN80" i="10"/>
  <c r="AD81" i="10"/>
  <c r="AL81" i="10"/>
  <c r="AJ82" i="10"/>
  <c r="AH83" i="10"/>
  <c r="AM88" i="10"/>
  <c r="AC94" i="10"/>
  <c r="AK94" i="10"/>
  <c r="AG96" i="10"/>
  <c r="AH99" i="10"/>
  <c r="AL107" i="10"/>
  <c r="AC113" i="10"/>
  <c r="AK113" i="10"/>
  <c r="AK4" i="10"/>
  <c r="AD7" i="10"/>
  <c r="AH17" i="10"/>
  <c r="AK22" i="10"/>
  <c r="AF24" i="10"/>
  <c r="AH27" i="10"/>
  <c r="AN27" i="10"/>
  <c r="AN31" i="10"/>
  <c r="AL36" i="10"/>
  <c r="AE39" i="10"/>
  <c r="AG48" i="10"/>
  <c r="AL55" i="10"/>
  <c r="AJ61" i="10"/>
  <c r="AN63" i="10"/>
  <c r="AE67" i="10"/>
  <c r="AM67" i="10"/>
  <c r="AJ68" i="10"/>
  <c r="AD71" i="10"/>
  <c r="AL71" i="10"/>
  <c r="AN75" i="10"/>
  <c r="AG83" i="10"/>
  <c r="AE84" i="10"/>
  <c r="AM84" i="10"/>
  <c r="AJ88" i="10"/>
  <c r="AL93" i="10"/>
  <c r="AN96" i="10"/>
  <c r="AK97" i="10"/>
  <c r="AG99" i="10"/>
  <c r="AE101" i="10"/>
  <c r="AM101" i="10"/>
  <c r="AK105" i="10"/>
  <c r="AC107" i="10"/>
  <c r="AK107" i="10"/>
  <c r="AH111" i="10"/>
  <c r="AH115" i="10"/>
  <c r="AL117" i="10"/>
  <c r="AJ117" i="10"/>
  <c r="AH119" i="10"/>
  <c r="AC4" i="10"/>
  <c r="AG6" i="10"/>
  <c r="AC22" i="10"/>
  <c r="AN24" i="10"/>
  <c r="AJ29" i="10"/>
  <c r="AF31" i="10"/>
  <c r="AH34" i="10"/>
  <c r="AF35" i="10"/>
  <c r="AG38" i="10"/>
  <c r="AK40" i="10"/>
  <c r="AI44" i="10"/>
  <c r="AD55" i="10"/>
  <c r="AJ55" i="10"/>
  <c r="AF59" i="10"/>
  <c r="AN59" i="10"/>
  <c r="AF63" i="10"/>
  <c r="AJ4" i="10"/>
  <c r="AH5" i="10"/>
  <c r="AD10" i="10"/>
  <c r="AL10" i="10"/>
  <c r="AM13" i="10"/>
  <c r="AI19" i="10"/>
  <c r="AG20" i="10"/>
  <c r="AE21" i="10"/>
  <c r="AG23" i="10"/>
  <c r="AM24" i="10"/>
  <c r="AJ25" i="10"/>
  <c r="AG34" i="10"/>
  <c r="AC36" i="10"/>
  <c r="AK36" i="10"/>
  <c r="AJ44" i="10"/>
  <c r="AK47" i="10"/>
  <c r="AJ50" i="10"/>
  <c r="AE54" i="10"/>
  <c r="AM54" i="10"/>
  <c r="AE59" i="10"/>
  <c r="AM58" i="10"/>
  <c r="AK59" i="10"/>
  <c r="AG61" i="10"/>
  <c r="AF66" i="10"/>
  <c r="AN66" i="10"/>
  <c r="AC71" i="10"/>
  <c r="AK71" i="10"/>
  <c r="AD80" i="10"/>
  <c r="AL80" i="10"/>
  <c r="AH82" i="10"/>
  <c r="AF83" i="10"/>
  <c r="AN83" i="10"/>
  <c r="AL84" i="10"/>
  <c r="AI88" i="10"/>
  <c r="AE91" i="10"/>
  <c r="AC93" i="10"/>
  <c r="AK93" i="10"/>
  <c r="AM96" i="10"/>
  <c r="AJ97" i="10"/>
  <c r="AH108" i="10"/>
  <c r="AD109" i="10"/>
  <c r="AL109" i="10"/>
  <c r="AJ110" i="10"/>
  <c r="AG111" i="10"/>
  <c r="AE6" i="10"/>
  <c r="AI10" i="10"/>
  <c r="AI40" i="10"/>
  <c r="AJ46" i="10"/>
  <c r="AF51" i="10"/>
  <c r="AJ52" i="10"/>
  <c r="AG65" i="10"/>
  <c r="AH85" i="10"/>
  <c r="AH88" i="10"/>
  <c r="AG108" i="10"/>
  <c r="AD112" i="10"/>
  <c r="AI14" i="10"/>
  <c r="AE30" i="10"/>
  <c r="AM30" i="10"/>
  <c r="AG55" i="10"/>
  <c r="AM57" i="10"/>
  <c r="AE73" i="10"/>
  <c r="AM73" i="10"/>
  <c r="AG76" i="10"/>
  <c r="AK119" i="10"/>
  <c r="AG46" i="10"/>
  <c r="AE4" i="10"/>
  <c r="AM4" i="10"/>
  <c r="AD8" i="10"/>
  <c r="AN29" i="10"/>
  <c r="AC37" i="10"/>
  <c r="AJ53" i="10"/>
  <c r="AC65" i="10"/>
  <c r="AK65" i="10"/>
  <c r="AJ74" i="10"/>
  <c r="AI79" i="10"/>
  <c r="AE81" i="10"/>
  <c r="AM81" i="10"/>
  <c r="AF88" i="10"/>
  <c r="AN88" i="10"/>
  <c r="AD94" i="10"/>
  <c r="AM97" i="10"/>
  <c r="AC98" i="10"/>
  <c r="AK98" i="10"/>
  <c r="AE107" i="10"/>
  <c r="AM107" i="10"/>
  <c r="AG109" i="10"/>
  <c r="AF15" i="10"/>
  <c r="AK31" i="10"/>
  <c r="AM35" i="10"/>
  <c r="AE57" i="10"/>
  <c r="AK61" i="10"/>
  <c r="AG4" i="10"/>
  <c r="AM6" i="10"/>
  <c r="AH10" i="10"/>
  <c r="AD16" i="10"/>
  <c r="AL15" i="10"/>
  <c r="AJ19" i="10"/>
  <c r="AD20" i="10"/>
  <c r="AL20" i="10"/>
  <c r="AN21" i="10"/>
  <c r="AH23" i="10"/>
  <c r="AC25" i="10"/>
  <c r="AK25" i="10"/>
  <c r="AJ28" i="10"/>
  <c r="AE29" i="10"/>
  <c r="AF30" i="10"/>
  <c r="AI31" i="10"/>
  <c r="AF33" i="10"/>
  <c r="AK35" i="10"/>
  <c r="AH37" i="10"/>
  <c r="AC44" i="10"/>
  <c r="AK44" i="10"/>
  <c r="AI48" i="10"/>
  <c r="AI54" i="10"/>
  <c r="AL59" i="10"/>
  <c r="AI61" i="10"/>
  <c r="AD62" i="10"/>
  <c r="AL62" i="10"/>
  <c r="AI65" i="10"/>
  <c r="AJ66" i="10"/>
  <c r="AL67" i="10"/>
  <c r="AG69" i="10"/>
  <c r="AI75" i="10"/>
  <c r="AF79" i="10"/>
  <c r="AN79" i="10"/>
  <c r="AI82" i="10"/>
  <c r="AC83" i="10"/>
  <c r="AK83" i="10"/>
  <c r="AH87" i="10"/>
  <c r="AD89" i="10"/>
  <c r="AL89" i="10"/>
  <c r="AM93" i="10"/>
  <c r="AG94" i="10"/>
  <c r="AI95" i="10"/>
  <c r="AD97" i="10"/>
  <c r="AL96" i="10"/>
  <c r="AM98" i="10"/>
  <c r="AG101" i="10"/>
  <c r="AJ101" i="10"/>
  <c r="AE103" i="10"/>
  <c r="AM103" i="10"/>
  <c r="AH104" i="10"/>
  <c r="AK104" i="10"/>
  <c r="AF105" i="10"/>
  <c r="AN105" i="10"/>
  <c r="AG107" i="10"/>
  <c r="AC110" i="10"/>
  <c r="AK110" i="10"/>
  <c r="AE110" i="10"/>
  <c r="AM110" i="10"/>
  <c r="AF112" i="10"/>
  <c r="AN112" i="10"/>
  <c r="AG113" i="10"/>
  <c r="AH117" i="10"/>
  <c r="AC118" i="10"/>
  <c r="AK118" i="10"/>
  <c r="AC6" i="10"/>
  <c r="AK6" i="10"/>
  <c r="AN9" i="10"/>
  <c r="AH54" i="10"/>
  <c r="AD47" i="10"/>
  <c r="AL47" i="10"/>
  <c r="AC85" i="10"/>
  <c r="AK85" i="10"/>
  <c r="AD9" i="10"/>
  <c r="AL9" i="10"/>
  <c r="AK20" i="10"/>
  <c r="AG28" i="10"/>
  <c r="AC30" i="10"/>
  <c r="AK30" i="10"/>
  <c r="AF37" i="10"/>
  <c r="AN37" i="10"/>
  <c r="AJ45" i="10"/>
  <c r="AI45" i="10"/>
  <c r="AC50" i="10"/>
  <c r="AK50" i="10"/>
  <c r="AC63" i="10"/>
  <c r="AK63" i="10"/>
  <c r="AI67" i="10"/>
  <c r="AF70" i="10"/>
  <c r="AN70" i="10"/>
  <c r="AH71" i="10"/>
  <c r="AE80" i="10"/>
  <c r="AM80" i="10"/>
  <c r="AH109" i="10"/>
  <c r="AJ118" i="10"/>
  <c r="AJ12" i="10"/>
  <c r="AD13" i="10"/>
  <c r="AL13" i="10"/>
  <c r="AJ16" i="10"/>
  <c r="AD17" i="10"/>
  <c r="AL17" i="10"/>
  <c r="AF28" i="10"/>
  <c r="AG32" i="10"/>
  <c r="AD42" i="10"/>
  <c r="AL42" i="10"/>
  <c r="AJ47" i="10"/>
  <c r="AD91" i="10"/>
  <c r="AI97" i="10"/>
  <c r="AL103" i="10"/>
  <c r="AJ105" i="10"/>
  <c r="AI115" i="10"/>
  <c r="AG117" i="10"/>
  <c r="AJ8" i="10"/>
  <c r="AM14" i="10"/>
  <c r="AI16" i="10"/>
  <c r="AC27" i="10"/>
  <c r="AK27" i="10"/>
  <c r="AF32" i="10"/>
  <c r="AN32" i="10"/>
  <c r="AC42" i="10"/>
  <c r="AI47" i="10"/>
  <c r="AD58" i="10"/>
  <c r="AL58" i="10"/>
  <c r="AI63" i="10"/>
  <c r="AH67" i="10"/>
  <c r="AL69" i="10"/>
  <c r="AI73" i="10"/>
  <c r="AN77" i="10"/>
  <c r="AC79" i="10"/>
  <c r="AK79" i="10"/>
  <c r="AG84" i="10"/>
  <c r="AG89" i="10"/>
  <c r="AJ90" i="10"/>
  <c r="AF95" i="10"/>
  <c r="AN95" i="10"/>
  <c r="AG97" i="10"/>
  <c r="AI99" i="10"/>
  <c r="AC103" i="10"/>
  <c r="AK103" i="10"/>
  <c r="AN104" i="10"/>
  <c r="AE113" i="10"/>
  <c r="AK116" i="10"/>
  <c r="AH48" i="10"/>
  <c r="AN74" i="10"/>
  <c r="AE76" i="10"/>
  <c r="AM76" i="10"/>
  <c r="AF84" i="10"/>
  <c r="AF90" i="10"/>
  <c r="AN90" i="10"/>
  <c r="AI90" i="10"/>
  <c r="AD101" i="10"/>
  <c r="AL101" i="10"/>
  <c r="AE105" i="10"/>
  <c r="AM105" i="10"/>
  <c r="AH105" i="10"/>
  <c r="AL115" i="10"/>
  <c r="AG115" i="10"/>
  <c r="AJ116" i="10"/>
  <c r="AG118" i="10"/>
  <c r="AI4" i="10"/>
  <c r="AN15" i="10"/>
  <c r="AC31" i="10"/>
  <c r="AH57" i="10"/>
  <c r="AC61" i="10"/>
  <c r="AH4" i="10"/>
  <c r="AM5" i="10"/>
  <c r="AN7" i="10"/>
  <c r="AE16" i="10"/>
  <c r="AM16" i="10"/>
  <c r="AG16" i="10"/>
  <c r="AI17" i="10"/>
  <c r="AC18" i="10"/>
  <c r="AK18" i="10"/>
  <c r="AM19" i="10"/>
  <c r="AI21" i="10"/>
  <c r="AI23" i="10"/>
  <c r="AF27" i="10"/>
  <c r="AK28" i="10"/>
  <c r="AF29" i="10"/>
  <c r="AG30" i="10"/>
  <c r="AJ31" i="10"/>
  <c r="AD32" i="10"/>
  <c r="AG33" i="10"/>
  <c r="AD35" i="10"/>
  <c r="AL35" i="10"/>
  <c r="AD39" i="10"/>
  <c r="AL39" i="10"/>
  <c r="AI43" i="10"/>
  <c r="AJ48" i="10"/>
  <c r="AE49" i="10"/>
  <c r="AG51" i="10"/>
  <c r="AH53" i="10"/>
  <c r="AC54" i="10"/>
  <c r="AK54" i="10"/>
  <c r="AM59" i="10"/>
  <c r="AC66" i="10"/>
  <c r="AK66" i="10"/>
  <c r="AF68" i="10"/>
  <c r="AN68" i="10"/>
  <c r="AJ76" i="10"/>
  <c r="AG79" i="10"/>
  <c r="AM90" i="10"/>
  <c r="AJ94" i="10"/>
  <c r="AE96" i="10"/>
  <c r="AF102" i="10"/>
  <c r="AN102" i="10"/>
  <c r="AI104" i="10"/>
  <c r="AL105" i="10"/>
  <c r="AG105" i="10"/>
  <c r="AH107" i="10"/>
  <c r="AH113" i="10"/>
  <c r="AF118" i="10"/>
  <c r="AN118" i="10"/>
  <c r="AM10" i="10"/>
  <c r="AH13" i="10"/>
  <c r="AJ15" i="10"/>
  <c r="AI18" i="10"/>
  <c r="AJ20" i="10"/>
  <c r="AJ24" i="10"/>
  <c r="AI32" i="10"/>
  <c r="AC5" i="10"/>
  <c r="AI6" i="10"/>
  <c r="AH8" i="10"/>
  <c r="AE8" i="10"/>
  <c r="AM8" i="10"/>
  <c r="AE13" i="10"/>
  <c r="AL14" i="10"/>
  <c r="AG14" i="10"/>
  <c r="AE18" i="10"/>
  <c r="AM17" i="10"/>
  <c r="AC19" i="10"/>
  <c r="AH20" i="10"/>
  <c r="AF21" i="10"/>
  <c r="AD22" i="10"/>
  <c r="AG24" i="10"/>
  <c r="AD25" i="10"/>
  <c r="AL25" i="10"/>
  <c r="AI25" i="10"/>
  <c r="AD28" i="10"/>
  <c r="AL28" i="10"/>
  <c r="AI28" i="10"/>
  <c r="AI29" i="10"/>
  <c r="AL32" i="10"/>
  <c r="AG35" i="10"/>
  <c r="AF36" i="10"/>
  <c r="AN35" i="10"/>
  <c r="AD37" i="10"/>
  <c r="AL37" i="10"/>
  <c r="AJ38" i="10"/>
  <c r="AF38" i="10"/>
  <c r="AF40" i="10"/>
  <c r="AN40" i="10"/>
  <c r="AL40" i="10"/>
  <c r="AF46" i="10"/>
  <c r="AE47" i="10"/>
  <c r="AM47" i="10"/>
  <c r="AD48" i="10"/>
  <c r="AL48" i="10"/>
  <c r="AE61" i="10"/>
  <c r="AM61" i="10"/>
  <c r="AM60" i="10"/>
  <c r="AD61" i="10"/>
  <c r="AL61" i="10"/>
  <c r="AJ65" i="10"/>
  <c r="AG66" i="10"/>
  <c r="AF67" i="10"/>
  <c r="AN67" i="10"/>
  <c r="AJ69" i="10"/>
  <c r="AG70" i="10"/>
  <c r="AF71" i="10"/>
  <c r="AN71" i="10"/>
  <c r="AE75" i="10"/>
  <c r="AM75" i="10"/>
  <c r="AH80" i="10"/>
  <c r="AG80" i="10"/>
  <c r="AI83" i="10"/>
  <c r="AF85" i="10"/>
  <c r="AJ89" i="10"/>
  <c r="AH90" i="10"/>
  <c r="AM91" i="10"/>
  <c r="AI91" i="10"/>
  <c r="AJ93" i="10"/>
  <c r="AH94" i="10"/>
  <c r="AD96" i="10"/>
  <c r="AF97" i="10"/>
  <c r="AN97" i="10"/>
  <c r="AD99" i="10"/>
  <c r="AK102" i="10"/>
  <c r="AF103" i="10"/>
  <c r="AN103" i="10"/>
  <c r="AF104" i="10"/>
  <c r="AC105" i="10"/>
  <c r="AJ107" i="10"/>
  <c r="AF109" i="10"/>
  <c r="AN109" i="10"/>
  <c r="AG112" i="10"/>
  <c r="AD113" i="10"/>
  <c r="AL113" i="10"/>
  <c r="AI113" i="10"/>
  <c r="AD118" i="10"/>
  <c r="AL118" i="10"/>
  <c r="AK117" i="10"/>
  <c r="AJ119" i="10"/>
  <c r="AM20" i="10"/>
  <c r="AM21" i="10"/>
  <c r="AF43" i="10"/>
  <c r="AN43" i="10"/>
  <c r="AF44" i="10"/>
  <c r="AD75" i="10"/>
  <c r="AL75" i="10"/>
  <c r="AF77" i="10"/>
  <c r="AC81" i="10"/>
  <c r="AK81" i="10"/>
  <c r="AH91" i="10"/>
  <c r="AE97" i="10"/>
  <c r="AM104" i="10"/>
  <c r="AE108" i="10"/>
  <c r="AM108" i="10"/>
  <c r="AH118" i="10"/>
  <c r="AI5" i="10"/>
  <c r="AG7" i="10"/>
  <c r="AC13" i="10"/>
  <c r="AK13" i="10"/>
  <c r="AD14" i="10"/>
  <c r="AH16" i="10"/>
  <c r="AD18" i="10"/>
  <c r="AL18" i="10"/>
  <c r="AG29" i="10"/>
  <c r="AL30" i="10"/>
  <c r="AD31" i="10"/>
  <c r="AN33" i="10"/>
  <c r="AE35" i="10"/>
  <c r="AM39" i="10"/>
  <c r="AE43" i="10"/>
  <c r="AM43" i="10"/>
  <c r="AE45" i="10"/>
  <c r="AM45" i="10"/>
  <c r="AC48" i="10"/>
  <c r="AK48" i="10"/>
  <c r="AH49" i="10"/>
  <c r="AG49" i="10"/>
  <c r="AM55" i="10"/>
  <c r="AD57" i="10"/>
  <c r="AN58" i="10"/>
  <c r="AD59" i="10"/>
  <c r="AJ62" i="10"/>
  <c r="AE66" i="10"/>
  <c r="AM66" i="10"/>
  <c r="AD66" i="10"/>
  <c r="AL66" i="10"/>
  <c r="AG67" i="10"/>
  <c r="AI68" i="10"/>
  <c r="AE70" i="10"/>
  <c r="AM70" i="10"/>
  <c r="AD70" i="10"/>
  <c r="AL70" i="10"/>
  <c r="AG71" i="10"/>
  <c r="AC76" i="10"/>
  <c r="AK76" i="10"/>
  <c r="AI77" i="10"/>
  <c r="AH81" i="10"/>
  <c r="AD82" i="10"/>
  <c r="AG82" i="10"/>
  <c r="AD90" i="10"/>
  <c r="AL90" i="10"/>
  <c r="AF93" i="10"/>
  <c r="AN93" i="10"/>
  <c r="AN94" i="10"/>
  <c r="AL94" i="10"/>
  <c r="AI98" i="10"/>
  <c r="AJ98" i="10"/>
  <c r="AD104" i="10"/>
  <c r="AL104" i="10"/>
  <c r="AH110" i="10"/>
  <c r="AH116" i="10"/>
  <c r="AI118" i="10"/>
  <c r="AI15" i="10"/>
  <c r="AM33" i="10"/>
  <c r="AF34" i="10"/>
  <c r="AI37" i="10"/>
  <c r="AC40" i="10"/>
  <c r="AD43" i="10"/>
  <c r="AD44" i="10"/>
  <c r="AL44" i="10"/>
  <c r="AG53" i="10"/>
  <c r="AE74" i="10"/>
  <c r="AM74" i="10"/>
  <c r="AG88" i="10"/>
  <c r="AE89" i="10"/>
  <c r="AC90" i="10"/>
  <c r="AK90" i="10"/>
  <c r="AJ95" i="10"/>
  <c r="AL97" i="10"/>
  <c r="AE98" i="10"/>
  <c r="AG102" i="10"/>
  <c r="AC104" i="10"/>
  <c r="AI116" i="10"/>
  <c r="AG5" i="10"/>
  <c r="AE7" i="10"/>
  <c r="AL8" i="10"/>
  <c r="AF10" i="10"/>
  <c r="AN10" i="10"/>
  <c r="AI12" i="10"/>
  <c r="AC15" i="10"/>
  <c r="AK15" i="10"/>
  <c r="AJ18" i="10"/>
  <c r="AG19" i="10"/>
  <c r="AN23" i="10"/>
  <c r="AK24" i="10"/>
  <c r="AH25" i="10"/>
  <c r="AM29" i="10"/>
  <c r="AC35" i="10"/>
  <c r="AC39" i="10"/>
  <c r="AK39" i="10"/>
  <c r="AJ59" i="10"/>
  <c r="AH61" i="10"/>
  <c r="AG62" i="10"/>
  <c r="AF65" i="10"/>
  <c r="AN65" i="10"/>
  <c r="AJ67" i="10"/>
  <c r="AF69" i="10"/>
  <c r="AN69" i="10"/>
  <c r="AJ71" i="10"/>
  <c r="AC84" i="10"/>
  <c r="AI89" i="10"/>
  <c r="AG103" i="10"/>
  <c r="AI109" i="10"/>
  <c r="AM7" i="10"/>
  <c r="AE10" i="10"/>
  <c r="AC20" i="10"/>
  <c r="AG25" i="10"/>
  <c r="AL29" i="10"/>
  <c r="AI36" i="10"/>
  <c r="AJ43" i="10"/>
  <c r="AC43" i="10"/>
  <c r="AD50" i="10"/>
  <c r="AL50" i="10"/>
  <c r="AE55" i="10"/>
  <c r="AE58" i="10"/>
  <c r="AG74" i="10"/>
  <c r="AI76" i="10"/>
  <c r="AM102" i="10"/>
  <c r="AG116" i="10"/>
  <c r="AF119" i="10"/>
  <c r="AN119" i="10"/>
  <c r="AF5" i="10"/>
  <c r="AG22" i="10"/>
  <c r="AE23" i="10"/>
  <c r="AK23" i="10"/>
  <c r="AN28" i="10"/>
  <c r="AE5" i="10"/>
  <c r="AD6" i="10"/>
  <c r="AC10" i="10"/>
  <c r="AK10" i="10"/>
  <c r="AG13" i="10"/>
  <c r="AF16" i="10"/>
  <c r="AN16" i="10"/>
  <c r="AC28" i="10"/>
  <c r="AC29" i="10"/>
  <c r="AJ30" i="10"/>
  <c r="AC32" i="10"/>
  <c r="AK33" i="10"/>
  <c r="AH32" i="10"/>
  <c r="AC34" i="10"/>
  <c r="AK34" i="10"/>
  <c r="AI35" i="10"/>
  <c r="AH35" i="10"/>
  <c r="AI39" i="10"/>
  <c r="AH39" i="10"/>
  <c r="AN42" i="10"/>
  <c r="AH46" i="10"/>
  <c r="AF48" i="10"/>
  <c r="AN48" i="10"/>
  <c r="AD54" i="10"/>
  <c r="AL54" i="10"/>
  <c r="AE62" i="10"/>
  <c r="AM63" i="10"/>
  <c r="AL63" i="10"/>
  <c r="AI66" i="10"/>
  <c r="AE68" i="10"/>
  <c r="AM68" i="10"/>
  <c r="AD68" i="10"/>
  <c r="AL68" i="10"/>
  <c r="AI70" i="10"/>
  <c r="AE77" i="10"/>
  <c r="AM77" i="10"/>
  <c r="AD79" i="10"/>
  <c r="AL79" i="10"/>
  <c r="AJ80" i="10"/>
  <c r="AI81" i="10"/>
  <c r="AH84" i="10"/>
  <c r="AM85" i="10"/>
  <c r="AI87" i="10"/>
  <c r="AD87" i="10"/>
  <c r="AL87" i="10"/>
  <c r="AD88" i="10"/>
  <c r="AL88" i="10"/>
  <c r="AF89" i="10"/>
  <c r="AG91" i="10"/>
  <c r="AD93" i="10"/>
  <c r="AH95" i="10"/>
  <c r="AC97" i="10"/>
  <c r="AH98" i="10"/>
  <c r="AD102" i="10"/>
  <c r="AD107" i="10"/>
  <c r="AD111" i="10"/>
  <c r="AL111" i="10"/>
  <c r="AK111" i="10"/>
  <c r="AI111" i="10"/>
  <c r="AF113" i="10"/>
  <c r="AK115" i="10"/>
  <c r="AF115" i="10"/>
  <c r="AN115" i="10"/>
  <c r="AF116" i="10"/>
  <c r="AN116" i="10"/>
  <c r="AF117" i="10"/>
  <c r="AN117" i="10"/>
  <c r="AE119" i="10"/>
  <c r="AM119" i="10"/>
  <c r="AL119" i="10"/>
  <c r="AN5" i="10"/>
  <c r="AH12" i="10"/>
  <c r="AD15" i="10"/>
  <c r="AM23" i="10"/>
  <c r="AG27" i="10"/>
  <c r="AD29" i="10"/>
  <c r="AJ9" i="10"/>
  <c r="AF13" i="10"/>
  <c r="AN13" i="10"/>
  <c r="AF17" i="10"/>
  <c r="AN17" i="10"/>
  <c r="AD19" i="10"/>
  <c r="AL19" i="10"/>
  <c r="AG21" i="10"/>
  <c r="AE27" i="10"/>
  <c r="AM27" i="10"/>
  <c r="AE31" i="10"/>
  <c r="AM31" i="10"/>
  <c r="AJ34" i="10"/>
  <c r="AG36" i="10"/>
  <c r="AC38" i="10"/>
  <c r="AK38" i="10"/>
  <c r="AE42" i="10"/>
  <c r="AM42" i="10"/>
  <c r="AH42" i="10"/>
  <c r="AH44" i="10"/>
  <c r="AG50" i="10"/>
  <c r="AH51" i="10"/>
  <c r="AF52" i="10"/>
  <c r="AC52" i="10"/>
  <c r="AK52" i="10"/>
  <c r="AH65" i="10"/>
  <c r="AD69" i="10"/>
  <c r="AH69" i="10"/>
  <c r="AI74" i="10"/>
  <c r="AG77" i="10"/>
  <c r="AD77" i="10"/>
  <c r="AL77" i="10"/>
  <c r="AE82" i="10"/>
  <c r="AL82" i="10"/>
  <c r="AN84" i="10"/>
  <c r="AD85" i="10"/>
  <c r="AL85" i="10"/>
  <c r="AG85" i="10"/>
  <c r="AC88" i="10"/>
  <c r="AG90" i="10"/>
  <c r="AN91" i="10"/>
  <c r="AG95" i="10"/>
  <c r="AJ96" i="10"/>
  <c r="AG98" i="10"/>
  <c r="AJ99" i="10"/>
  <c r="AH101" i="10"/>
  <c r="AG104" i="10"/>
  <c r="AI107" i="10"/>
  <c r="AF110" i="10"/>
  <c r="AN110" i="10"/>
  <c r="AC111" i="10"/>
  <c r="AE112" i="10"/>
  <c r="AM112" i="10"/>
  <c r="AJ115" i="10"/>
  <c r="AE115" i="10"/>
  <c r="AM115" i="10"/>
  <c r="AE117" i="10"/>
  <c r="AM117" i="10"/>
  <c r="AL16" i="10"/>
  <c r="AE17" i="10"/>
  <c r="AI22" i="10"/>
  <c r="AI7" i="10"/>
  <c r="AM9" i="10"/>
  <c r="AI13" i="10"/>
  <c r="AH15" i="10"/>
  <c r="AK16" i="10"/>
  <c r="AN19" i="10"/>
  <c r="AD27" i="10"/>
  <c r="AH28" i="10"/>
  <c r="AK37" i="10"/>
  <c r="AN38" i="10"/>
  <c r="AG42" i="10"/>
  <c r="AH45" i="10"/>
  <c r="AE46" i="10"/>
  <c r="AD49" i="10"/>
  <c r="AL49" i="10"/>
  <c r="AE52" i="10"/>
  <c r="AM52" i="10"/>
  <c r="AD4" i="10"/>
  <c r="AK5" i="10"/>
  <c r="AN6" i="10"/>
  <c r="AI8" i="10"/>
  <c r="AG10" i="10"/>
  <c r="AE12" i="10"/>
  <c r="AF14" i="10"/>
  <c r="AN14" i="10"/>
  <c r="AM18" i="10"/>
  <c r="AE20" i="10"/>
  <c r="AH24" i="10"/>
  <c r="AI30" i="10"/>
  <c r="AG31" i="10"/>
  <c r="AK32" i="10"/>
  <c r="AI33" i="10"/>
  <c r="AD34" i="10"/>
  <c r="AH36" i="10"/>
  <c r="AJ37" i="10"/>
  <c r="AL38" i="10"/>
  <c r="AJ42" i="10"/>
  <c r="AH43" i="10"/>
  <c r="AL43" i="10"/>
  <c r="AG44" i="10"/>
  <c r="AD46" i="10"/>
  <c r="AL46" i="10"/>
  <c r="AM48" i="10"/>
  <c r="AF49" i="10"/>
  <c r="AD52" i="10"/>
  <c r="AL52" i="10"/>
  <c r="AJ5" i="10"/>
  <c r="AH9" i="10"/>
  <c r="AJ10" i="10"/>
  <c r="AK21" i="10"/>
  <c r="AD23" i="10"/>
  <c r="AI27" i="10"/>
  <c r="AJ32" i="10"/>
  <c r="AD36" i="10"/>
  <c r="AM37" i="10"/>
  <c r="AI38" i="10"/>
  <c r="AG39" i="10"/>
  <c r="AI42" i="10"/>
  <c r="AH47" i="10"/>
  <c r="AE48" i="10"/>
  <c r="AM51" i="10"/>
  <c r="AN50" i="10"/>
  <c r="AN49" i="10"/>
  <c r="AF54" i="10"/>
  <c r="AF53" i="10"/>
  <c r="AN54" i="10"/>
  <c r="AN53" i="10"/>
  <c r="AH6" i="10"/>
  <c r="AG40" i="10"/>
  <c r="AI59" i="10"/>
  <c r="AI60" i="10"/>
  <c r="AC8" i="10"/>
  <c r="AK8" i="10"/>
  <c r="AM12" i="10"/>
  <c r="AJ13" i="10"/>
  <c r="AC14" i="10"/>
  <c r="AK14" i="10"/>
  <c r="AE15" i="10"/>
  <c r="AF18" i="10"/>
  <c r="AN18" i="10"/>
  <c r="AF19" i="10"/>
  <c r="AH22" i="10"/>
  <c r="AJ23" i="10"/>
  <c r="AD45" i="10"/>
  <c r="AL45" i="10"/>
  <c r="AH60" i="10"/>
  <c r="AN44" i="10"/>
  <c r="AN45" i="10"/>
  <c r="AC16" i="10"/>
  <c r="AF45" i="10"/>
  <c r="AJ58" i="10"/>
  <c r="AJ57" i="10"/>
  <c r="AL7" i="10"/>
  <c r="AM15" i="10"/>
  <c r="AC17" i="10"/>
  <c r="AL23" i="10"/>
  <c r="AJ35" i="10"/>
  <c r="AD38" i="10"/>
  <c r="AE44" i="10"/>
  <c r="AD53" i="10"/>
  <c r="AL53" i="10"/>
  <c r="AF7" i="10"/>
  <c r="AF6" i="10"/>
  <c r="AN46" i="10"/>
  <c r="AN47" i="10"/>
  <c r="AN52" i="10"/>
  <c r="AN51" i="10"/>
  <c r="AF57" i="10"/>
  <c r="AF55" i="10"/>
  <c r="AN57" i="10"/>
  <c r="AN55" i="10"/>
  <c r="AI57" i="10"/>
  <c r="AI58" i="10"/>
  <c r="AC33" i="10"/>
  <c r="AM46" i="10"/>
  <c r="AF47" i="10"/>
  <c r="AM49" i="10"/>
  <c r="AD63" i="10"/>
  <c r="AC7" i="10"/>
  <c r="AK7" i="10"/>
  <c r="AF12" i="10"/>
  <c r="AN12" i="10"/>
  <c r="AJ17" i="10"/>
  <c r="AF58" i="10"/>
  <c r="AC60" i="10"/>
  <c r="AK60" i="10"/>
  <c r="AE60" i="10"/>
  <c r="AN62" i="10"/>
  <c r="AJ73" i="10"/>
  <c r="AJ75" i="10"/>
  <c r="AJ77" i="10"/>
  <c r="AJ79" i="10"/>
  <c r="AJ81" i="10"/>
  <c r="AJ83" i="10"/>
  <c r="AJ85" i="10"/>
  <c r="AN87" i="10"/>
  <c r="AM89" i="10"/>
  <c r="AL91" i="10"/>
  <c r="AF98" i="10"/>
  <c r="AF101" i="10"/>
  <c r="AN101" i="10"/>
  <c r="AI101" i="10"/>
  <c r="AH103" i="10"/>
  <c r="AJ109" i="10"/>
  <c r="AM109" i="10"/>
  <c r="AL110" i="10"/>
  <c r="AC115" i="10"/>
  <c r="AC117" i="10"/>
  <c r="AC119" i="10"/>
  <c r="AK51" i="10"/>
  <c r="AK53" i="10"/>
  <c r="AK55" i="10"/>
  <c r="AC58" i="10"/>
  <c r="AK58" i="10"/>
  <c r="AC59" i="10"/>
  <c r="AN60" i="10"/>
  <c r="AM62" i="10"/>
  <c r="AM87" i="10"/>
  <c r="AD105" i="10"/>
  <c r="AI117" i="10"/>
  <c r="AI119" i="10"/>
  <c r="AG63" i="10"/>
  <c r="AE93" i="10"/>
  <c r="AC96" i="10"/>
  <c r="AK96" i="10"/>
  <c r="AN98" i="10"/>
  <c r="AE102" i="10"/>
  <c r="AD103" i="10"/>
  <c r="AD74" i="10"/>
  <c r="AL74" i="10"/>
  <c r="AD76" i="10"/>
  <c r="AL76" i="10"/>
  <c r="AH89" i="10"/>
  <c r="AJ104" i="10"/>
  <c r="AG59" i="10"/>
  <c r="AH62" i="10"/>
  <c r="AE90" i="10"/>
  <c r="AJ102" i="10"/>
  <c r="AG57" i="10"/>
  <c r="AE63" i="10"/>
  <c r="AC73" i="10"/>
  <c r="AC75" i="10"/>
  <c r="AC77" i="10"/>
  <c r="AC80" i="10"/>
  <c r="AC82" i="10"/>
  <c r="AE88" i="10"/>
  <c r="AC91" i="10"/>
  <c r="AK91" i="10"/>
  <c r="AE111" i="10"/>
  <c r="AE116" i="10"/>
  <c r="AM116" i="10"/>
  <c r="AE118" i="10"/>
  <c r="AM118" i="10"/>
  <c r="AF87" i="10"/>
  <c r="AC89" i="10"/>
  <c r="AK89" i="10"/>
  <c r="AK101" i="10"/>
  <c r="AJ103" i="10"/>
  <c r="AI105" i="10"/>
  <c r="AE109" i="10"/>
  <c r="AD110" i="10"/>
  <c r="AJ113" i="10"/>
  <c r="AH58" i="10"/>
  <c r="AF22" i="10"/>
  <c r="AN22" i="10"/>
  <c r="AE28" i="10"/>
  <c r="AM28" i="10"/>
  <c r="AE32" i="10"/>
  <c r="AM32" i="10"/>
  <c r="AE36" i="10"/>
  <c r="AM36" i="10"/>
  <c r="AE40" i="10"/>
  <c r="AM40" i="10"/>
  <c r="AC45" i="10"/>
  <c r="AC47" i="10"/>
  <c r="AC51" i="10"/>
  <c r="AC53" i="10"/>
  <c r="AC55" i="10"/>
  <c r="AF60" i="10"/>
  <c r="AC62" i="10"/>
  <c r="AK62" i="10"/>
  <c r="AH66" i="10"/>
  <c r="AH68" i="10"/>
  <c r="AH70" i="10"/>
  <c r="AH73" i="10"/>
  <c r="AK73" i="10"/>
  <c r="AH75" i="10"/>
  <c r="AK75" i="10"/>
  <c r="AH77" i="10"/>
  <c r="AK77" i="10"/>
  <c r="AK80" i="10"/>
  <c r="AK82" i="10"/>
  <c r="AK84" i="10"/>
  <c r="AC87" i="10"/>
  <c r="AK87" i="10"/>
  <c r="AN89" i="10"/>
  <c r="AI94" i="10"/>
  <c r="AE99" i="10"/>
  <c r="AI103" i="10"/>
  <c r="AD108" i="10"/>
  <c r="AJ111" i="10"/>
  <c r="AM111" i="10"/>
  <c r="AL112" i="10"/>
  <c r="AD115" i="10"/>
  <c r="AD117" i="10"/>
  <c r="AD119" i="10"/>
  <c r="AM103" i="7"/>
  <c r="AJ92" i="7"/>
  <c r="AV124" i="7"/>
  <c r="AJ81" i="7"/>
  <c r="AI84" i="7"/>
  <c r="AK86" i="7"/>
  <c r="AJ90" i="7"/>
  <c r="AI93" i="7"/>
  <c r="AW109" i="7"/>
  <c r="AO109" i="7"/>
  <c r="AU152" i="7"/>
  <c r="AM152" i="7"/>
  <c r="AT151" i="7"/>
  <c r="AL151" i="7"/>
  <c r="AS150" i="7"/>
  <c r="AK150" i="7"/>
  <c r="AR149" i="7"/>
  <c r="AJ149" i="7"/>
  <c r="AQ148" i="7"/>
  <c r="AI148" i="7"/>
  <c r="AP139" i="7"/>
  <c r="AW138" i="7"/>
  <c r="AO138" i="7"/>
  <c r="AV137" i="7"/>
  <c r="AN137" i="7"/>
  <c r="AU136" i="7"/>
  <c r="AM136" i="7"/>
  <c r="AT135" i="7"/>
  <c r="AL135" i="7"/>
  <c r="AS134" i="7"/>
  <c r="AK134" i="7"/>
  <c r="AR133" i="7"/>
  <c r="AJ133" i="7"/>
  <c r="AQ124" i="7"/>
  <c r="AP123" i="7"/>
  <c r="AW122" i="7"/>
  <c r="AO122" i="7"/>
  <c r="AV121" i="7"/>
  <c r="AN121" i="7"/>
  <c r="AU120" i="7"/>
  <c r="AM120" i="7"/>
  <c r="AT119" i="7"/>
  <c r="AL119" i="7"/>
  <c r="AS118" i="7"/>
  <c r="AK118" i="7"/>
  <c r="AR109" i="7"/>
  <c r="AJ109" i="7"/>
  <c r="AQ108" i="7"/>
  <c r="AI108" i="7"/>
  <c r="AP107" i="7"/>
  <c r="AW106" i="7"/>
  <c r="AO106" i="7"/>
  <c r="AV105" i="7"/>
  <c r="AN105" i="7"/>
  <c r="AU104" i="7"/>
  <c r="AM104" i="7"/>
  <c r="AT103" i="7"/>
  <c r="AL103" i="7"/>
  <c r="AS94" i="7"/>
  <c r="AI81" i="7"/>
  <c r="AK83" i="7"/>
  <c r="AL34" i="7"/>
  <c r="AU49" i="7"/>
  <c r="AJ50" i="7"/>
  <c r="AN36" i="7"/>
  <c r="AW51" i="7"/>
  <c r="AJ22" i="7"/>
  <c r="AL52" i="7"/>
  <c r="AW23" i="7"/>
  <c r="AQ53" i="7"/>
  <c r="AT24" i="7"/>
  <c r="AN54" i="7"/>
  <c r="AR40" i="7"/>
  <c r="AT70" i="7"/>
  <c r="AJ27" i="7"/>
  <c r="AR27" i="7"/>
  <c r="AL57" i="7"/>
  <c r="AU72" i="7"/>
  <c r="AW28" i="7"/>
  <c r="AJ73" i="7"/>
  <c r="AT29" i="7"/>
  <c r="AN59" i="7"/>
  <c r="AQ30" i="7"/>
  <c r="AS60" i="7"/>
  <c r="AV31" i="7"/>
  <c r="AW46" i="7"/>
  <c r="AK19" i="7"/>
  <c r="AM49" i="7"/>
  <c r="AQ35" i="7"/>
  <c r="AK65" i="7"/>
  <c r="AM21" i="7"/>
  <c r="AO51" i="7"/>
  <c r="AK37" i="7"/>
  <c r="AM67" i="7"/>
  <c r="AO23" i="7"/>
  <c r="AJ68" i="7"/>
  <c r="AL24" i="7"/>
  <c r="AV54" i="7"/>
  <c r="AQ25" i="7"/>
  <c r="AL70" i="7"/>
  <c r="AS19" i="7"/>
  <c r="AN64" i="7"/>
  <c r="AP20" i="7"/>
  <c r="AR50" i="7"/>
  <c r="AV36" i="7"/>
  <c r="AR22" i="7"/>
  <c r="AT52" i="7"/>
  <c r="AI53" i="7"/>
  <c r="AU39" i="7"/>
  <c r="AO69" i="7"/>
  <c r="AI25" i="7"/>
  <c r="AK55" i="7"/>
  <c r="AK42" i="7"/>
  <c r="AM72" i="7"/>
  <c r="AO28" i="7"/>
  <c r="AI58" i="7"/>
  <c r="AR73" i="7"/>
  <c r="AL29" i="7"/>
  <c r="AV59" i="7"/>
  <c r="AW74" i="7"/>
  <c r="AJ45" i="7"/>
  <c r="AK60" i="7"/>
  <c r="AT75" i="7"/>
  <c r="AN31" i="7"/>
  <c r="AI76" i="7"/>
  <c r="AT34" i="7"/>
  <c r="AV64" i="7"/>
  <c r="AI35" i="7"/>
  <c r="AS65" i="7"/>
  <c r="AU21" i="7"/>
  <c r="AP66" i="7"/>
  <c r="AS37" i="7"/>
  <c r="AU67" i="7"/>
  <c r="AP38" i="7"/>
  <c r="AR68" i="7"/>
  <c r="AM39" i="7"/>
  <c r="AW69" i="7"/>
  <c r="AJ40" i="7"/>
  <c r="AS55" i="7"/>
  <c r="AS42" i="7"/>
  <c r="AT57" i="7"/>
  <c r="AP43" i="7"/>
  <c r="AQ58" i="7"/>
  <c r="AM44" i="7"/>
  <c r="AU44" i="7"/>
  <c r="AO74" i="7"/>
  <c r="AI30" i="7"/>
  <c r="AR45" i="7"/>
  <c r="AL75" i="7"/>
  <c r="AO46" i="7"/>
  <c r="AP61" i="7"/>
  <c r="AN124" i="7"/>
  <c r="AO146" i="7"/>
  <c r="AU144" i="7"/>
  <c r="AT143" i="7"/>
  <c r="AK142" i="7"/>
  <c r="AI140" i="7"/>
  <c r="AP131" i="7"/>
  <c r="AV129" i="7"/>
  <c r="AM128" i="7"/>
  <c r="AS126" i="7"/>
  <c r="AJ125" i="7"/>
  <c r="AP115" i="7"/>
  <c r="AQ154" i="7"/>
  <c r="AI154" i="7"/>
  <c r="AP153" i="7"/>
  <c r="AW152" i="7"/>
  <c r="AO152" i="7"/>
  <c r="AV151" i="7"/>
  <c r="AN151" i="7"/>
  <c r="AU150" i="7"/>
  <c r="AM150" i="7"/>
  <c r="AT149" i="7"/>
  <c r="AL149" i="7"/>
  <c r="AS148" i="7"/>
  <c r="AK148" i="7"/>
  <c r="AR146" i="7"/>
  <c r="AJ146" i="7"/>
  <c r="AR139" i="7"/>
  <c r="AJ139" i="7"/>
  <c r="AQ138" i="7"/>
  <c r="AI138" i="7"/>
  <c r="AP137" i="7"/>
  <c r="AW136" i="7"/>
  <c r="AO136" i="7"/>
  <c r="AV135" i="7"/>
  <c r="AN135" i="7"/>
  <c r="AU134" i="7"/>
  <c r="AM134" i="7"/>
  <c r="AT133" i="7"/>
  <c r="AL133" i="7"/>
  <c r="AS131" i="7"/>
  <c r="AK131" i="7"/>
  <c r="AS124" i="7"/>
  <c r="AK124" i="7"/>
  <c r="AR123" i="7"/>
  <c r="AJ123" i="7"/>
  <c r="AQ122" i="7"/>
  <c r="AI122" i="7"/>
  <c r="AP121" i="7"/>
  <c r="AW120" i="7"/>
  <c r="AO120" i="7"/>
  <c r="AV119" i="7"/>
  <c r="AN119" i="7"/>
  <c r="AU118" i="7"/>
  <c r="AM118" i="7"/>
  <c r="AT109" i="7"/>
  <c r="AL109" i="7"/>
  <c r="AS108" i="7"/>
  <c r="AK108" i="7"/>
  <c r="AR107" i="7"/>
  <c r="AJ107" i="7"/>
  <c r="AQ106" i="7"/>
  <c r="AI106" i="7"/>
  <c r="AP105" i="7"/>
  <c r="AW104" i="7"/>
  <c r="AO104" i="7"/>
  <c r="AV103" i="7"/>
  <c r="AN103" i="7"/>
  <c r="AS146" i="7"/>
  <c r="AK146" i="7"/>
  <c r="AR145" i="7"/>
  <c r="AJ145" i="7"/>
  <c r="AQ144" i="7"/>
  <c r="AI144" i="7"/>
  <c r="AP143" i="7"/>
  <c r="AW142" i="7"/>
  <c r="AO142" i="7"/>
  <c r="AV141" i="7"/>
  <c r="AN141" i="7"/>
  <c r="AU140" i="7"/>
  <c r="AM140" i="7"/>
  <c r="AT131" i="7"/>
  <c r="AL131" i="7"/>
  <c r="AS130" i="7"/>
  <c r="AK130" i="7"/>
  <c r="AR129" i="7"/>
  <c r="AJ129" i="7"/>
  <c r="AQ128" i="7"/>
  <c r="AI128" i="7"/>
  <c r="AP127" i="7"/>
  <c r="AW126" i="7"/>
  <c r="AO126" i="7"/>
  <c r="AV125" i="7"/>
  <c r="AN125" i="7"/>
  <c r="AU116" i="7"/>
  <c r="AM116" i="7"/>
  <c r="AT115" i="7"/>
  <c r="AL115" i="7"/>
  <c r="AS114" i="7"/>
  <c r="AK114" i="7"/>
  <c r="AR113" i="7"/>
  <c r="AJ113" i="7"/>
  <c r="AQ112" i="7"/>
  <c r="AI112" i="7"/>
  <c r="AP111" i="7"/>
  <c r="AW110" i="7"/>
  <c r="AO110" i="7"/>
  <c r="AV101" i="7"/>
  <c r="AN101" i="7"/>
  <c r="AU100" i="7"/>
  <c r="AM100" i="7"/>
  <c r="AT99" i="7"/>
  <c r="AL99" i="7"/>
  <c r="AS98" i="7"/>
  <c r="AK98" i="7"/>
  <c r="AR97" i="7"/>
  <c r="AJ97" i="7"/>
  <c r="AK82" i="7"/>
  <c r="AT154" i="7"/>
  <c r="AL154" i="7"/>
  <c r="AJ82" i="7"/>
  <c r="AM106" i="7"/>
  <c r="AT105" i="7"/>
  <c r="AL105" i="7"/>
  <c r="AS104" i="7"/>
  <c r="AK104" i="7"/>
  <c r="AR103" i="7"/>
  <c r="AJ103" i="7"/>
  <c r="AV145" i="7"/>
  <c r="AM144" i="7"/>
  <c r="AS142" i="7"/>
  <c r="AJ141" i="7"/>
  <c r="AW130" i="7"/>
  <c r="AN129" i="7"/>
  <c r="AL127" i="7"/>
  <c r="AK126" i="7"/>
  <c r="AQ116" i="7"/>
  <c r="AI116" i="7"/>
  <c r="AO114" i="7"/>
  <c r="AV113" i="7"/>
  <c r="AN113" i="7"/>
  <c r="AU112" i="7"/>
  <c r="AM112" i="7"/>
  <c r="AT111" i="7"/>
  <c r="AL111" i="7"/>
  <c r="AS110" i="7"/>
  <c r="AK110" i="7"/>
  <c r="AR101" i="7"/>
  <c r="AJ101" i="7"/>
  <c r="AQ100" i="7"/>
  <c r="AI100" i="7"/>
  <c r="AP99" i="7"/>
  <c r="AW98" i="7"/>
  <c r="AO98" i="7"/>
  <c r="AV97" i="7"/>
  <c r="AN97" i="7"/>
  <c r="AU96" i="7"/>
  <c r="AM96" i="7"/>
  <c r="AT95" i="7"/>
  <c r="AL95" i="7"/>
  <c r="AW94" i="7"/>
  <c r="AO94" i="7"/>
  <c r="AW91" i="7"/>
  <c r="AO91" i="7"/>
  <c r="AS88" i="7"/>
  <c r="AK80" i="7"/>
  <c r="AJ83" i="7"/>
  <c r="AJ91" i="7"/>
  <c r="AW146" i="7"/>
  <c r="AN145" i="7"/>
  <c r="AL143" i="7"/>
  <c r="AR141" i="7"/>
  <c r="AQ140" i="7"/>
  <c r="AO130" i="7"/>
  <c r="AU128" i="7"/>
  <c r="AT127" i="7"/>
  <c r="AR125" i="7"/>
  <c r="AW114" i="7"/>
  <c r="AJ89" i="7"/>
  <c r="AV19" i="7"/>
  <c r="AP49" i="7"/>
  <c r="AL35" i="7"/>
  <c r="AU50" i="7"/>
  <c r="AP21" i="7"/>
  <c r="AQ36" i="7"/>
  <c r="AK66" i="7"/>
  <c r="AM22" i="7"/>
  <c r="AN37" i="7"/>
  <c r="AW52" i="7"/>
  <c r="AJ23" i="7"/>
  <c r="AK38" i="7"/>
  <c r="AM68" i="7"/>
  <c r="AW24" i="7"/>
  <c r="AJ69" i="7"/>
  <c r="AM40" i="7"/>
  <c r="AN55" i="7"/>
  <c r="AO70" i="7"/>
  <c r="AL94" i="7"/>
  <c r="AL92" i="7"/>
  <c r="AT90" i="7"/>
  <c r="AP89" i="7"/>
  <c r="AT86" i="7"/>
  <c r="AP85" i="7"/>
  <c r="AP83" i="7"/>
  <c r="AL82" i="7"/>
  <c r="AL80" i="7"/>
  <c r="AK84" i="7"/>
  <c r="AL19" i="7"/>
  <c r="AT19" i="7"/>
  <c r="AM34" i="7"/>
  <c r="AU34" i="7"/>
  <c r="AN49" i="7"/>
  <c r="AV49" i="7"/>
  <c r="AO64" i="7"/>
  <c r="AW64" i="7"/>
  <c r="AI20" i="7"/>
  <c r="AQ20" i="7"/>
  <c r="AJ35" i="7"/>
  <c r="AR35" i="7"/>
  <c r="AK50" i="7"/>
  <c r="AS50" i="7"/>
  <c r="AL65" i="7"/>
  <c r="AT65" i="7"/>
  <c r="AN21" i="7"/>
  <c r="AV21" i="7"/>
  <c r="AO36" i="7"/>
  <c r="AW36" i="7"/>
  <c r="AP51" i="7"/>
  <c r="AI66" i="7"/>
  <c r="AQ66" i="7"/>
  <c r="AK22" i="7"/>
  <c r="AS22" i="7"/>
  <c r="AL37" i="7"/>
  <c r="AT37" i="7"/>
  <c r="AM52" i="7"/>
  <c r="AU52" i="7"/>
  <c r="AN67" i="7"/>
  <c r="AV67" i="7"/>
  <c r="AP23" i="7"/>
  <c r="AI38" i="7"/>
  <c r="AQ38" i="7"/>
  <c r="AJ53" i="7"/>
  <c r="AR53" i="7"/>
  <c r="AK68" i="7"/>
  <c r="AS68" i="7"/>
  <c r="AM24" i="7"/>
  <c r="AU24" i="7"/>
  <c r="AN39" i="7"/>
  <c r="AV39" i="7"/>
  <c r="AO54" i="7"/>
  <c r="AW54" i="7"/>
  <c r="AP69" i="7"/>
  <c r="AJ25" i="7"/>
  <c r="AR25" i="7"/>
  <c r="AK40" i="7"/>
  <c r="AS40" i="7"/>
  <c r="AL55" i="7"/>
  <c r="AT55" i="7"/>
  <c r="AM70" i="7"/>
  <c r="AU70" i="7"/>
  <c r="AL27" i="7"/>
  <c r="AT27" i="7"/>
  <c r="AM42" i="7"/>
  <c r="AU42" i="7"/>
  <c r="AN57" i="7"/>
  <c r="AV57" i="7"/>
  <c r="AO72" i="7"/>
  <c r="AW72" i="7"/>
  <c r="AI28" i="7"/>
  <c r="AQ28" i="7"/>
  <c r="AJ43" i="7"/>
  <c r="AR43" i="7"/>
  <c r="AK58" i="7"/>
  <c r="AS58" i="7"/>
  <c r="AL73" i="7"/>
  <c r="AT73" i="7"/>
  <c r="AP59" i="7"/>
  <c r="AI74" i="7"/>
  <c r="AQ74" i="7"/>
  <c r="AN75" i="7"/>
  <c r="AV75" i="7"/>
  <c r="AJ61" i="7"/>
  <c r="AR61" i="7"/>
  <c r="AP77" i="7"/>
  <c r="AL63" i="7"/>
  <c r="AT63" i="7"/>
  <c r="AR154" i="7"/>
  <c r="AJ154" i="7"/>
  <c r="AQ153" i="7"/>
  <c r="AI153" i="7"/>
  <c r="AP152" i="7"/>
  <c r="AW151" i="7"/>
  <c r="AO151" i="7"/>
  <c r="AV150" i="7"/>
  <c r="AN150" i="7"/>
  <c r="AU149" i="7"/>
  <c r="AM149" i="7"/>
  <c r="AT148" i="7"/>
  <c r="AL148" i="7"/>
  <c r="AS139" i="7"/>
  <c r="AK139" i="7"/>
  <c r="AR138" i="7"/>
  <c r="AJ138" i="7"/>
  <c r="AQ137" i="7"/>
  <c r="AI137" i="7"/>
  <c r="AP136" i="7"/>
  <c r="AW135" i="7"/>
  <c r="AO135" i="7"/>
  <c r="AV134" i="7"/>
  <c r="AN134" i="7"/>
  <c r="AU133" i="7"/>
  <c r="AM133" i="7"/>
  <c r="AT124" i="7"/>
  <c r="AL124" i="7"/>
  <c r="AS123" i="7"/>
  <c r="AK123" i="7"/>
  <c r="AR122" i="7"/>
  <c r="AJ122" i="7"/>
  <c r="AQ121" i="7"/>
  <c r="AI121" i="7"/>
  <c r="AP120" i="7"/>
  <c r="AW119" i="7"/>
  <c r="AO119" i="7"/>
  <c r="AV118" i="7"/>
  <c r="AN118" i="7"/>
  <c r="AU109" i="7"/>
  <c r="AM109" i="7"/>
  <c r="AT108" i="7"/>
  <c r="AL108" i="7"/>
  <c r="AS107" i="7"/>
  <c r="AV94" i="7"/>
  <c r="AN94" i="7"/>
  <c r="AR93" i="7"/>
  <c r="AQ76" i="7"/>
  <c r="AS32" i="7"/>
  <c r="AI152" i="7"/>
  <c r="AP151" i="7"/>
  <c r="AW150" i="7"/>
  <c r="AO150" i="7"/>
  <c r="AV149" i="7"/>
  <c r="AN149" i="7"/>
  <c r="AU148" i="7"/>
  <c r="AM148" i="7"/>
  <c r="AT146" i="7"/>
  <c r="AL146" i="7"/>
  <c r="AS145" i="7"/>
  <c r="AK145" i="7"/>
  <c r="AR144" i="7"/>
  <c r="AJ144" i="7"/>
  <c r="AQ143" i="7"/>
  <c r="AI143" i="7"/>
  <c r="AP142" i="7"/>
  <c r="AW141" i="7"/>
  <c r="AO141" i="7"/>
  <c r="AV140" i="7"/>
  <c r="AN140" i="7"/>
  <c r="AT139" i="7"/>
  <c r="AL139" i="7"/>
  <c r="AL130" i="7"/>
  <c r="AS129" i="7"/>
  <c r="AI91" i="7"/>
  <c r="AS93" i="7"/>
  <c r="AS91" i="7"/>
  <c r="AW90" i="7"/>
  <c r="AO90" i="7"/>
  <c r="AW88" i="7"/>
  <c r="AO88" i="7"/>
  <c r="AS86" i="7"/>
  <c r="AW85" i="7"/>
  <c r="AO85" i="7"/>
  <c r="AS84" i="7"/>
  <c r="AW83" i="7"/>
  <c r="AO83" i="7"/>
  <c r="AS82" i="7"/>
  <c r="AW81" i="7"/>
  <c r="AO81" i="7"/>
  <c r="AS80" i="7"/>
  <c r="AO34" i="7"/>
  <c r="AI64" i="7"/>
  <c r="AK20" i="7"/>
  <c r="AT35" i="7"/>
  <c r="AV65" i="7"/>
  <c r="AJ51" i="7"/>
  <c r="AS66" i="7"/>
  <c r="AU22" i="7"/>
  <c r="AO52" i="7"/>
  <c r="AS38" i="7"/>
  <c r="AT53" i="7"/>
  <c r="AO24" i="7"/>
  <c r="AI54" i="7"/>
  <c r="AR69" i="7"/>
  <c r="AL25" i="7"/>
  <c r="AU40" i="7"/>
  <c r="AW70" i="7"/>
  <c r="AT94" i="7"/>
  <c r="AP91" i="7"/>
  <c r="AT88" i="7"/>
  <c r="AL84" i="7"/>
  <c r="AT80" i="7"/>
  <c r="AN19" i="7"/>
  <c r="AW34" i="7"/>
  <c r="AQ64" i="7"/>
  <c r="AS20" i="7"/>
  <c r="AM50" i="7"/>
  <c r="AN65" i="7"/>
  <c r="AI36" i="7"/>
  <c r="AR51" i="7"/>
  <c r="AV37" i="7"/>
  <c r="AP67" i="7"/>
  <c r="AR23" i="7"/>
  <c r="AL53" i="7"/>
  <c r="AU68" i="7"/>
  <c r="AP39" i="7"/>
  <c r="AQ54" i="7"/>
  <c r="AT25" i="7"/>
  <c r="AV55" i="7"/>
  <c r="AP93" i="7"/>
  <c r="AT92" i="7"/>
  <c r="AL90" i="7"/>
  <c r="AL88" i="7"/>
  <c r="AL86" i="7"/>
  <c r="AT84" i="7"/>
  <c r="AT82" i="7"/>
  <c r="AP81" i="7"/>
  <c r="AI82" i="7"/>
  <c r="AM19" i="7"/>
  <c r="AU19" i="7"/>
  <c r="AN34" i="7"/>
  <c r="AV34" i="7"/>
  <c r="AO49" i="7"/>
  <c r="AW49" i="7"/>
  <c r="AP64" i="7"/>
  <c r="AJ20" i="7"/>
  <c r="AR20" i="7"/>
  <c r="AK35" i="7"/>
  <c r="AS35" i="7"/>
  <c r="AL50" i="7"/>
  <c r="AT50" i="7"/>
  <c r="AM65" i="7"/>
  <c r="AU65" i="7"/>
  <c r="AO21" i="7"/>
  <c r="AW21" i="7"/>
  <c r="AP36" i="7"/>
  <c r="AI51" i="7"/>
  <c r="AQ51" i="7"/>
  <c r="AJ66" i="7"/>
  <c r="AR66" i="7"/>
  <c r="AL22" i="7"/>
  <c r="AT22" i="7"/>
  <c r="AM37" i="7"/>
  <c r="AU37" i="7"/>
  <c r="AN52" i="7"/>
  <c r="AV52" i="7"/>
  <c r="AO67" i="7"/>
  <c r="AW67" i="7"/>
  <c r="AI23" i="7"/>
  <c r="AQ23" i="7"/>
  <c r="AJ38" i="7"/>
  <c r="AR38" i="7"/>
  <c r="AK53" i="7"/>
  <c r="AS53" i="7"/>
  <c r="AL68" i="7"/>
  <c r="AT68" i="7"/>
  <c r="AN24" i="7"/>
  <c r="AV24" i="7"/>
  <c r="AO39" i="7"/>
  <c r="AW39" i="7"/>
  <c r="AP54" i="7"/>
  <c r="AI69" i="7"/>
  <c r="AQ69" i="7"/>
  <c r="AK25" i="7"/>
  <c r="AS25" i="7"/>
  <c r="AL40" i="7"/>
  <c r="AT40" i="7"/>
  <c r="AM55" i="7"/>
  <c r="AU55" i="7"/>
  <c r="AN70" i="7"/>
  <c r="AV70" i="7"/>
  <c r="AM27" i="7"/>
  <c r="AU27" i="7"/>
  <c r="AN42" i="7"/>
  <c r="AV42" i="7"/>
  <c r="AO57" i="7"/>
  <c r="AW57" i="7"/>
  <c r="AP72" i="7"/>
  <c r="AJ28" i="7"/>
  <c r="AR28" i="7"/>
  <c r="AK43" i="7"/>
  <c r="AS43" i="7"/>
  <c r="AL58" i="7"/>
  <c r="AT58" i="7"/>
  <c r="AM73" i="7"/>
  <c r="AU73" i="7"/>
  <c r="AO29" i="7"/>
  <c r="AW29" i="7"/>
  <c r="AP44" i="7"/>
  <c r="AI59" i="7"/>
  <c r="AQ59" i="7"/>
  <c r="AJ74" i="7"/>
  <c r="AR74" i="7"/>
  <c r="AL30" i="7"/>
  <c r="AT30" i="7"/>
  <c r="AM45" i="7"/>
  <c r="AU45" i="7"/>
  <c r="AN60" i="7"/>
  <c r="AV60" i="7"/>
  <c r="AO75" i="7"/>
  <c r="AW75" i="7"/>
  <c r="AI31" i="7"/>
  <c r="AQ31" i="7"/>
  <c r="AJ46" i="7"/>
  <c r="AR46" i="7"/>
  <c r="AK61" i="7"/>
  <c r="AS61" i="7"/>
  <c r="AL76" i="7"/>
  <c r="AT76" i="7"/>
  <c r="AN32" i="7"/>
  <c r="AV32" i="7"/>
  <c r="AO47" i="7"/>
  <c r="AW47" i="7"/>
  <c r="AP62" i="7"/>
  <c r="AI77" i="7"/>
  <c r="AQ77" i="7"/>
  <c r="AK33" i="7"/>
  <c r="AS33" i="7"/>
  <c r="AL48" i="7"/>
  <c r="AT48" i="7"/>
  <c r="AM63" i="7"/>
  <c r="AU63" i="7"/>
  <c r="AN78" i="7"/>
  <c r="AV78" i="7"/>
  <c r="AU94" i="7"/>
  <c r="AM94" i="7"/>
  <c r="AQ93" i="7"/>
  <c r="AU92" i="7"/>
  <c r="AM92" i="7"/>
  <c r="AQ91" i="7"/>
  <c r="AU90" i="7"/>
  <c r="AM90" i="7"/>
  <c r="AQ89" i="7"/>
  <c r="AU88" i="7"/>
  <c r="AM88" i="7"/>
  <c r="AU86" i="7"/>
  <c r="AM86" i="7"/>
  <c r="AQ85" i="7"/>
  <c r="AU84" i="7"/>
  <c r="AM84" i="7"/>
  <c r="AQ83" i="7"/>
  <c r="AU82" i="7"/>
  <c r="AM82" i="7"/>
  <c r="AQ81" i="7"/>
  <c r="AU80" i="7"/>
  <c r="AM80" i="7"/>
  <c r="AK81" i="7"/>
  <c r="AI86" i="7"/>
  <c r="AK89" i="7"/>
  <c r="AO19" i="7"/>
  <c r="AW19" i="7"/>
  <c r="AP34" i="7"/>
  <c r="AI49" i="7"/>
  <c r="AQ49" i="7"/>
  <c r="AJ64" i="7"/>
  <c r="AR64" i="7"/>
  <c r="AL20" i="7"/>
  <c r="AT20" i="7"/>
  <c r="AM35" i="7"/>
  <c r="AU35" i="7"/>
  <c r="AN50" i="7"/>
  <c r="AV50" i="7"/>
  <c r="AO65" i="7"/>
  <c r="AW65" i="7"/>
  <c r="AI21" i="7"/>
  <c r="AQ21" i="7"/>
  <c r="AJ36" i="7"/>
  <c r="AR36" i="7"/>
  <c r="AK51" i="7"/>
  <c r="AS51" i="7"/>
  <c r="AL66" i="7"/>
  <c r="AT66" i="7"/>
  <c r="AN22" i="7"/>
  <c r="AV22" i="7"/>
  <c r="AO37" i="7"/>
  <c r="AW37" i="7"/>
  <c r="AP52" i="7"/>
  <c r="AI67" i="7"/>
  <c r="AQ67" i="7"/>
  <c r="AK23" i="7"/>
  <c r="AS23" i="7"/>
  <c r="AL38" i="7"/>
  <c r="AT38" i="7"/>
  <c r="AM53" i="7"/>
  <c r="AU53" i="7"/>
  <c r="AN68" i="7"/>
  <c r="AV68" i="7"/>
  <c r="AP24" i="7"/>
  <c r="AI39" i="7"/>
  <c r="AQ39" i="7"/>
  <c r="AJ54" i="7"/>
  <c r="AR54" i="7"/>
  <c r="AK69" i="7"/>
  <c r="AS69" i="7"/>
  <c r="AM25" i="7"/>
  <c r="AU25" i="7"/>
  <c r="AN40" i="7"/>
  <c r="AV40" i="7"/>
  <c r="AO55" i="7"/>
  <c r="AW55" i="7"/>
  <c r="AP70" i="7"/>
  <c r="AO27" i="7"/>
  <c r="AW27" i="7"/>
  <c r="AP42" i="7"/>
  <c r="AI57" i="7"/>
  <c r="AQ57" i="7"/>
  <c r="AJ72" i="7"/>
  <c r="AR72" i="7"/>
  <c r="AL28" i="7"/>
  <c r="AT28" i="7"/>
  <c r="AM43" i="7"/>
  <c r="AU43" i="7"/>
  <c r="AN58" i="7"/>
  <c r="AV58" i="7"/>
  <c r="AO73" i="7"/>
  <c r="AW73" i="7"/>
  <c r="AI29" i="7"/>
  <c r="AQ29" i="7"/>
  <c r="AJ44" i="7"/>
  <c r="AR44" i="7"/>
  <c r="AK59" i="7"/>
  <c r="AS59" i="7"/>
  <c r="AL74" i="7"/>
  <c r="AT74" i="7"/>
  <c r="AN30" i="7"/>
  <c r="AV30" i="7"/>
  <c r="AO45" i="7"/>
  <c r="AW45" i="7"/>
  <c r="AP60" i="7"/>
  <c r="AI75" i="7"/>
  <c r="AQ75" i="7"/>
  <c r="AK31" i="7"/>
  <c r="AS31" i="7"/>
  <c r="AL46" i="7"/>
  <c r="AT46" i="7"/>
  <c r="AM61" i="7"/>
  <c r="AU61" i="7"/>
  <c r="AN76" i="7"/>
  <c r="AV76" i="7"/>
  <c r="AP32" i="7"/>
  <c r="AI47" i="7"/>
  <c r="AQ47" i="7"/>
  <c r="AJ62" i="7"/>
  <c r="AR62" i="7"/>
  <c r="AK77" i="7"/>
  <c r="AS77" i="7"/>
  <c r="AM33" i="7"/>
  <c r="AU33" i="7"/>
  <c r="AN48" i="7"/>
  <c r="AV48" i="7"/>
  <c r="AO63" i="7"/>
  <c r="AW63" i="7"/>
  <c r="AP78" i="7"/>
  <c r="AW154" i="7"/>
  <c r="AO154" i="7"/>
  <c r="AV153" i="7"/>
  <c r="AN153" i="7"/>
  <c r="AN27" i="7"/>
  <c r="AV27" i="7"/>
  <c r="AO42" i="7"/>
  <c r="AW42" i="7"/>
  <c r="AP57" i="7"/>
  <c r="AI72" i="7"/>
  <c r="AQ72" i="7"/>
  <c r="AK28" i="7"/>
  <c r="AS28" i="7"/>
  <c r="AL43" i="7"/>
  <c r="AT43" i="7"/>
  <c r="AM58" i="7"/>
  <c r="AU58" i="7"/>
  <c r="AN73" i="7"/>
  <c r="AV73" i="7"/>
  <c r="AP29" i="7"/>
  <c r="AI44" i="7"/>
  <c r="AQ44" i="7"/>
  <c r="AJ59" i="7"/>
  <c r="AR59" i="7"/>
  <c r="AK74" i="7"/>
  <c r="AS74" i="7"/>
  <c r="AM30" i="7"/>
  <c r="AU30" i="7"/>
  <c r="AN45" i="7"/>
  <c r="AV45" i="7"/>
  <c r="AO60" i="7"/>
  <c r="AW60" i="7"/>
  <c r="AP75" i="7"/>
  <c r="AJ31" i="7"/>
  <c r="AR31" i="7"/>
  <c r="AK46" i="7"/>
  <c r="AS46" i="7"/>
  <c r="AL61" i="7"/>
  <c r="AT61" i="7"/>
  <c r="AM76" i="7"/>
  <c r="AU76" i="7"/>
  <c r="AO32" i="7"/>
  <c r="AW32" i="7"/>
  <c r="AP47" i="7"/>
  <c r="AI62" i="7"/>
  <c r="AQ62" i="7"/>
  <c r="AJ77" i="7"/>
  <c r="AR77" i="7"/>
  <c r="AL33" i="7"/>
  <c r="AT33" i="7"/>
  <c r="AM48" i="7"/>
  <c r="AU48" i="7"/>
  <c r="AN63" i="7"/>
  <c r="AV63" i="7"/>
  <c r="AO78" i="7"/>
  <c r="AW78" i="7"/>
  <c r="AJ19" i="7"/>
  <c r="AK34" i="7"/>
  <c r="AL49" i="7"/>
  <c r="AU64" i="7"/>
  <c r="AV5" i="7"/>
  <c r="AP35" i="7"/>
  <c r="AJ65" i="7"/>
  <c r="AV51" i="7"/>
  <c r="AQ4" i="7"/>
  <c r="AR19" i="7"/>
  <c r="AS34" i="7"/>
  <c r="AT49" i="7"/>
  <c r="AM64" i="7"/>
  <c r="AN5" i="7"/>
  <c r="AO20" i="7"/>
  <c r="AW20" i="7"/>
  <c r="AI50" i="7"/>
  <c r="AQ50" i="7"/>
  <c r="AR65" i="7"/>
  <c r="AS6" i="7"/>
  <c r="AL21" i="7"/>
  <c r="AT21" i="7"/>
  <c r="AM36" i="7"/>
  <c r="AU36" i="7"/>
  <c r="AN51" i="7"/>
  <c r="AO66" i="7"/>
  <c r="AW66" i="7"/>
  <c r="AP7" i="7"/>
  <c r="AI22" i="7"/>
  <c r="AQ22" i="7"/>
  <c r="AJ37" i="7"/>
  <c r="AR37" i="7"/>
  <c r="AK52" i="7"/>
  <c r="AS52" i="7"/>
  <c r="AL67" i="7"/>
  <c r="AT67" i="7"/>
  <c r="AM8" i="7"/>
  <c r="AU8" i="7"/>
  <c r="AN23" i="7"/>
  <c r="AV23" i="7"/>
  <c r="AO38" i="7"/>
  <c r="AW38" i="7"/>
  <c r="AP53" i="7"/>
  <c r="AI68" i="7"/>
  <c r="AQ68" i="7"/>
  <c r="AR9" i="7"/>
  <c r="AK24" i="7"/>
  <c r="AS24" i="7"/>
  <c r="AL39" i="7"/>
  <c r="AT39" i="7"/>
  <c r="AM54" i="7"/>
  <c r="AU54" i="7"/>
  <c r="AN69" i="7"/>
  <c r="AV69" i="7"/>
  <c r="AO10" i="7"/>
  <c r="AW10" i="7"/>
  <c r="AP25" i="7"/>
  <c r="AI40" i="7"/>
  <c r="AQ40" i="7"/>
  <c r="AJ55" i="7"/>
  <c r="AR55" i="7"/>
  <c r="AK70" i="7"/>
  <c r="AS70" i="7"/>
  <c r="AL12" i="7"/>
  <c r="AT12" i="7"/>
  <c r="AV14" i="7"/>
  <c r="AU17" i="7"/>
  <c r="AK32" i="7"/>
  <c r="AT47" i="7"/>
  <c r="AN77" i="7"/>
  <c r="AP33" i="7"/>
  <c r="AJ63" i="7"/>
  <c r="AS78" i="7"/>
  <c r="AR153" i="7"/>
  <c r="AQ152" i="7"/>
  <c r="AP19" i="7"/>
  <c r="AI34" i="7"/>
  <c r="AQ34" i="7"/>
  <c r="AJ49" i="7"/>
  <c r="AR49" i="7"/>
  <c r="AK64" i="7"/>
  <c r="AS64" i="7"/>
  <c r="AM20" i="7"/>
  <c r="AU20" i="7"/>
  <c r="AN35" i="7"/>
  <c r="AV35" i="7"/>
  <c r="AO50" i="7"/>
  <c r="AW50" i="7"/>
  <c r="AP65" i="7"/>
  <c r="AJ21" i="7"/>
  <c r="AR21" i="7"/>
  <c r="AK36" i="7"/>
  <c r="AS36" i="7"/>
  <c r="AL51" i="7"/>
  <c r="AT51" i="7"/>
  <c r="AM66" i="7"/>
  <c r="AU66" i="7"/>
  <c r="AO22" i="7"/>
  <c r="AW22" i="7"/>
  <c r="AP37" i="7"/>
  <c r="AI52" i="7"/>
  <c r="AQ52" i="7"/>
  <c r="AJ67" i="7"/>
  <c r="AR67" i="7"/>
  <c r="AL23" i="7"/>
  <c r="AT23" i="7"/>
  <c r="AM38" i="7"/>
  <c r="AU38" i="7"/>
  <c r="AN53" i="7"/>
  <c r="AV53" i="7"/>
  <c r="AO68" i="7"/>
  <c r="AW68" i="7"/>
  <c r="AI24" i="7"/>
  <c r="AQ24" i="7"/>
  <c r="AJ39" i="7"/>
  <c r="AR39" i="7"/>
  <c r="AK54" i="7"/>
  <c r="AS54" i="7"/>
  <c r="AL69" i="7"/>
  <c r="AT69" i="7"/>
  <c r="AN25" i="7"/>
  <c r="AV25" i="7"/>
  <c r="AO40" i="7"/>
  <c r="AW40" i="7"/>
  <c r="AP55" i="7"/>
  <c r="AI70" i="7"/>
  <c r="AQ70" i="7"/>
  <c r="AW12" i="7"/>
  <c r="AP28" i="7"/>
  <c r="AI42" i="7"/>
  <c r="AQ42" i="7"/>
  <c r="AJ57" i="7"/>
  <c r="AR57" i="7"/>
  <c r="AK72" i="7"/>
  <c r="AS72" i="7"/>
  <c r="AT13" i="7"/>
  <c r="AM29" i="7"/>
  <c r="AU29" i="7"/>
  <c r="AN44" i="7"/>
  <c r="AV44" i="7"/>
  <c r="AO58" i="7"/>
  <c r="AW58" i="7"/>
  <c r="AP73" i="7"/>
  <c r="AJ30" i="7"/>
  <c r="AR30" i="7"/>
  <c r="AK44" i="7"/>
  <c r="AS44" i="7"/>
  <c r="AL60" i="7"/>
  <c r="AT60" i="7"/>
  <c r="AM74" i="7"/>
  <c r="AU74" i="7"/>
  <c r="AO31" i="7"/>
  <c r="AW31" i="7"/>
  <c r="AP46" i="7"/>
  <c r="AI60" i="7"/>
  <c r="AQ60" i="7"/>
  <c r="AJ76" i="7"/>
  <c r="AR76" i="7"/>
  <c r="AL32" i="7"/>
  <c r="AT32" i="7"/>
  <c r="AM46" i="7"/>
  <c r="AU46" i="7"/>
  <c r="AN62" i="7"/>
  <c r="AV62" i="7"/>
  <c r="AO76" i="7"/>
  <c r="AW76" i="7"/>
  <c r="AI33" i="7"/>
  <c r="AQ33" i="7"/>
  <c r="AJ48" i="7"/>
  <c r="AR48" i="7"/>
  <c r="AK62" i="7"/>
  <c r="AS62" i="7"/>
  <c r="AL78" i="7"/>
  <c r="AT78" i="7"/>
  <c r="AN33" i="7"/>
  <c r="AV33" i="7"/>
  <c r="AO48" i="7"/>
  <c r="AW48" i="7"/>
  <c r="AP63" i="7"/>
  <c r="AI78" i="7"/>
  <c r="AQ78" i="7"/>
  <c r="AV154" i="7"/>
  <c r="AN154" i="7"/>
  <c r="AU153" i="7"/>
  <c r="AM153" i="7"/>
  <c r="AT152" i="7"/>
  <c r="AL152" i="7"/>
  <c r="AS151" i="7"/>
  <c r="AK151" i="7"/>
  <c r="AR150" i="7"/>
  <c r="AJ150" i="7"/>
  <c r="AQ149" i="7"/>
  <c r="AI149" i="7"/>
  <c r="AP148" i="7"/>
  <c r="AV146" i="7"/>
  <c r="AN146" i="7"/>
  <c r="AU145" i="7"/>
  <c r="AM145" i="7"/>
  <c r="AT144" i="7"/>
  <c r="AL144" i="7"/>
  <c r="AS143" i="7"/>
  <c r="AK143" i="7"/>
  <c r="AR142" i="7"/>
  <c r="AJ142" i="7"/>
  <c r="AQ141" i="7"/>
  <c r="AI141" i="7"/>
  <c r="AP140" i="7"/>
  <c r="AW139" i="7"/>
  <c r="AO139" i="7"/>
  <c r="AV138" i="7"/>
  <c r="AN138" i="7"/>
  <c r="AU137" i="7"/>
  <c r="AM137" i="7"/>
  <c r="AT136" i="7"/>
  <c r="AL136" i="7"/>
  <c r="AS135" i="7"/>
  <c r="AK135" i="7"/>
  <c r="AR134" i="7"/>
  <c r="AJ134" i="7"/>
  <c r="AQ133" i="7"/>
  <c r="AI133" i="7"/>
  <c r="AW131" i="7"/>
  <c r="AO131" i="7"/>
  <c r="AV130" i="7"/>
  <c r="AN130" i="7"/>
  <c r="AU129" i="7"/>
  <c r="AM129" i="7"/>
  <c r="AT128" i="7"/>
  <c r="AL128" i="7"/>
  <c r="AS127" i="7"/>
  <c r="AK127" i="7"/>
  <c r="AR126" i="7"/>
  <c r="AJ126" i="7"/>
  <c r="AQ125" i="7"/>
  <c r="AI125" i="7"/>
  <c r="AP124" i="7"/>
  <c r="AW123" i="7"/>
  <c r="AO123" i="7"/>
  <c r="AV122" i="7"/>
  <c r="AN122" i="7"/>
  <c r="AU121" i="7"/>
  <c r="AM121" i="7"/>
  <c r="AT120" i="7"/>
  <c r="AL120" i="7"/>
  <c r="AS119" i="7"/>
  <c r="AK119" i="7"/>
  <c r="AR118" i="7"/>
  <c r="AJ118" i="7"/>
  <c r="AP116" i="7"/>
  <c r="AW115" i="7"/>
  <c r="AO115" i="7"/>
  <c r="AV114" i="7"/>
  <c r="AN114" i="7"/>
  <c r="AU113" i="7"/>
  <c r="AM113" i="7"/>
  <c r="AT112" i="7"/>
  <c r="AL112" i="7"/>
  <c r="AS111" i="7"/>
  <c r="AK111" i="7"/>
  <c r="AR110" i="7"/>
  <c r="AJ110" i="7"/>
  <c r="AQ109" i="7"/>
  <c r="AI109" i="7"/>
  <c r="AP108" i="7"/>
  <c r="AW107" i="7"/>
  <c r="AO107" i="7"/>
  <c r="AV106" i="7"/>
  <c r="AN106" i="7"/>
  <c r="AU105" i="7"/>
  <c r="AM105" i="7"/>
  <c r="AT104" i="7"/>
  <c r="AL104" i="7"/>
  <c r="AS103" i="7"/>
  <c r="AK103" i="7"/>
  <c r="AQ101" i="7"/>
  <c r="AI101" i="7"/>
  <c r="AP100" i="7"/>
  <c r="AW99" i="7"/>
  <c r="AO99" i="7"/>
  <c r="AV98" i="7"/>
  <c r="AN98" i="7"/>
  <c r="AU97" i="7"/>
  <c r="AM97" i="7"/>
  <c r="AT96" i="7"/>
  <c r="AL96" i="7"/>
  <c r="AS95" i="7"/>
  <c r="AK95" i="7"/>
  <c r="AR94" i="7"/>
  <c r="AV93" i="7"/>
  <c r="AN93" i="7"/>
  <c r="AR92" i="7"/>
  <c r="AV91" i="7"/>
  <c r="AN91" i="7"/>
  <c r="AR91" i="7"/>
  <c r="AV90" i="7"/>
  <c r="AN90" i="7"/>
  <c r="AR88" i="7"/>
  <c r="AV88" i="7"/>
  <c r="AN88" i="7"/>
  <c r="AR86" i="7"/>
  <c r="AV85" i="7"/>
  <c r="AN85" i="7"/>
  <c r="AR84" i="7"/>
  <c r="AV83" i="7"/>
  <c r="AN83" i="7"/>
  <c r="AR82" i="7"/>
  <c r="AV81" i="7"/>
  <c r="AN81" i="7"/>
  <c r="AR80" i="7"/>
  <c r="AJ80" i="7"/>
  <c r="AI88" i="7"/>
  <c r="AI124" i="7"/>
  <c r="AP146" i="7"/>
  <c r="AW145" i="7"/>
  <c r="AO145" i="7"/>
  <c r="AV144" i="7"/>
  <c r="AN144" i="7"/>
  <c r="AU143" i="7"/>
  <c r="AM143" i="7"/>
  <c r="AT142" i="7"/>
  <c r="AL142" i="7"/>
  <c r="AS141" i="7"/>
  <c r="AK141" i="7"/>
  <c r="AR140" i="7"/>
  <c r="AJ140" i="7"/>
  <c r="AQ131" i="7"/>
  <c r="AI131" i="7"/>
  <c r="AP130" i="7"/>
  <c r="AW129" i="7"/>
  <c r="AO129" i="7"/>
  <c r="AV128" i="7"/>
  <c r="AN128" i="7"/>
  <c r="AU127" i="7"/>
  <c r="AM127" i="7"/>
  <c r="AT126" i="7"/>
  <c r="AL126" i="7"/>
  <c r="AS125" i="7"/>
  <c r="AK125" i="7"/>
  <c r="AR116" i="7"/>
  <c r="AJ116" i="7"/>
  <c r="AQ115" i="7"/>
  <c r="AI115" i="7"/>
  <c r="AP114" i="7"/>
  <c r="AW113" i="7"/>
  <c r="AO113" i="7"/>
  <c r="AV112" i="7"/>
  <c r="AN112" i="7"/>
  <c r="AU111" i="7"/>
  <c r="AM111" i="7"/>
  <c r="AT110" i="7"/>
  <c r="AL110" i="7"/>
  <c r="AS101" i="7"/>
  <c r="AK101" i="7"/>
  <c r="AR100" i="7"/>
  <c r="AJ100" i="7"/>
  <c r="AQ99" i="7"/>
  <c r="AI99" i="7"/>
  <c r="AP98" i="7"/>
  <c r="AW97" i="7"/>
  <c r="AO97" i="7"/>
  <c r="AV96" i="7"/>
  <c r="AN96" i="7"/>
  <c r="AU95" i="7"/>
  <c r="AM95" i="7"/>
  <c r="AQ146" i="7"/>
  <c r="AI146" i="7"/>
  <c r="AP145" i="7"/>
  <c r="AW144" i="7"/>
  <c r="AO144" i="7"/>
  <c r="AV143" i="7"/>
  <c r="AN143" i="7"/>
  <c r="AU142" i="7"/>
  <c r="AM142" i="7"/>
  <c r="AT141" i="7"/>
  <c r="AL141" i="7"/>
  <c r="AS140" i="7"/>
  <c r="AK140" i="7"/>
  <c r="AR131" i="7"/>
  <c r="AJ131" i="7"/>
  <c r="AQ130" i="7"/>
  <c r="AI130" i="7"/>
  <c r="AP129" i="7"/>
  <c r="AW128" i="7"/>
  <c r="AO128" i="7"/>
  <c r="AV127" i="7"/>
  <c r="AN127" i="7"/>
  <c r="AU126" i="7"/>
  <c r="AM126" i="7"/>
  <c r="AT125" i="7"/>
  <c r="AL125" i="7"/>
  <c r="AS116" i="7"/>
  <c r="AK116" i="7"/>
  <c r="AR115" i="7"/>
  <c r="AJ115" i="7"/>
  <c r="AQ114" i="7"/>
  <c r="AI114" i="7"/>
  <c r="AP113" i="7"/>
  <c r="AW112" i="7"/>
  <c r="AO112" i="7"/>
  <c r="AV111" i="7"/>
  <c r="AN111" i="7"/>
  <c r="AU110" i="7"/>
  <c r="AM110" i="7"/>
  <c r="AT101" i="7"/>
  <c r="AL101" i="7"/>
  <c r="AS100" i="7"/>
  <c r="AK100" i="7"/>
  <c r="AR99" i="7"/>
  <c r="AJ99" i="7"/>
  <c r="AQ98" i="7"/>
  <c r="AI98" i="7"/>
  <c r="AP97" i="7"/>
  <c r="AW96" i="7"/>
  <c r="AO96" i="7"/>
  <c r="AV95" i="7"/>
  <c r="AN95" i="7"/>
  <c r="AT116" i="7"/>
  <c r="AL116" i="7"/>
  <c r="AS115" i="7"/>
  <c r="AK115" i="7"/>
  <c r="AR114" i="7"/>
  <c r="AJ114" i="7"/>
  <c r="AQ113" i="7"/>
  <c r="AI113" i="7"/>
  <c r="AP112" i="7"/>
  <c r="AW111" i="7"/>
  <c r="AO111" i="7"/>
  <c r="AV110" i="7"/>
  <c r="AN110" i="7"/>
  <c r="AK107" i="7"/>
  <c r="AR106" i="7"/>
  <c r="AJ106" i="7"/>
  <c r="AQ105" i="7"/>
  <c r="AI105" i="7"/>
  <c r="AP104" i="7"/>
  <c r="AW103" i="7"/>
  <c r="AO103" i="7"/>
  <c r="AU101" i="7"/>
  <c r="AM101" i="7"/>
  <c r="AT100" i="7"/>
  <c r="AL100" i="7"/>
  <c r="AS99" i="7"/>
  <c r="AK99" i="7"/>
  <c r="AR98" i="7"/>
  <c r="AJ98" i="7"/>
  <c r="AQ97" i="7"/>
  <c r="AI97" i="7"/>
  <c r="AP96" i="7"/>
  <c r="AW95" i="7"/>
  <c r="AO95" i="7"/>
  <c r="AK92" i="7"/>
  <c r="AW92" i="7"/>
  <c r="AO92" i="7"/>
  <c r="AS89" i="7"/>
  <c r="AS81" i="7"/>
  <c r="AU62" i="7"/>
  <c r="AI48" i="7"/>
  <c r="AK154" i="7"/>
  <c r="AS138" i="7"/>
  <c r="AK138" i="7"/>
  <c r="AR137" i="7"/>
  <c r="AJ137" i="7"/>
  <c r="AQ136" i="7"/>
  <c r="AI136" i="7"/>
  <c r="AP135" i="7"/>
  <c r="AW134" i="7"/>
  <c r="AO134" i="7"/>
  <c r="AV133" i="7"/>
  <c r="AN133" i="7"/>
  <c r="AU131" i="7"/>
  <c r="AM131" i="7"/>
  <c r="AT130" i="7"/>
  <c r="AK129" i="7"/>
  <c r="AR128" i="7"/>
  <c r="AJ128" i="7"/>
  <c r="AQ127" i="7"/>
  <c r="AI127" i="7"/>
  <c r="AP126" i="7"/>
  <c r="AW125" i="7"/>
  <c r="AO125" i="7"/>
  <c r="AU124" i="7"/>
  <c r="AM124" i="7"/>
  <c r="AT123" i="7"/>
  <c r="AL123" i="7"/>
  <c r="AS122" i="7"/>
  <c r="AK122" i="7"/>
  <c r="AR121" i="7"/>
  <c r="AJ121" i="7"/>
  <c r="AQ120" i="7"/>
  <c r="AI120" i="7"/>
  <c r="AP119" i="7"/>
  <c r="AW118" i="7"/>
  <c r="AO118" i="7"/>
  <c r="AV116" i="7"/>
  <c r="AN116" i="7"/>
  <c r="AU115" i="7"/>
  <c r="AM115" i="7"/>
  <c r="AT114" i="7"/>
  <c r="AL114" i="7"/>
  <c r="AS113" i="7"/>
  <c r="AK113" i="7"/>
  <c r="AR112" i="7"/>
  <c r="AJ112" i="7"/>
  <c r="AQ111" i="7"/>
  <c r="AI111" i="7"/>
  <c r="AP110" i="7"/>
  <c r="AV109" i="7"/>
  <c r="AN109" i="7"/>
  <c r="AU108" i="7"/>
  <c r="AM108" i="7"/>
  <c r="AT107" i="7"/>
  <c r="AL107" i="7"/>
  <c r="AS106" i="7"/>
  <c r="AK106" i="7"/>
  <c r="AR105" i="7"/>
  <c r="AJ105" i="7"/>
  <c r="AQ104" i="7"/>
  <c r="AI104" i="7"/>
  <c r="AP103" i="7"/>
  <c r="AW101" i="7"/>
  <c r="AO101" i="7"/>
  <c r="AV100" i="7"/>
  <c r="AN100" i="7"/>
  <c r="AU99" i="7"/>
  <c r="AM99" i="7"/>
  <c r="AT98" i="7"/>
  <c r="AL98" i="7"/>
  <c r="AS97" i="7"/>
  <c r="AK97" i="7"/>
  <c r="AR96" i="7"/>
  <c r="AJ96" i="7"/>
  <c r="AQ95" i="7"/>
  <c r="AI95" i="7"/>
  <c r="AP94" i="7"/>
  <c r="AT93" i="7"/>
  <c r="AL93" i="7"/>
  <c r="AP92" i="7"/>
  <c r="AT91" i="7"/>
  <c r="AL91" i="7"/>
  <c r="AP90" i="7"/>
  <c r="AT89" i="7"/>
  <c r="AL89" i="7"/>
  <c r="AP88" i="7"/>
  <c r="AP86" i="7"/>
  <c r="AT85" i="7"/>
  <c r="AL85" i="7"/>
  <c r="AP84" i="7"/>
  <c r="AT83" i="7"/>
  <c r="AL83" i="7"/>
  <c r="AP82" i="7"/>
  <c r="AT81" i="7"/>
  <c r="AL81" i="7"/>
  <c r="AP80" i="7"/>
  <c r="AL47" i="7"/>
  <c r="AM62" i="7"/>
  <c r="AV77" i="7"/>
  <c r="AQ48" i="7"/>
  <c r="AR63" i="7"/>
  <c r="AK78" i="7"/>
  <c r="AS154" i="7"/>
  <c r="AJ153" i="7"/>
  <c r="AI19" i="7"/>
  <c r="AQ19" i="7"/>
  <c r="AJ34" i="7"/>
  <c r="AR34" i="7"/>
  <c r="AK49" i="7"/>
  <c r="AS49" i="7"/>
  <c r="AL64" i="7"/>
  <c r="AT64" i="7"/>
  <c r="AN20" i="7"/>
  <c r="AV20" i="7"/>
  <c r="AO35" i="7"/>
  <c r="AW35" i="7"/>
  <c r="AP50" i="7"/>
  <c r="AI65" i="7"/>
  <c r="AQ65" i="7"/>
  <c r="AK21" i="7"/>
  <c r="AS21" i="7"/>
  <c r="AL36" i="7"/>
  <c r="AT36" i="7"/>
  <c r="AM51" i="7"/>
  <c r="AU51" i="7"/>
  <c r="AN66" i="7"/>
  <c r="AV66" i="7"/>
  <c r="AP22" i="7"/>
  <c r="AI37" i="7"/>
  <c r="AQ37" i="7"/>
  <c r="AJ52" i="7"/>
  <c r="AR52" i="7"/>
  <c r="AK67" i="7"/>
  <c r="AS67" i="7"/>
  <c r="AM23" i="7"/>
  <c r="AU23" i="7"/>
  <c r="AN38" i="7"/>
  <c r="AV38" i="7"/>
  <c r="AO53" i="7"/>
  <c r="AW53" i="7"/>
  <c r="AP68" i="7"/>
  <c r="AJ24" i="7"/>
  <c r="AR24" i="7"/>
  <c r="AK39" i="7"/>
  <c r="AS39" i="7"/>
  <c r="AL54" i="7"/>
  <c r="AT54" i="7"/>
  <c r="AM69" i="7"/>
  <c r="AU69" i="7"/>
  <c r="AN10" i="7"/>
  <c r="AV10" i="7"/>
  <c r="AO25" i="7"/>
  <c r="AW25" i="7"/>
  <c r="AP40" i="7"/>
  <c r="AI55" i="7"/>
  <c r="AQ55" i="7"/>
  <c r="AJ70" i="7"/>
  <c r="AR70" i="7"/>
  <c r="AI27" i="7"/>
  <c r="AQ27" i="7"/>
  <c r="AJ42" i="7"/>
  <c r="AR42" i="7"/>
  <c r="AK57" i="7"/>
  <c r="AS57" i="7"/>
  <c r="AL72" i="7"/>
  <c r="AT72" i="7"/>
  <c r="AN29" i="7"/>
  <c r="AV29" i="7"/>
  <c r="AO44" i="7"/>
  <c r="AW44" i="7"/>
  <c r="AP58" i="7"/>
  <c r="AI73" i="7"/>
  <c r="AQ73" i="7"/>
  <c r="AK29" i="7"/>
  <c r="AS29" i="7"/>
  <c r="AL45" i="7"/>
  <c r="AT45" i="7"/>
  <c r="AM60" i="7"/>
  <c r="AU60" i="7"/>
  <c r="AN74" i="7"/>
  <c r="AV74" i="7"/>
  <c r="AP31" i="7"/>
  <c r="AI46" i="7"/>
  <c r="AQ46" i="7"/>
  <c r="AJ60" i="7"/>
  <c r="AR60" i="7"/>
  <c r="AK76" i="7"/>
  <c r="AS76" i="7"/>
  <c r="AM31" i="7"/>
  <c r="AU31" i="7"/>
  <c r="AN47" i="7"/>
  <c r="AV47" i="7"/>
  <c r="AO62" i="7"/>
  <c r="AW62" i="7"/>
  <c r="AP76" i="7"/>
  <c r="AJ33" i="7"/>
  <c r="AR33" i="7"/>
  <c r="AK48" i="7"/>
  <c r="AS48" i="7"/>
  <c r="AL62" i="7"/>
  <c r="AT62" i="7"/>
  <c r="AM78" i="7"/>
  <c r="AU78" i="7"/>
  <c r="AO33" i="7"/>
  <c r="AW33" i="7"/>
  <c r="AP48" i="7"/>
  <c r="AI63" i="7"/>
  <c r="AQ63" i="7"/>
  <c r="AJ78" i="7"/>
  <c r="AR78" i="7"/>
  <c r="AU146" i="7"/>
  <c r="AM146" i="7"/>
  <c r="AT145" i="7"/>
  <c r="AL145" i="7"/>
  <c r="AS144" i="7"/>
  <c r="AK144" i="7"/>
  <c r="AR143" i="7"/>
  <c r="AJ143" i="7"/>
  <c r="AQ142" i="7"/>
  <c r="AI142" i="7"/>
  <c r="AP141" i="7"/>
  <c r="AW140" i="7"/>
  <c r="AO140" i="7"/>
  <c r="AV131" i="7"/>
  <c r="AN131" i="7"/>
  <c r="AU130" i="7"/>
  <c r="AM130" i="7"/>
  <c r="AT129" i="7"/>
  <c r="AL129" i="7"/>
  <c r="AS128" i="7"/>
  <c r="AK128" i="7"/>
  <c r="AR127" i="7"/>
  <c r="AJ127" i="7"/>
  <c r="AQ126" i="7"/>
  <c r="AI126" i="7"/>
  <c r="AP125" i="7"/>
  <c r="AW116" i="7"/>
  <c r="AO116" i="7"/>
  <c r="AV115" i="7"/>
  <c r="AN115" i="7"/>
  <c r="AU114" i="7"/>
  <c r="AM114" i="7"/>
  <c r="AT113" i="7"/>
  <c r="AL113" i="7"/>
  <c r="AS112" i="7"/>
  <c r="AK112" i="7"/>
  <c r="AR111" i="7"/>
  <c r="AJ111" i="7"/>
  <c r="AQ110" i="7"/>
  <c r="AI110" i="7"/>
  <c r="AP101" i="7"/>
  <c r="AW100" i="7"/>
  <c r="AO100" i="7"/>
  <c r="AV99" i="7"/>
  <c r="AN99" i="7"/>
  <c r="AU98" i="7"/>
  <c r="AM98" i="7"/>
  <c r="AT97" i="7"/>
  <c r="AL97" i="7"/>
  <c r="AS96" i="7"/>
  <c r="AK96" i="7"/>
  <c r="AR95" i="7"/>
  <c r="AJ95" i="7"/>
  <c r="AQ94" i="7"/>
  <c r="AU93" i="7"/>
  <c r="AM93" i="7"/>
  <c r="AQ92" i="7"/>
  <c r="AU91" i="7"/>
  <c r="AM91" i="7"/>
  <c r="AQ90" i="7"/>
  <c r="AU89" i="7"/>
  <c r="AM89" i="7"/>
  <c r="AQ88" i="7"/>
  <c r="AQ86" i="7"/>
  <c r="AU85" i="7"/>
  <c r="AM85" i="7"/>
  <c r="AQ84" i="7"/>
  <c r="AU83" i="7"/>
  <c r="AM83" i="7"/>
  <c r="AQ82" i="7"/>
  <c r="AU81" i="7"/>
  <c r="AM81" i="7"/>
  <c r="AQ80" i="7"/>
  <c r="AI80" i="7"/>
  <c r="AP27" i="7"/>
  <c r="AJ29" i="7"/>
  <c r="AR29" i="7"/>
  <c r="AK30" i="7"/>
  <c r="AS30" i="7"/>
  <c r="AL31" i="7"/>
  <c r="AT31" i="7"/>
  <c r="AM32" i="7"/>
  <c r="AU32" i="7"/>
  <c r="AO43" i="7"/>
  <c r="AW43" i="7"/>
  <c r="AI45" i="7"/>
  <c r="AQ45" i="7"/>
  <c r="AK47" i="7"/>
  <c r="AS47" i="7"/>
  <c r="AO77" i="7"/>
  <c r="AW77" i="7"/>
  <c r="AR81" i="7"/>
  <c r="AO86" i="7"/>
  <c r="AW86" i="7"/>
  <c r="AR89" i="7"/>
  <c r="AS90" i="7"/>
  <c r="AN92" i="7"/>
  <c r="AV92" i="7"/>
  <c r="AJ85" i="7"/>
  <c r="AJ93" i="7"/>
  <c r="AN43" i="7"/>
  <c r="AV43" i="7"/>
  <c r="AP45" i="7"/>
  <c r="AJ47" i="7"/>
  <c r="AR47" i="7"/>
  <c r="AM59" i="7"/>
  <c r="AU59" i="7"/>
  <c r="AO61" i="7"/>
  <c r="AW61" i="7"/>
  <c r="AO84" i="7"/>
  <c r="AW84" i="7"/>
  <c r="AS85" i="7"/>
  <c r="AN86" i="7"/>
  <c r="AV86" i="7"/>
  <c r="AR90" i="7"/>
  <c r="AN148" i="7"/>
  <c r="AV148" i="7"/>
  <c r="AO149" i="7"/>
  <c r="AW149" i="7"/>
  <c r="AP150" i="7"/>
  <c r="AI151" i="7"/>
  <c r="AQ151" i="7"/>
  <c r="AJ152" i="7"/>
  <c r="AR152" i="7"/>
  <c r="AK153" i="7"/>
  <c r="AS153" i="7"/>
  <c r="AL59" i="7"/>
  <c r="AT59" i="7"/>
  <c r="AN61" i="7"/>
  <c r="AV61" i="7"/>
  <c r="AK75" i="7"/>
  <c r="AS75" i="7"/>
  <c r="AM77" i="7"/>
  <c r="AU77" i="7"/>
  <c r="AO80" i="7"/>
  <c r="AW80" i="7"/>
  <c r="AS83" i="7"/>
  <c r="AN84" i="7"/>
  <c r="AV84" i="7"/>
  <c r="AR85" i="7"/>
  <c r="AO93" i="7"/>
  <c r="AW93" i="7"/>
  <c r="AO133" i="7"/>
  <c r="AW133" i="7"/>
  <c r="AP134" i="7"/>
  <c r="AI135" i="7"/>
  <c r="AQ135" i="7"/>
  <c r="AJ136" i="7"/>
  <c r="AR136" i="7"/>
  <c r="AK137" i="7"/>
  <c r="AS137" i="7"/>
  <c r="AL138" i="7"/>
  <c r="AT138" i="7"/>
  <c r="AN28" i="7"/>
  <c r="AV28" i="7"/>
  <c r="AP30" i="7"/>
  <c r="AJ32" i="7"/>
  <c r="AR32" i="7"/>
  <c r="AJ75" i="7"/>
  <c r="AR75" i="7"/>
  <c r="AL77" i="7"/>
  <c r="AT77" i="7"/>
  <c r="AN80" i="7"/>
  <c r="AV80" i="7"/>
  <c r="AR83" i="7"/>
  <c r="AO89" i="7"/>
  <c r="AW89" i="7"/>
  <c r="AS92" i="7"/>
  <c r="AP118" i="7"/>
  <c r="AI119" i="7"/>
  <c r="AQ119" i="7"/>
  <c r="AJ120" i="7"/>
  <c r="AR120" i="7"/>
  <c r="AK121" i="7"/>
  <c r="AS121" i="7"/>
  <c r="AL122" i="7"/>
  <c r="AT122" i="7"/>
  <c r="AM123" i="7"/>
  <c r="AU123" i="7"/>
  <c r="AM28" i="7"/>
  <c r="AU28" i="7"/>
  <c r="AO30" i="7"/>
  <c r="AW30" i="7"/>
  <c r="AI32" i="7"/>
  <c r="AQ32" i="7"/>
  <c r="AL44" i="7"/>
  <c r="AT44" i="7"/>
  <c r="AN46" i="7"/>
  <c r="AV46" i="7"/>
  <c r="AO82" i="7"/>
  <c r="AW82" i="7"/>
  <c r="AN89" i="7"/>
  <c r="AV89" i="7"/>
  <c r="AI103" i="7"/>
  <c r="AQ103" i="7"/>
  <c r="AJ104" i="7"/>
  <c r="AR104" i="7"/>
  <c r="AK105" i="7"/>
  <c r="AS105" i="7"/>
  <c r="AL106" i="7"/>
  <c r="AT106" i="7"/>
  <c r="AM107" i="7"/>
  <c r="AU107" i="7"/>
  <c r="AN108" i="7"/>
  <c r="AV108" i="7"/>
  <c r="AL140" i="7"/>
  <c r="AT140" i="7"/>
  <c r="AM141" i="7"/>
  <c r="AU141" i="7"/>
  <c r="AN142" i="7"/>
  <c r="AV142" i="7"/>
  <c r="AO143" i="7"/>
  <c r="AW143" i="7"/>
  <c r="AP144" i="7"/>
  <c r="AI145" i="7"/>
  <c r="AQ145" i="7"/>
  <c r="AN82" i="7"/>
  <c r="AV82" i="7"/>
  <c r="AM125" i="7"/>
  <c r="AU125" i="7"/>
  <c r="AN126" i="7"/>
  <c r="AV126" i="7"/>
  <c r="AO127" i="7"/>
  <c r="AW127" i="7"/>
  <c r="AP128" i="7"/>
  <c r="AI129" i="7"/>
  <c r="AQ129" i="7"/>
  <c r="AJ130" i="7"/>
  <c r="AR130" i="7"/>
  <c r="AJ86" i="7"/>
  <c r="AS4" i="7"/>
  <c r="AP5" i="7"/>
  <c r="AM6" i="7"/>
  <c r="AU6" i="7"/>
  <c r="AR7" i="7"/>
  <c r="AO8" i="7"/>
  <c r="AW8" i="7"/>
  <c r="AL9" i="7"/>
  <c r="AT9" i="7"/>
  <c r="AQ10" i="7"/>
  <c r="AV12" i="7"/>
  <c r="AP95" i="7"/>
  <c r="AI96" i="7"/>
  <c r="AQ96" i="7"/>
  <c r="AK88" i="7"/>
  <c r="AI94" i="7"/>
  <c r="AR4" i="7"/>
  <c r="AO5" i="7"/>
  <c r="AW5" i="7"/>
  <c r="AT6" i="7"/>
  <c r="AQ7" i="7"/>
  <c r="AV8" i="7"/>
  <c r="AS9" i="7"/>
  <c r="AP10" i="7"/>
  <c r="AU12" i="7"/>
  <c r="AJ12" i="7"/>
  <c r="AI15" i="7"/>
  <c r="AK17" i="7"/>
  <c r="AI83" i="7"/>
  <c r="AK85" i="7"/>
  <c r="AI92" i="7"/>
  <c r="AK94" i="7"/>
  <c r="AJ84" i="7"/>
  <c r="AI85" i="7"/>
  <c r="AQ9" i="7"/>
  <c r="AV7" i="7"/>
  <c r="AS8" i="7"/>
  <c r="AP9" i="7"/>
  <c r="AP6" i="7"/>
  <c r="AR8" i="7"/>
  <c r="AO9" i="7"/>
  <c r="AL10" i="7"/>
  <c r="AM4" i="7"/>
  <c r="AR5" i="7"/>
  <c r="AL4" i="7"/>
  <c r="AT4" i="7"/>
  <c r="AQ5" i="7"/>
  <c r="AN6" i="7"/>
  <c r="AV6" i="7"/>
  <c r="AS7" i="7"/>
  <c r="AP8" i="7"/>
  <c r="AU9" i="7"/>
  <c r="AR10" i="7"/>
  <c r="AM5" i="7"/>
  <c r="AL8" i="7"/>
  <c r="AU5" i="7"/>
  <c r="AR6" i="7"/>
  <c r="AW7" i="7"/>
  <c r="AT8" i="7"/>
  <c r="AU7" i="7"/>
  <c r="AP4" i="7"/>
  <c r="AO7" i="7"/>
  <c r="AU10" i="7"/>
  <c r="AM7" i="7"/>
  <c r="AW9" i="7"/>
  <c r="AT10" i="7"/>
  <c r="AO6" i="7"/>
  <c r="AL7" i="7"/>
  <c r="AT7" i="7"/>
  <c r="AQ8" i="7"/>
  <c r="AN9" i="7"/>
  <c r="AS10" i="7"/>
  <c r="AL5" i="7"/>
  <c r="AV15" i="7"/>
  <c r="AS16" i="7"/>
  <c r="AU18" i="7"/>
  <c r="AQ12" i="7"/>
  <c r="AN13" i="7"/>
  <c r="AS14" i="7"/>
  <c r="AP15" i="7"/>
  <c r="AM16" i="7"/>
  <c r="AR17" i="7"/>
  <c r="AO18" i="7"/>
  <c r="AW18" i="7"/>
  <c r="AP12" i="7"/>
  <c r="AM13" i="7"/>
  <c r="AU13" i="7"/>
  <c r="AR14" i="7"/>
  <c r="AO15" i="7"/>
  <c r="AW15" i="7"/>
  <c r="AL16" i="7"/>
  <c r="AT16" i="7"/>
  <c r="AQ17" i="7"/>
  <c r="AN18" i="7"/>
  <c r="AV18" i="7"/>
  <c r="AO4" i="7"/>
  <c r="AW4" i="7"/>
  <c r="AT5" i="7"/>
  <c r="AQ6" i="7"/>
  <c r="AM9" i="7"/>
  <c r="AO12" i="7"/>
  <c r="AL13" i="7"/>
  <c r="AQ14" i="7"/>
  <c r="AN15" i="7"/>
  <c r="AP17" i="7"/>
  <c r="AM18" i="7"/>
  <c r="AN4" i="7"/>
  <c r="AV4" i="7"/>
  <c r="AS5" i="7"/>
  <c r="AN12" i="7"/>
  <c r="AM15" i="7"/>
  <c r="AL18" i="7"/>
  <c r="AS12" i="7"/>
  <c r="AP13" i="7"/>
  <c r="AM14" i="7"/>
  <c r="AU14" i="7"/>
  <c r="AR15" i="7"/>
  <c r="AO16" i="7"/>
  <c r="AW16" i="7"/>
  <c r="AL17" i="7"/>
  <c r="AT17" i="7"/>
  <c r="AQ18" i="7"/>
  <c r="AN7" i="7"/>
  <c r="AM10" i="7"/>
  <c r="AR12" i="7"/>
  <c r="AO13" i="7"/>
  <c r="AW13" i="7"/>
  <c r="AL14" i="7"/>
  <c r="AT14" i="7"/>
  <c r="AQ15" i="7"/>
  <c r="AN16" i="7"/>
  <c r="AV16" i="7"/>
  <c r="AS17" i="7"/>
  <c r="AP18" i="7"/>
  <c r="AK7" i="7"/>
  <c r="AJ10" i="7"/>
  <c r="AI13" i="7"/>
  <c r="AK15" i="7"/>
  <c r="AJ18" i="7"/>
  <c r="AV13" i="7"/>
  <c r="AU16" i="7"/>
  <c r="AI18" i="7"/>
  <c r="AL6" i="7"/>
  <c r="AN8" i="7"/>
  <c r="AM12" i="7"/>
  <c r="AL15" i="7"/>
  <c r="AN17" i="7"/>
  <c r="AP14" i="7"/>
  <c r="AO17" i="7"/>
  <c r="AU4" i="7"/>
  <c r="AW6" i="7"/>
  <c r="AV9" i="7"/>
  <c r="AN14" i="7"/>
  <c r="AM17" i="7"/>
  <c r="AO14" i="7"/>
  <c r="AQ16" i="7"/>
  <c r="AS13" i="7"/>
  <c r="AR16" i="7"/>
  <c r="AT18" i="7"/>
  <c r="AQ13" i="7"/>
  <c r="AP16" i="7"/>
  <c r="AR13" i="7"/>
  <c r="AT15" i="7"/>
  <c r="AS18" i="7"/>
  <c r="AU15" i="7"/>
  <c r="AW17" i="7"/>
  <c r="AS15" i="7"/>
  <c r="AR18" i="7"/>
  <c r="AW14" i="7"/>
  <c r="AV17" i="7"/>
  <c r="AK5" i="7"/>
  <c r="AJ8" i="7"/>
  <c r="AJ5" i="7"/>
  <c r="AI8" i="7"/>
  <c r="AK10" i="7"/>
  <c r="AJ13" i="7"/>
  <c r="AI16" i="7"/>
  <c r="AK18" i="7"/>
  <c r="AI12" i="7"/>
  <c r="AJ17" i="7"/>
  <c r="AK4" i="7"/>
  <c r="AK14" i="7"/>
  <c r="AI9" i="7"/>
  <c r="AI10" i="7"/>
  <c r="AJ9" i="7"/>
  <c r="AI14" i="7"/>
  <c r="AK16" i="7"/>
  <c r="AJ7" i="7"/>
  <c r="AJ6" i="7"/>
  <c r="AK12" i="7"/>
  <c r="AK13" i="7"/>
  <c r="AJ15" i="7"/>
  <c r="AJ16" i="7"/>
  <c r="AI7" i="7"/>
  <c r="AI6" i="7"/>
  <c r="AK9" i="7"/>
  <c r="AK8" i="7"/>
  <c r="AI4" i="7"/>
  <c r="AI5" i="7"/>
  <c r="AJ4" i="7"/>
  <c r="AK6" i="7"/>
  <c r="AJ14" i="7"/>
  <c r="AI17" i="7"/>
  <c r="AL6" i="8"/>
  <c r="AT6" i="8"/>
  <c r="AR7" i="8"/>
  <c r="AL15" i="8"/>
  <c r="AQ16" i="8"/>
  <c r="AL23" i="8"/>
  <c r="AP25" i="8"/>
  <c r="AI25" i="8"/>
  <c r="AU27" i="8"/>
  <c r="AJ30" i="8"/>
  <c r="AK6" i="8"/>
  <c r="AS6" i="8"/>
  <c r="AI7" i="8"/>
  <c r="AQ7" i="8"/>
  <c r="AL11" i="8"/>
  <c r="AT11" i="8"/>
  <c r="AI11" i="8"/>
  <c r="AQ11" i="8"/>
  <c r="AO15" i="8"/>
  <c r="AP16" i="8"/>
  <c r="AI19" i="8"/>
  <c r="AQ19" i="8"/>
  <c r="AO23" i="8"/>
  <c r="AR24" i="8"/>
  <c r="AL27" i="8"/>
  <c r="AN31" i="8"/>
  <c r="AV31" i="8"/>
  <c r="AR32" i="8"/>
  <c r="AK34" i="8"/>
  <c r="AK38" i="8"/>
  <c r="AI39" i="8"/>
  <c r="AQ39" i="8"/>
  <c r="AI40" i="8"/>
  <c r="AQ40" i="8"/>
  <c r="AQ44" i="8"/>
  <c r="AW47" i="8"/>
  <c r="AK48" i="8"/>
  <c r="AS48" i="8"/>
  <c r="AQ48" i="8"/>
  <c r="AI50" i="8"/>
  <c r="AQ50" i="8"/>
  <c r="AI52" i="8"/>
  <c r="AN53" i="8"/>
  <c r="AV53" i="8"/>
  <c r="AM56" i="8"/>
  <c r="AU56" i="8"/>
  <c r="AJ57" i="8"/>
  <c r="AR57" i="8"/>
  <c r="AS57" i="8"/>
  <c r="AO58" i="8"/>
  <c r="AW58" i="8"/>
  <c r="AM59" i="8"/>
  <c r="AU59" i="8"/>
  <c r="AK60" i="8"/>
  <c r="AS60" i="8"/>
  <c r="AR60" i="8"/>
  <c r="AP61" i="8"/>
  <c r="AJ63" i="8"/>
  <c r="AR63" i="8"/>
  <c r="AP64" i="8"/>
  <c r="AM65" i="8"/>
  <c r="AU65" i="8"/>
  <c r="AJ66" i="8"/>
  <c r="AR66" i="8"/>
  <c r="AM68" i="8"/>
  <c r="AU68" i="8"/>
  <c r="AJ69" i="8"/>
  <c r="AR69" i="8"/>
  <c r="AO70" i="8"/>
  <c r="AW70" i="8"/>
  <c r="AL71" i="8"/>
  <c r="AT71" i="8"/>
  <c r="AQ72" i="8"/>
  <c r="AO73" i="8"/>
  <c r="AW73" i="8"/>
  <c r="AL74" i="8"/>
  <c r="AT74" i="8"/>
  <c r="AI75" i="8"/>
  <c r="AQ75" i="8"/>
  <c r="AP75" i="8"/>
  <c r="AO76" i="8"/>
  <c r="AW76" i="8"/>
  <c r="AI78" i="8"/>
  <c r="AQ78" i="8"/>
  <c r="AV78" i="8"/>
  <c r="AM5" i="8"/>
  <c r="AU5" i="8"/>
  <c r="AJ6" i="8"/>
  <c r="AR8" i="8"/>
  <c r="AK10" i="8"/>
  <c r="AS10" i="8"/>
  <c r="AM11" i="8"/>
  <c r="AK14" i="8"/>
  <c r="AS14" i="8"/>
  <c r="AT14" i="8"/>
  <c r="AO16" i="8"/>
  <c r="AJ17" i="8"/>
  <c r="AR17" i="8"/>
  <c r="AI21" i="8"/>
  <c r="AQ21" i="8"/>
  <c r="AM22" i="8"/>
  <c r="AN23" i="8"/>
  <c r="AV23" i="8"/>
  <c r="AQ24" i="8"/>
  <c r="AK27" i="8"/>
  <c r="AS27" i="8"/>
  <c r="AI28" i="8"/>
  <c r="AP28" i="8"/>
  <c r="AM31" i="8"/>
  <c r="AQ32" i="8"/>
  <c r="AJ34" i="8"/>
  <c r="AS34" i="8"/>
  <c r="AN37" i="8"/>
  <c r="AV37" i="8"/>
  <c r="AV38" i="8"/>
  <c r="AP40" i="8"/>
  <c r="AM42" i="8"/>
  <c r="AU42" i="8"/>
  <c r="AJ44" i="8"/>
  <c r="AK46" i="8"/>
  <c r="AS46" i="8"/>
  <c r="AV47" i="8"/>
  <c r="AM49" i="8"/>
  <c r="AU49" i="8"/>
  <c r="AM53" i="8"/>
  <c r="AU53" i="8"/>
  <c r="AI54" i="8"/>
  <c r="AQ54" i="8"/>
  <c r="AN55" i="8"/>
  <c r="AV55" i="8"/>
  <c r="AL56" i="8"/>
  <c r="AT56" i="8"/>
  <c r="AI57" i="8"/>
  <c r="AQ57" i="8"/>
  <c r="AL57" i="8"/>
  <c r="AL59" i="8"/>
  <c r="AT59" i="8"/>
  <c r="AQ60" i="8"/>
  <c r="AO61" i="8"/>
  <c r="AW61" i="8"/>
  <c r="AL62" i="8"/>
  <c r="AT62" i="8"/>
  <c r="AI63" i="8"/>
  <c r="AQ63" i="8"/>
  <c r="AP63" i="8"/>
  <c r="AO64" i="8"/>
  <c r="AW64" i="8"/>
  <c r="AI66" i="8"/>
  <c r="AQ66" i="8"/>
  <c r="AN66" i="8"/>
  <c r="AN67" i="8"/>
  <c r="AV67" i="8"/>
  <c r="AL68" i="8"/>
  <c r="AT68" i="8"/>
  <c r="AI69" i="8"/>
  <c r="AQ69" i="8"/>
  <c r="AK71" i="8"/>
  <c r="AS71" i="8"/>
  <c r="AJ72" i="8"/>
  <c r="AN73" i="8"/>
  <c r="AV73" i="8"/>
  <c r="AK74" i="8"/>
  <c r="AS74" i="8"/>
  <c r="AV74" i="8"/>
  <c r="AO75" i="8"/>
  <c r="AN76" i="8"/>
  <c r="AV76" i="8"/>
  <c r="AP78" i="8"/>
  <c r="AN78" i="8"/>
  <c r="AJ10" i="8"/>
  <c r="AR10" i="8"/>
  <c r="AI12" i="8"/>
  <c r="AQ12" i="8"/>
  <c r="AJ14" i="8"/>
  <c r="AR14" i="8"/>
  <c r="AQ17" i="8"/>
  <c r="AM18" i="8"/>
  <c r="AU18" i="8"/>
  <c r="AV27" i="8"/>
  <c r="AL31" i="8"/>
  <c r="AT31" i="8"/>
  <c r="AP32" i="8"/>
  <c r="AL42" i="8"/>
  <c r="AI44" i="8"/>
  <c r="AM45" i="8"/>
  <c r="AU45" i="8"/>
  <c r="AI48" i="8"/>
  <c r="AO48" i="8"/>
  <c r="AT53" i="8"/>
  <c r="AR56" i="8"/>
  <c r="AP57" i="8"/>
  <c r="AK57" i="8"/>
  <c r="AK59" i="8"/>
  <c r="AS59" i="8"/>
  <c r="AJ60" i="8"/>
  <c r="AN61" i="8"/>
  <c r="AV61" i="8"/>
  <c r="AK62" i="8"/>
  <c r="AS62" i="8"/>
  <c r="AN64" i="8"/>
  <c r="AV64" i="8"/>
  <c r="AK68" i="8"/>
  <c r="AS68" i="8"/>
  <c r="AR68" i="8"/>
  <c r="AP69" i="8"/>
  <c r="AK69" i="8"/>
  <c r="AW71" i="8"/>
  <c r="AP72" i="8"/>
  <c r="AI72" i="8"/>
  <c r="AM73" i="8"/>
  <c r="AU73" i="8"/>
  <c r="AJ74" i="8"/>
  <c r="AR74" i="8"/>
  <c r="AM76" i="8"/>
  <c r="AU76" i="8"/>
  <c r="AJ77" i="8"/>
  <c r="AR77" i="8"/>
  <c r="AO78" i="8"/>
  <c r="AW78" i="8"/>
  <c r="AP12" i="8"/>
  <c r="AK13" i="8"/>
  <c r="AS13" i="8"/>
  <c r="AQ14" i="8"/>
  <c r="AP17" i="8"/>
  <c r="AT18" i="8"/>
  <c r="AP24" i="8"/>
  <c r="AO28" i="8"/>
  <c r="AW28" i="8"/>
  <c r="AK31" i="8"/>
  <c r="AS31" i="8"/>
  <c r="AI32" i="8"/>
  <c r="AO32" i="8"/>
  <c r="AN34" i="8"/>
  <c r="AM41" i="8"/>
  <c r="AU41" i="8"/>
  <c r="AK42" i="8"/>
  <c r="AS42" i="8"/>
  <c r="AI43" i="8"/>
  <c r="AQ43" i="8"/>
  <c r="AL47" i="8"/>
  <c r="AT47" i="8"/>
  <c r="AK49" i="8"/>
  <c r="AR49" i="8"/>
  <c r="AS53" i="8"/>
  <c r="AO54" i="8"/>
  <c r="AW54" i="8"/>
  <c r="AQ56" i="8"/>
  <c r="AO57" i="8"/>
  <c r="AW57" i="8"/>
  <c r="AJ59" i="8"/>
  <c r="AR59" i="8"/>
  <c r="AW59" i="8"/>
  <c r="AP60" i="8"/>
  <c r="AI60" i="8"/>
  <c r="AM61" i="8"/>
  <c r="AU61" i="8"/>
  <c r="AJ62" i="8"/>
  <c r="AR62" i="8"/>
  <c r="AM64" i="8"/>
  <c r="AU64" i="8"/>
  <c r="AQ68" i="8"/>
  <c r="AP71" i="8"/>
  <c r="AO72" i="8"/>
  <c r="AW72" i="8"/>
  <c r="AI74" i="8"/>
  <c r="AQ74" i="8"/>
  <c r="AN74" i="8"/>
  <c r="AN75" i="8"/>
  <c r="AV75" i="8"/>
  <c r="AL76" i="8"/>
  <c r="AT76" i="8"/>
  <c r="AI77" i="8"/>
  <c r="AQ77" i="8"/>
  <c r="AS9" i="8"/>
  <c r="AT9" i="8"/>
  <c r="AS18" i="8"/>
  <c r="AK23" i="8"/>
  <c r="AS23" i="8"/>
  <c r="AN28" i="8"/>
  <c r="AJ29" i="8"/>
  <c r="AQ29" i="8"/>
  <c r="AM30" i="8"/>
  <c r="AU31" i="8"/>
  <c r="AJ31" i="8"/>
  <c r="AR31" i="8"/>
  <c r="AK33" i="8"/>
  <c r="AS33" i="8"/>
  <c r="AU39" i="8"/>
  <c r="AJ49" i="8"/>
  <c r="AJ56" i="8"/>
  <c r="AN57" i="8"/>
  <c r="AV57" i="8"/>
  <c r="AK58" i="8"/>
  <c r="AS58" i="8"/>
  <c r="AO60" i="8"/>
  <c r="AW60" i="8"/>
  <c r="AI62" i="8"/>
  <c r="AQ62" i="8"/>
  <c r="AN63" i="8"/>
  <c r="AV63" i="8"/>
  <c r="AL64" i="8"/>
  <c r="AT64" i="8"/>
  <c r="AJ68" i="8"/>
  <c r="AO71" i="8"/>
  <c r="AN72" i="8"/>
  <c r="AV72" i="8"/>
  <c r="AP74" i="8"/>
  <c r="AM75" i="8"/>
  <c r="AU75" i="8"/>
  <c r="AK76" i="8"/>
  <c r="AS76" i="8"/>
  <c r="AR76" i="8"/>
  <c r="AP77" i="8"/>
  <c r="AM78" i="8"/>
  <c r="AU78" i="8"/>
  <c r="AI5" i="8"/>
  <c r="AU11" i="8"/>
  <c r="AI13" i="8"/>
  <c r="AQ13" i="8"/>
  <c r="AJ15" i="8"/>
  <c r="AR15" i="8"/>
  <c r="AR16" i="8"/>
  <c r="AJ18" i="8"/>
  <c r="AR18" i="8"/>
  <c r="AJ23" i="8"/>
  <c r="AR23" i="8"/>
  <c r="AM26" i="8"/>
  <c r="AO27" i="8"/>
  <c r="AW27" i="8"/>
  <c r="AI29" i="8"/>
  <c r="AP29" i="8"/>
  <c r="AL30" i="8"/>
  <c r="AT30" i="8"/>
  <c r="AI31" i="8"/>
  <c r="AQ31" i="8"/>
  <c r="AJ33" i="8"/>
  <c r="AJ45" i="8"/>
  <c r="AR45" i="8"/>
  <c r="AS45" i="8"/>
  <c r="AO46" i="8"/>
  <c r="AW46" i="8"/>
  <c r="AN48" i="8"/>
  <c r="AV48" i="8"/>
  <c r="AL53" i="8"/>
  <c r="AP56" i="8"/>
  <c r="AI56" i="8"/>
  <c r="AM57" i="8"/>
  <c r="AU57" i="8"/>
  <c r="AJ58" i="8"/>
  <c r="AR58" i="8"/>
  <c r="AO59" i="8"/>
  <c r="AN60" i="8"/>
  <c r="AV60" i="8"/>
  <c r="AT61" i="8"/>
  <c r="AP62" i="8"/>
  <c r="AM63" i="8"/>
  <c r="AU63" i="8"/>
  <c r="AK64" i="8"/>
  <c r="AS64" i="8"/>
  <c r="AP68" i="8"/>
  <c r="AI68" i="8"/>
  <c r="AM69" i="8"/>
  <c r="AU69" i="8"/>
  <c r="AM72" i="8"/>
  <c r="AU72" i="8"/>
  <c r="AJ73" i="8"/>
  <c r="AR73" i="8"/>
  <c r="AO74" i="8"/>
  <c r="AW74" i="8"/>
  <c r="AL75" i="8"/>
  <c r="AT75" i="8"/>
  <c r="AQ76" i="8"/>
  <c r="AO77" i="8"/>
  <c r="AW77" i="8"/>
  <c r="AL78" i="8"/>
  <c r="AT78" i="8"/>
  <c r="AS19" i="8"/>
  <c r="AL26" i="8"/>
  <c r="AN27" i="8"/>
  <c r="AK30" i="8"/>
  <c r="AN32" i="8"/>
  <c r="AV32" i="8"/>
  <c r="AI33" i="8"/>
  <c r="AP33" i="8"/>
  <c r="AM34" i="8"/>
  <c r="AU34" i="8"/>
  <c r="AM39" i="8"/>
  <c r="AU38" i="8"/>
  <c r="AJ41" i="8"/>
  <c r="AR41" i="8"/>
  <c r="AN43" i="8"/>
  <c r="AV43" i="8"/>
  <c r="AI45" i="8"/>
  <c r="AQ45" i="8"/>
  <c r="AI47" i="8"/>
  <c r="AQ47" i="8"/>
  <c r="AM48" i="8"/>
  <c r="AU48" i="8"/>
  <c r="AW48" i="8"/>
  <c r="AK53" i="8"/>
  <c r="AL54" i="8"/>
  <c r="AT54" i="8"/>
  <c r="AO56" i="8"/>
  <c r="AW56" i="8"/>
  <c r="AI58" i="8"/>
  <c r="AQ58" i="8"/>
  <c r="AM60" i="8"/>
  <c r="AU60" i="8"/>
  <c r="AJ61" i="8"/>
  <c r="AR61" i="8"/>
  <c r="AS61" i="8"/>
  <c r="AO62" i="8"/>
  <c r="AW62" i="8"/>
  <c r="AL63" i="8"/>
  <c r="AT63" i="8"/>
  <c r="AN71" i="8"/>
  <c r="AV71" i="8"/>
  <c r="AL72" i="8"/>
  <c r="AT72" i="8"/>
  <c r="AI73" i="8"/>
  <c r="AQ73" i="8"/>
  <c r="AK75" i="8"/>
  <c r="AS75" i="8"/>
  <c r="AJ76" i="8"/>
  <c r="AN77" i="8"/>
  <c r="AV77" i="8"/>
  <c r="AK78" i="8"/>
  <c r="AS78" i="8"/>
  <c r="AJ7" i="8"/>
  <c r="AJ16" i="8"/>
  <c r="AK21" i="8"/>
  <c r="AW24" i="8"/>
  <c r="AK26" i="8"/>
  <c r="AM27" i="8"/>
  <c r="AW32" i="8"/>
  <c r="AL34" i="8"/>
  <c r="AL38" i="8"/>
  <c r="AI41" i="8"/>
  <c r="AO42" i="8"/>
  <c r="AW42" i="8"/>
  <c r="AM43" i="8"/>
  <c r="AU43" i="8"/>
  <c r="AK44" i="8"/>
  <c r="AS44" i="8"/>
  <c r="AR44" i="8"/>
  <c r="AK45" i="8"/>
  <c r="AM47" i="8"/>
  <c r="AO49" i="8"/>
  <c r="AW49" i="8"/>
  <c r="AK54" i="8"/>
  <c r="AS54" i="8"/>
  <c r="AO55" i="8"/>
  <c r="AN56" i="8"/>
  <c r="AV56" i="8"/>
  <c r="AP58" i="8"/>
  <c r="AN58" i="8"/>
  <c r="AN59" i="8"/>
  <c r="AV59" i="8"/>
  <c r="AL60" i="8"/>
  <c r="AT60" i="8"/>
  <c r="AI61" i="8"/>
  <c r="AQ61" i="8"/>
  <c r="AL61" i="8"/>
  <c r="AK63" i="8"/>
  <c r="AS63" i="8"/>
  <c r="AT69" i="8"/>
  <c r="AM71" i="8"/>
  <c r="AU71" i="8"/>
  <c r="AK72" i="8"/>
  <c r="AS72" i="8"/>
  <c r="AR72" i="8"/>
  <c r="AP73" i="8"/>
  <c r="AJ75" i="8"/>
  <c r="AR75" i="8"/>
  <c r="AW75" i="8"/>
  <c r="AP76" i="8"/>
  <c r="AI76" i="8"/>
  <c r="AM77" i="8"/>
  <c r="AU77" i="8"/>
  <c r="AJ78" i="8"/>
  <c r="AR78" i="8"/>
  <c r="AQ10" i="8"/>
  <c r="AP14" i="8"/>
  <c r="AO17" i="8"/>
  <c r="AO18" i="8"/>
  <c r="AN21" i="8"/>
  <c r="AV21" i="8"/>
  <c r="AU24" i="8"/>
  <c r="AM25" i="8"/>
  <c r="AU25" i="8"/>
  <c r="AL28" i="8"/>
  <c r="AK32" i="8"/>
  <c r="AI6" i="8"/>
  <c r="AQ6" i="8"/>
  <c r="AP10" i="8"/>
  <c r="AO13" i="8"/>
  <c r="AW13" i="8"/>
  <c r="AO14" i="8"/>
  <c r="AW14" i="8"/>
  <c r="AN17" i="8"/>
  <c r="AV17" i="8"/>
  <c r="AM20" i="8"/>
  <c r="AU20" i="8"/>
  <c r="AM21" i="8"/>
  <c r="AU21" i="8"/>
  <c r="AL24" i="8"/>
  <c r="AT24" i="8"/>
  <c r="AK28" i="8"/>
  <c r="AS28" i="8"/>
  <c r="AL39" i="8"/>
  <c r="AT39" i="8"/>
  <c r="AN40" i="8"/>
  <c r="AV40" i="8"/>
  <c r="AP41" i="8"/>
  <c r="AI42" i="8"/>
  <c r="AQ42" i="8"/>
  <c r="AJ43" i="8"/>
  <c r="AR43" i="8"/>
  <c r="AL44" i="8"/>
  <c r="AT44" i="8"/>
  <c r="AN45" i="8"/>
  <c r="AV45" i="8"/>
  <c r="AP6" i="8"/>
  <c r="AU6" i="8"/>
  <c r="AO9" i="8"/>
  <c r="AW9" i="8"/>
  <c r="AO10" i="8"/>
  <c r="AW10" i="8"/>
  <c r="AT10" i="8"/>
  <c r="AN13" i="8"/>
  <c r="AV13" i="8"/>
  <c r="AM16" i="8"/>
  <c r="AU16" i="8"/>
  <c r="AM17" i="8"/>
  <c r="AU17" i="8"/>
  <c r="AL20" i="8"/>
  <c r="AT20" i="8"/>
  <c r="AK24" i="8"/>
  <c r="AS24" i="8"/>
  <c r="AI34" i="8"/>
  <c r="AQ34" i="8"/>
  <c r="AJ38" i="8"/>
  <c r="AR38" i="8"/>
  <c r="AM38" i="8"/>
  <c r="AK39" i="8"/>
  <c r="AS39" i="8"/>
  <c r="AM40" i="8"/>
  <c r="AU40" i="8"/>
  <c r="AO41" i="8"/>
  <c r="AW41" i="8"/>
  <c r="AP42" i="8"/>
  <c r="AI53" i="8"/>
  <c r="AO5" i="8"/>
  <c r="AW5" i="8"/>
  <c r="AO6" i="8"/>
  <c r="AW6" i="8"/>
  <c r="AN9" i="8"/>
  <c r="AV9" i="8"/>
  <c r="AM12" i="8"/>
  <c r="AU12" i="8"/>
  <c r="AM13" i="8"/>
  <c r="AU13" i="8"/>
  <c r="AL16" i="8"/>
  <c r="AT16" i="8"/>
  <c r="AK20" i="8"/>
  <c r="AS20" i="8"/>
  <c r="AI30" i="8"/>
  <c r="AQ30" i="8"/>
  <c r="AP34" i="8"/>
  <c r="AP37" i="8"/>
  <c r="AI38" i="8"/>
  <c r="AQ38" i="8"/>
  <c r="AJ39" i="8"/>
  <c r="AR39" i="8"/>
  <c r="AO39" i="8"/>
  <c r="AL40" i="8"/>
  <c r="AT40" i="8"/>
  <c r="AN41" i="8"/>
  <c r="AV41" i="8"/>
  <c r="AL51" i="8"/>
  <c r="AT51" i="8"/>
  <c r="AN52" i="8"/>
  <c r="AV52" i="8"/>
  <c r="AP53" i="8"/>
  <c r="AN5" i="8"/>
  <c r="AV5" i="8"/>
  <c r="AM8" i="8"/>
  <c r="AU8" i="8"/>
  <c r="AM9" i="8"/>
  <c r="AU9" i="8"/>
  <c r="AL12" i="8"/>
  <c r="AT12" i="8"/>
  <c r="AK15" i="8"/>
  <c r="AS15" i="8"/>
  <c r="AK16" i="8"/>
  <c r="AS16" i="8"/>
  <c r="AJ19" i="8"/>
  <c r="AR19" i="8"/>
  <c r="AI23" i="8"/>
  <c r="AQ23" i="8"/>
  <c r="AI26" i="8"/>
  <c r="AQ26" i="8"/>
  <c r="AP30" i="8"/>
  <c r="AU30" i="8"/>
  <c r="AO33" i="8"/>
  <c r="AW33" i="8"/>
  <c r="AO34" i="8"/>
  <c r="AW34" i="8"/>
  <c r="AT34" i="8"/>
  <c r="AV36" i="8"/>
  <c r="AO37" i="8"/>
  <c r="AW37" i="8"/>
  <c r="AP38" i="8"/>
  <c r="AJ50" i="8"/>
  <c r="AR50" i="8"/>
  <c r="AK51" i="8"/>
  <c r="AS51" i="8"/>
  <c r="AM52" i="8"/>
  <c r="AU52" i="8"/>
  <c r="AO53" i="8"/>
  <c r="AW53" i="8"/>
  <c r="AJ54" i="8"/>
  <c r="AR54" i="8"/>
  <c r="AL8" i="8"/>
  <c r="AT8" i="8"/>
  <c r="AK12" i="8"/>
  <c r="AS12" i="8"/>
  <c r="AI22" i="8"/>
  <c r="AQ22" i="8"/>
  <c r="AP26" i="8"/>
  <c r="AO29" i="8"/>
  <c r="AW29" i="8"/>
  <c r="AO30" i="8"/>
  <c r="AW30" i="8"/>
  <c r="AN33" i="8"/>
  <c r="AV33" i="8"/>
  <c r="AM36" i="8"/>
  <c r="AU36" i="8"/>
  <c r="AK7" i="8"/>
  <c r="AS7" i="8"/>
  <c r="AK8" i="8"/>
  <c r="AS8" i="8"/>
  <c r="AJ11" i="8"/>
  <c r="AR11" i="8"/>
  <c r="AI15" i="8"/>
  <c r="AQ15" i="8"/>
  <c r="AI18" i="8"/>
  <c r="AQ18" i="8"/>
  <c r="AP22" i="8"/>
  <c r="AO25" i="8"/>
  <c r="AW25" i="8"/>
  <c r="AO26" i="8"/>
  <c r="AW26" i="8"/>
  <c r="AN29" i="8"/>
  <c r="AV29" i="8"/>
  <c r="AM32" i="8"/>
  <c r="AU32" i="8"/>
  <c r="AM33" i="8"/>
  <c r="AU33" i="8"/>
  <c r="AL36" i="8"/>
  <c r="AT36" i="8"/>
  <c r="AM37" i="8"/>
  <c r="AU37" i="8"/>
  <c r="AJ46" i="8"/>
  <c r="AR46" i="8"/>
  <c r="AK47" i="8"/>
  <c r="AS47" i="8"/>
  <c r="AP50" i="8"/>
  <c r="AM6" i="8"/>
  <c r="AL10" i="8"/>
  <c r="AP18" i="8"/>
  <c r="AO21" i="8"/>
  <c r="AW21" i="8"/>
  <c r="AO22" i="8"/>
  <c r="AW22" i="8"/>
  <c r="AN25" i="8"/>
  <c r="AV25" i="8"/>
  <c r="AM28" i="8"/>
  <c r="AU28" i="8"/>
  <c r="AM29" i="8"/>
  <c r="AU29" i="8"/>
  <c r="AL32" i="8"/>
  <c r="AT32" i="8"/>
  <c r="AK36" i="8"/>
  <c r="AS36" i="8"/>
  <c r="AL43" i="8"/>
  <c r="AT43" i="8"/>
  <c r="AN44" i="8"/>
  <c r="AV44" i="8"/>
  <c r="AP45" i="8"/>
  <c r="AI46" i="8"/>
  <c r="AQ46" i="8"/>
  <c r="AJ47" i="8"/>
  <c r="AR47" i="8"/>
  <c r="AL48" i="8"/>
  <c r="AT48" i="8"/>
  <c r="AN49" i="8"/>
  <c r="AV49" i="8"/>
  <c r="AI10" i="8"/>
  <c r="AW17" i="8"/>
  <c r="AW18" i="8"/>
  <c r="AM24" i="8"/>
  <c r="AT28" i="8"/>
  <c r="AS32" i="8"/>
  <c r="AJ42" i="8"/>
  <c r="AR42" i="8"/>
  <c r="AK43" i="8"/>
  <c r="AS43" i="8"/>
  <c r="AM44" i="8"/>
  <c r="AU44" i="8"/>
  <c r="AO45" i="8"/>
  <c r="AW45" i="8"/>
  <c r="AP46" i="8"/>
  <c r="AI14" i="8"/>
  <c r="AA78" i="5"/>
  <c r="Z78" i="5"/>
  <c r="Y78" i="5"/>
  <c r="AA77" i="5"/>
  <c r="Z77" i="5"/>
  <c r="Y77" i="5"/>
  <c r="AA76" i="5"/>
  <c r="Z76" i="5"/>
  <c r="Y76" i="5"/>
  <c r="AA75" i="5"/>
  <c r="Z75" i="5"/>
  <c r="Y75" i="5"/>
  <c r="AA74" i="5"/>
  <c r="Z74" i="5"/>
  <c r="Y74" i="5"/>
  <c r="AA73" i="5"/>
  <c r="Z73" i="5"/>
  <c r="Y73" i="5"/>
  <c r="AA72" i="5"/>
  <c r="Z72" i="5"/>
  <c r="Y72" i="5"/>
  <c r="AA71" i="5"/>
  <c r="Z71" i="5"/>
  <c r="Y71" i="5"/>
  <c r="AA70" i="5"/>
  <c r="Z70" i="5"/>
  <c r="Y70" i="5"/>
  <c r="AA69" i="5"/>
  <c r="Z69" i="5"/>
  <c r="Y69" i="5"/>
  <c r="AA68" i="5"/>
  <c r="Z68" i="5"/>
  <c r="Y68" i="5"/>
  <c r="AA67" i="5"/>
  <c r="Z67" i="5"/>
  <c r="Y67" i="5"/>
  <c r="AA66" i="5"/>
  <c r="Z66" i="5"/>
  <c r="Y66" i="5"/>
  <c r="AA65" i="5"/>
  <c r="Z65" i="5"/>
  <c r="Y65" i="5"/>
  <c r="AA64" i="5"/>
  <c r="Z64" i="5"/>
  <c r="Y64" i="5"/>
  <c r="AA63" i="5"/>
  <c r="Z63" i="5"/>
  <c r="Y63" i="5"/>
  <c r="AA62" i="5"/>
  <c r="Z62" i="5"/>
  <c r="Y62" i="5"/>
  <c r="AA61" i="5"/>
  <c r="Z61" i="5"/>
  <c r="Y61" i="5"/>
  <c r="AA60" i="5"/>
  <c r="Z60" i="5"/>
  <c r="Y60" i="5"/>
  <c r="AA59" i="5"/>
  <c r="Z59" i="5"/>
  <c r="Y59" i="5"/>
  <c r="AA58" i="5"/>
  <c r="Z58" i="5"/>
  <c r="Y58" i="5"/>
  <c r="AA57" i="5"/>
  <c r="Z57" i="5"/>
  <c r="Y57" i="5"/>
  <c r="AA56" i="5"/>
  <c r="Z56" i="5"/>
  <c r="Y56" i="5"/>
  <c r="AA55" i="5"/>
  <c r="Z55" i="5"/>
  <c r="Y55" i="5"/>
  <c r="AA54" i="5"/>
  <c r="Z54" i="5"/>
  <c r="Y54" i="5"/>
  <c r="AA53" i="5"/>
  <c r="Z53" i="5"/>
  <c r="Y53" i="5"/>
  <c r="AA52" i="5"/>
  <c r="Z52" i="5"/>
  <c r="Y52" i="5"/>
  <c r="AA51" i="5"/>
  <c r="Z51" i="5"/>
  <c r="Y51" i="5"/>
  <c r="AA50" i="5"/>
  <c r="Z50" i="5"/>
  <c r="Y50" i="5"/>
  <c r="AA49" i="5"/>
  <c r="Z49" i="5"/>
  <c r="Y49" i="5"/>
  <c r="AA48" i="5"/>
  <c r="Z48" i="5"/>
  <c r="Y48" i="5"/>
  <c r="AA47" i="5"/>
  <c r="Z47" i="5"/>
  <c r="Y47" i="5"/>
  <c r="AA46" i="5"/>
  <c r="Z46" i="5"/>
  <c r="Y46" i="5"/>
  <c r="AA45" i="5"/>
  <c r="Z45" i="5"/>
  <c r="Y45" i="5"/>
  <c r="AA44" i="5"/>
  <c r="Z44" i="5"/>
  <c r="Y44" i="5"/>
  <c r="AA43" i="5"/>
  <c r="Z43" i="5"/>
  <c r="Y43" i="5"/>
  <c r="AA42" i="5"/>
  <c r="Z42" i="5"/>
  <c r="Y42" i="5"/>
  <c r="AA41" i="5"/>
  <c r="Z41" i="5"/>
  <c r="Y41" i="5"/>
  <c r="AA40" i="5"/>
  <c r="Z40" i="5"/>
  <c r="Y40" i="5"/>
  <c r="AA39" i="5"/>
  <c r="Z39" i="5"/>
  <c r="Y39" i="5"/>
  <c r="AA38" i="5"/>
  <c r="Z38" i="5"/>
  <c r="Y38" i="5"/>
  <c r="AA37" i="5"/>
  <c r="Z37" i="5"/>
  <c r="Y37" i="5"/>
  <c r="AA36" i="5"/>
  <c r="Z36" i="5"/>
  <c r="Y36" i="5"/>
  <c r="AA35" i="5"/>
  <c r="Z35" i="5"/>
  <c r="Y35" i="5"/>
  <c r="AA34" i="5"/>
  <c r="Z34" i="5"/>
  <c r="Y34" i="5"/>
  <c r="AA33" i="5"/>
  <c r="Z33" i="5"/>
  <c r="Y33" i="5"/>
  <c r="AA32" i="5"/>
  <c r="Z32" i="5"/>
  <c r="Y32" i="5"/>
  <c r="AA31" i="5"/>
  <c r="Z31" i="5"/>
  <c r="Y31" i="5"/>
  <c r="AA30" i="5"/>
  <c r="Z30" i="5"/>
  <c r="Y30" i="5"/>
  <c r="AA29" i="5"/>
  <c r="Z29" i="5"/>
  <c r="Y29" i="5"/>
  <c r="AA28" i="5"/>
  <c r="Z28" i="5"/>
  <c r="Y28" i="5"/>
  <c r="AA27" i="5"/>
  <c r="Z27" i="5"/>
  <c r="Y27" i="5"/>
  <c r="AA26" i="5"/>
  <c r="Z26" i="5"/>
  <c r="Y26" i="5"/>
  <c r="AA25" i="5"/>
  <c r="Z25" i="5"/>
  <c r="Y25" i="5"/>
  <c r="AA24" i="5"/>
  <c r="Z24" i="5"/>
  <c r="Y24" i="5"/>
  <c r="AA23" i="5"/>
  <c r="Z23" i="5"/>
  <c r="Y23" i="5"/>
  <c r="AA22" i="5"/>
  <c r="Z22" i="5"/>
  <c r="Y22" i="5"/>
  <c r="AA21" i="5"/>
  <c r="Z21" i="5"/>
  <c r="Y21" i="5"/>
  <c r="AA20" i="5"/>
  <c r="Z20" i="5"/>
  <c r="Y20" i="5"/>
  <c r="AA19" i="5"/>
  <c r="Z19" i="5"/>
  <c r="Y19" i="5"/>
  <c r="AA18" i="5"/>
  <c r="Z18" i="5"/>
  <c r="Y18" i="5"/>
  <c r="AA17" i="5"/>
  <c r="Z17" i="5"/>
  <c r="Y17" i="5"/>
  <c r="AA16" i="5"/>
  <c r="Z16" i="5"/>
  <c r="Y16" i="5"/>
  <c r="AA15" i="5"/>
  <c r="Z15" i="5"/>
  <c r="Y15" i="5"/>
  <c r="AA14" i="5"/>
  <c r="Z14" i="5"/>
  <c r="Y14" i="5"/>
  <c r="AA13" i="5"/>
  <c r="Z13" i="5"/>
  <c r="Y13" i="5"/>
  <c r="AA12" i="5"/>
  <c r="Z12" i="5"/>
  <c r="Y12" i="5"/>
  <c r="AA11" i="5"/>
  <c r="Z11" i="5"/>
  <c r="Y11" i="5"/>
  <c r="AA10" i="5"/>
  <c r="Z10" i="5"/>
  <c r="Y10" i="5"/>
  <c r="AA9" i="5"/>
  <c r="Z9" i="5"/>
  <c r="Y9" i="5"/>
  <c r="AA8" i="5"/>
  <c r="Z8" i="5"/>
  <c r="Y8" i="5"/>
  <c r="AA7" i="5"/>
  <c r="Z7" i="5"/>
  <c r="Y7" i="5"/>
  <c r="AA6" i="5"/>
  <c r="Z6" i="5"/>
  <c r="Y6" i="5"/>
  <c r="AA5" i="5"/>
  <c r="Z5" i="5"/>
  <c r="Y5" i="5"/>
  <c r="AA4" i="5"/>
  <c r="Z4" i="5"/>
  <c r="Y4" i="5"/>
  <c r="U78" i="5"/>
  <c r="T78" i="5"/>
  <c r="S78" i="5"/>
  <c r="U77" i="5"/>
  <c r="T77" i="5"/>
  <c r="S77" i="5"/>
  <c r="U76" i="5"/>
  <c r="T76" i="5"/>
  <c r="S76" i="5"/>
  <c r="U75" i="5"/>
  <c r="T75" i="5"/>
  <c r="S75" i="5"/>
  <c r="U74" i="5"/>
  <c r="T74" i="5"/>
  <c r="S74" i="5"/>
  <c r="U73" i="5"/>
  <c r="T73" i="5"/>
  <c r="S73" i="5"/>
  <c r="U72" i="5"/>
  <c r="T72" i="5"/>
  <c r="S72" i="5"/>
  <c r="U71" i="5"/>
  <c r="T71" i="5"/>
  <c r="S71" i="5"/>
  <c r="U70" i="5"/>
  <c r="T70" i="5"/>
  <c r="S70" i="5"/>
  <c r="U69" i="5"/>
  <c r="T69" i="5"/>
  <c r="S69" i="5"/>
  <c r="U68" i="5"/>
  <c r="T68" i="5"/>
  <c r="S68" i="5"/>
  <c r="U67" i="5"/>
  <c r="T67" i="5"/>
  <c r="S67" i="5"/>
  <c r="U66" i="5"/>
  <c r="T66" i="5"/>
  <c r="S66" i="5"/>
  <c r="U65" i="5"/>
  <c r="T65" i="5"/>
  <c r="S65" i="5"/>
  <c r="U64" i="5"/>
  <c r="T64" i="5"/>
  <c r="S64" i="5"/>
  <c r="U63" i="5"/>
  <c r="T63" i="5"/>
  <c r="S63" i="5"/>
  <c r="U62" i="5"/>
  <c r="T62" i="5"/>
  <c r="S62" i="5"/>
  <c r="U61" i="5"/>
  <c r="T61" i="5"/>
  <c r="S61" i="5"/>
  <c r="U60" i="5"/>
  <c r="T60" i="5"/>
  <c r="S60" i="5"/>
  <c r="U59" i="5"/>
  <c r="T59" i="5"/>
  <c r="S59" i="5"/>
  <c r="U58" i="5"/>
  <c r="T58" i="5"/>
  <c r="S58" i="5"/>
  <c r="U57" i="5"/>
  <c r="T57" i="5"/>
  <c r="S57" i="5"/>
  <c r="U56" i="5"/>
  <c r="T56" i="5"/>
  <c r="S56" i="5"/>
  <c r="U55" i="5"/>
  <c r="T55" i="5"/>
  <c r="S55" i="5"/>
  <c r="U54" i="5"/>
  <c r="T54" i="5"/>
  <c r="S54" i="5"/>
  <c r="U53" i="5"/>
  <c r="T53" i="5"/>
  <c r="S53" i="5"/>
  <c r="U52" i="5"/>
  <c r="T52" i="5"/>
  <c r="S52" i="5"/>
  <c r="U51" i="5"/>
  <c r="T51" i="5"/>
  <c r="S51" i="5"/>
  <c r="U50" i="5"/>
  <c r="T50" i="5"/>
  <c r="S50" i="5"/>
  <c r="U49" i="5"/>
  <c r="T49" i="5"/>
  <c r="S49" i="5"/>
  <c r="U48" i="5"/>
  <c r="T48" i="5"/>
  <c r="S48" i="5"/>
  <c r="U47" i="5"/>
  <c r="T47" i="5"/>
  <c r="S47" i="5"/>
  <c r="U46" i="5"/>
  <c r="T46" i="5"/>
  <c r="S46" i="5"/>
  <c r="U45" i="5"/>
  <c r="T45" i="5"/>
  <c r="S45" i="5"/>
  <c r="U44" i="5"/>
  <c r="T44" i="5"/>
  <c r="S44" i="5"/>
  <c r="U43" i="5"/>
  <c r="T43" i="5"/>
  <c r="S43" i="5"/>
  <c r="U42" i="5"/>
  <c r="T42" i="5"/>
  <c r="S42" i="5"/>
  <c r="U41" i="5"/>
  <c r="T41" i="5"/>
  <c r="S41" i="5"/>
  <c r="U40" i="5"/>
  <c r="T40" i="5"/>
  <c r="S40" i="5"/>
  <c r="U39" i="5"/>
  <c r="T39" i="5"/>
  <c r="S39" i="5"/>
  <c r="U38" i="5"/>
  <c r="T38" i="5"/>
  <c r="S38" i="5"/>
  <c r="U37" i="5"/>
  <c r="T37" i="5"/>
  <c r="S37" i="5"/>
  <c r="U36" i="5"/>
  <c r="T36" i="5"/>
  <c r="S36" i="5"/>
  <c r="U35" i="5"/>
  <c r="T35" i="5"/>
  <c r="S35" i="5"/>
  <c r="U34" i="5"/>
  <c r="T34" i="5"/>
  <c r="S34" i="5"/>
  <c r="U33" i="5"/>
  <c r="T33" i="5"/>
  <c r="S33" i="5"/>
  <c r="U32" i="5"/>
  <c r="T32" i="5"/>
  <c r="S32" i="5"/>
  <c r="U31" i="5"/>
  <c r="T31" i="5"/>
  <c r="S31" i="5"/>
  <c r="U30" i="5"/>
  <c r="T30" i="5"/>
  <c r="S30" i="5"/>
  <c r="U29" i="5"/>
  <c r="T29" i="5"/>
  <c r="S29" i="5"/>
  <c r="U28" i="5"/>
  <c r="T28" i="5"/>
  <c r="S28" i="5"/>
  <c r="U27" i="5"/>
  <c r="T27" i="5"/>
  <c r="S27" i="5"/>
  <c r="U26" i="5"/>
  <c r="T26" i="5"/>
  <c r="S26" i="5"/>
  <c r="U25" i="5"/>
  <c r="T25" i="5"/>
  <c r="S25" i="5"/>
  <c r="U24" i="5"/>
  <c r="T24" i="5"/>
  <c r="S24" i="5"/>
  <c r="U23" i="5"/>
  <c r="T23" i="5"/>
  <c r="S23" i="5"/>
  <c r="U22" i="5"/>
  <c r="T22" i="5"/>
  <c r="S22" i="5"/>
  <c r="U21" i="5"/>
  <c r="T21" i="5"/>
  <c r="S21" i="5"/>
  <c r="U20" i="5"/>
  <c r="T20" i="5"/>
  <c r="S20" i="5"/>
  <c r="U19" i="5"/>
  <c r="T19" i="5"/>
  <c r="S19" i="5"/>
  <c r="U18" i="5"/>
  <c r="T18" i="5"/>
  <c r="S18" i="5"/>
  <c r="U17" i="5"/>
  <c r="T17" i="5"/>
  <c r="S17" i="5"/>
  <c r="U16" i="5"/>
  <c r="T16" i="5"/>
  <c r="S16" i="5"/>
  <c r="U15" i="5"/>
  <c r="T15" i="5"/>
  <c r="S15" i="5"/>
  <c r="U14" i="5"/>
  <c r="T14" i="5"/>
  <c r="S14" i="5"/>
  <c r="U13" i="5"/>
  <c r="T13" i="5"/>
  <c r="S13" i="5"/>
  <c r="U12" i="5"/>
  <c r="T12" i="5"/>
  <c r="S12" i="5"/>
  <c r="U11" i="5"/>
  <c r="T11" i="5"/>
  <c r="S11" i="5"/>
  <c r="U10" i="5"/>
  <c r="T10" i="5"/>
  <c r="S10" i="5"/>
  <c r="U9" i="5"/>
  <c r="T9" i="5"/>
  <c r="S9" i="5"/>
  <c r="U8" i="5"/>
  <c r="T8" i="5"/>
  <c r="S8" i="5"/>
  <c r="U7" i="5"/>
  <c r="T7" i="5"/>
  <c r="S7" i="5"/>
  <c r="U6" i="5"/>
  <c r="T6" i="5"/>
  <c r="S6" i="5"/>
  <c r="U5" i="5"/>
  <c r="T5" i="5"/>
  <c r="S5" i="5"/>
  <c r="U4" i="5"/>
  <c r="T4" i="5"/>
  <c r="S4" i="5"/>
  <c r="O78" i="5"/>
  <c r="N78" i="5"/>
  <c r="M78" i="5"/>
  <c r="O77" i="5"/>
  <c r="N77" i="5"/>
  <c r="M77" i="5"/>
  <c r="O76" i="5"/>
  <c r="N76" i="5"/>
  <c r="M76" i="5"/>
  <c r="O75" i="5"/>
  <c r="N75" i="5"/>
  <c r="M75" i="5"/>
  <c r="O74" i="5"/>
  <c r="N74" i="5"/>
  <c r="M74" i="5"/>
  <c r="O73" i="5"/>
  <c r="N73" i="5"/>
  <c r="M73" i="5"/>
  <c r="O72" i="5"/>
  <c r="N72" i="5"/>
  <c r="M72" i="5"/>
  <c r="O71" i="5"/>
  <c r="N71" i="5"/>
  <c r="M71" i="5"/>
  <c r="O70" i="5"/>
  <c r="N70" i="5"/>
  <c r="M70" i="5"/>
  <c r="O69" i="5"/>
  <c r="N69" i="5"/>
  <c r="M69" i="5"/>
  <c r="O68" i="5"/>
  <c r="N68" i="5"/>
  <c r="M68" i="5"/>
  <c r="O67" i="5"/>
  <c r="N67" i="5"/>
  <c r="M67" i="5"/>
  <c r="O66" i="5"/>
  <c r="N66" i="5"/>
  <c r="M66" i="5"/>
  <c r="O65" i="5"/>
  <c r="N65" i="5"/>
  <c r="M65" i="5"/>
  <c r="O64" i="5"/>
  <c r="N64" i="5"/>
  <c r="M64" i="5"/>
  <c r="O63" i="5"/>
  <c r="N63" i="5"/>
  <c r="M63" i="5"/>
  <c r="O62" i="5"/>
  <c r="N62" i="5"/>
  <c r="M62" i="5"/>
  <c r="O61" i="5"/>
  <c r="N61" i="5"/>
  <c r="M61" i="5"/>
  <c r="O60" i="5"/>
  <c r="N60" i="5"/>
  <c r="M60" i="5"/>
  <c r="O59" i="5"/>
  <c r="N59" i="5"/>
  <c r="M59" i="5"/>
  <c r="O58" i="5"/>
  <c r="N58" i="5"/>
  <c r="M58" i="5"/>
  <c r="O57" i="5"/>
  <c r="N57" i="5"/>
  <c r="M57" i="5"/>
  <c r="O56" i="5"/>
  <c r="N56" i="5"/>
  <c r="M56" i="5"/>
  <c r="O55" i="5"/>
  <c r="N55" i="5"/>
  <c r="M55" i="5"/>
  <c r="O54" i="5"/>
  <c r="N54" i="5"/>
  <c r="M54" i="5"/>
  <c r="O53" i="5"/>
  <c r="N53" i="5"/>
  <c r="M53" i="5"/>
  <c r="O52" i="5"/>
  <c r="N52" i="5"/>
  <c r="M52" i="5"/>
  <c r="O51" i="5"/>
  <c r="N51" i="5"/>
  <c r="M51" i="5"/>
  <c r="O50" i="5"/>
  <c r="N50" i="5"/>
  <c r="M50" i="5"/>
  <c r="O49" i="5"/>
  <c r="N49" i="5"/>
  <c r="M49" i="5"/>
  <c r="O48" i="5"/>
  <c r="N48" i="5"/>
  <c r="M48" i="5"/>
  <c r="O47" i="5"/>
  <c r="N47" i="5"/>
  <c r="M47" i="5"/>
  <c r="O46" i="5"/>
  <c r="N46" i="5"/>
  <c r="M46" i="5"/>
  <c r="O45" i="5"/>
  <c r="N45" i="5"/>
  <c r="M45" i="5"/>
  <c r="O44" i="5"/>
  <c r="N44" i="5"/>
  <c r="M44" i="5"/>
  <c r="O43" i="5"/>
  <c r="N43" i="5"/>
  <c r="M43" i="5"/>
  <c r="O42" i="5"/>
  <c r="N42" i="5"/>
  <c r="M42" i="5"/>
  <c r="O41" i="5"/>
  <c r="N41" i="5"/>
  <c r="M41" i="5"/>
  <c r="O40" i="5"/>
  <c r="N40" i="5"/>
  <c r="M40" i="5"/>
  <c r="O39" i="5"/>
  <c r="N39" i="5"/>
  <c r="M39" i="5"/>
  <c r="O38" i="5"/>
  <c r="N38" i="5"/>
  <c r="M38" i="5"/>
  <c r="O37" i="5"/>
  <c r="N37" i="5"/>
  <c r="M37" i="5"/>
  <c r="O36" i="5"/>
  <c r="N36" i="5"/>
  <c r="M36" i="5"/>
  <c r="O35" i="5"/>
  <c r="N35" i="5"/>
  <c r="M35" i="5"/>
  <c r="O34" i="5"/>
  <c r="N34" i="5"/>
  <c r="M34" i="5"/>
  <c r="O33" i="5"/>
  <c r="N33" i="5"/>
  <c r="M33" i="5"/>
  <c r="O32" i="5"/>
  <c r="N32" i="5"/>
  <c r="M32" i="5"/>
  <c r="O31" i="5"/>
  <c r="N31" i="5"/>
  <c r="M31" i="5"/>
  <c r="O30" i="5"/>
  <c r="N30" i="5"/>
  <c r="M30" i="5"/>
  <c r="O29" i="5"/>
  <c r="N29" i="5"/>
  <c r="M29" i="5"/>
  <c r="O28" i="5"/>
  <c r="N28" i="5"/>
  <c r="M28" i="5"/>
  <c r="O27" i="5"/>
  <c r="N27" i="5"/>
  <c r="M27" i="5"/>
  <c r="O26" i="5"/>
  <c r="N26" i="5"/>
  <c r="M26" i="5"/>
  <c r="O25" i="5"/>
  <c r="N25" i="5"/>
  <c r="M25" i="5"/>
  <c r="O24" i="5"/>
  <c r="N24" i="5"/>
  <c r="M24" i="5"/>
  <c r="O23" i="5"/>
  <c r="N23" i="5"/>
  <c r="M23" i="5"/>
  <c r="O22" i="5"/>
  <c r="N22" i="5"/>
  <c r="M22" i="5"/>
  <c r="O21" i="5"/>
  <c r="N21" i="5"/>
  <c r="M21" i="5"/>
  <c r="O20" i="5"/>
  <c r="N20" i="5"/>
  <c r="M20" i="5"/>
  <c r="O19" i="5"/>
  <c r="N19" i="5"/>
  <c r="M19" i="5"/>
  <c r="O18" i="5"/>
  <c r="N18" i="5"/>
  <c r="M18" i="5"/>
  <c r="O17" i="5"/>
  <c r="N17" i="5"/>
  <c r="M17" i="5"/>
  <c r="O16" i="5"/>
  <c r="N16" i="5"/>
  <c r="M16" i="5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I78" i="5"/>
  <c r="H78" i="5"/>
  <c r="G78" i="5"/>
  <c r="I77" i="5"/>
  <c r="H77" i="5"/>
  <c r="G77" i="5"/>
  <c r="I76" i="5"/>
  <c r="H76" i="5"/>
  <c r="G76" i="5"/>
  <c r="I75" i="5"/>
  <c r="H75" i="5"/>
  <c r="G75" i="5"/>
  <c r="I74" i="5"/>
  <c r="H74" i="5"/>
  <c r="G74" i="5"/>
  <c r="I73" i="5"/>
  <c r="H73" i="5"/>
  <c r="G73" i="5"/>
  <c r="I72" i="5"/>
  <c r="H72" i="5"/>
  <c r="G72" i="5"/>
  <c r="I71" i="5"/>
  <c r="H71" i="5"/>
  <c r="G71" i="5"/>
  <c r="I70" i="5"/>
  <c r="H70" i="5"/>
  <c r="G70" i="5"/>
  <c r="I69" i="5"/>
  <c r="H69" i="5"/>
  <c r="G69" i="5"/>
  <c r="I68" i="5"/>
  <c r="H68" i="5"/>
  <c r="G68" i="5"/>
  <c r="I67" i="5"/>
  <c r="H67" i="5"/>
  <c r="G67" i="5"/>
  <c r="I66" i="5"/>
  <c r="H66" i="5"/>
  <c r="G66" i="5"/>
  <c r="I65" i="5"/>
  <c r="H65" i="5"/>
  <c r="G65" i="5"/>
  <c r="I64" i="5"/>
  <c r="H64" i="5"/>
  <c r="G64" i="5"/>
  <c r="I63" i="5"/>
  <c r="H63" i="5"/>
  <c r="G63" i="5"/>
  <c r="I62" i="5"/>
  <c r="H62" i="5"/>
  <c r="G62" i="5"/>
  <c r="I61" i="5"/>
  <c r="H61" i="5"/>
  <c r="G61" i="5"/>
  <c r="I60" i="5"/>
  <c r="H60" i="5"/>
  <c r="G60" i="5"/>
  <c r="I59" i="5"/>
  <c r="H59" i="5"/>
  <c r="G59" i="5"/>
  <c r="I58" i="5"/>
  <c r="H58" i="5"/>
  <c r="G58" i="5"/>
  <c r="I57" i="5"/>
  <c r="H57" i="5"/>
  <c r="G57" i="5"/>
  <c r="I56" i="5"/>
  <c r="H56" i="5"/>
  <c r="G56" i="5"/>
  <c r="I55" i="5"/>
  <c r="H55" i="5"/>
  <c r="G55" i="5"/>
  <c r="I54" i="5"/>
  <c r="H54" i="5"/>
  <c r="G54" i="5"/>
  <c r="I53" i="5"/>
  <c r="H53" i="5"/>
  <c r="G53" i="5"/>
  <c r="I52" i="5"/>
  <c r="H52" i="5"/>
  <c r="G52" i="5"/>
  <c r="I51" i="5"/>
  <c r="H51" i="5"/>
  <c r="G51" i="5"/>
  <c r="I50" i="5"/>
  <c r="H50" i="5"/>
  <c r="G50" i="5"/>
  <c r="I49" i="5"/>
  <c r="H49" i="5"/>
  <c r="G49" i="5"/>
  <c r="I48" i="5"/>
  <c r="H48" i="5"/>
  <c r="G48" i="5"/>
  <c r="I47" i="5"/>
  <c r="H47" i="5"/>
  <c r="G47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I31" i="5"/>
  <c r="H31" i="5"/>
  <c r="G31" i="5"/>
  <c r="I30" i="5"/>
  <c r="H30" i="5"/>
  <c r="G30" i="5"/>
  <c r="I29" i="5"/>
  <c r="H29" i="5"/>
  <c r="G29" i="5"/>
  <c r="I28" i="5"/>
  <c r="H28" i="5"/>
  <c r="G28" i="5"/>
  <c r="I27" i="5"/>
  <c r="H27" i="5"/>
  <c r="G27" i="5"/>
  <c r="I26" i="5"/>
  <c r="H26" i="5"/>
  <c r="G26" i="5"/>
  <c r="I25" i="5"/>
  <c r="H25" i="5"/>
  <c r="G25" i="5"/>
  <c r="I24" i="5"/>
  <c r="H24" i="5"/>
  <c r="G24" i="5"/>
  <c r="I23" i="5"/>
  <c r="H23" i="5"/>
  <c r="G23" i="5"/>
  <c r="I22" i="5"/>
  <c r="H22" i="5"/>
  <c r="G22" i="5"/>
  <c r="I21" i="5"/>
  <c r="H21" i="5"/>
  <c r="G21" i="5"/>
  <c r="I20" i="5"/>
  <c r="H20" i="5"/>
  <c r="G20" i="5"/>
  <c r="I19" i="5"/>
  <c r="H19" i="5"/>
  <c r="G19" i="5"/>
  <c r="I18" i="5"/>
  <c r="H18" i="5"/>
  <c r="G18" i="5"/>
  <c r="I17" i="5"/>
  <c r="H17" i="5"/>
  <c r="G17" i="5"/>
  <c r="I16" i="5"/>
  <c r="H16" i="5"/>
  <c r="G16" i="5"/>
  <c r="I15" i="5"/>
  <c r="H15" i="5"/>
  <c r="G15" i="5"/>
  <c r="I14" i="5"/>
  <c r="H14" i="5"/>
  <c r="G14" i="5"/>
  <c r="I13" i="5"/>
  <c r="H13" i="5"/>
  <c r="G13" i="5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G78" i="5"/>
  <c r="AF78" i="5"/>
  <c r="AG77" i="5"/>
  <c r="AF77" i="5"/>
  <c r="AG76" i="5"/>
  <c r="AF76" i="5"/>
  <c r="AG75" i="5"/>
  <c r="AF75" i="5"/>
  <c r="AG74" i="5"/>
  <c r="AF74" i="5"/>
  <c r="AG73" i="5"/>
  <c r="AF73" i="5"/>
  <c r="AG72" i="5"/>
  <c r="AF72" i="5"/>
  <c r="AG71" i="5"/>
  <c r="AF71" i="5"/>
  <c r="AG70" i="5"/>
  <c r="AF70" i="5"/>
  <c r="AG69" i="5"/>
  <c r="AF69" i="5"/>
  <c r="AG68" i="5"/>
  <c r="AF68" i="5"/>
  <c r="AG67" i="5"/>
  <c r="AF67" i="5"/>
  <c r="AG66" i="5"/>
  <c r="AF66" i="5"/>
  <c r="AG65" i="5"/>
  <c r="AF65" i="5"/>
  <c r="AG64" i="5"/>
  <c r="AF64" i="5"/>
  <c r="AG63" i="5"/>
  <c r="AF63" i="5"/>
  <c r="AG62" i="5"/>
  <c r="AF62" i="5"/>
  <c r="AG61" i="5"/>
  <c r="AF61" i="5"/>
  <c r="AG60" i="5"/>
  <c r="AF60" i="5"/>
  <c r="AG59" i="5"/>
  <c r="AF59" i="5"/>
  <c r="AG58" i="5"/>
  <c r="AF58" i="5"/>
  <c r="AG57" i="5"/>
  <c r="AF57" i="5"/>
  <c r="AG56" i="5"/>
  <c r="AF56" i="5"/>
  <c r="AG55" i="5"/>
  <c r="AF55" i="5"/>
  <c r="AG54" i="5"/>
  <c r="AF54" i="5"/>
  <c r="AG53" i="5"/>
  <c r="AF53" i="5"/>
  <c r="AG52" i="5"/>
  <c r="AF52" i="5"/>
  <c r="AG51" i="5"/>
  <c r="AF51" i="5"/>
  <c r="AG50" i="5"/>
  <c r="AF50" i="5"/>
  <c r="AG49" i="5"/>
  <c r="AF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8" i="5"/>
  <c r="AF8" i="5"/>
  <c r="AG7" i="5"/>
  <c r="AF7" i="5"/>
  <c r="AG6" i="5"/>
  <c r="AF6" i="5"/>
  <c r="AG5" i="5"/>
  <c r="AF5" i="5"/>
  <c r="AV5" i="5" s="1"/>
  <c r="AF4" i="5"/>
  <c r="AG4" i="5"/>
  <c r="AV7" i="5" l="1"/>
  <c r="AV11" i="5"/>
  <c r="AV15" i="5"/>
  <c r="AV19" i="5"/>
  <c r="AV23" i="5"/>
  <c r="AV27" i="5"/>
  <c r="AV31" i="5"/>
  <c r="AV35" i="5"/>
  <c r="AV39" i="5"/>
  <c r="AV43" i="5"/>
  <c r="AV47" i="5"/>
  <c r="AV51" i="5"/>
  <c r="AV55" i="5"/>
  <c r="AV59" i="5"/>
  <c r="AV63" i="5"/>
  <c r="AV67" i="5"/>
  <c r="AV71" i="5"/>
  <c r="AS111" i="17"/>
  <c r="AU110" i="17"/>
  <c r="AW98" i="17"/>
  <c r="AZ99" i="17"/>
  <c r="BC99" i="17" s="1"/>
  <c r="AX109" i="17"/>
  <c r="AV110" i="17"/>
  <c r="AU11" i="5"/>
  <c r="AU19" i="5"/>
  <c r="AU27" i="5"/>
  <c r="AU35" i="5"/>
  <c r="AU43" i="5"/>
  <c r="AU51" i="5"/>
  <c r="AU59" i="5"/>
  <c r="AU67" i="5"/>
  <c r="AU75" i="5"/>
  <c r="AX96" i="17"/>
  <c r="BA97" i="17"/>
  <c r="BD97" i="17" s="1"/>
  <c r="BC124" i="17"/>
  <c r="BC123" i="17"/>
  <c r="BL61" i="17"/>
  <c r="BO61" i="17" s="1"/>
  <c r="BF61" i="17"/>
  <c r="BI61" i="17" s="1"/>
  <c r="AZ61" i="17"/>
  <c r="BC61" i="17" s="1"/>
  <c r="BA61" i="17"/>
  <c r="BD61" i="17" s="1"/>
  <c r="BM61" i="17"/>
  <c r="BP61" i="17" s="1"/>
  <c r="BG61" i="17"/>
  <c r="BJ61" i="17" s="1"/>
  <c r="BL77" i="17"/>
  <c r="BO77" i="17" s="1"/>
  <c r="AZ77" i="17"/>
  <c r="BC77" i="17" s="1"/>
  <c r="BF77" i="17"/>
  <c r="BI77" i="17" s="1"/>
  <c r="BL60" i="17"/>
  <c r="BO60" i="17" s="1"/>
  <c r="AZ60" i="17"/>
  <c r="BC60" i="17" s="1"/>
  <c r="BF60" i="17"/>
  <c r="BI60" i="17" s="1"/>
  <c r="BA60" i="17"/>
  <c r="BD60" i="17" s="1"/>
  <c r="BG60" i="17"/>
  <c r="BJ60" i="17" s="1"/>
  <c r="BM60" i="17"/>
  <c r="BP60" i="17" s="1"/>
  <c r="BJ67" i="17"/>
  <c r="BM68" i="17"/>
  <c r="BP68" i="17" s="1"/>
  <c r="BA68" i="17"/>
  <c r="BG68" i="17"/>
  <c r="BC68" i="17" s="1"/>
  <c r="BG75" i="17"/>
  <c r="BJ75" i="17" s="1"/>
  <c r="BM75" i="17"/>
  <c r="BP75" i="17" s="1"/>
  <c r="BA75" i="17"/>
  <c r="BD75" i="17" s="1"/>
  <c r="BF76" i="17"/>
  <c r="BI76" i="17" s="1"/>
  <c r="BL76" i="17"/>
  <c r="BO76" i="17" s="1"/>
  <c r="AZ76" i="17"/>
  <c r="BC76" i="17" s="1"/>
  <c r="BM69" i="17"/>
  <c r="BP69" i="17" s="1"/>
  <c r="BA69" i="17"/>
  <c r="BG69" i="17"/>
  <c r="BC69" i="17" s="1"/>
  <c r="BD67" i="17"/>
  <c r="BO67" i="17"/>
  <c r="AV77" i="17"/>
  <c r="AX77" i="17" s="1"/>
  <c r="AX76" i="17"/>
  <c r="BA36" i="17"/>
  <c r="BD36" i="17" s="1"/>
  <c r="BA35" i="17"/>
  <c r="BD35" i="17" s="1"/>
  <c r="AV43" i="17"/>
  <c r="AX43" i="17" s="1"/>
  <c r="BA43" i="17" s="1"/>
  <c r="BD43" i="17" s="1"/>
  <c r="AX42" i="17"/>
  <c r="BA42" i="17" s="1"/>
  <c r="BD42" i="17" s="1"/>
  <c r="AI28" i="17"/>
  <c r="AL28" i="17" s="1"/>
  <c r="AI29" i="17"/>
  <c r="AL29" i="17" s="1"/>
  <c r="AI42" i="17"/>
  <c r="AL42" i="17" s="1"/>
  <c r="AI43" i="17"/>
  <c r="AL43" i="17" s="1"/>
  <c r="F29" i="17"/>
  <c r="I29" i="17" s="1"/>
  <c r="L29" i="17" s="1"/>
  <c r="I28" i="17"/>
  <c r="L28" i="17" s="1"/>
  <c r="AW9" i="5"/>
  <c r="AW13" i="5"/>
  <c r="AW17" i="5"/>
  <c r="AW21" i="5"/>
  <c r="AW25" i="5"/>
  <c r="AW29" i="5"/>
  <c r="AW33" i="5"/>
  <c r="AW37" i="5"/>
  <c r="AW41" i="5"/>
  <c r="AW45" i="5"/>
  <c r="AW49" i="5"/>
  <c r="AW53" i="5"/>
  <c r="AW57" i="5"/>
  <c r="AW61" i="5"/>
  <c r="AW65" i="5"/>
  <c r="AW69" i="5"/>
  <c r="AW73" i="5"/>
  <c r="AW77" i="5"/>
  <c r="AU9" i="5"/>
  <c r="AU17" i="5"/>
  <c r="AU25" i="5"/>
  <c r="AU33" i="5"/>
  <c r="AU41" i="5"/>
  <c r="AU49" i="5"/>
  <c r="AU57" i="5"/>
  <c r="AU65" i="5"/>
  <c r="AU73" i="5"/>
  <c r="AV21" i="11"/>
  <c r="AZ21" i="11"/>
  <c r="AV15" i="11"/>
  <c r="AX14" i="11"/>
  <c r="AX15" i="11"/>
  <c r="AW7" i="5"/>
  <c r="AW11" i="5"/>
  <c r="AW15" i="5"/>
  <c r="AW19" i="5"/>
  <c r="AW23" i="5"/>
  <c r="AW27" i="5"/>
  <c r="AW31" i="5"/>
  <c r="AW35" i="5"/>
  <c r="AW39" i="5"/>
  <c r="AW43" i="5"/>
  <c r="AW47" i="5"/>
  <c r="AW51" i="5"/>
  <c r="AW55" i="5"/>
  <c r="AW59" i="5"/>
  <c r="AW63" i="5"/>
  <c r="AW67" i="5"/>
  <c r="AW71" i="5"/>
  <c r="AW75" i="5"/>
  <c r="AU5" i="5"/>
  <c r="AU13" i="5"/>
  <c r="AU21" i="5"/>
  <c r="AU29" i="5"/>
  <c r="AU37" i="5"/>
  <c r="AU45" i="5"/>
  <c r="AU53" i="5"/>
  <c r="AU61" i="5"/>
  <c r="AU69" i="5"/>
  <c r="AU77" i="5"/>
  <c r="AI6" i="5"/>
  <c r="AK8" i="5"/>
  <c r="AJ11" i="5"/>
  <c r="AI14" i="5"/>
  <c r="AK16" i="5"/>
  <c r="AJ19" i="5"/>
  <c r="AI22" i="5"/>
  <c r="AK24" i="5"/>
  <c r="AJ27" i="5"/>
  <c r="AI30" i="5"/>
  <c r="AK32" i="5"/>
  <c r="AJ35" i="5"/>
  <c r="AI38" i="5"/>
  <c r="AK40" i="5"/>
  <c r="AJ43" i="5"/>
  <c r="AI46" i="5"/>
  <c r="AK48" i="5"/>
  <c r="AJ51" i="5"/>
  <c r="AI54" i="5"/>
  <c r="AK56" i="5"/>
  <c r="AJ59" i="5"/>
  <c r="AI62" i="5"/>
  <c r="AK64" i="5"/>
  <c r="AJ67" i="5"/>
  <c r="AI70" i="5"/>
  <c r="AK72" i="5"/>
  <c r="AJ75" i="5"/>
  <c r="AI78" i="5"/>
  <c r="AN5" i="5"/>
  <c r="AM8" i="5"/>
  <c r="AL11" i="5"/>
  <c r="AN13" i="5"/>
  <c r="AM16" i="5"/>
  <c r="AL19" i="5"/>
  <c r="AN21" i="5"/>
  <c r="AM24" i="5"/>
  <c r="AL27" i="5"/>
  <c r="AN29" i="5"/>
  <c r="AM32" i="5"/>
  <c r="AL35" i="5"/>
  <c r="AN37" i="5"/>
  <c r="AM40" i="5"/>
  <c r="AL43" i="5"/>
  <c r="AN45" i="5"/>
  <c r="AM48" i="5"/>
  <c r="AL51" i="5"/>
  <c r="AN53" i="5"/>
  <c r="AM56" i="5"/>
  <c r="AL59" i="5"/>
  <c r="AN61" i="5"/>
  <c r="AM64" i="5"/>
  <c r="AL67" i="5"/>
  <c r="AN69" i="5"/>
  <c r="AM72" i="5"/>
  <c r="AL75" i="5"/>
  <c r="AN77" i="5"/>
  <c r="AP5" i="5"/>
  <c r="AO8" i="5"/>
  <c r="AQ10" i="5"/>
  <c r="AP13" i="5"/>
  <c r="AO16" i="5"/>
  <c r="AQ18" i="5"/>
  <c r="AP21" i="5"/>
  <c r="AO24" i="5"/>
  <c r="AQ26" i="5"/>
  <c r="AP29" i="5"/>
  <c r="AO32" i="5"/>
  <c r="AQ34" i="5"/>
  <c r="AP37" i="5"/>
  <c r="AO40" i="5"/>
  <c r="AQ42" i="5"/>
  <c r="AP45" i="5"/>
  <c r="AO48" i="5"/>
  <c r="AQ50" i="5"/>
  <c r="AP53" i="5"/>
  <c r="AO56" i="5"/>
  <c r="AQ58" i="5"/>
  <c r="AP61" i="5"/>
  <c r="AO64" i="5"/>
  <c r="AQ66" i="5"/>
  <c r="AP69" i="5"/>
  <c r="AO72" i="5"/>
  <c r="AQ74" i="5"/>
  <c r="AP77" i="5"/>
  <c r="AR5" i="5"/>
  <c r="AT7" i="5"/>
  <c r="AS10" i="5"/>
  <c r="AR13" i="5"/>
  <c r="AT15" i="5"/>
  <c r="AS18" i="5"/>
  <c r="AR21" i="5"/>
  <c r="AT23" i="5"/>
  <c r="AS26" i="5"/>
  <c r="AR29" i="5"/>
  <c r="AT31" i="5"/>
  <c r="AS34" i="5"/>
  <c r="AR37" i="5"/>
  <c r="AT39" i="5"/>
  <c r="AS42" i="5"/>
  <c r="AR45" i="5"/>
  <c r="AT47" i="5"/>
  <c r="AS50" i="5"/>
  <c r="AR53" i="5"/>
  <c r="AT55" i="5"/>
  <c r="AS58" i="5"/>
  <c r="AR61" i="5"/>
  <c r="AT63" i="5"/>
  <c r="AS66" i="5"/>
  <c r="AR69" i="5"/>
  <c r="AT71" i="5"/>
  <c r="AS74" i="5"/>
  <c r="AR77" i="5"/>
  <c r="AV14" i="11"/>
  <c r="AV19" i="11"/>
  <c r="AZ19" i="11"/>
  <c r="AV75" i="5"/>
  <c r="AU8" i="5"/>
  <c r="AU12" i="5"/>
  <c r="AU16" i="5"/>
  <c r="AU20" i="5"/>
  <c r="AU24" i="5"/>
  <c r="AU28" i="5"/>
  <c r="AU32" i="5"/>
  <c r="AU36" i="5"/>
  <c r="AU40" i="5"/>
  <c r="AU44" i="5"/>
  <c r="AU48" i="5"/>
  <c r="AU52" i="5"/>
  <c r="AU56" i="5"/>
  <c r="AU60" i="5"/>
  <c r="AU64" i="5"/>
  <c r="AU68" i="5"/>
  <c r="AU72" i="5"/>
  <c r="AU76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AV60" i="5"/>
  <c r="AV64" i="5"/>
  <c r="AV68" i="5"/>
  <c r="AV72" i="5"/>
  <c r="AV76" i="5"/>
  <c r="AU6" i="5"/>
  <c r="AU14" i="5"/>
  <c r="AU22" i="5"/>
  <c r="AU30" i="5"/>
  <c r="AU38" i="5"/>
  <c r="AU46" i="5"/>
  <c r="AU54" i="5"/>
  <c r="AU62" i="5"/>
  <c r="AU70" i="5"/>
  <c r="AU78" i="5"/>
  <c r="AJ6" i="5"/>
  <c r="AI9" i="5"/>
  <c r="AK11" i="5"/>
  <c r="AJ14" i="5"/>
  <c r="AI17" i="5"/>
  <c r="AK19" i="5"/>
  <c r="AJ22" i="5"/>
  <c r="AI25" i="5"/>
  <c r="AK27" i="5"/>
  <c r="AJ30" i="5"/>
  <c r="AI33" i="5"/>
  <c r="AK35" i="5"/>
  <c r="AJ38" i="5"/>
  <c r="AI41" i="5"/>
  <c r="AK43" i="5"/>
  <c r="AJ46" i="5"/>
  <c r="AI49" i="5"/>
  <c r="AK51" i="5"/>
  <c r="AJ54" i="5"/>
  <c r="AI57" i="5"/>
  <c r="AK59" i="5"/>
  <c r="AJ62" i="5"/>
  <c r="AI65" i="5"/>
  <c r="AK67" i="5"/>
  <c r="AJ70" i="5"/>
  <c r="AI73" i="5"/>
  <c r="AK75" i="5"/>
  <c r="AJ78" i="5"/>
  <c r="AL6" i="5"/>
  <c r="AN8" i="5"/>
  <c r="AM11" i="5"/>
  <c r="AL14" i="5"/>
  <c r="AN16" i="5"/>
  <c r="AM19" i="5"/>
  <c r="AL22" i="5"/>
  <c r="AN24" i="5"/>
  <c r="AM27" i="5"/>
  <c r="AL30" i="5"/>
  <c r="AN32" i="5"/>
  <c r="AM35" i="5"/>
  <c r="AL38" i="5"/>
  <c r="AN40" i="5"/>
  <c r="AM43" i="5"/>
  <c r="AL46" i="5"/>
  <c r="AN48" i="5"/>
  <c r="AM51" i="5"/>
  <c r="AL54" i="5"/>
  <c r="AN56" i="5"/>
  <c r="AM59" i="5"/>
  <c r="AL62" i="5"/>
  <c r="AN64" i="5"/>
  <c r="AM67" i="5"/>
  <c r="AL70" i="5"/>
  <c r="AN72" i="5"/>
  <c r="AM75" i="5"/>
  <c r="AL78" i="5"/>
  <c r="AQ5" i="5"/>
  <c r="AP8" i="5"/>
  <c r="AO11" i="5"/>
  <c r="AQ13" i="5"/>
  <c r="AP16" i="5"/>
  <c r="AO19" i="5"/>
  <c r="AQ21" i="5"/>
  <c r="AP24" i="5"/>
  <c r="AO27" i="5"/>
  <c r="AQ29" i="5"/>
  <c r="AP32" i="5"/>
  <c r="AO35" i="5"/>
  <c r="AQ37" i="5"/>
  <c r="AP40" i="5"/>
  <c r="AO43" i="5"/>
  <c r="AQ45" i="5"/>
  <c r="AP48" i="5"/>
  <c r="AO51" i="5"/>
  <c r="AQ53" i="5"/>
  <c r="AP56" i="5"/>
  <c r="AO59" i="5"/>
  <c r="AQ61" i="5"/>
  <c r="AP64" i="5"/>
  <c r="AO67" i="5"/>
  <c r="AQ69" i="5"/>
  <c r="AP72" i="5"/>
  <c r="AO75" i="5"/>
  <c r="AQ77" i="5"/>
  <c r="AS5" i="5"/>
  <c r="AR8" i="5"/>
  <c r="AT10" i="5"/>
  <c r="AS13" i="5"/>
  <c r="AR16" i="5"/>
  <c r="AT18" i="5"/>
  <c r="AS21" i="5"/>
  <c r="AR24" i="5"/>
  <c r="AT26" i="5"/>
  <c r="AS29" i="5"/>
  <c r="AR32" i="5"/>
  <c r="AT34" i="5"/>
  <c r="AS37" i="5"/>
  <c r="AR40" i="5"/>
  <c r="AT42" i="5"/>
  <c r="AS45" i="5"/>
  <c r="AR48" i="5"/>
  <c r="AT50" i="5"/>
  <c r="AS53" i="5"/>
  <c r="AR56" i="5"/>
  <c r="AT58" i="5"/>
  <c r="AS61" i="5"/>
  <c r="AR64" i="5"/>
  <c r="AT66" i="5"/>
  <c r="AS69" i="5"/>
  <c r="AR72" i="5"/>
  <c r="AT74" i="5"/>
  <c r="AS77" i="5"/>
  <c r="BE41" i="11"/>
  <c r="BE42" i="11"/>
  <c r="AW5" i="5"/>
  <c r="AJ7" i="5"/>
  <c r="AK12" i="5"/>
  <c r="AI18" i="5"/>
  <c r="AK20" i="5"/>
  <c r="AI26" i="5"/>
  <c r="AJ31" i="5"/>
  <c r="AK36" i="5"/>
  <c r="AI42" i="5"/>
  <c r="AJ47" i="5"/>
  <c r="AK52" i="5"/>
  <c r="AI58" i="5"/>
  <c r="AJ63" i="5"/>
  <c r="AK68" i="5"/>
  <c r="AI74" i="5"/>
  <c r="AN9" i="5"/>
  <c r="AL15" i="5"/>
  <c r="AM20" i="5"/>
  <c r="AN25" i="5"/>
  <c r="AL31" i="5"/>
  <c r="AM36" i="5"/>
  <c r="AN41" i="5"/>
  <c r="AL47" i="5"/>
  <c r="AM52" i="5"/>
  <c r="AN57" i="5"/>
  <c r="AL63" i="5"/>
  <c r="AM68" i="5"/>
  <c r="AN73" i="5"/>
  <c r="AP9" i="5"/>
  <c r="AQ14" i="5"/>
  <c r="AO20" i="5"/>
  <c r="AP25" i="5"/>
  <c r="AQ30" i="5"/>
  <c r="AO36" i="5"/>
  <c r="AP41" i="5"/>
  <c r="AQ46" i="5"/>
  <c r="AO52" i="5"/>
  <c r="AP57" i="5"/>
  <c r="AQ62" i="5"/>
  <c r="AO68" i="5"/>
  <c r="AP73" i="5"/>
  <c r="AQ78" i="5"/>
  <c r="AR9" i="5"/>
  <c r="AT11" i="5"/>
  <c r="AR17" i="5"/>
  <c r="AS22" i="5"/>
  <c r="AT27" i="5"/>
  <c r="AR33" i="5"/>
  <c r="AS38" i="5"/>
  <c r="AT43" i="5"/>
  <c r="AR49" i="5"/>
  <c r="AT51" i="5"/>
  <c r="AR57" i="5"/>
  <c r="AS62" i="5"/>
  <c r="AT67" i="5"/>
  <c r="AR73" i="5"/>
  <c r="AT75" i="5"/>
  <c r="AV13" i="5"/>
  <c r="AV21" i="5"/>
  <c r="AV25" i="5"/>
  <c r="AV33" i="5"/>
  <c r="AV41" i="5"/>
  <c r="AV49" i="5"/>
  <c r="AV57" i="5"/>
  <c r="AV65" i="5"/>
  <c r="AV73" i="5"/>
  <c r="AK9" i="5"/>
  <c r="AI15" i="5"/>
  <c r="AJ20" i="5"/>
  <c r="AI23" i="5"/>
  <c r="AK25" i="5"/>
  <c r="AI31" i="5"/>
  <c r="AJ36" i="5"/>
  <c r="AK41" i="5"/>
  <c r="AI47" i="5"/>
  <c r="AJ52" i="5"/>
  <c r="AK57" i="5"/>
  <c r="AI63" i="5"/>
  <c r="AJ68" i="5"/>
  <c r="AK73" i="5"/>
  <c r="AJ76" i="5"/>
  <c r="AN6" i="5"/>
  <c r="AL12" i="5"/>
  <c r="AM17" i="5"/>
  <c r="AN22" i="5"/>
  <c r="AL28" i="5"/>
  <c r="AM33" i="5"/>
  <c r="AN38" i="5"/>
  <c r="AL44" i="5"/>
  <c r="AN46" i="5"/>
  <c r="AL52" i="5"/>
  <c r="AP6" i="5"/>
  <c r="AW8" i="5"/>
  <c r="AW12" i="5"/>
  <c r="AW16" i="5"/>
  <c r="AW20" i="5"/>
  <c r="AW24" i="5"/>
  <c r="AW28" i="5"/>
  <c r="AW32" i="5"/>
  <c r="AW36" i="5"/>
  <c r="AW40" i="5"/>
  <c r="AW44" i="5"/>
  <c r="AW48" i="5"/>
  <c r="AW52" i="5"/>
  <c r="AW56" i="5"/>
  <c r="AW60" i="5"/>
  <c r="AW64" i="5"/>
  <c r="AW68" i="5"/>
  <c r="AW72" i="5"/>
  <c r="AW76" i="5"/>
  <c r="AU7" i="5"/>
  <c r="AU15" i="5"/>
  <c r="AU23" i="5"/>
  <c r="AU31" i="5"/>
  <c r="AU39" i="5"/>
  <c r="AU47" i="5"/>
  <c r="AU55" i="5"/>
  <c r="AU63" i="5"/>
  <c r="AU71" i="5"/>
  <c r="AK6" i="5"/>
  <c r="AJ9" i="5"/>
  <c r="AI12" i="5"/>
  <c r="AK14" i="5"/>
  <c r="AJ17" i="5"/>
  <c r="AI20" i="5"/>
  <c r="AK22" i="5"/>
  <c r="AJ25" i="5"/>
  <c r="AI28" i="5"/>
  <c r="AK30" i="5"/>
  <c r="AJ33" i="5"/>
  <c r="AI36" i="5"/>
  <c r="AK38" i="5"/>
  <c r="AJ41" i="5"/>
  <c r="AI44" i="5"/>
  <c r="AK46" i="5"/>
  <c r="AJ49" i="5"/>
  <c r="AI52" i="5"/>
  <c r="AK54" i="5"/>
  <c r="AJ57" i="5"/>
  <c r="AI60" i="5"/>
  <c r="AK62" i="5"/>
  <c r="AJ65" i="5"/>
  <c r="AI68" i="5"/>
  <c r="AK70" i="5"/>
  <c r="AJ73" i="5"/>
  <c r="AI76" i="5"/>
  <c r="AK78" i="5"/>
  <c r="AM6" i="5"/>
  <c r="AL9" i="5"/>
  <c r="AN11" i="5"/>
  <c r="AM14" i="5"/>
  <c r="AL17" i="5"/>
  <c r="AN19" i="5"/>
  <c r="AM22" i="5"/>
  <c r="AL25" i="5"/>
  <c r="AN27" i="5"/>
  <c r="AM30" i="5"/>
  <c r="AL33" i="5"/>
  <c r="AN35" i="5"/>
  <c r="AM38" i="5"/>
  <c r="AL41" i="5"/>
  <c r="AN43" i="5"/>
  <c r="AM46" i="5"/>
  <c r="AL49" i="5"/>
  <c r="AN51" i="5"/>
  <c r="AM54" i="5"/>
  <c r="AL57" i="5"/>
  <c r="AN59" i="5"/>
  <c r="AM62" i="5"/>
  <c r="AL65" i="5"/>
  <c r="AN67" i="5"/>
  <c r="AM70" i="5"/>
  <c r="AL73" i="5"/>
  <c r="AN75" i="5"/>
  <c r="AM78" i="5"/>
  <c r="AO6" i="5"/>
  <c r="AQ8" i="5"/>
  <c r="AP11" i="5"/>
  <c r="AO14" i="5"/>
  <c r="AQ16" i="5"/>
  <c r="AP19" i="5"/>
  <c r="AO22" i="5"/>
  <c r="AQ24" i="5"/>
  <c r="AP27" i="5"/>
  <c r="AO30" i="5"/>
  <c r="AQ32" i="5"/>
  <c r="AP35" i="5"/>
  <c r="AO38" i="5"/>
  <c r="AQ40" i="5"/>
  <c r="AP43" i="5"/>
  <c r="AO46" i="5"/>
  <c r="AQ48" i="5"/>
  <c r="AP51" i="5"/>
  <c r="AO54" i="5"/>
  <c r="AQ56" i="5"/>
  <c r="AP59" i="5"/>
  <c r="AO62" i="5"/>
  <c r="AQ64" i="5"/>
  <c r="AP67" i="5"/>
  <c r="AO70" i="5"/>
  <c r="AQ72" i="5"/>
  <c r="AP75" i="5"/>
  <c r="AO78" i="5"/>
  <c r="AT5" i="5"/>
  <c r="AS8" i="5"/>
  <c r="AR11" i="5"/>
  <c r="AT13" i="5"/>
  <c r="AS16" i="5"/>
  <c r="AR19" i="5"/>
  <c r="AT21" i="5"/>
  <c r="AS24" i="5"/>
  <c r="AR27" i="5"/>
  <c r="AT29" i="5"/>
  <c r="AS32" i="5"/>
  <c r="AR35" i="5"/>
  <c r="AT37" i="5"/>
  <c r="AS40" i="5"/>
  <c r="AR43" i="5"/>
  <c r="AT45" i="5"/>
  <c r="AS48" i="5"/>
  <c r="AR51" i="5"/>
  <c r="AT53" i="5"/>
  <c r="AS56" i="5"/>
  <c r="AR59" i="5"/>
  <c r="AT61" i="5"/>
  <c r="AS64" i="5"/>
  <c r="AR67" i="5"/>
  <c r="AT69" i="5"/>
  <c r="AS72" i="5"/>
  <c r="AR75" i="5"/>
  <c r="AT77" i="5"/>
  <c r="AI10" i="5"/>
  <c r="AJ15" i="5"/>
  <c r="AJ23" i="5"/>
  <c r="AK28" i="5"/>
  <c r="AI34" i="5"/>
  <c r="AJ39" i="5"/>
  <c r="AK44" i="5"/>
  <c r="AI50" i="5"/>
  <c r="AJ55" i="5"/>
  <c r="AK60" i="5"/>
  <c r="AI66" i="5"/>
  <c r="AJ71" i="5"/>
  <c r="AK76" i="5"/>
  <c r="AL7" i="5"/>
  <c r="AM12" i="5"/>
  <c r="AN17" i="5"/>
  <c r="AL23" i="5"/>
  <c r="AM28" i="5"/>
  <c r="AN33" i="5"/>
  <c r="AL39" i="5"/>
  <c r="AM44" i="5"/>
  <c r="AN49" i="5"/>
  <c r="AL55" i="5"/>
  <c r="AM60" i="5"/>
  <c r="AN65" i="5"/>
  <c r="AL71" i="5"/>
  <c r="AM76" i="5"/>
  <c r="AQ6" i="5"/>
  <c r="AO12" i="5"/>
  <c r="AP17" i="5"/>
  <c r="AQ22" i="5"/>
  <c r="AO28" i="5"/>
  <c r="AP33" i="5"/>
  <c r="AQ38" i="5"/>
  <c r="AO44" i="5"/>
  <c r="AP49" i="5"/>
  <c r="AQ54" i="5"/>
  <c r="AO60" i="5"/>
  <c r="AP65" i="5"/>
  <c r="AQ70" i="5"/>
  <c r="AO76" i="5"/>
  <c r="AS6" i="5"/>
  <c r="AS14" i="5"/>
  <c r="AT19" i="5"/>
  <c r="AR25" i="5"/>
  <c r="AS30" i="5"/>
  <c r="AT35" i="5"/>
  <c r="AR41" i="5"/>
  <c r="AS46" i="5"/>
  <c r="AS54" i="5"/>
  <c r="AT59" i="5"/>
  <c r="AR65" i="5"/>
  <c r="AS70" i="5"/>
  <c r="AS78" i="5"/>
  <c r="AV9" i="5"/>
  <c r="AV17" i="5"/>
  <c r="AV29" i="5"/>
  <c r="AV37" i="5"/>
  <c r="AV45" i="5"/>
  <c r="AV53" i="5"/>
  <c r="AV61" i="5"/>
  <c r="AV69" i="5"/>
  <c r="AV77" i="5"/>
  <c r="AI7" i="5"/>
  <c r="AJ12" i="5"/>
  <c r="AK17" i="5"/>
  <c r="AJ28" i="5"/>
  <c r="AK33" i="5"/>
  <c r="AI39" i="5"/>
  <c r="AJ44" i="5"/>
  <c r="AK49" i="5"/>
  <c r="AI55" i="5"/>
  <c r="AJ60" i="5"/>
  <c r="AK65" i="5"/>
  <c r="AI71" i="5"/>
  <c r="AM9" i="5"/>
  <c r="AN14" i="5"/>
  <c r="AL20" i="5"/>
  <c r="AM25" i="5"/>
  <c r="AN30" i="5"/>
  <c r="AL36" i="5"/>
  <c r="AM41" i="5"/>
  <c r="AM49" i="5"/>
  <c r="AN54" i="5"/>
  <c r="AM57" i="5"/>
  <c r="AL60" i="5"/>
  <c r="AN62" i="5"/>
  <c r="AM65" i="5"/>
  <c r="AL68" i="5"/>
  <c r="AN70" i="5"/>
  <c r="AM73" i="5"/>
  <c r="AL76" i="5"/>
  <c r="AN78" i="5"/>
  <c r="AO9" i="5"/>
  <c r="AQ11" i="5"/>
  <c r="AP14" i="5"/>
  <c r="AO17" i="5"/>
  <c r="AQ19" i="5"/>
  <c r="AP22" i="5"/>
  <c r="AO25" i="5"/>
  <c r="AQ27" i="5"/>
  <c r="AP30" i="5"/>
  <c r="AO33" i="5"/>
  <c r="AQ35" i="5"/>
  <c r="AP38" i="5"/>
  <c r="AO41" i="5"/>
  <c r="AQ43" i="5"/>
  <c r="AP46" i="5"/>
  <c r="AO49" i="5"/>
  <c r="AQ51" i="5"/>
  <c r="AP54" i="5"/>
  <c r="AO57" i="5"/>
  <c r="AQ59" i="5"/>
  <c r="AP62" i="5"/>
  <c r="AO65" i="5"/>
  <c r="AQ67" i="5"/>
  <c r="AP70" i="5"/>
  <c r="AO73" i="5"/>
  <c r="AQ75" i="5"/>
  <c r="AP78" i="5"/>
  <c r="AR6" i="5"/>
  <c r="AT8" i="5"/>
  <c r="AS11" i="5"/>
  <c r="AR14" i="5"/>
  <c r="AT16" i="5"/>
  <c r="AS19" i="5"/>
  <c r="AR22" i="5"/>
  <c r="AT24" i="5"/>
  <c r="AS27" i="5"/>
  <c r="AR30" i="5"/>
  <c r="AT32" i="5"/>
  <c r="AS35" i="5"/>
  <c r="AR38" i="5"/>
  <c r="AT40" i="5"/>
  <c r="AS43" i="5"/>
  <c r="AR46" i="5"/>
  <c r="AT48" i="5"/>
  <c r="AS51" i="5"/>
  <c r="AR54" i="5"/>
  <c r="AT56" i="5"/>
  <c r="AS59" i="5"/>
  <c r="AR62" i="5"/>
  <c r="AT64" i="5"/>
  <c r="AS67" i="5"/>
  <c r="AR70" i="5"/>
  <c r="AT72" i="5"/>
  <c r="AS75" i="5"/>
  <c r="AR78" i="5"/>
  <c r="AJ8" i="5"/>
  <c r="AK13" i="5"/>
  <c r="AI19" i="5"/>
  <c r="AK21" i="5"/>
  <c r="AI27" i="5"/>
  <c r="AJ32" i="5"/>
  <c r="AK37" i="5"/>
  <c r="AI43" i="5"/>
  <c r="AK45" i="5"/>
  <c r="AI51" i="5"/>
  <c r="AJ56" i="5"/>
  <c r="AK61" i="5"/>
  <c r="AI67" i="5"/>
  <c r="AK69" i="5"/>
  <c r="AI75" i="5"/>
  <c r="AM5" i="5"/>
  <c r="AN10" i="5"/>
  <c r="AL16" i="5"/>
  <c r="AM21" i="5"/>
  <c r="AN26" i="5"/>
  <c r="AL32" i="5"/>
  <c r="AM37" i="5"/>
  <c r="AN42" i="5"/>
  <c r="AL48" i="5"/>
  <c r="AM53" i="5"/>
  <c r="AN58" i="5"/>
  <c r="AL64" i="5"/>
  <c r="AM69" i="5"/>
  <c r="AN74" i="5"/>
  <c r="AO5" i="5"/>
  <c r="AP10" i="5"/>
  <c r="AQ15" i="5"/>
  <c r="AO21" i="5"/>
  <c r="AP26" i="5"/>
  <c r="AP34" i="5"/>
  <c r="AQ39" i="5"/>
  <c r="AO45" i="5"/>
  <c r="AP50" i="5"/>
  <c r="AQ55" i="5"/>
  <c r="AO61" i="5"/>
  <c r="AP66" i="5"/>
  <c r="AQ71" i="5"/>
  <c r="AO77" i="5"/>
  <c r="AR10" i="5"/>
  <c r="AS15" i="5"/>
  <c r="AT20" i="5"/>
  <c r="AR26" i="5"/>
  <c r="AS31" i="5"/>
  <c r="AT36" i="5"/>
  <c r="AR42" i="5"/>
  <c r="AT44" i="5"/>
  <c r="AR50" i="5"/>
  <c r="AS55" i="5"/>
  <c r="AT60" i="5"/>
  <c r="AR66" i="5"/>
  <c r="AT68" i="5"/>
  <c r="AR74" i="5"/>
  <c r="AW6" i="5"/>
  <c r="AW14" i="5"/>
  <c r="AW22" i="5"/>
  <c r="AW30" i="5"/>
  <c r="AW38" i="5"/>
  <c r="AW46" i="5"/>
  <c r="AW54" i="5"/>
  <c r="AW62" i="5"/>
  <c r="AW70" i="5"/>
  <c r="AW78" i="5"/>
  <c r="AJ5" i="5"/>
  <c r="AK10" i="5"/>
  <c r="AI16" i="5"/>
  <c r="AK18" i="5"/>
  <c r="AI24" i="5"/>
  <c r="AJ29" i="5"/>
  <c r="AK34" i="5"/>
  <c r="AI40" i="5"/>
  <c r="AK42" i="5"/>
  <c r="AI48" i="5"/>
  <c r="AJ53" i="5"/>
  <c r="AK58" i="5"/>
  <c r="AI64" i="5"/>
  <c r="AK66" i="5"/>
  <c r="AI72" i="5"/>
  <c r="AJ77" i="5"/>
  <c r="AN7" i="5"/>
  <c r="AL13" i="5"/>
  <c r="AM18" i="5"/>
  <c r="AN23" i="5"/>
  <c r="AL45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AV62" i="5"/>
  <c r="AV66" i="5"/>
  <c r="AV70" i="5"/>
  <c r="AV74" i="5"/>
  <c r="AV78" i="5"/>
  <c r="AU10" i="5"/>
  <c r="AU18" i="5"/>
  <c r="AU26" i="5"/>
  <c r="AU34" i="5"/>
  <c r="AU42" i="5"/>
  <c r="AU50" i="5"/>
  <c r="AU58" i="5"/>
  <c r="AU66" i="5"/>
  <c r="AU74" i="5"/>
  <c r="AI5" i="5"/>
  <c r="AK7" i="5"/>
  <c r="AJ10" i="5"/>
  <c r="AI13" i="5"/>
  <c r="AK15" i="5"/>
  <c r="AJ18" i="5"/>
  <c r="AI21" i="5"/>
  <c r="AK23" i="5"/>
  <c r="AJ26" i="5"/>
  <c r="AI29" i="5"/>
  <c r="AK31" i="5"/>
  <c r="AJ34" i="5"/>
  <c r="AI37" i="5"/>
  <c r="AK39" i="5"/>
  <c r="AJ42" i="5"/>
  <c r="AI45" i="5"/>
  <c r="AK47" i="5"/>
  <c r="AJ50" i="5"/>
  <c r="AI53" i="5"/>
  <c r="AK55" i="5"/>
  <c r="AJ58" i="5"/>
  <c r="AI61" i="5"/>
  <c r="AK63" i="5"/>
  <c r="AJ66" i="5"/>
  <c r="AI69" i="5"/>
  <c r="AK71" i="5"/>
  <c r="AJ74" i="5"/>
  <c r="AI77" i="5"/>
  <c r="AM7" i="5"/>
  <c r="AL10" i="5"/>
  <c r="AN12" i="5"/>
  <c r="AM15" i="5"/>
  <c r="AL18" i="5"/>
  <c r="AN20" i="5"/>
  <c r="AM23" i="5"/>
  <c r="AL26" i="5"/>
  <c r="AN28" i="5"/>
  <c r="AM31" i="5"/>
  <c r="AL34" i="5"/>
  <c r="AN36" i="5"/>
  <c r="AM39" i="5"/>
  <c r="AL42" i="5"/>
  <c r="AN44" i="5"/>
  <c r="AM47" i="5"/>
  <c r="AL50" i="5"/>
  <c r="AN52" i="5"/>
  <c r="AM55" i="5"/>
  <c r="AL58" i="5"/>
  <c r="AN60" i="5"/>
  <c r="AM63" i="5"/>
  <c r="AL66" i="5"/>
  <c r="AN68" i="5"/>
  <c r="AM71" i="5"/>
  <c r="AL74" i="5"/>
  <c r="AN76" i="5"/>
  <c r="AO7" i="5"/>
  <c r="AQ9" i="5"/>
  <c r="AP12" i="5"/>
  <c r="AO15" i="5"/>
  <c r="AQ17" i="5"/>
  <c r="AP20" i="5"/>
  <c r="AO23" i="5"/>
  <c r="AQ25" i="5"/>
  <c r="AP28" i="5"/>
  <c r="AO31" i="5"/>
  <c r="AQ33" i="5"/>
  <c r="AP36" i="5"/>
  <c r="AO39" i="5"/>
  <c r="AQ41" i="5"/>
  <c r="AP44" i="5"/>
  <c r="AO47" i="5"/>
  <c r="AQ49" i="5"/>
  <c r="AP52" i="5"/>
  <c r="AO55" i="5"/>
  <c r="AQ57" i="5"/>
  <c r="AP60" i="5"/>
  <c r="AO63" i="5"/>
  <c r="AQ65" i="5"/>
  <c r="AP68" i="5"/>
  <c r="AO71" i="5"/>
  <c r="AQ73" i="5"/>
  <c r="AP76" i="5"/>
  <c r="AT6" i="5"/>
  <c r="AS9" i="5"/>
  <c r="AR12" i="5"/>
  <c r="AT14" i="5"/>
  <c r="AS17" i="5"/>
  <c r="AR20" i="5"/>
  <c r="AT22" i="5"/>
  <c r="AS25" i="5"/>
  <c r="AR28" i="5"/>
  <c r="AT30" i="5"/>
  <c r="AS33" i="5"/>
  <c r="AR36" i="5"/>
  <c r="AT38" i="5"/>
  <c r="AS41" i="5"/>
  <c r="AR44" i="5"/>
  <c r="AT46" i="5"/>
  <c r="AS49" i="5"/>
  <c r="AR52" i="5"/>
  <c r="AT54" i="5"/>
  <c r="AS57" i="5"/>
  <c r="AR60" i="5"/>
  <c r="AT62" i="5"/>
  <c r="AS65" i="5"/>
  <c r="AR68" i="5"/>
  <c r="AT70" i="5"/>
  <c r="AS73" i="5"/>
  <c r="AR76" i="5"/>
  <c r="AT78" i="5"/>
  <c r="AK5" i="5"/>
  <c r="AI11" i="5"/>
  <c r="AJ16" i="5"/>
  <c r="AJ24" i="5"/>
  <c r="AK29" i="5"/>
  <c r="AI35" i="5"/>
  <c r="AJ40" i="5"/>
  <c r="AJ48" i="5"/>
  <c r="AK53" i="5"/>
  <c r="AI59" i="5"/>
  <c r="AJ64" i="5"/>
  <c r="AJ72" i="5"/>
  <c r="AK77" i="5"/>
  <c r="AL8" i="5"/>
  <c r="AM13" i="5"/>
  <c r="AN18" i="5"/>
  <c r="AL24" i="5"/>
  <c r="AM29" i="5"/>
  <c r="AN34" i="5"/>
  <c r="AL40" i="5"/>
  <c r="AM45" i="5"/>
  <c r="AN50" i="5"/>
  <c r="AL56" i="5"/>
  <c r="AM61" i="5"/>
  <c r="AN66" i="5"/>
  <c r="AL72" i="5"/>
  <c r="AM77" i="5"/>
  <c r="AQ7" i="5"/>
  <c r="AO13" i="5"/>
  <c r="AP18" i="5"/>
  <c r="AQ23" i="5"/>
  <c r="AO29" i="5"/>
  <c r="AQ31" i="5"/>
  <c r="AO37" i="5"/>
  <c r="AP42" i="5"/>
  <c r="AQ47" i="5"/>
  <c r="AO53" i="5"/>
  <c r="AP58" i="5"/>
  <c r="AQ63" i="5"/>
  <c r="AO69" i="5"/>
  <c r="AP74" i="5"/>
  <c r="AS7" i="5"/>
  <c r="AT12" i="5"/>
  <c r="AR18" i="5"/>
  <c r="AS23" i="5"/>
  <c r="AT28" i="5"/>
  <c r="AR34" i="5"/>
  <c r="AS39" i="5"/>
  <c r="AS47" i="5"/>
  <c r="AT52" i="5"/>
  <c r="AR58" i="5"/>
  <c r="AS63" i="5"/>
  <c r="AS71" i="5"/>
  <c r="AT76" i="5"/>
  <c r="AW10" i="5"/>
  <c r="AW18" i="5"/>
  <c r="AW26" i="5"/>
  <c r="AW34" i="5"/>
  <c r="AW42" i="5"/>
  <c r="AW50" i="5"/>
  <c r="AW58" i="5"/>
  <c r="AW66" i="5"/>
  <c r="AW74" i="5"/>
  <c r="AI8" i="5"/>
  <c r="AJ13" i="5"/>
  <c r="AJ21" i="5"/>
  <c r="AK26" i="5"/>
  <c r="AI32" i="5"/>
  <c r="AJ37" i="5"/>
  <c r="AJ45" i="5"/>
  <c r="AK50" i="5"/>
  <c r="AI56" i="5"/>
  <c r="AJ61" i="5"/>
  <c r="AJ69" i="5"/>
  <c r="AK74" i="5"/>
  <c r="AL5" i="5"/>
  <c r="AM10" i="5"/>
  <c r="AN15" i="5"/>
  <c r="AL21" i="5"/>
  <c r="AM26" i="5"/>
  <c r="AL29" i="5"/>
  <c r="AN31" i="5"/>
  <c r="AM34" i="5"/>
  <c r="AL37" i="5"/>
  <c r="AN39" i="5"/>
  <c r="AM42" i="5"/>
  <c r="AN47" i="5"/>
  <c r="AM50" i="5"/>
  <c r="AL53" i="5"/>
  <c r="AN55" i="5"/>
  <c r="AM58" i="5"/>
  <c r="AL61" i="5"/>
  <c r="AN63" i="5"/>
  <c r="AM66" i="5"/>
  <c r="AL69" i="5"/>
  <c r="AN71" i="5"/>
  <c r="AM74" i="5"/>
  <c r="AL77" i="5"/>
  <c r="AP7" i="5"/>
  <c r="AO10" i="5"/>
  <c r="AQ12" i="5"/>
  <c r="AP15" i="5"/>
  <c r="AO18" i="5"/>
  <c r="AQ20" i="5"/>
  <c r="AP23" i="5"/>
  <c r="AO26" i="5"/>
  <c r="AQ28" i="5"/>
  <c r="AP31" i="5"/>
  <c r="AO34" i="5"/>
  <c r="AQ36" i="5"/>
  <c r="AP39" i="5"/>
  <c r="AO42" i="5"/>
  <c r="AQ44" i="5"/>
  <c r="AP47" i="5"/>
  <c r="AO50" i="5"/>
  <c r="AQ52" i="5"/>
  <c r="AP55" i="5"/>
  <c r="AO58" i="5"/>
  <c r="AQ60" i="5"/>
  <c r="AP63" i="5"/>
  <c r="AO66" i="5"/>
  <c r="AQ68" i="5"/>
  <c r="AP71" i="5"/>
  <c r="AO74" i="5"/>
  <c r="AQ76" i="5"/>
  <c r="AR7" i="5"/>
  <c r="AT9" i="5"/>
  <c r="AS12" i="5"/>
  <c r="AR15" i="5"/>
  <c r="AT17" i="5"/>
  <c r="AS20" i="5"/>
  <c r="AR23" i="5"/>
  <c r="AT25" i="5"/>
  <c r="AS28" i="5"/>
  <c r="AR31" i="5"/>
  <c r="AT33" i="5"/>
  <c r="AS36" i="5"/>
  <c r="AR39" i="5"/>
  <c r="AT41" i="5"/>
  <c r="AS44" i="5"/>
  <c r="AR47" i="5"/>
  <c r="AT49" i="5"/>
  <c r="AS52" i="5"/>
  <c r="AR55" i="5"/>
  <c r="AT57" i="5"/>
  <c r="AS60" i="5"/>
  <c r="AR63" i="5"/>
  <c r="AT65" i="5"/>
  <c r="AS68" i="5"/>
  <c r="AR71" i="5"/>
  <c r="AT73" i="5"/>
  <c r="AS76" i="5"/>
  <c r="BJ69" i="17" l="1"/>
  <c r="AW97" i="17"/>
  <c r="AZ98" i="17"/>
  <c r="BC98" i="17" s="1"/>
  <c r="AV111" i="17"/>
  <c r="AX110" i="17"/>
  <c r="AU111" i="17"/>
  <c r="AS112" i="17"/>
  <c r="AU112" i="17" s="1"/>
  <c r="AX95" i="17"/>
  <c r="BA95" i="17" s="1"/>
  <c r="BD95" i="17" s="1"/>
  <c r="BA96" i="17"/>
  <c r="BD96" i="17" s="1"/>
  <c r="BJ68" i="17"/>
  <c r="BO69" i="17"/>
  <c r="BD69" i="17"/>
  <c r="BD68" i="17"/>
  <c r="BO68" i="17"/>
  <c r="BM77" i="17"/>
  <c r="BP77" i="17" s="1"/>
  <c r="BA77" i="17"/>
  <c r="BD77" i="17" s="1"/>
  <c r="BG77" i="17"/>
  <c r="BJ77" i="17" s="1"/>
  <c r="BM76" i="17"/>
  <c r="BP76" i="17" s="1"/>
  <c r="BA76" i="17"/>
  <c r="BD76" i="17" s="1"/>
  <c r="BG76" i="17"/>
  <c r="BJ76" i="17" s="1"/>
  <c r="AV112" i="17" l="1"/>
  <c r="AX112" i="17" s="1"/>
  <c r="BD112" i="17" s="1"/>
  <c r="BN112" i="17" s="1"/>
  <c r="BQ112" i="17" s="1"/>
  <c r="AX111" i="17"/>
  <c r="AW96" i="17"/>
  <c r="AZ97" i="17"/>
  <c r="BC97" i="17" s="1"/>
  <c r="AW95" i="17" l="1"/>
  <c r="AZ95" i="17" s="1"/>
  <c r="BC95" i="17" s="1"/>
  <c r="AZ96" i="17"/>
  <c r="BC96" i="17" s="1"/>
</calcChain>
</file>

<file path=xl/sharedStrings.xml><?xml version="1.0" encoding="utf-8"?>
<sst xmlns="http://schemas.openxmlformats.org/spreadsheetml/2006/main" count="3082" uniqueCount="451">
  <si>
    <t>Magenta</t>
    <phoneticPr fontId="1" type="noConversion"/>
  </si>
  <si>
    <t>Shocking pink</t>
    <phoneticPr fontId="1" type="noConversion"/>
  </si>
  <si>
    <t>겨울</t>
    <phoneticPr fontId="1" type="noConversion"/>
  </si>
  <si>
    <t>Deep Magenta</t>
    <phoneticPr fontId="1" type="noConversion"/>
  </si>
  <si>
    <t>Wine Red</t>
    <phoneticPr fontId="1" type="noConversion"/>
  </si>
  <si>
    <t>Burgundy</t>
    <phoneticPr fontId="1" type="noConversion"/>
  </si>
  <si>
    <t>Royal Purple</t>
    <phoneticPr fontId="1" type="noConversion"/>
  </si>
  <si>
    <t>Fuchsia</t>
    <phoneticPr fontId="1" type="noConversion"/>
  </si>
  <si>
    <t>Cyan</t>
    <phoneticPr fontId="1" type="noConversion"/>
  </si>
  <si>
    <t>Cranberry</t>
    <phoneticPr fontId="1" type="noConversion"/>
  </si>
  <si>
    <t>Heliotrope</t>
    <phoneticPr fontId="1" type="noConversion"/>
  </si>
  <si>
    <t>Royal Blue</t>
    <phoneticPr fontId="1" type="noConversion"/>
  </si>
  <si>
    <t>Vivid Yellow</t>
    <phoneticPr fontId="1" type="noConversion"/>
  </si>
  <si>
    <t>True Green</t>
    <phoneticPr fontId="1" type="noConversion"/>
  </si>
  <si>
    <t>PineGreen</t>
    <phoneticPr fontId="1" type="noConversion"/>
  </si>
  <si>
    <t>Hot Turquoise</t>
    <phoneticPr fontId="1" type="noConversion"/>
  </si>
  <si>
    <t>색공간 : https://ko.wikipedia.org/wiki/CIE_1931_%EC%83%89_%EA%B3%B5%EA%B0%84</t>
    <phoneticPr fontId="1" type="noConversion"/>
  </si>
  <si>
    <t>Hue</t>
    <phoneticPr fontId="1" type="noConversion"/>
  </si>
  <si>
    <t>Sapphire</t>
    <phoneticPr fontId="1" type="noConversion"/>
  </si>
  <si>
    <t>Pearl Gray</t>
    <phoneticPr fontId="1" type="noConversion"/>
  </si>
  <si>
    <t>Dark Navy</t>
    <phoneticPr fontId="1" type="noConversion"/>
  </si>
  <si>
    <t>Icy Pink</t>
    <phoneticPr fontId="1" type="noConversion"/>
  </si>
  <si>
    <t>Icy Blue</t>
    <phoneticPr fontId="1" type="noConversion"/>
  </si>
  <si>
    <t>Icy Lemon</t>
    <phoneticPr fontId="1" type="noConversion"/>
  </si>
  <si>
    <t>Icy Violet</t>
    <phoneticPr fontId="1" type="noConversion"/>
  </si>
  <si>
    <t>주조색&amp;강조색</t>
    <phoneticPr fontId="1" type="noConversion"/>
  </si>
  <si>
    <t>기본색</t>
    <phoneticPr fontId="1" type="noConversion"/>
  </si>
  <si>
    <t>Snow White</t>
    <phoneticPr fontId="1" type="noConversion"/>
  </si>
  <si>
    <t>Sky Gray</t>
    <phoneticPr fontId="1" type="noConversion"/>
  </si>
  <si>
    <t>Charcoal Gray</t>
    <phoneticPr fontId="1" type="noConversion"/>
  </si>
  <si>
    <t>Steel Gray</t>
    <phoneticPr fontId="1" type="noConversion"/>
  </si>
  <si>
    <t>Black</t>
    <phoneticPr fontId="1" type="noConversion"/>
  </si>
  <si>
    <t>Taupe</t>
    <phoneticPr fontId="1" type="noConversion"/>
  </si>
  <si>
    <t>Cocoa</t>
    <phoneticPr fontId="1" type="noConversion"/>
  </si>
  <si>
    <t>Indigo</t>
    <phoneticPr fontId="1" type="noConversion"/>
  </si>
  <si>
    <t>Color Name</t>
    <phoneticPr fontId="1" type="noConversion"/>
  </si>
  <si>
    <t>특징</t>
    <phoneticPr fontId="1" type="noConversion"/>
  </si>
  <si>
    <t>다양한 색을 사용하기 보다 깜짝놀랄만큼 임팩트가 강한 색상으로 포인트를 주는 것이 좋음</t>
    <phoneticPr fontId="1" type="noConversion"/>
  </si>
  <si>
    <t>무게감이 느껴지는 색상 (or) 선명하고화려한 색상이 잘 어울림</t>
    <phoneticPr fontId="1" type="noConversion"/>
  </si>
  <si>
    <t>따듯한 Brown/Orange계열은 오히려 피부색을 탁한다</t>
    <phoneticPr fontId="1" type="noConversion"/>
  </si>
  <si>
    <t>여름</t>
    <phoneticPr fontId="1" type="noConversion"/>
  </si>
  <si>
    <t>Milky White</t>
    <phoneticPr fontId="1" type="noConversion"/>
  </si>
  <si>
    <t>Fog</t>
    <phoneticPr fontId="1" type="noConversion"/>
  </si>
  <si>
    <t>Elephant Gray</t>
    <phoneticPr fontId="1" type="noConversion"/>
  </si>
  <si>
    <t>Rose Gray</t>
    <phoneticPr fontId="1" type="noConversion"/>
  </si>
  <si>
    <t>Brown Sugar</t>
    <phoneticPr fontId="1" type="noConversion"/>
  </si>
  <si>
    <t>Plum Brown</t>
    <phoneticPr fontId="1" type="noConversion"/>
  </si>
  <si>
    <t>MIneralBlue</t>
    <phoneticPr fontId="1" type="noConversion"/>
  </si>
  <si>
    <t>Grayed Navy</t>
    <phoneticPr fontId="1" type="noConversion"/>
  </si>
  <si>
    <t>Type</t>
    <phoneticPr fontId="1" type="noConversion"/>
  </si>
  <si>
    <t>화려한 색 / 무채색 / 투명하게 맑은 색</t>
    <phoneticPr fontId="1" type="noConversion"/>
  </si>
  <si>
    <t>파스텔색 / 부드럽고 시원한 색 / 차분하고 탁한 색</t>
    <phoneticPr fontId="1" type="noConversion"/>
  </si>
  <si>
    <t>밝고 부드러운 느낌의 파스텔 색상이 잘 어울림</t>
    <phoneticPr fontId="1" type="noConversion"/>
  </si>
  <si>
    <t>너무 투명하지 않고 Grayish한 계열이 피부에 투명한 느낌을 더한다</t>
    <phoneticPr fontId="1" type="noConversion"/>
  </si>
  <si>
    <t>Pastel Pink</t>
    <phoneticPr fontId="1" type="noConversion"/>
  </si>
  <si>
    <t>Rose Pink</t>
    <phoneticPr fontId="1" type="noConversion"/>
  </si>
  <si>
    <t>Orchid</t>
    <phoneticPr fontId="1" type="noConversion"/>
  </si>
  <si>
    <t>Soft Fuchsia</t>
    <phoneticPr fontId="1" type="noConversion"/>
  </si>
  <si>
    <t>Water Melon</t>
    <phoneticPr fontId="1" type="noConversion"/>
  </si>
  <si>
    <t>Cheery Pink</t>
    <phoneticPr fontId="1" type="noConversion"/>
  </si>
  <si>
    <t>Rapberry</t>
    <phoneticPr fontId="1" type="noConversion"/>
  </si>
  <si>
    <t>Lemonade</t>
    <phoneticPr fontId="1" type="noConversion"/>
  </si>
  <si>
    <t>Mint Green</t>
    <phoneticPr fontId="1" type="noConversion"/>
  </si>
  <si>
    <t>Pastel Green</t>
    <phoneticPr fontId="1" type="noConversion"/>
  </si>
  <si>
    <t>Hyacinth</t>
    <phoneticPr fontId="1" type="noConversion"/>
  </si>
  <si>
    <t>Powder Blue</t>
    <phoneticPr fontId="1" type="noConversion"/>
  </si>
  <si>
    <t>Calm Pink</t>
    <phoneticPr fontId="1" type="noConversion"/>
  </si>
  <si>
    <t>Smoky Pink</t>
    <phoneticPr fontId="1" type="noConversion"/>
  </si>
  <si>
    <t>Red Bean</t>
    <phoneticPr fontId="1" type="noConversion"/>
  </si>
  <si>
    <t>Viridian</t>
    <phoneticPr fontId="1" type="noConversion"/>
  </si>
  <si>
    <t>Pastel Blue</t>
    <phoneticPr fontId="1" type="noConversion"/>
  </si>
  <si>
    <t>Sky Blue</t>
    <phoneticPr fontId="1" type="noConversion"/>
  </si>
  <si>
    <t>Light Blue</t>
    <phoneticPr fontId="1" type="noConversion"/>
  </si>
  <si>
    <t>Smoky Blue</t>
    <phoneticPr fontId="1" type="noConversion"/>
  </si>
  <si>
    <t>Amethyst</t>
    <phoneticPr fontId="1" type="noConversion"/>
  </si>
  <si>
    <t>Lavender</t>
    <phoneticPr fontId="1" type="noConversion"/>
  </si>
  <si>
    <t>가을</t>
    <phoneticPr fontId="1" type="noConversion"/>
  </si>
  <si>
    <t>깊이있는 색 / 따듯한 색 / 고급스러우면서 풍부함이 느껴지는 색</t>
    <phoneticPr fontId="1" type="noConversion"/>
  </si>
  <si>
    <t>깊이감 있는 풍부한 색상이 잘 어울림</t>
    <phoneticPr fontId="1" type="noConversion"/>
  </si>
  <si>
    <t>자연에서 느껴지는 Natural Color가 조화홉다</t>
    <phoneticPr fontId="1" type="noConversion"/>
  </si>
  <si>
    <t>Oyster White</t>
    <phoneticPr fontId="1" type="noConversion"/>
  </si>
  <si>
    <t>Champagne</t>
    <phoneticPr fontId="1" type="noConversion"/>
  </si>
  <si>
    <t>Cafe Latte</t>
    <phoneticPr fontId="1" type="noConversion"/>
  </si>
  <si>
    <t>Chocolate</t>
    <phoneticPr fontId="1" type="noConversion"/>
  </si>
  <si>
    <t>Olive Green</t>
    <phoneticPr fontId="1" type="noConversion"/>
  </si>
  <si>
    <t>Moss Gray</t>
    <phoneticPr fontId="1" type="noConversion"/>
  </si>
  <si>
    <t>Deep Sea</t>
    <phoneticPr fontId="1" type="noConversion"/>
  </si>
  <si>
    <t>가을</t>
    <phoneticPr fontId="1" type="noConversion"/>
  </si>
  <si>
    <t>주조색&amp;강조색</t>
    <phoneticPr fontId="1" type="noConversion"/>
  </si>
  <si>
    <t>CameoPink</t>
    <phoneticPr fontId="1" type="noConversion"/>
  </si>
  <si>
    <t>Apricot Pink</t>
    <phoneticPr fontId="1" type="noConversion"/>
  </si>
  <si>
    <t>Apricot</t>
    <phoneticPr fontId="1" type="noConversion"/>
  </si>
  <si>
    <t>Salmon</t>
    <phoneticPr fontId="1" type="noConversion"/>
  </si>
  <si>
    <t>Red Paprika</t>
    <phoneticPr fontId="1" type="noConversion"/>
  </si>
  <si>
    <t>Dark Tomato Red</t>
    <phoneticPr fontId="1" type="noConversion"/>
  </si>
  <si>
    <t>Mahogany</t>
    <phoneticPr fontId="1" type="noConversion"/>
  </si>
  <si>
    <t>Deep Orange</t>
    <phoneticPr fontId="1" type="noConversion"/>
  </si>
  <si>
    <t>Pumpkin</t>
    <phoneticPr fontId="1" type="noConversion"/>
  </si>
  <si>
    <t>Bamboo</t>
    <phoneticPr fontId="1" type="noConversion"/>
  </si>
  <si>
    <t>Grayed Green</t>
    <phoneticPr fontId="1" type="noConversion"/>
  </si>
  <si>
    <t>Rust</t>
    <phoneticPr fontId="1" type="noConversion"/>
  </si>
  <si>
    <t>Terra Cotta</t>
    <phoneticPr fontId="1" type="noConversion"/>
  </si>
  <si>
    <t>Khaki</t>
    <phoneticPr fontId="1" type="noConversion"/>
  </si>
  <si>
    <t>Gold</t>
    <phoneticPr fontId="1" type="noConversion"/>
  </si>
  <si>
    <t>Mustard</t>
    <phoneticPr fontId="1" type="noConversion"/>
  </si>
  <si>
    <t>Pistachio</t>
    <phoneticPr fontId="1" type="noConversion"/>
  </si>
  <si>
    <t>Moss Green</t>
    <phoneticPr fontId="1" type="noConversion"/>
  </si>
  <si>
    <t>Turquoise</t>
    <phoneticPr fontId="1" type="noConversion"/>
  </si>
  <si>
    <t>Deap Teal</t>
    <phoneticPr fontId="1" type="noConversion"/>
  </si>
  <si>
    <t>Teal</t>
    <phoneticPr fontId="1" type="noConversion"/>
  </si>
  <si>
    <t>Plum</t>
    <phoneticPr fontId="1" type="noConversion"/>
  </si>
  <si>
    <t>Violet</t>
    <phoneticPr fontId="1" type="noConversion"/>
  </si>
  <si>
    <t>봄</t>
    <phoneticPr fontId="1" type="noConversion"/>
  </si>
  <si>
    <t>Ivory</t>
    <phoneticPr fontId="1" type="noConversion"/>
  </si>
  <si>
    <t>Honey Beige</t>
    <phoneticPr fontId="1" type="noConversion"/>
  </si>
  <si>
    <t>Warm Beige</t>
    <phoneticPr fontId="1" type="noConversion"/>
  </si>
  <si>
    <t>Camel</t>
    <phoneticPr fontId="1" type="noConversion"/>
  </si>
  <si>
    <t>Golden Brown</t>
    <phoneticPr fontId="1" type="noConversion"/>
  </si>
  <si>
    <t>Warm Gray</t>
    <phoneticPr fontId="1" type="noConversion"/>
  </si>
  <si>
    <t>Dark Chocolate</t>
    <phoneticPr fontId="1" type="noConversion"/>
  </si>
  <si>
    <t>Light Navy</t>
    <phoneticPr fontId="1" type="noConversion"/>
  </si>
  <si>
    <t>선명한 색 / 깨끗하고 밝은색 / 가볍고 투명한 색</t>
    <phoneticPr fontId="1" type="noConversion"/>
  </si>
  <si>
    <t>밝고 맑으며 투명한 색이나 선명하고 화사한 색상이 어울림</t>
    <phoneticPr fontId="1" type="noConversion"/>
  </si>
  <si>
    <t>선명한 색을 활용하면 더욱 젊어 보이며, 화려한 색도 자연스럽게 소화</t>
    <phoneticPr fontId="1" type="noConversion"/>
  </si>
  <si>
    <t>Peach Pink</t>
    <phoneticPr fontId="1" type="noConversion"/>
  </si>
  <si>
    <t>Light Salmon</t>
    <phoneticPr fontId="1" type="noConversion"/>
  </si>
  <si>
    <t>Coral Red</t>
    <phoneticPr fontId="1" type="noConversion"/>
  </si>
  <si>
    <t>Bright Red</t>
    <phoneticPr fontId="1" type="noConversion"/>
  </si>
  <si>
    <t>Golden Yellow</t>
    <phoneticPr fontId="1" type="noConversion"/>
  </si>
  <si>
    <t>Orange Red</t>
    <phoneticPr fontId="1" type="noConversion"/>
  </si>
  <si>
    <t>Light Orange</t>
    <phoneticPr fontId="1" type="noConversion"/>
  </si>
  <si>
    <t>Light gold</t>
    <phoneticPr fontId="1" type="noConversion"/>
  </si>
  <si>
    <t>Canary</t>
    <phoneticPr fontId="1" type="noConversion"/>
  </si>
  <si>
    <t>Light Yellow Green</t>
    <phoneticPr fontId="1" type="noConversion"/>
  </si>
  <si>
    <t>Yellow Green</t>
    <phoneticPr fontId="1" type="noConversion"/>
  </si>
  <si>
    <t>Apple Green</t>
    <phoneticPr fontId="1" type="noConversion"/>
  </si>
  <si>
    <t>Plastic Turquoise</t>
    <phoneticPr fontId="1" type="noConversion"/>
  </si>
  <si>
    <t>Light Aqua</t>
    <phoneticPr fontId="1" type="noConversion"/>
  </si>
  <si>
    <t>Pastel Turquoise</t>
    <phoneticPr fontId="1" type="noConversion"/>
  </si>
  <si>
    <t>Nail Pink</t>
    <phoneticPr fontId="1" type="noConversion"/>
  </si>
  <si>
    <t>Coral Pink</t>
    <phoneticPr fontId="1" type="noConversion"/>
  </si>
  <si>
    <t>Medium Blue</t>
    <phoneticPr fontId="1" type="noConversion"/>
  </si>
  <si>
    <t>Pansy</t>
    <phoneticPr fontId="1" type="noConversion"/>
  </si>
  <si>
    <t>Heliotrope</t>
    <phoneticPr fontId="1" type="noConversion"/>
  </si>
  <si>
    <t>십진법</t>
    <phoneticPr fontId="1" type="noConversion"/>
  </si>
  <si>
    <t>이진법</t>
    <phoneticPr fontId="1" type="noConversion"/>
  </si>
  <si>
    <t>https://encycolorpedia.kr/a5b7bd</t>
  </si>
  <si>
    <t>보색대비 : 색상환에서 서로 정 반대쪽에 위치한 색</t>
    <phoneticPr fontId="1" type="noConversion"/>
  </si>
  <si>
    <t>→ 색상환에서 서로 정 반대쪽에 위치한 색</t>
    <phoneticPr fontId="1" type="noConversion"/>
  </si>
  <si>
    <t>2가지 색을 섞으면 서로 상쇄되어 검정(CMYK) 또는 흰색(RGB)이 되는 색</t>
    <phoneticPr fontId="1" type="noConversion"/>
  </si>
  <si>
    <t>R' = 255 - R
G' = 255 - G
B' = 255 - B</t>
    <phoneticPr fontId="1" type="noConversion"/>
  </si>
  <si>
    <t>보색 : RGB ↔ R'G'B'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</si>
  <si>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</si>
  <si>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</si>
  <si>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</si>
  <si>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피부색 얼굴색 두피색 손목색 목색 등 눈동자색 머리카락색이다 신체색들이 따뜻한 느낌인지 차가운 느낌 웜 톤 쿨 톤 인지 그리고 윤기의 유무(Shine, Dull)에 따라 사계절로 나누어진다.</t>
    <phoneticPr fontId="1" type="noConversion"/>
  </si>
  <si>
    <t>사계절 퍼스널 컬러 시스템 이론에 의한 피부색의 특징은 다음과 같이 정리할 수 있다.</t>
    <phoneticPr fontId="1" type="noConversion"/>
  </si>
  <si>
    <t xml:space="preserve">* 피부색 : </t>
    <phoneticPr fontId="1" type="noConversion"/>
  </si>
  <si>
    <t xml:space="preserve">* 눈동자색 : </t>
    <phoneticPr fontId="1" type="noConversion"/>
  </si>
  <si>
    <t xml:space="preserve">* 머리카락색 : </t>
    <phoneticPr fontId="1" type="noConversion"/>
  </si>
  <si>
    <t xml:space="preserve">* 주요색조 : </t>
    <phoneticPr fontId="1" type="noConversion"/>
  </si>
  <si>
    <t>희면서 노란빛</t>
    <phoneticPr fontId="1" type="noConversion"/>
  </si>
  <si>
    <t>갈색</t>
    <phoneticPr fontId="1" type="noConversion"/>
  </si>
  <si>
    <t>따듯한 갈색</t>
    <phoneticPr fontId="1" type="noConversion"/>
  </si>
  <si>
    <t>Vivid, Bright, Pale, Very Pale</t>
    <phoneticPr fontId="1" type="noConversion"/>
  </si>
  <si>
    <t>Pale, Light, Dull, Light, Gray</t>
    <phoneticPr fontId="1" type="noConversion"/>
  </si>
  <si>
    <t>1) 봄(웜톤) : 봄사람의 피부색은 노르스름하고 맑고 밝은 빛을 띤다 눈동자는 암갈색이 많다 눈빛 이 나서 생기가 있다 피부는 투명하고 윤기가 난다 햇볕에 잘 그을리는 편이다 대체로 머리카락은 암갈색을 띠고 윤기가 있다 주로 몽고인들에게 많다.</t>
    <phoneticPr fontId="1" type="noConversion"/>
  </si>
  <si>
    <t>2) 여름(쿨톤) : 여름사람의 피부색은 희거나 붉은 기를 띤다 피부 톤은 파우더를 바른듯 뽀얗고 보송보송하다 피부에 윤기가 없고 불투명하다 헤모글로빈 색소가 많아 조금만 수줍어도 얼굴이 잘 빨개진다 햇볕에 잘 그을리지 않고 빨개지다 말고 원래의 피부색으로 돌아온다 대체로 머리카락은 가늘고 비교적 밝은 갈색이며 윤기가 없는 편이다 주로 백인들에게 많다</t>
    <phoneticPr fontId="1" type="noConversion"/>
  </si>
  <si>
    <t>3) 가을(웜톤) : 가을사람의 피부색은 탁한 듯 노랗고 어두운 빛을 띤다 베이지색이나 갈색 파우더를 바른 것처럼 윤기가 없고 푸석푸석한 느낌을 준다 눈동자는 갈색이 많고 눈매는 부드럽다 머리카락은 피부색과 마찬가지로 푸석푸석한편이다 햇볕에 그을리기 쉬워 기미나 잡티 등이 잘 생긴다 가을사람 유형은 한국인에겐 그리 흔치 않은 이미지다 주로 중동 사람들에게 많다</t>
    <phoneticPr fontId="1" type="noConversion"/>
  </si>
  <si>
    <t>4) 겨울(쿨톤) : 겨울사람의 피부색은 투명하고 혈관이 비쳐 푸른기가 있고 누런기가 돌며 어두운 피부가 많다 피부결은 매끈하고 윤기가 돌지만 혈색이 그리 좋지않다 햇볕에 잘 그을리고 기미 및 잡티가 생기기 쉬운 피부 타입이다 눈동자와 머리카락색은 흑색 빛이 도는 갈색이다 주로 흑인들에게 많다</t>
    <phoneticPr fontId="1" type="noConversion"/>
  </si>
  <si>
    <t>희면서 붉은빛</t>
    <phoneticPr fontId="1" type="noConversion"/>
  </si>
  <si>
    <t>부드러운 갈색</t>
    <phoneticPr fontId="1" type="noConversion"/>
  </si>
  <si>
    <t>노란기</t>
    <phoneticPr fontId="1" type="noConversion"/>
  </si>
  <si>
    <t>푸르고 누런기</t>
    <phoneticPr fontId="1" type="noConversion"/>
  </si>
  <si>
    <t>푸른기 도는 갈색</t>
    <phoneticPr fontId="1" type="noConversion"/>
  </si>
  <si>
    <t>흑갈색</t>
    <phoneticPr fontId="1" type="noConversion"/>
  </si>
  <si>
    <t>Vivid, Deep, Dark, Very Pale</t>
    <phoneticPr fontId="1" type="noConversion"/>
  </si>
  <si>
    <t>Strong, Deep, Light, Dull, Grayish</t>
    <phoneticPr fontId="1" type="noConversion"/>
  </si>
  <si>
    <t>[ 퍼스널 컬러 진단 요소 ]</t>
    <phoneticPr fontId="1" type="noConversion"/>
  </si>
  <si>
    <t>1. 신체색에 의한 진단</t>
    <phoneticPr fontId="1" type="noConversion"/>
  </si>
  <si>
    <t>2. 얼굴 생김새에 의한 진단</t>
    <phoneticPr fontId="1" type="noConversion"/>
  </si>
  <si>
    <t>1) 소프트톤 : 이목구비와 얼굴이 작은 유형</t>
    <phoneticPr fontId="1" type="noConversion"/>
  </si>
  <si>
    <t>2) 스트롱톤 : 이목구비와 얼굴이 큰 유형</t>
    <phoneticPr fontId="1" type="noConversion"/>
  </si>
  <si>
    <t>1) 소프트 톤 : 체형이 작은 유형</t>
  </si>
  <si>
    <t>2) 스트롱 톤 : 체형이 큰 유형</t>
  </si>
  <si>
    <t>3. 체형에 의한 진단</t>
    <phoneticPr fontId="1" type="noConversion"/>
  </si>
  <si>
    <t>4. 라이프 스타일에 의한 진단</t>
    <phoneticPr fontId="1" type="noConversion"/>
  </si>
  <si>
    <t>1) 라이프스타일이 보수적인 경우 : 쿨톤의 Deep Tone</t>
    <phoneticPr fontId="1" type="noConversion"/>
  </si>
  <si>
    <t>[ 사계절 퍼스널 컬러 ]</t>
    <phoneticPr fontId="1" type="noConversion"/>
  </si>
  <si>
    <t>1) 봄사람 컬러</t>
    <phoneticPr fontId="1" type="noConversion"/>
  </si>
  <si>
    <t>피부색이 밝고 노르스름하면 벚꽃색 새 싹색 목련꽃색 옥색 산호색 등의 화사하고 밝고 부드러우며 소프트 컬러 톤인 봄의 계절색으로 웜 컬러 가 잘 어울린다 그리고 피부색이 다소 어두우면서 노르스름하면 개나리색 진달래색 다홍색 초록색 등의 따뜻하고 강렬한 스트롱 컬러 톤인 완연한 봄의 색으로 비비드 컬러 가 잘 어울린다 피해야 할 색은 차가운 푸른색 계열 갈색 흰색 검정색 등이 있다</t>
    <phoneticPr fontId="1" type="noConversion"/>
  </si>
  <si>
    <t>Value</t>
    <phoneticPr fontId="1" type="noConversion"/>
  </si>
  <si>
    <t>S</t>
    <phoneticPr fontId="1" type="noConversion"/>
  </si>
  <si>
    <t>H</t>
    <phoneticPr fontId="1" type="noConversion"/>
  </si>
  <si>
    <t>V</t>
    <phoneticPr fontId="1" type="noConversion"/>
  </si>
  <si>
    <t>색상 확인 사이트 : https://www.colorhexa.com/30d5c8 / https://convertingcolors.com/named-colors.html</t>
    <phoneticPr fontId="1" type="noConversion"/>
  </si>
  <si>
    <t>Chroma</t>
    <phoneticPr fontId="1" type="noConversion"/>
  </si>
  <si>
    <t>1 YR</t>
  </si>
  <si>
    <t>3 YR</t>
  </si>
  <si>
    <t>7 YR</t>
  </si>
  <si>
    <t>9 YR</t>
  </si>
  <si>
    <t>1 R</t>
  </si>
  <si>
    <t>5 R</t>
  </si>
  <si>
    <t>7 R</t>
  </si>
  <si>
    <t>9 R</t>
  </si>
  <si>
    <t>1 Y</t>
  </si>
  <si>
    <t>3 Y</t>
  </si>
  <si>
    <t>5 Y</t>
  </si>
  <si>
    <t>9 Y</t>
  </si>
  <si>
    <t>G</t>
    <phoneticPr fontId="1" type="noConversion"/>
  </si>
  <si>
    <t>R</t>
    <phoneticPr fontId="1" type="noConversion"/>
  </si>
  <si>
    <t>B</t>
    <phoneticPr fontId="1" type="noConversion"/>
  </si>
  <si>
    <t>G</t>
    <phoneticPr fontId="1" type="noConversion"/>
  </si>
  <si>
    <t>S</t>
    <phoneticPr fontId="1" type="noConversion"/>
  </si>
  <si>
    <t>* 명도가 가장 영향이 크군요?</t>
    <phoneticPr fontId="1" type="noConversion"/>
  </si>
  <si>
    <t>Hue</t>
    <phoneticPr fontId="1" type="noConversion"/>
  </si>
  <si>
    <t>7 Y</t>
    <phoneticPr fontId="1" type="noConversion"/>
  </si>
  <si>
    <t>5 YR</t>
    <phoneticPr fontId="1" type="noConversion"/>
  </si>
  <si>
    <t>3 R</t>
    <phoneticPr fontId="1" type="noConversion"/>
  </si>
  <si>
    <t>9 P</t>
  </si>
  <si>
    <t>7 P</t>
  </si>
  <si>
    <t>5 P</t>
  </si>
  <si>
    <t>3 P</t>
  </si>
  <si>
    <t>1 P</t>
  </si>
  <si>
    <t>9 PB</t>
  </si>
  <si>
    <t>7 PB</t>
  </si>
  <si>
    <t>5 PB</t>
  </si>
  <si>
    <t>3 PB</t>
  </si>
  <si>
    <t>1 PB</t>
  </si>
  <si>
    <t>9 B</t>
  </si>
  <si>
    <t>7 B</t>
  </si>
  <si>
    <t>5 B</t>
  </si>
  <si>
    <t>3 B</t>
  </si>
  <si>
    <t>1 B</t>
  </si>
  <si>
    <t>Value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</si>
  <si>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</si>
  <si>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</si>
  <si>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</si>
  <si>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</si>
  <si>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</si>
  <si>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</si>
  <si>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7 Y</t>
  </si>
  <si>
    <t>5 YR</t>
  </si>
  <si>
    <t>3 R</t>
  </si>
  <si>
    <t>Hue</t>
  </si>
  <si>
    <t>Value</t>
    <phoneticPr fontId="1" type="noConversion"/>
  </si>
  <si>
    <t>H</t>
    <phoneticPr fontId="1" type="noConversion"/>
  </si>
  <si>
    <t>S</t>
    <phoneticPr fontId="1" type="noConversion"/>
  </si>
  <si>
    <t>V</t>
    <phoneticPr fontId="1" type="noConversion"/>
  </si>
  <si>
    <t>웜쿨은 H(색상)만 가지고 1차로 구분 (6.0YR /명도 채도 단위별 확인 후 평균 H(색상)로)
6.0YR~180 / 180~6.0YR</t>
    <phoneticPr fontId="1" type="noConversion"/>
  </si>
  <si>
    <t>6 YR</t>
    <phoneticPr fontId="1" type="noConversion"/>
  </si>
  <si>
    <t>28~208</t>
    <phoneticPr fontId="1" type="noConversion"/>
  </si>
  <si>
    <t>H</t>
  </si>
  <si>
    <t>S</t>
  </si>
  <si>
    <t>V</t>
  </si>
  <si>
    <t>6 YR</t>
  </si>
  <si>
    <t>1. 웜쿨은 H(색상)만 가지고 1차로 구분 (6.0YR /명도 채도 단위별 확인 후 평균 H(색상)로)
6.0YR~180 / 180~6.0YR</t>
    <phoneticPr fontId="1" type="noConversion"/>
  </si>
  <si>
    <t>2. 명암으로 계절 구분</t>
    <phoneticPr fontId="1" type="noConversion"/>
  </si>
  <si>
    <t>Personal Color Type</t>
    <phoneticPr fontId="1" type="noConversion"/>
  </si>
  <si>
    <t>조장님</t>
    <phoneticPr fontId="1" type="noConversion"/>
  </si>
  <si>
    <t>예슬이</t>
    <phoneticPr fontId="1" type="noConversion"/>
  </si>
  <si>
    <t>저염</t>
    <phoneticPr fontId="1" type="noConversion"/>
  </si>
  <si>
    <t>Cool</t>
    <phoneticPr fontId="1" type="noConversion"/>
  </si>
  <si>
    <t>7.5YR</t>
    <phoneticPr fontId="1" type="noConversion"/>
  </si>
  <si>
    <t>3.5YR</t>
    <phoneticPr fontId="1" type="noConversion"/>
  </si>
  <si>
    <t>V-S</t>
    <phoneticPr fontId="1" type="noConversion"/>
  </si>
  <si>
    <t>1 Depth</t>
  </si>
  <si>
    <t>3 Depth</t>
  </si>
  <si>
    <t>2 Depth</t>
  </si>
  <si>
    <t>Warm V-S</t>
    <phoneticPr fontId="1" type="noConversion"/>
  </si>
  <si>
    <t>Cool V-S</t>
    <phoneticPr fontId="1" type="noConversion"/>
  </si>
  <si>
    <t>※ 논문 베이스컬러</t>
    <phoneticPr fontId="1" type="noConversion"/>
  </si>
  <si>
    <t>Warm</t>
    <phoneticPr fontId="1" type="noConversion"/>
  </si>
  <si>
    <t>윤성씌</t>
    <phoneticPr fontId="1" type="noConversion"/>
  </si>
  <si>
    <t>정우성</t>
    <phoneticPr fontId="1" type="noConversion"/>
  </si>
  <si>
    <t>※ 테스트 샘플</t>
    <phoneticPr fontId="1" type="noConversion"/>
  </si>
  <si>
    <t>■ 6.0YR 명암/채도 별 RGB, HSV 변환</t>
    <phoneticPr fontId="1" type="noConversion"/>
  </si>
  <si>
    <t>□ Hue 기준 정렬</t>
    <phoneticPr fontId="1" type="noConversion"/>
  </si>
  <si>
    <t>□ Saturation 기준 정렬</t>
    <phoneticPr fontId="1" type="noConversion"/>
  </si>
  <si>
    <t>□ Value 기준 정렬 (이상치 제거)</t>
    <phoneticPr fontId="1" type="noConversion"/>
  </si>
  <si>
    <t>Warm</t>
    <phoneticPr fontId="1" type="noConversion"/>
  </si>
  <si>
    <t>Cool</t>
    <phoneticPr fontId="1" type="noConversion"/>
  </si>
  <si>
    <t>Value</t>
  </si>
  <si>
    <t>Chroma</t>
  </si>
  <si>
    <t>R</t>
    <phoneticPr fontId="1" type="noConversion"/>
  </si>
  <si>
    <t>B</t>
    <phoneticPr fontId="1" type="noConversion"/>
  </si>
  <si>
    <t>AUTUMN</t>
  </si>
  <si>
    <t>AUTUMN</t>
    <phoneticPr fontId="1" type="noConversion"/>
  </si>
  <si>
    <t>SPRING</t>
    <phoneticPr fontId="1" type="noConversion"/>
  </si>
  <si>
    <t>SUMMER</t>
    <phoneticPr fontId="1" type="noConversion"/>
  </si>
  <si>
    <t>WINTER</t>
  </si>
  <si>
    <t>WINTER</t>
    <phoneticPr fontId="1" type="noConversion"/>
  </si>
  <si>
    <t>SUMMER</t>
    <phoneticPr fontId="1" type="noConversion"/>
  </si>
  <si>
    <t>SUMMER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</si>
  <si>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</si>
  <si>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</si>
  <si>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</si>
  <si>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</si>
  <si>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1 Depth. 색상으로 웜쿨구분 (6.0YR 평균 : 26)</t>
    <phoneticPr fontId="1" type="noConversion"/>
  </si>
  <si>
    <t>2 Depth. 명암으로 계절 구분</t>
    <phoneticPr fontId="1" type="noConversion"/>
  </si>
  <si>
    <t>3 Depth. 명암&amp;채도 상세구분</t>
    <phoneticPr fontId="1" type="noConversion"/>
  </si>
  <si>
    <t>기준
Warm : S
Cool : V-S</t>
    <phoneticPr fontId="1" type="noConversion"/>
  </si>
  <si>
    <t>기준 V-S</t>
    <phoneticPr fontId="1" type="noConversion"/>
  </si>
  <si>
    <t>기준 Hue</t>
    <phoneticPr fontId="1" type="noConversion"/>
  </si>
  <si>
    <t>※ 타입 기준점</t>
    <phoneticPr fontId="1" type="noConversion"/>
  </si>
  <si>
    <t>Warm</t>
    <phoneticPr fontId="1" type="noConversion"/>
  </si>
  <si>
    <t>26~206</t>
    <phoneticPr fontId="1" type="noConversion"/>
  </si>
  <si>
    <t>Cool</t>
    <phoneticPr fontId="1" type="noConversion"/>
  </si>
  <si>
    <t>43.15↑</t>
  </si>
  <si>
    <t>47.15↑</t>
  </si>
  <si>
    <t>32.47↑</t>
  </si>
  <si>
    <t>32.47↓</t>
  </si>
  <si>
    <t>23.58↑</t>
  </si>
  <si>
    <t>23.58↓</t>
  </si>
  <si>
    <t>73.58↑</t>
  </si>
  <si>
    <t>73.58↓</t>
  </si>
  <si>
    <t>Base</t>
    <phoneticPr fontId="1" type="noConversion"/>
  </si>
  <si>
    <t>Season</t>
    <phoneticPr fontId="1" type="noConversion"/>
  </si>
  <si>
    <t>Detail</t>
    <phoneticPr fontId="1" type="noConversion"/>
  </si>
  <si>
    <t>Hue</t>
    <phoneticPr fontId="1" type="noConversion"/>
  </si>
  <si>
    <t>V-S</t>
    <phoneticPr fontId="1" type="noConversion"/>
  </si>
  <si>
    <t>S &amp; V-S</t>
    <phoneticPr fontId="1" type="noConversion"/>
  </si>
  <si>
    <t>0~25,
207~359</t>
    <phoneticPr fontId="1" type="noConversion"/>
  </si>
  <si>
    <t>43.15↓</t>
    <phoneticPr fontId="1" type="noConversion"/>
  </si>
  <si>
    <t>47.15↓</t>
    <phoneticPr fontId="1" type="noConversion"/>
  </si>
  <si>
    <t>R</t>
  </si>
  <si>
    <t>G</t>
  </si>
  <si>
    <t>B</t>
  </si>
  <si>
    <t>Bright</t>
  </si>
  <si>
    <t>Light</t>
  </si>
  <si>
    <t>Deep</t>
  </si>
  <si>
    <t>Mute</t>
  </si>
  <si>
    <t>d</t>
  </si>
  <si>
    <t>d</t>
    <phoneticPr fontId="1" type="noConversion"/>
  </si>
  <si>
    <t>※ 논문 베이스컬러 세분화 → 타입별 베이스컬러</t>
    <phoneticPr fontId="1" type="noConversion"/>
  </si>
  <si>
    <t>2 Depth</t>
    <phoneticPr fontId="1" type="noConversion"/>
  </si>
  <si>
    <t>3 Depth</t>
    <phoneticPr fontId="1" type="noConversion"/>
  </si>
  <si>
    <t>검증</t>
    <phoneticPr fontId="1" type="noConversion"/>
  </si>
  <si>
    <t>60.80↑</t>
  </si>
  <si>
    <t>60.80↑</t>
    <phoneticPr fontId="1" type="noConversion"/>
  </si>
  <si>
    <t>60.80↓</t>
  </si>
  <si>
    <t>60.80↓</t>
    <phoneticPr fontId="1" type="noConversion"/>
  </si>
  <si>
    <t>가을</t>
    <phoneticPr fontId="1" type="noConversion"/>
  </si>
  <si>
    <t>봄</t>
    <phoneticPr fontId="1" type="noConversion"/>
  </si>
  <si>
    <t>객관식만 20문제 / 책 줄거임 / ncs 정보입력부분? 참고</t>
    <phoneticPr fontId="1" type="noConversion"/>
  </si>
  <si>
    <t>여름</t>
    <phoneticPr fontId="1" type="noConversion"/>
  </si>
  <si>
    <t>https://www.shutterstock.com/ko/blog/complete-guide-color-in-design/</t>
    <phoneticPr fontId="1" type="noConversion"/>
  </si>
  <si>
    <t>https://blogs.adobe.com/contentcorner/2015/09/09/create-inspiring-color-themes-adobe-color-cc/</t>
    <phoneticPr fontId="1" type="noConversion"/>
  </si>
  <si>
    <t>삼각형</t>
    <phoneticPr fontId="1" type="noConversion"/>
  </si>
  <si>
    <t>기준색</t>
    <phoneticPr fontId="1" type="noConversion"/>
  </si>
  <si>
    <t>보색</t>
    <phoneticPr fontId="1" type="noConversion"/>
  </si>
  <si>
    <t>혼합</t>
    <phoneticPr fontId="1" type="noConversion"/>
  </si>
  <si>
    <t>W/C</t>
    <phoneticPr fontId="1" type="noConversion"/>
  </si>
  <si>
    <t>조정값</t>
    <phoneticPr fontId="1" type="noConversion"/>
  </si>
  <si>
    <t>160/200</t>
    <phoneticPr fontId="1" type="noConversion"/>
  </si>
  <si>
    <t>H</t>
    <phoneticPr fontId="1" type="noConversion"/>
  </si>
  <si>
    <t>S</t>
    <phoneticPr fontId="1" type="noConversion"/>
  </si>
  <si>
    <t>L</t>
  </si>
  <si>
    <t>L</t>
    <phoneticPr fontId="1" type="noConversion"/>
  </si>
  <si>
    <t>봄</t>
    <phoneticPr fontId="1" type="noConversion"/>
  </si>
  <si>
    <t>매칭컬러</t>
    <phoneticPr fontId="1" type="noConversion"/>
  </si>
  <si>
    <t>피부색</t>
    <phoneticPr fontId="1" type="noConversion"/>
  </si>
  <si>
    <t>삼각
보색</t>
    <phoneticPr fontId="1" type="noConversion"/>
  </si>
  <si>
    <t>이중
보색</t>
    <phoneticPr fontId="1" type="noConversion"/>
  </si>
  <si>
    <t>피부색</t>
    <phoneticPr fontId="1" type="noConversion"/>
  </si>
  <si>
    <t>보색</t>
    <phoneticPr fontId="1" type="noConversion"/>
  </si>
  <si>
    <t>삼각
보색</t>
    <phoneticPr fontId="1" type="noConversion"/>
  </si>
  <si>
    <t>이중
보색</t>
    <phoneticPr fontId="1" type="noConversion"/>
  </si>
  <si>
    <t>Cool 겨울 Deep</t>
  </si>
  <si>
    <t>Cool 겨울 Bright</t>
  </si>
  <si>
    <t>Warm 가을 Deep</t>
  </si>
  <si>
    <t>Cool 여름 Mute</t>
  </si>
  <si>
    <t>Warm 봄 Light</t>
  </si>
  <si>
    <t>Warm 봄 Bright</t>
  </si>
  <si>
    <t>Warm 가을 Mute</t>
  </si>
  <si>
    <t>Warm 봄 Mute</t>
  </si>
  <si>
    <t>54.65↑</t>
    <phoneticPr fontId="1" type="noConversion"/>
  </si>
  <si>
    <t>26.80↑</t>
    <phoneticPr fontId="1" type="noConversion"/>
  </si>
  <si>
    <t>26.80↓</t>
    <phoneticPr fontId="1" type="noConversion"/>
  </si>
  <si>
    <t>54.65↓</t>
    <phoneticPr fontId="1" type="noConversion"/>
  </si>
  <si>
    <t>* 이중보색(4색 조화) : 보색은 아주 강렬합니다. 이중 보색, 즉 4색 조화 색채 배합은 두 쌍의 보색을 사용하여 강도를 높입니다.</t>
    <phoneticPr fontId="1" type="noConversion"/>
  </si>
  <si>
    <t>* 삼각보색 : 색상환에서 삼각형을 형성하면서 서로 등거리에 있는 3가지 색상으로 구성됩니다. 3색 조화는 원색, 2차 색상, 3차 색상의 3가지 색상을 포함할 수 있습니다.</t>
    <phoneticPr fontId="1" type="noConversion"/>
  </si>
  <si>
    <t>`</t>
    <phoneticPr fontId="1" type="noConversion"/>
  </si>
  <si>
    <t>퍼스널컬러 타입</t>
    <phoneticPr fontId="1" type="noConversion"/>
  </si>
  <si>
    <t>1dp</t>
    <phoneticPr fontId="1" type="noConversion"/>
  </si>
  <si>
    <t>3dp</t>
    <phoneticPr fontId="1" type="noConversion"/>
  </si>
  <si>
    <t>2dp</t>
    <phoneticPr fontId="1" type="noConversion"/>
  </si>
  <si>
    <t>Warm</t>
    <phoneticPr fontId="1" type="noConversion"/>
  </si>
  <si>
    <t>Cool</t>
    <phoneticPr fontId="1" type="noConversion"/>
  </si>
  <si>
    <t>Bright</t>
    <phoneticPr fontId="1" type="noConversion"/>
  </si>
  <si>
    <t>Light</t>
    <phoneticPr fontId="1" type="noConversion"/>
  </si>
  <si>
    <t>Deep</t>
    <phoneticPr fontId="1" type="noConversion"/>
  </si>
  <si>
    <t>Mute</t>
    <phoneticPr fontId="1" type="noConversion"/>
  </si>
  <si>
    <t>Light</t>
    <phoneticPr fontId="1" type="noConversion"/>
  </si>
  <si>
    <t>Mute</t>
    <phoneticPr fontId="1" type="noConversion"/>
  </si>
  <si>
    <t>Bright</t>
    <phoneticPr fontId="1" type="noConversion"/>
  </si>
  <si>
    <t>Deep</t>
    <phoneticPr fontId="1" type="noConversion"/>
  </si>
  <si>
    <t>보색</t>
  </si>
  <si>
    <t>삼각
보색</t>
  </si>
  <si>
    <t>이중
보색</t>
  </si>
  <si>
    <t>원색</t>
    <phoneticPr fontId="1" type="noConversion"/>
  </si>
  <si>
    <t>색상 +0</t>
  </si>
  <si>
    <t>채도 -5</t>
  </si>
  <si>
    <t>명도 -5</t>
  </si>
  <si>
    <t>명도 +5</t>
  </si>
  <si>
    <t>채도 +5</t>
  </si>
  <si>
    <t>H + 72º</t>
    <phoneticPr fontId="1" type="noConversion"/>
  </si>
  <si>
    <t>H + 144º</t>
    <phoneticPr fontId="1" type="noConversion"/>
  </si>
  <si>
    <t>H + 288º</t>
    <phoneticPr fontId="1" type="noConversion"/>
  </si>
  <si>
    <t>H + 216º</t>
    <phoneticPr fontId="1" type="noConversion"/>
  </si>
  <si>
    <t>볼</t>
    <phoneticPr fontId="1" type="noConversion"/>
  </si>
  <si>
    <t>정우성</t>
    <phoneticPr fontId="1" type="noConversion"/>
  </si>
  <si>
    <t>턱</t>
    <phoneticPr fontId="1" type="noConversion"/>
  </si>
  <si>
    <t>눈</t>
    <phoneticPr fontId="1" type="noConversion"/>
  </si>
  <si>
    <t>이마</t>
    <phoneticPr fontId="1" type="noConversion"/>
  </si>
  <si>
    <t xml:space="preserve">볼 </t>
    <phoneticPr fontId="1" type="noConversion"/>
  </si>
  <si>
    <t>턱</t>
  </si>
  <si>
    <t>턱</t>
    <phoneticPr fontId="1" type="noConversion"/>
  </si>
  <si>
    <t>눈</t>
  </si>
  <si>
    <t>눈</t>
    <phoneticPr fontId="1" type="noConversion"/>
  </si>
  <si>
    <t>이마</t>
  </si>
  <si>
    <t>이마</t>
    <phoneticPr fontId="1" type="noConversion"/>
  </si>
  <si>
    <t>원빈</t>
    <phoneticPr fontId="1" type="noConversion"/>
  </si>
  <si>
    <t>볼</t>
  </si>
  <si>
    <t>이영애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</si>
  <si>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</si>
  <si>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</si>
  <si>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</si>
  <si>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이효리</t>
    <phoneticPr fontId="1" type="noConversion"/>
  </si>
  <si>
    <t>논문내용</t>
    <phoneticPr fontId="1" type="noConversion"/>
  </si>
  <si>
    <t>Pre make-up</t>
    <phoneticPr fontId="1" type="noConversion"/>
  </si>
  <si>
    <t>이마</t>
    <phoneticPr fontId="1" type="noConversion"/>
  </si>
  <si>
    <t>볼</t>
    <phoneticPr fontId="1" type="noConversion"/>
  </si>
  <si>
    <t>턱</t>
    <phoneticPr fontId="1" type="noConversion"/>
  </si>
  <si>
    <t>Mean</t>
    <phoneticPr fontId="1" type="noConversion"/>
  </si>
  <si>
    <t>S.D</t>
    <phoneticPr fontId="1" type="noConversion"/>
  </si>
  <si>
    <t>make-up</t>
    <phoneticPr fontId="1" type="noConversion"/>
  </si>
  <si>
    <t>차이</t>
    <phoneticPr fontId="1" type="noConversion"/>
  </si>
  <si>
    <t>b 황색도</t>
  </si>
  <si>
    <t>a 적색도</t>
  </si>
  <si>
    <t>-</t>
    <phoneticPr fontId="1" type="noConversion"/>
  </si>
  <si>
    <t>-</t>
    <phoneticPr fontId="1" type="noConversion"/>
  </si>
  <si>
    <t>-</t>
    <phoneticPr fontId="1" type="noConversion"/>
  </si>
  <si>
    <t>:---:</t>
    <phoneticPr fontId="1" type="noConversion"/>
  </si>
  <si>
    <t>얼굴평균</t>
  </si>
  <si>
    <t>1)</t>
    <phoneticPr fontId="1" type="noConversion"/>
  </si>
  <si>
    <t>2)</t>
    <phoneticPr fontId="1" type="noConversion"/>
  </si>
  <si>
    <t>3)</t>
    <phoneticPr fontId="1" type="noConversion"/>
  </si>
  <si>
    <t>4)</t>
    <phoneticPr fontId="1" type="noConversion"/>
  </si>
  <si>
    <t>부위는 공개 X</t>
    <phoneticPr fontId="1" type="noConversion"/>
  </si>
  <si>
    <t>얼굴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</si>
</sst>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0.0%"/>
    <numFmt numFmtId="177" formatCode="0.0"/>
    <numFmt numFmtId="178" formatCode="0.0_ "/>
    <numFmt numFmtId="179" formatCode="0_ "/>
    <numFmt numFmtId="180" formatCode="0.00_ "/>
    <numFmt numFmtId="181" formatCode="#,##0.0_ "/>
    <numFmt numFmtId="182" formatCode="0_ ;[Red]\-0\ 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9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85E57"/>
        <bgColor indexed="64"/>
      </patternFill>
    </fill>
    <fill>
      <patternFill patternType="solid">
        <fgColor rgb="FF756B64"/>
        <bgColor indexed="64"/>
      </patternFill>
    </fill>
    <fill>
      <patternFill patternType="solid">
        <fgColor rgb="FF827871"/>
        <bgColor indexed="64"/>
      </patternFill>
    </fill>
    <fill>
      <patternFill patternType="solid">
        <fgColor rgb="FF8F847E"/>
        <bgColor indexed="64"/>
      </patternFill>
    </fill>
    <fill>
      <patternFill patternType="solid">
        <fgColor rgb="FF9C918A"/>
        <bgColor indexed="64"/>
      </patternFill>
    </fill>
    <fill>
      <patternFill patternType="solid">
        <fgColor rgb="FFA99E97"/>
        <bgColor indexed="64"/>
      </patternFill>
    </fill>
    <fill>
      <patternFill patternType="solid">
        <fgColor rgb="FFB6ACA4"/>
        <bgColor indexed="64"/>
      </patternFill>
    </fill>
    <fill>
      <patternFill patternType="solid">
        <fgColor rgb="FFC3B9B1"/>
        <bgColor indexed="64"/>
      </patternFill>
    </fill>
    <fill>
      <patternFill patternType="solid">
        <fgColor rgb="FFD0C6BE"/>
        <bgColor indexed="64"/>
      </patternFill>
    </fill>
    <fill>
      <patternFill patternType="solid">
        <fgColor rgb="FFDED4CB"/>
        <bgColor indexed="64"/>
      </patternFill>
    </fill>
    <fill>
      <patternFill patternType="solid">
        <fgColor rgb="FFEBE1D9"/>
        <bgColor indexed="64"/>
      </patternFill>
    </fill>
    <fill>
      <patternFill patternType="solid">
        <fgColor rgb="FFFAEFE6"/>
        <bgColor indexed="64"/>
      </patternFill>
    </fill>
    <fill>
      <patternFill patternType="solid">
        <fgColor rgb="FF6D5D53"/>
        <bgColor indexed="64"/>
      </patternFill>
    </fill>
    <fill>
      <patternFill patternType="solid">
        <fgColor rgb="FF796A60"/>
        <bgColor indexed="64"/>
      </patternFill>
    </fill>
    <fill>
      <patternFill patternType="solid">
        <fgColor rgb="FF86776D"/>
        <bgColor indexed="64"/>
      </patternFill>
    </fill>
    <fill>
      <patternFill patternType="solid">
        <fgColor rgb="FF938479"/>
        <bgColor indexed="64"/>
      </patternFill>
    </fill>
    <fill>
      <patternFill patternType="solid">
        <fgColor rgb="FFA09086"/>
        <bgColor indexed="64"/>
      </patternFill>
    </fill>
    <fill>
      <patternFill patternType="solid">
        <fgColor rgb="FFAD9E92"/>
        <bgColor indexed="64"/>
      </patternFill>
    </fill>
    <fill>
      <patternFill patternType="solid">
        <fgColor rgb="FFBAAB9F"/>
        <bgColor indexed="64"/>
      </patternFill>
    </fill>
    <fill>
      <patternFill patternType="solid">
        <fgColor rgb="FFC7B8AD"/>
        <bgColor indexed="64"/>
      </patternFill>
    </fill>
    <fill>
      <patternFill patternType="solid">
        <fgColor rgb="FFD4C5BA"/>
        <bgColor indexed="64"/>
      </patternFill>
    </fill>
    <fill>
      <patternFill patternType="solid">
        <fgColor rgb="FFE2D3C7"/>
        <bgColor indexed="64"/>
      </patternFill>
    </fill>
    <fill>
      <patternFill patternType="solid">
        <fgColor rgb="FFF0E0D4"/>
        <bgColor indexed="64"/>
      </patternFill>
    </fill>
    <fill>
      <patternFill patternType="solid">
        <fgColor rgb="FFFEEEE1"/>
        <bgColor indexed="64"/>
      </patternFill>
    </fill>
    <fill>
      <patternFill patternType="solid">
        <fgColor rgb="FF715C4F"/>
        <bgColor indexed="64"/>
      </patternFill>
    </fill>
    <fill>
      <patternFill patternType="solid">
        <fgColor rgb="FF7D695B"/>
        <bgColor indexed="64"/>
      </patternFill>
    </fill>
    <fill>
      <patternFill patternType="solid">
        <fgColor rgb="FF8A7668"/>
        <bgColor indexed="64"/>
      </patternFill>
    </fill>
    <fill>
      <patternFill patternType="solid">
        <fgColor rgb="FF978375"/>
        <bgColor indexed="64"/>
      </patternFill>
    </fill>
    <fill>
      <patternFill patternType="solid">
        <fgColor rgb="FFA48F81"/>
        <bgColor indexed="64"/>
      </patternFill>
    </fill>
    <fill>
      <patternFill patternType="solid">
        <fgColor rgb="FFB19D8E"/>
        <bgColor indexed="64"/>
      </patternFill>
    </fill>
    <fill>
      <patternFill patternType="solid">
        <fgColor rgb="FFBEAA9B"/>
        <bgColor indexed="64"/>
      </patternFill>
    </fill>
    <fill>
      <patternFill patternType="solid">
        <fgColor rgb="FFCBB7A8"/>
        <bgColor indexed="64"/>
      </patternFill>
    </fill>
    <fill>
      <patternFill patternType="solid">
        <fgColor rgb="FFD8C4B5"/>
        <bgColor indexed="64"/>
      </patternFill>
    </fill>
    <fill>
      <patternFill patternType="solid">
        <fgColor rgb="FFE6D2C2"/>
        <bgColor indexed="64"/>
      </patternFill>
    </fill>
    <fill>
      <patternFill patternType="solid">
        <fgColor rgb="FFF4E0CE"/>
        <bgColor indexed="64"/>
      </patternFill>
    </fill>
    <fill>
      <patternFill patternType="solid">
        <fgColor rgb="FF745B4A"/>
        <bgColor indexed="64"/>
      </patternFill>
    </fill>
    <fill>
      <patternFill patternType="solid">
        <fgColor rgb="FF816857"/>
        <bgColor indexed="64"/>
      </patternFill>
    </fill>
    <fill>
      <patternFill patternType="solid">
        <fgColor rgb="FF8D7564"/>
        <bgColor indexed="64"/>
      </patternFill>
    </fill>
    <fill>
      <patternFill patternType="solid">
        <fgColor rgb="FF9A8270"/>
        <bgColor indexed="64"/>
      </patternFill>
    </fill>
    <fill>
      <patternFill patternType="solid">
        <fgColor rgb="FFA88F7D"/>
        <bgColor indexed="64"/>
      </patternFill>
    </fill>
    <fill>
      <patternFill patternType="solid">
        <fgColor rgb="FFB59C89"/>
        <bgColor indexed="64"/>
      </patternFill>
    </fill>
    <fill>
      <patternFill patternType="solid">
        <fgColor rgb="FFC2A996"/>
        <bgColor indexed="64"/>
      </patternFill>
    </fill>
    <fill>
      <patternFill patternType="solid">
        <fgColor rgb="FFCFB6A3"/>
        <bgColor indexed="64"/>
      </patternFill>
    </fill>
    <fill>
      <patternFill patternType="solid">
        <fgColor rgb="FFDCC3B0"/>
        <bgColor indexed="64"/>
      </patternFill>
    </fill>
    <fill>
      <patternFill patternType="solid">
        <fgColor rgb="FFEAD1BC"/>
        <bgColor indexed="64"/>
      </patternFill>
    </fill>
    <fill>
      <patternFill patternType="solid">
        <fgColor rgb="FFF8DEC9"/>
        <bgColor indexed="64"/>
      </patternFill>
    </fill>
    <fill>
      <patternFill patternType="solid">
        <fgColor rgb="FF775A46"/>
        <bgColor indexed="64"/>
      </patternFill>
    </fill>
    <fill>
      <patternFill patternType="solid">
        <fgColor rgb="FF846753"/>
        <bgColor indexed="64"/>
      </patternFill>
    </fill>
    <fill>
      <patternFill patternType="solid">
        <fgColor rgb="FF91745F"/>
        <bgColor indexed="64"/>
      </patternFill>
    </fill>
    <fill>
      <patternFill patternType="solid">
        <fgColor rgb="FF9E816C"/>
        <bgColor indexed="64"/>
      </patternFill>
    </fill>
    <fill>
      <patternFill patternType="solid">
        <fgColor rgb="FFAB8E78"/>
        <bgColor indexed="64"/>
      </patternFill>
    </fill>
    <fill>
      <patternFill patternType="solid">
        <fgColor rgb="FFB89B85"/>
        <bgColor indexed="64"/>
      </patternFill>
    </fill>
    <fill>
      <patternFill patternType="solid">
        <fgColor rgb="FFC6A891"/>
        <bgColor indexed="64"/>
      </patternFill>
    </fill>
    <fill>
      <patternFill patternType="solid">
        <fgColor rgb="FFD3B59E"/>
        <bgColor indexed="64"/>
      </patternFill>
    </fill>
    <fill>
      <patternFill patternType="solid">
        <fgColor rgb="FFE0C2AB"/>
        <bgColor indexed="64"/>
      </patternFill>
    </fill>
    <fill>
      <patternFill patternType="solid">
        <fgColor rgb="FFEED0B7"/>
        <bgColor indexed="64"/>
      </patternFill>
    </fill>
    <fill>
      <patternFill patternType="solid">
        <fgColor rgb="FFFDDDC3"/>
        <bgColor indexed="64"/>
      </patternFill>
    </fill>
    <fill>
      <patternFill patternType="solid">
        <fgColor rgb="FF7A5941"/>
        <bgColor indexed="64"/>
      </patternFill>
    </fill>
    <fill>
      <patternFill patternType="solid">
        <fgColor rgb="FF87664E"/>
        <bgColor indexed="64"/>
      </patternFill>
    </fill>
    <fill>
      <patternFill patternType="solid">
        <fgColor rgb="FF94735B"/>
        <bgColor indexed="64"/>
      </patternFill>
    </fill>
    <fill>
      <patternFill patternType="solid">
        <fgColor rgb="FFA18067"/>
        <bgColor indexed="64"/>
      </patternFill>
    </fill>
    <fill>
      <patternFill patternType="solid">
        <fgColor rgb="FFAE8D74"/>
        <bgColor indexed="64"/>
      </patternFill>
    </fill>
    <fill>
      <patternFill patternType="solid">
        <fgColor rgb="FFBC9A80"/>
        <bgColor indexed="64"/>
      </patternFill>
    </fill>
    <fill>
      <patternFill patternType="solid">
        <fgColor rgb="FFC9A78D"/>
        <bgColor indexed="64"/>
      </patternFill>
    </fill>
    <fill>
      <patternFill patternType="solid">
        <fgColor rgb="FFD7B499"/>
        <bgColor indexed="64"/>
      </patternFill>
    </fill>
    <fill>
      <patternFill patternType="solid">
        <fgColor rgb="FFE4C2A6"/>
        <bgColor indexed="64"/>
      </patternFill>
    </fill>
    <fill>
      <patternFill patternType="solid">
        <fgColor rgb="FFF2CFB1"/>
        <bgColor indexed="64"/>
      </patternFill>
    </fill>
    <fill>
      <patternFill patternType="solid">
        <fgColor rgb="FF7E583D"/>
        <bgColor indexed="64"/>
      </patternFill>
    </fill>
    <fill>
      <patternFill patternType="solid">
        <fgColor rgb="FF8A654A"/>
        <bgColor indexed="64"/>
      </patternFill>
    </fill>
    <fill>
      <patternFill patternType="solid">
        <fgColor rgb="FF977256"/>
        <bgColor indexed="64"/>
      </patternFill>
    </fill>
    <fill>
      <patternFill patternType="solid">
        <fgColor rgb="FFA57F63"/>
        <bgColor indexed="64"/>
      </patternFill>
    </fill>
    <fill>
      <patternFill patternType="solid">
        <fgColor rgb="FFB28C6F"/>
        <bgColor indexed="64"/>
      </patternFill>
    </fill>
    <fill>
      <patternFill patternType="solid">
        <fgColor rgb="FFBF997C"/>
        <bgColor indexed="64"/>
      </patternFill>
    </fill>
    <fill>
      <patternFill patternType="solid">
        <fgColor rgb="FFCDA688"/>
        <bgColor indexed="64"/>
      </patternFill>
    </fill>
    <fill>
      <patternFill patternType="solid">
        <fgColor rgb="FFDAB394"/>
        <bgColor indexed="64"/>
      </patternFill>
    </fill>
    <fill>
      <patternFill patternType="solid">
        <fgColor rgb="FFE8C1A0"/>
        <bgColor indexed="64"/>
      </patternFill>
    </fill>
    <fill>
      <patternFill patternType="solid">
        <fgColor rgb="FFF7CEAC"/>
        <bgColor indexed="64"/>
      </patternFill>
    </fill>
    <fill>
      <patternFill patternType="solid">
        <fgColor rgb="FF805739"/>
        <bgColor indexed="64"/>
      </patternFill>
    </fill>
    <fill>
      <patternFill patternType="solid">
        <fgColor rgb="FF8D6445"/>
        <bgColor indexed="64"/>
      </patternFill>
    </fill>
    <fill>
      <patternFill patternType="solid">
        <fgColor rgb="FF9A7151"/>
        <bgColor indexed="64"/>
      </patternFill>
    </fill>
    <fill>
      <patternFill patternType="solid">
        <fgColor rgb="FFA77E5E"/>
        <bgColor indexed="64"/>
      </patternFill>
    </fill>
    <fill>
      <patternFill patternType="solid">
        <fgColor rgb="FFB58B6A"/>
        <bgColor indexed="64"/>
      </patternFill>
    </fill>
    <fill>
      <patternFill patternType="solid">
        <fgColor rgb="FFC29877"/>
        <bgColor indexed="64"/>
      </patternFill>
    </fill>
    <fill>
      <patternFill patternType="solid">
        <fgColor rgb="FFD0A583"/>
        <bgColor indexed="64"/>
      </patternFill>
    </fill>
    <fill>
      <patternFill patternType="solid">
        <fgColor rgb="FFDEB28F"/>
        <bgColor indexed="64"/>
      </patternFill>
    </fill>
    <fill>
      <patternFill patternType="solid">
        <fgColor rgb="FFEBC09C"/>
        <bgColor indexed="64"/>
      </patternFill>
    </fill>
    <fill>
      <patternFill patternType="solid">
        <fgColor rgb="FFFACDA7"/>
        <bgColor indexed="64"/>
      </patternFill>
    </fill>
    <fill>
      <patternFill patternType="solid">
        <fgColor rgb="FF825634"/>
        <bgColor indexed="64"/>
      </patternFill>
    </fill>
    <fill>
      <patternFill patternType="solid">
        <fgColor rgb="FF906341"/>
        <bgColor indexed="64"/>
      </patternFill>
    </fill>
    <fill>
      <patternFill patternType="solid">
        <fgColor rgb="FF9D704D"/>
        <bgColor indexed="64"/>
      </patternFill>
    </fill>
    <fill>
      <patternFill patternType="solid">
        <fgColor rgb="FFAA7D59"/>
        <bgColor indexed="64"/>
      </patternFill>
    </fill>
    <fill>
      <patternFill patternType="solid">
        <fgColor rgb="FFB88A65"/>
        <bgColor indexed="64"/>
      </patternFill>
    </fill>
    <fill>
      <patternFill patternType="solid">
        <fgColor rgb="FFC69772"/>
        <bgColor indexed="64"/>
      </patternFill>
    </fill>
    <fill>
      <patternFill patternType="solid">
        <fgColor rgb="FFD3A47E"/>
        <bgColor indexed="64"/>
      </patternFill>
    </fill>
    <fill>
      <patternFill patternType="solid">
        <fgColor rgb="FFE1B18A"/>
        <bgColor indexed="64"/>
      </patternFill>
    </fill>
    <fill>
      <patternFill patternType="solid">
        <fgColor rgb="FFEFBF97"/>
        <bgColor indexed="64"/>
      </patternFill>
    </fill>
    <fill>
      <patternFill patternType="solid">
        <fgColor rgb="FFFDCCA2"/>
        <bgColor indexed="64"/>
      </patternFill>
    </fill>
    <fill>
      <patternFill patternType="solid">
        <fgColor rgb="FF845530"/>
        <bgColor indexed="64"/>
      </patternFill>
    </fill>
    <fill>
      <patternFill patternType="solid">
        <fgColor rgb="FF92623C"/>
        <bgColor indexed="64"/>
      </patternFill>
    </fill>
    <fill>
      <patternFill patternType="solid">
        <fgColor rgb="FFA06F48"/>
        <bgColor indexed="64"/>
      </patternFill>
    </fill>
    <fill>
      <patternFill patternType="solid">
        <fgColor rgb="FFAD7C54"/>
        <bgColor indexed="64"/>
      </patternFill>
    </fill>
    <fill>
      <patternFill patternType="solid">
        <fgColor rgb="FFBB8960"/>
        <bgColor indexed="64"/>
      </patternFill>
    </fill>
    <fill>
      <patternFill patternType="solid">
        <fgColor rgb="FFC9966D"/>
        <bgColor indexed="64"/>
      </patternFill>
    </fill>
    <fill>
      <patternFill patternType="solid">
        <fgColor rgb="FFD6A379"/>
        <bgColor indexed="64"/>
      </patternFill>
    </fill>
    <fill>
      <patternFill patternType="solid">
        <fgColor rgb="FFE4B085"/>
        <bgColor indexed="64"/>
      </patternFill>
    </fill>
    <fill>
      <patternFill patternType="solid">
        <fgColor rgb="FFF2BE92"/>
        <bgColor indexed="64"/>
      </patternFill>
    </fill>
    <fill>
      <patternFill patternType="solid">
        <fgColor rgb="FF87542C"/>
        <bgColor indexed="64"/>
      </patternFill>
    </fill>
    <fill>
      <patternFill patternType="solid">
        <fgColor rgb="FF956137"/>
        <bgColor indexed="64"/>
      </patternFill>
    </fill>
    <fill>
      <patternFill patternType="solid">
        <fgColor rgb="FFA36E43"/>
        <bgColor indexed="64"/>
      </patternFill>
    </fill>
    <fill>
      <patternFill patternType="solid">
        <fgColor rgb="FFB07B4F"/>
        <bgColor indexed="64"/>
      </patternFill>
    </fill>
    <fill>
      <patternFill patternType="solid">
        <fgColor rgb="FFBE885C"/>
        <bgColor indexed="64"/>
      </patternFill>
    </fill>
    <fill>
      <patternFill patternType="solid">
        <fgColor rgb="FFCC9568"/>
        <bgColor indexed="64"/>
      </patternFill>
    </fill>
    <fill>
      <patternFill patternType="solid">
        <fgColor rgb="FFDAA274"/>
        <bgColor indexed="64"/>
      </patternFill>
    </fill>
    <fill>
      <patternFill patternType="solid">
        <fgColor rgb="FFE7AF80"/>
        <bgColor indexed="64"/>
      </patternFill>
    </fill>
    <fill>
      <patternFill patternType="solid">
        <fgColor rgb="FFF5BD8D"/>
        <bgColor indexed="64"/>
      </patternFill>
    </fill>
    <fill>
      <patternFill patternType="solid">
        <fgColor rgb="FF895326"/>
        <bgColor indexed="64"/>
      </patternFill>
    </fill>
    <fill>
      <patternFill patternType="solid">
        <fgColor rgb="FF976032"/>
        <bgColor indexed="64"/>
      </patternFill>
    </fill>
    <fill>
      <patternFill patternType="solid">
        <fgColor rgb="FFA56D3D"/>
        <bgColor indexed="64"/>
      </patternFill>
    </fill>
    <fill>
      <patternFill patternType="solid">
        <fgColor rgb="FFB37A4A"/>
        <bgColor indexed="64"/>
      </patternFill>
    </fill>
    <fill>
      <patternFill patternType="solid">
        <fgColor rgb="FFC18756"/>
        <bgColor indexed="64"/>
      </patternFill>
    </fill>
    <fill>
      <patternFill patternType="solid">
        <fgColor rgb="FFCE9463"/>
        <bgColor indexed="64"/>
      </patternFill>
    </fill>
    <fill>
      <patternFill patternType="solid">
        <fgColor rgb="FFDCA16F"/>
        <bgColor indexed="64"/>
      </patternFill>
    </fill>
    <fill>
      <patternFill patternType="solid">
        <fgColor rgb="FFEAAE7B"/>
        <bgColor indexed="64"/>
      </patternFill>
    </fill>
    <fill>
      <patternFill patternType="solid">
        <fgColor rgb="FFF8BC87"/>
        <bgColor indexed="64"/>
      </patternFill>
    </fill>
    <fill>
      <patternFill patternType="solid">
        <fgColor rgb="FF8A5321"/>
        <bgColor indexed="64"/>
      </patternFill>
    </fill>
    <fill>
      <patternFill patternType="solid">
        <fgColor rgb="FF995F2D"/>
        <bgColor indexed="64"/>
      </patternFill>
    </fill>
    <fill>
      <patternFill patternType="solid">
        <fgColor rgb="FFA76C38"/>
        <bgColor indexed="64"/>
      </patternFill>
    </fill>
    <fill>
      <patternFill patternType="solid">
        <fgColor rgb="FFB57945"/>
        <bgColor indexed="64"/>
      </patternFill>
    </fill>
    <fill>
      <patternFill patternType="solid">
        <fgColor rgb="FFC38651"/>
        <bgColor indexed="64"/>
      </patternFill>
    </fill>
    <fill>
      <patternFill patternType="solid">
        <fgColor rgb="FFD1935E"/>
        <bgColor indexed="64"/>
      </patternFill>
    </fill>
    <fill>
      <patternFill patternType="solid">
        <fgColor rgb="FFDFA06A"/>
        <bgColor indexed="64"/>
      </patternFill>
    </fill>
    <fill>
      <patternFill patternType="solid">
        <fgColor rgb="FFEDAE76"/>
        <bgColor indexed="64"/>
      </patternFill>
    </fill>
    <fill>
      <patternFill patternType="solid">
        <fgColor rgb="FFFBBB81"/>
        <bgColor indexed="64"/>
      </patternFill>
    </fill>
    <fill>
      <patternFill patternType="solid">
        <fgColor rgb="FFF0AD70"/>
        <bgColor indexed="64"/>
      </patternFill>
    </fill>
    <fill>
      <patternFill patternType="solid">
        <fgColor rgb="FFF3AC6B"/>
        <bgColor indexed="64"/>
      </patternFill>
    </fill>
    <fill>
      <patternFill patternType="solid">
        <fgColor rgb="FFF5AB66"/>
        <bgColor indexed="64"/>
      </patternFill>
    </fill>
    <fill>
      <patternFill patternType="solid">
        <fgColor rgb="FFF7AA60"/>
        <bgColor indexed="64"/>
      </patternFill>
    </fill>
    <fill>
      <patternFill patternType="solid">
        <fgColor rgb="FFFFBA7C"/>
        <bgColor indexed="64"/>
      </patternFill>
    </fill>
    <fill>
      <patternFill patternType="solid">
        <fgColor rgb="FF4B382E"/>
        <bgColor indexed="64"/>
      </patternFill>
    </fill>
    <fill>
      <patternFill patternType="solid">
        <fgColor rgb="FF4E372A"/>
        <bgColor indexed="64"/>
      </patternFill>
    </fill>
    <fill>
      <patternFill patternType="solid">
        <fgColor rgb="FF503626"/>
        <bgColor indexed="64"/>
      </patternFill>
    </fill>
    <fill>
      <patternFill patternType="solid">
        <fgColor rgb="FF533522"/>
        <bgColor indexed="64"/>
      </patternFill>
    </fill>
    <fill>
      <patternFill patternType="solid">
        <fgColor rgb="FF4F4540"/>
        <bgColor indexed="64"/>
      </patternFill>
    </fill>
    <fill>
      <patternFill patternType="solid">
        <fgColor rgb="FF53443C"/>
        <bgColor indexed="64"/>
      </patternFill>
    </fill>
    <fill>
      <patternFill patternType="solid">
        <fgColor rgb="FF574338"/>
        <bgColor indexed="64"/>
      </patternFill>
    </fill>
    <fill>
      <patternFill patternType="solid">
        <fgColor rgb="FF5A4234"/>
        <bgColor indexed="64"/>
      </patternFill>
    </fill>
    <fill>
      <patternFill patternType="solid">
        <fgColor rgb="FF5D4030"/>
        <bgColor indexed="64"/>
      </patternFill>
    </fill>
    <fill>
      <patternFill patternType="solid">
        <fgColor rgb="FF5F402C"/>
        <bgColor indexed="64"/>
      </patternFill>
    </fill>
    <fill>
      <patternFill patternType="solid">
        <fgColor rgb="FF5C524B"/>
        <bgColor indexed="64"/>
      </patternFill>
    </fill>
    <fill>
      <patternFill patternType="solid">
        <fgColor rgb="FF605147"/>
        <bgColor indexed="64"/>
      </patternFill>
    </fill>
    <fill>
      <patternFill patternType="solid">
        <fgColor rgb="FF645043"/>
        <bgColor indexed="64"/>
      </patternFill>
    </fill>
    <fill>
      <patternFill patternType="solid">
        <fgColor rgb="FF674F3F"/>
        <bgColor indexed="64"/>
      </patternFill>
    </fill>
    <fill>
      <patternFill patternType="solid">
        <fgColor rgb="FF6A4E3B"/>
        <bgColor indexed="64"/>
      </patternFill>
    </fill>
    <fill>
      <patternFill patternType="solid">
        <fgColor rgb="FF6D4D37"/>
        <bgColor indexed="64"/>
      </patternFill>
    </fill>
    <fill>
      <patternFill patternType="solid">
        <fgColor rgb="FFB49269"/>
        <bgColor indexed="64"/>
      </patternFill>
    </fill>
    <fill>
      <patternFill patternType="solid">
        <fgColor rgb="FFA8806E"/>
        <bgColor indexed="64"/>
      </patternFill>
    </fill>
    <fill>
      <patternFill patternType="solid">
        <fgColor rgb="FFCEA08F"/>
        <bgColor indexed="64"/>
      </patternFill>
    </fill>
    <fill>
      <patternFill patternType="solid">
        <fgColor rgb="FFDBB8A2"/>
        <bgColor indexed="64"/>
      </patternFill>
    </fill>
    <fill>
      <patternFill patternType="solid">
        <fgColor rgb="FFCDAD8F"/>
        <bgColor indexed="64"/>
      </patternFill>
    </fill>
    <fill>
      <patternFill patternType="solid">
        <fgColor rgb="FFB39376"/>
        <bgColor indexed="64"/>
      </patternFill>
    </fill>
    <fill>
      <patternFill patternType="solid">
        <fgColor rgb="FFD0AB97"/>
        <bgColor indexed="64"/>
      </patternFill>
    </fill>
    <fill>
      <patternFill patternType="solid">
        <fgColor rgb="FFB6917D"/>
        <bgColor indexed="64"/>
      </patternFill>
    </fill>
    <fill>
      <patternFill patternType="solid">
        <fgColor rgb="FFC0978A"/>
        <bgColor indexed="64"/>
      </patternFill>
    </fill>
    <fill>
      <patternFill patternType="solid">
        <fgColor rgb="FF483C32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C0FC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722F37"/>
        <bgColor indexed="64"/>
      </patternFill>
    </fill>
    <fill>
      <patternFill patternType="solid">
        <fgColor rgb="FF696658"/>
        <bgColor indexed="64"/>
      </patternFill>
    </fill>
    <fill>
      <patternFill patternType="solid">
        <fgColor rgb="FF757264"/>
        <bgColor indexed="64"/>
      </patternFill>
    </fill>
    <fill>
      <patternFill patternType="solid">
        <fgColor rgb="FF827F71"/>
        <bgColor indexed="64"/>
      </patternFill>
    </fill>
    <fill>
      <patternFill patternType="solid">
        <fgColor rgb="FF8F8B7E"/>
        <bgColor indexed="64"/>
      </patternFill>
    </fill>
    <fill>
      <patternFill patternType="solid">
        <fgColor rgb="FF9C9889"/>
        <bgColor indexed="64"/>
      </patternFill>
    </fill>
    <fill>
      <patternFill patternType="solid">
        <fgColor rgb="FFA8A596"/>
        <bgColor indexed="64"/>
      </patternFill>
    </fill>
    <fill>
      <patternFill patternType="solid">
        <fgColor rgb="FFB5B3A3"/>
        <bgColor indexed="64"/>
      </patternFill>
    </fill>
    <fill>
      <patternFill patternType="solid">
        <fgColor rgb="FFC4C2B3"/>
        <bgColor indexed="64"/>
      </patternFill>
    </fill>
    <fill>
      <patternFill patternType="solid">
        <fgColor rgb="FFD1CFBE"/>
        <bgColor indexed="64"/>
      </patternFill>
    </fill>
    <fill>
      <patternFill patternType="solid">
        <fgColor rgb="FFDEDCCA"/>
        <bgColor indexed="64"/>
      </patternFill>
    </fill>
    <fill>
      <patternFill patternType="solid">
        <fgColor rgb="FFEBE8D8"/>
        <bgColor indexed="64"/>
      </patternFill>
    </fill>
    <fill>
      <patternFill patternType="solid">
        <fgColor rgb="FFFAF7E6"/>
        <bgColor indexed="64"/>
      </patternFill>
    </fill>
    <fill>
      <patternFill patternType="solid">
        <fgColor rgb="FFD1BAA5"/>
        <bgColor indexed="64"/>
      </patternFill>
    </fill>
    <fill>
      <patternFill patternType="solid">
        <fgColor rgb="FFF0B781"/>
        <bgColor indexed="64"/>
      </patternFill>
    </fill>
    <fill>
      <patternFill patternType="solid">
        <fgColor rgb="FFAD8A78"/>
        <bgColor indexed="64"/>
      </patternFill>
    </fill>
    <fill>
      <patternFill patternType="solid">
        <fgColor rgb="FF857369"/>
        <bgColor indexed="64"/>
      </patternFill>
    </fill>
    <fill>
      <patternFill patternType="solid">
        <fgColor rgb="FFCCA895"/>
        <bgColor indexed="64"/>
      </patternFill>
    </fill>
    <fill>
      <patternFill patternType="solid">
        <fgColor rgb="FFEBC1AB"/>
        <bgColor indexed="64"/>
      </patternFill>
    </fill>
    <fill>
      <patternFill patternType="solid">
        <fgColor rgb="FFB3907D"/>
        <bgColor indexed="64"/>
      </patternFill>
    </fill>
    <fill>
      <patternFill patternType="solid">
        <fgColor rgb="FF8C6F5F"/>
        <bgColor indexed="64"/>
      </patternFill>
    </fill>
    <fill>
      <patternFill patternType="solid">
        <fgColor rgb="FFB38860"/>
        <bgColor indexed="64"/>
      </patternFill>
    </fill>
    <fill>
      <patternFill patternType="solid">
        <fgColor rgb="FF918273"/>
        <bgColor indexed="64"/>
      </patternFill>
    </fill>
    <fill>
      <patternFill patternType="solid">
        <fgColor rgb="FF92827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1F0B7"/>
        <bgColor indexed="64"/>
      </patternFill>
    </fill>
    <fill>
      <patternFill patternType="solid">
        <fgColor rgb="FF316E4E"/>
        <bgColor indexed="64"/>
      </patternFill>
    </fill>
    <fill>
      <patternFill patternType="solid">
        <fgColor rgb="FF3A7A59"/>
        <bgColor indexed="64"/>
      </patternFill>
    </fill>
    <fill>
      <patternFill patternType="solid">
        <fgColor rgb="FF428764"/>
        <bgColor indexed="64"/>
      </patternFill>
    </fill>
    <fill>
      <patternFill patternType="solid">
        <fgColor rgb="FF4A946E"/>
        <bgColor indexed="64"/>
      </patternFill>
    </fill>
    <fill>
      <patternFill patternType="solid">
        <fgColor rgb="FF50A177"/>
        <bgColor indexed="64"/>
      </patternFill>
    </fill>
    <fill>
      <patternFill patternType="solid">
        <fgColor rgb="FF58AD82"/>
        <bgColor indexed="64"/>
      </patternFill>
    </fill>
    <fill>
      <patternFill patternType="solid">
        <fgColor rgb="FF61BA8C"/>
        <bgColor indexed="64"/>
      </patternFill>
    </fill>
    <fill>
      <patternFill patternType="solid">
        <fgColor rgb="FF67C796"/>
        <bgColor indexed="64"/>
      </patternFill>
    </fill>
    <fill>
      <patternFill patternType="solid">
        <fgColor rgb="FF70D4A0"/>
        <bgColor indexed="64"/>
      </patternFill>
    </fill>
    <fill>
      <patternFill patternType="solid">
        <fgColor rgb="FF78E3AC"/>
        <bgColor indexed="64"/>
      </patternFill>
    </fill>
    <fill>
      <patternFill patternType="solid">
        <fgColor rgb="FF8AFFC2"/>
        <bgColor indexed="64"/>
      </patternFill>
    </fill>
    <fill>
      <patternFill patternType="solid">
        <fgColor rgb="FF854C33"/>
        <bgColor indexed="64"/>
      </patternFill>
    </fill>
    <fill>
      <patternFill patternType="solid">
        <fgColor rgb="FFF4F1F9"/>
        <bgColor indexed="64"/>
      </patternFill>
    </fill>
    <fill>
      <patternFill patternType="solid">
        <fgColor rgb="FF296F8F"/>
        <bgColor indexed="64"/>
      </patternFill>
    </fill>
    <fill>
      <patternFill patternType="solid">
        <fgColor rgb="FF8AB3C6"/>
        <bgColor indexed="64"/>
      </patternFill>
    </fill>
    <fill>
      <patternFill patternType="solid">
        <fgColor rgb="FFEBCBD6"/>
        <bgColor indexed="64"/>
      </patternFill>
    </fill>
    <fill>
      <patternFill patternType="solid">
        <fgColor rgb="FF731134"/>
        <bgColor indexed="64"/>
      </patternFill>
    </fill>
    <fill>
      <patternFill patternType="solid">
        <fgColor rgb="FF89C6E1"/>
        <bgColor indexed="64"/>
      </patternFill>
    </fill>
    <fill>
      <patternFill patternType="solid">
        <fgColor rgb="FFCBD6EB"/>
        <bgColor indexed="64"/>
      </patternFill>
    </fill>
    <fill>
      <patternFill patternType="solid">
        <fgColor rgb="FF9C6C32"/>
        <bgColor indexed="64"/>
      </patternFill>
    </fill>
    <fill>
      <patternFill patternType="solid">
        <fgColor rgb="FF6E3797"/>
        <bgColor indexed="64"/>
      </patternFill>
    </fill>
    <fill>
      <patternFill patternType="solid">
        <fgColor rgb="FF2861A6"/>
        <bgColor indexed="64"/>
      </patternFill>
    </fill>
    <fill>
      <patternFill patternType="solid">
        <fgColor rgb="FF95B1D3"/>
        <bgColor indexed="64"/>
      </patternFill>
    </fill>
    <fill>
      <patternFill patternType="solid">
        <fgColor rgb="FFEEF3DB"/>
        <bgColor indexed="64"/>
      </patternFill>
    </fill>
    <fill>
      <patternFill patternType="solid">
        <fgColor rgb="FF738E0E"/>
        <bgColor indexed="64"/>
      </patternFill>
    </fill>
    <fill>
      <patternFill patternType="solid">
        <fgColor rgb="FF98BDEA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B4814E"/>
        <bgColor indexed="64"/>
      </patternFill>
    </fill>
    <fill>
      <patternFill patternType="solid">
        <fgColor rgb="FF8155AD"/>
        <bgColor indexed="64"/>
      </patternFill>
    </fill>
    <fill>
      <patternFill patternType="solid">
        <fgColor rgb="FF4284C0"/>
        <bgColor indexed="64"/>
      </patternFill>
    </fill>
    <fill>
      <patternFill patternType="solid">
        <fgColor rgb="FFBECEDC"/>
        <bgColor indexed="64"/>
      </patternFill>
    </fill>
    <fill>
      <patternFill patternType="solid">
        <fgColor rgb="FFB7C371"/>
        <bgColor indexed="64"/>
      </patternFill>
    </fill>
    <fill>
      <patternFill patternType="solid">
        <fgColor rgb="FF9AAF1F"/>
        <bgColor indexed="64"/>
      </patternFill>
    </fill>
    <fill>
      <patternFill patternType="solid">
        <fgColor rgb="FFC6DBEE"/>
        <bgColor indexed="64"/>
      </patternFill>
    </fill>
    <fill>
      <patternFill patternType="solid">
        <fgColor rgb="FF71B7C3"/>
        <bgColor indexed="64"/>
      </patternFill>
    </fill>
    <fill>
      <patternFill patternType="solid">
        <fgColor rgb="FF965D3E"/>
        <bgColor indexed="64"/>
      </patternFill>
    </fill>
    <fill>
      <patternFill patternType="solid">
        <fgColor rgb="FF5F4391"/>
        <bgColor indexed="64"/>
      </patternFill>
    </fill>
    <fill>
      <patternFill patternType="solid">
        <fgColor rgb="FF3479A0"/>
        <bgColor indexed="64"/>
      </patternFill>
    </fill>
    <fill>
      <patternFill patternType="solid">
        <fgColor rgb="FF9FBDCD"/>
        <bgColor indexed="64"/>
      </patternFill>
    </fill>
    <fill>
      <patternFill patternType="solid">
        <fgColor rgb="FFF2E0E6"/>
        <bgColor indexed="64"/>
      </patternFill>
    </fill>
    <fill>
      <patternFill patternType="solid">
        <fgColor rgb="FF89173A"/>
        <bgColor indexed="64"/>
      </patternFill>
    </fill>
    <fill>
      <patternFill patternType="solid">
        <fgColor rgb="FFA1CDE5"/>
        <bgColor indexed="64"/>
      </patternFill>
    </fill>
    <fill>
      <patternFill patternType="solid">
        <fgColor rgb="FFE0E6F2"/>
        <bgColor indexed="64"/>
      </patternFill>
    </fill>
    <fill>
      <patternFill patternType="solid">
        <fgColor rgb="FFB27756"/>
        <bgColor indexed="64"/>
      </patternFill>
    </fill>
    <fill>
      <patternFill patternType="solid">
        <fgColor rgb="FF795CAC"/>
        <bgColor indexed="64"/>
      </patternFill>
    </fill>
    <fill>
      <patternFill patternType="solid">
        <fgColor rgb="FF4A95BE"/>
        <bgColor indexed="64"/>
      </patternFill>
    </fill>
    <fill>
      <patternFill patternType="solid">
        <fgColor rgb="FFC3D4DD"/>
        <bgColor indexed="64"/>
      </patternFill>
    </fill>
    <fill>
      <patternFill patternType="solid">
        <fgColor rgb="FFC2788F"/>
        <bgColor indexed="64"/>
      </patternFill>
    </fill>
    <fill>
      <patternFill patternType="solid">
        <fgColor rgb="FFB1234F"/>
        <bgColor indexed="64"/>
      </patternFill>
    </fill>
    <fill>
      <patternFill patternType="solid">
        <fgColor rgb="FFCBE2EF"/>
        <bgColor indexed="64"/>
      </patternFill>
    </fill>
    <fill>
      <patternFill patternType="solid">
        <fgColor rgb="FF788FC2"/>
        <bgColor indexed="64"/>
      </patternFill>
    </fill>
    <fill>
      <patternFill patternType="solid">
        <fgColor rgb="FF94653A"/>
        <bgColor indexed="64"/>
      </patternFill>
    </fill>
    <fill>
      <patternFill patternType="solid">
        <fgColor rgb="FF673F8F"/>
        <bgColor indexed="64"/>
      </patternFill>
    </fill>
    <fill>
      <patternFill patternType="solid">
        <fgColor rgb="FF2F6A9F"/>
        <bgColor indexed="64"/>
      </patternFill>
    </fill>
    <fill>
      <patternFill patternType="solid">
        <fgColor rgb="FF99B4CD"/>
        <bgColor indexed="64"/>
      </patternFill>
    </fill>
    <fill>
      <patternFill patternType="solid">
        <fgColor rgb="FFEEF1DB"/>
        <bgColor indexed="64"/>
      </patternFill>
    </fill>
    <fill>
      <patternFill patternType="solid">
        <fgColor rgb="FF768614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DBEEF1"/>
        <bgColor indexed="64"/>
      </patternFill>
    </fill>
    <fill>
      <patternFill patternType="solid">
        <fgColor rgb="FFCDB299"/>
        <bgColor indexed="64"/>
      </patternFill>
    </fill>
    <fill>
      <patternFill patternType="solid">
        <fgColor rgb="FFDDCCC3"/>
        <bgColor indexed="64"/>
      </patternFill>
    </fill>
    <fill>
      <patternFill patternType="solid">
        <fgColor rgb="FFCDAF9F"/>
        <bgColor indexed="64"/>
      </patternFill>
    </fill>
    <fill>
      <patternFill patternType="solid">
        <fgColor rgb="FFDCCDBE"/>
        <bgColor indexed="64"/>
      </patternFill>
    </fill>
    <fill>
      <patternFill patternType="solid">
        <fgColor rgb="FFC69D8A"/>
        <bgColor indexed="64"/>
      </patternFill>
    </fill>
    <fill>
      <patternFill patternType="solid">
        <fgColor rgb="FFA2C8C2"/>
        <bgColor indexed="64"/>
      </patternFill>
    </fill>
    <fill>
      <patternFill patternType="solid">
        <fgColor rgb="FF4052AA"/>
        <bgColor indexed="64"/>
      </patternFill>
    </fill>
    <fill>
      <patternFill patternType="solid">
        <fgColor rgb="FFD3D5AD"/>
        <bgColor indexed="64"/>
      </patternFill>
    </fill>
    <fill>
      <patternFill patternType="solid">
        <fgColor rgb="FFC24940"/>
        <bgColor indexed="64"/>
      </patternFill>
    </fill>
    <fill>
      <patternFill patternType="solid">
        <fgColor rgb="FFDBCCBD"/>
        <bgColor indexed="64"/>
      </patternFill>
    </fill>
    <fill>
      <patternFill patternType="solid">
        <fgColor rgb="FFD9E8F3"/>
        <bgColor indexed="64"/>
      </patternFill>
    </fill>
    <fill>
      <patternFill patternType="solid">
        <fgColor rgb="FFF4F3D9"/>
        <bgColor indexed="64"/>
      </patternFill>
    </fill>
    <fill>
      <patternFill patternType="solid">
        <fgColor rgb="FFF3D9D9"/>
        <bgColor indexed="64"/>
      </patternFill>
    </fill>
    <fill>
      <patternFill patternType="solid">
        <fgColor rgb="FFE7F3D9"/>
        <bgColor indexed="64"/>
      </patternFill>
    </fill>
    <fill>
      <patternFill patternType="solid">
        <fgColor rgb="FFD9E7F3"/>
        <bgColor indexed="64"/>
      </patternFill>
    </fill>
    <fill>
      <patternFill patternType="solid">
        <fgColor rgb="FFE6D9F3"/>
        <bgColor indexed="64"/>
      </patternFill>
    </fill>
    <fill>
      <patternFill patternType="solid">
        <fgColor rgb="FFCDB399"/>
        <bgColor indexed="64"/>
      </patternFill>
    </fill>
    <fill>
      <patternFill patternType="solid">
        <fgColor rgb="FF8B9CA7"/>
        <bgColor indexed="64"/>
      </patternFill>
    </fill>
    <fill>
      <patternFill patternType="solid">
        <fgColor rgb="FFA8A78B"/>
        <bgColor indexed="64"/>
      </patternFill>
    </fill>
    <fill>
      <patternFill patternType="solid">
        <fgColor rgb="FFA78B8B"/>
        <bgColor indexed="64"/>
      </patternFill>
    </fill>
    <fill>
      <patternFill patternType="solid">
        <fgColor rgb="FF9AA78B"/>
        <bgColor indexed="64"/>
      </patternFill>
    </fill>
    <fill>
      <patternFill patternType="solid">
        <fgColor rgb="FF8B9AA7"/>
        <bgColor indexed="64"/>
      </patternFill>
    </fill>
    <fill>
      <patternFill patternType="solid">
        <fgColor rgb="FF998BA7"/>
        <bgColor indexed="64"/>
      </patternFill>
    </fill>
    <fill>
      <patternFill patternType="solid">
        <fgColor rgb="FFDDCEC5"/>
        <bgColor indexed="64"/>
      </patternFill>
    </fill>
    <fill>
      <patternFill patternType="solid">
        <fgColor rgb="FFE2ECF4"/>
        <bgColor indexed="64"/>
      </patternFill>
    </fill>
    <fill>
      <patternFill patternType="solid">
        <fgColor rgb="FFE2F4F1"/>
        <bgColor indexed="64"/>
      </patternFill>
    </fill>
    <fill>
      <patternFill patternType="solid">
        <fgColor rgb="FFE2E5F4"/>
        <bgColor indexed="64"/>
      </patternFill>
    </fill>
    <fill>
      <patternFill patternType="solid">
        <fgColor rgb="FFE2F4E8"/>
        <bgColor indexed="64"/>
      </patternFill>
    </fill>
    <fill>
      <patternFill patternType="solid">
        <fgColor rgb="FFE2EEF4"/>
        <bgColor indexed="64"/>
      </patternFill>
    </fill>
    <fill>
      <patternFill patternType="solid">
        <fgColor rgb="FFF4E2EE"/>
        <bgColor indexed="64"/>
      </patternFill>
    </fill>
    <fill>
      <patternFill patternType="solid">
        <fgColor rgb="FFCCAE9E"/>
        <bgColor indexed="64"/>
      </patternFill>
    </fill>
    <fill>
      <patternFill patternType="solid">
        <fgColor rgb="FF6AA3CE"/>
        <bgColor indexed="64"/>
      </patternFill>
    </fill>
    <fill>
      <patternFill patternType="solid">
        <fgColor rgb="FF6ACEC0"/>
        <bgColor indexed="64"/>
      </patternFill>
    </fill>
    <fill>
      <patternFill patternType="solid">
        <fgColor rgb="FFA4829C"/>
        <bgColor indexed="64"/>
      </patternFill>
    </fill>
    <fill>
      <patternFill patternType="solid">
        <fgColor rgb="FF6ACE8E"/>
        <bgColor indexed="64"/>
      </patternFill>
    </fill>
    <fill>
      <patternFill patternType="solid">
        <fgColor rgb="FF6AAACE"/>
        <bgColor indexed="64"/>
      </patternFill>
    </fill>
    <fill>
      <patternFill patternType="solid">
        <fgColor rgb="FFCE6AAA"/>
        <bgColor indexed="64"/>
      </patternFill>
    </fill>
    <fill>
      <patternFill patternType="solid">
        <fgColor rgb="FF8DBAD9"/>
        <bgColor indexed="64"/>
      </patternFill>
    </fill>
    <fill>
      <patternFill patternType="solid">
        <fgColor rgb="FFDBD98D"/>
        <bgColor indexed="64"/>
      </patternFill>
    </fill>
    <fill>
      <patternFill patternType="solid">
        <fgColor rgb="FFD98D8D"/>
        <bgColor indexed="64"/>
      </patternFill>
    </fill>
    <fill>
      <patternFill patternType="solid">
        <fgColor rgb="FFB5D98D"/>
        <bgColor indexed="64"/>
      </patternFill>
    </fill>
    <fill>
      <patternFill patternType="solid">
        <fgColor rgb="FF8DB5D9"/>
        <bgColor indexed="64"/>
      </patternFill>
    </fill>
    <fill>
      <patternFill patternType="solid">
        <fgColor rgb="FFB38DD9"/>
        <bgColor indexed="64"/>
      </patternFill>
    </fill>
    <fill>
      <patternFill patternType="solid">
        <fgColor rgb="FFC5CDD3"/>
        <bgColor indexed="64"/>
      </patternFill>
    </fill>
    <fill>
      <patternFill patternType="solid">
        <fgColor rgb="FFD3D3C5"/>
        <bgColor indexed="64"/>
      </patternFill>
    </fill>
    <fill>
      <patternFill patternType="solid">
        <fgColor rgb="FFD3C5C5"/>
        <bgColor indexed="64"/>
      </patternFill>
    </fill>
    <fill>
      <patternFill patternType="solid">
        <fgColor rgb="FFCCD3C5"/>
        <bgColor indexed="64"/>
      </patternFill>
    </fill>
    <fill>
      <patternFill patternType="solid">
        <fgColor rgb="FFC5CCD3"/>
        <bgColor indexed="64"/>
      </patternFill>
    </fill>
    <fill>
      <patternFill patternType="solid">
        <fgColor rgb="FFCCC5D3"/>
        <bgColor indexed="64"/>
      </patternFill>
    </fill>
    <fill>
      <patternFill patternType="solid">
        <fgColor rgb="FFF2FCFB"/>
        <bgColor indexed="64"/>
      </patternFill>
    </fill>
    <fill>
      <patternFill patternType="solid">
        <fgColor rgb="FF84A2B8"/>
        <bgColor indexed="64"/>
      </patternFill>
    </fill>
    <fill>
      <patternFill patternType="solid">
        <fgColor rgb="FFACAFC4"/>
        <bgColor indexed="64"/>
      </patternFill>
    </fill>
    <fill>
      <patternFill patternType="solid">
        <fgColor rgb="FFF4F8FA"/>
        <bgColor indexed="64"/>
      </patternFill>
    </fill>
    <fill>
      <patternFill patternType="solid">
        <fgColor rgb="FF175787"/>
        <bgColor indexed="64"/>
      </patternFill>
    </fill>
    <fill>
      <patternFill patternType="solid">
        <fgColor rgb="FF84CCC2"/>
        <bgColor indexed="64"/>
      </patternFill>
    </fill>
    <fill>
      <patternFill patternType="solid">
        <fgColor rgb="FF293BA9"/>
        <bgColor indexed="64"/>
      </patternFill>
    </fill>
    <fill>
      <patternFill patternType="solid">
        <fgColor rgb="FF66BBEA"/>
        <bgColor indexed="64"/>
      </patternFill>
    </fill>
    <fill>
      <patternFill patternType="solid">
        <fgColor rgb="FF408CC0"/>
        <bgColor indexed="64"/>
      </patternFill>
    </fill>
    <fill>
      <patternFill patternType="solid">
        <fgColor rgb="FFE1E1D1"/>
        <bgColor indexed="64"/>
      </patternFill>
    </fill>
    <fill>
      <patternFill patternType="solid">
        <fgColor rgb="FFC270AB"/>
        <bgColor indexed="64"/>
      </patternFill>
    </fill>
    <fill>
      <patternFill patternType="solid">
        <fgColor rgb="FF84CC34"/>
        <bgColor indexed="64"/>
      </patternFill>
    </fill>
    <fill>
      <patternFill patternType="solid">
        <fgColor rgb="FF1E74AE"/>
        <bgColor indexed="64"/>
      </patternFill>
    </fill>
    <fill>
      <patternFill patternType="solid">
        <fgColor rgb="FFDAD9A5"/>
        <bgColor indexed="64"/>
      </patternFill>
    </fill>
    <fill>
      <patternFill patternType="solid">
        <fgColor rgb="FFCC3434"/>
        <bgColor indexed="64"/>
      </patternFill>
    </fill>
    <fill>
      <patternFill patternType="solid">
        <fgColor rgb="FF8FC1EF"/>
        <bgColor indexed="64"/>
      </patternFill>
    </fill>
    <fill>
      <patternFill patternType="solid">
        <fgColor rgb="FF5588AB"/>
        <bgColor indexed="64"/>
      </patternFill>
    </fill>
    <fill>
      <patternFill patternType="solid">
        <fgColor rgb="FFF2F1C1"/>
        <bgColor indexed="64"/>
      </patternFill>
    </fill>
    <fill>
      <patternFill patternType="solid">
        <fgColor rgb="FFB18181"/>
        <bgColor indexed="64"/>
      </patternFill>
    </fill>
    <fill>
      <patternFill patternType="solid">
        <fgColor rgb="FFCADAE8"/>
        <bgColor indexed="64"/>
      </patternFill>
    </fill>
    <fill>
      <patternFill patternType="solid">
        <fgColor rgb="FF948CD9"/>
        <bgColor indexed="64"/>
      </patternFill>
    </fill>
    <fill>
      <patternFill patternType="solid">
        <fgColor rgb="FF8034CC"/>
        <bgColor indexed="64"/>
      </patternFill>
    </fill>
    <fill>
      <patternFill patternType="solid">
        <fgColor rgb="FF2F709D"/>
        <bgColor indexed="64"/>
      </patternFill>
    </fill>
    <fill>
      <patternFill patternType="solid">
        <fgColor rgb="FFCFCEB0"/>
        <bgColor indexed="64"/>
      </patternFill>
    </fill>
    <fill>
      <patternFill patternType="solid">
        <fgColor rgb="FFB84848"/>
        <bgColor indexed="64"/>
      </patternFill>
    </fill>
    <fill>
      <patternFill patternType="solid">
        <fgColor rgb="FF69A725"/>
        <bgColor indexed="64"/>
      </patternFill>
    </fill>
    <fill>
      <patternFill patternType="solid">
        <fgColor rgb="FF99C1E5"/>
        <bgColor indexed="64"/>
      </patternFill>
    </fill>
    <fill>
      <patternFill patternType="solid">
        <fgColor rgb="FF6625A7"/>
        <bgColor indexed="64"/>
      </patternFill>
    </fill>
    <fill>
      <patternFill patternType="solid">
        <fgColor rgb="FF4C8DBE"/>
        <bgColor indexed="64"/>
      </patternFill>
    </fill>
    <fill>
      <patternFill patternType="solid">
        <fgColor rgb="FFCBF1EC"/>
        <bgColor indexed="64"/>
      </patternFill>
    </fill>
    <fill>
      <patternFill patternType="solid">
        <fgColor rgb="FF7A84C2"/>
        <bgColor indexed="64"/>
      </patternFill>
    </fill>
    <fill>
      <patternFill patternType="solid">
        <fgColor rgb="FF40CA71"/>
        <bgColor indexed="64"/>
      </patternFill>
    </fill>
    <fill>
      <patternFill patternType="solid">
        <fgColor rgb="FFCDE3EF"/>
        <bgColor indexed="64"/>
      </patternFill>
    </fill>
    <fill>
      <patternFill patternType="solid">
        <fgColor rgb="FFCA4099"/>
        <bgColor indexed="64"/>
      </patternFill>
    </fill>
    <fill>
      <patternFill patternType="solid">
        <fgColor rgb="FF33719F"/>
        <bgColor indexed="64"/>
      </patternFill>
    </fill>
    <fill>
      <patternFill patternType="solid">
        <fgColor rgb="FFB5CFCB"/>
        <bgColor indexed="64"/>
      </patternFill>
    </fill>
    <fill>
      <patternFill patternType="solid">
        <fgColor rgb="FF4F5EB5"/>
        <bgColor indexed="64"/>
      </patternFill>
    </fill>
    <fill>
      <patternFill patternType="solid">
        <fgColor rgb="FF29A957"/>
        <bgColor indexed="64"/>
      </patternFill>
    </fill>
    <fill>
      <patternFill patternType="solid">
        <fgColor rgb="FFA0CCE4"/>
        <bgColor indexed="64"/>
      </patternFill>
    </fill>
    <fill>
      <patternFill patternType="solid">
        <fgColor rgb="FFA9297B"/>
        <bgColor indexed="64"/>
      </patternFill>
    </fill>
    <fill>
      <patternFill patternType="solid">
        <fgColor rgb="FF85B814"/>
        <bgColor indexed="64"/>
      </patternFill>
    </fill>
    <fill>
      <patternFill patternType="solid">
        <fgColor rgb="FF95B848"/>
        <bgColor indexed="64"/>
      </patternFill>
    </fill>
    <fill>
      <patternFill patternType="solid">
        <fgColor rgb="FF7AC2A0"/>
        <bgColor indexed="64"/>
      </patternFill>
    </fill>
    <fill>
      <patternFill patternType="solid">
        <fgColor rgb="FF0F8F52"/>
        <bgColor indexed="64"/>
      </patternFill>
    </fill>
    <fill>
      <patternFill patternType="solid">
        <fgColor rgb="FF8F0F4C"/>
        <bgColor indexed="64"/>
      </patternFill>
    </fill>
    <fill>
      <patternFill patternType="solid">
        <fgColor rgb="FFC27A9C"/>
        <bgColor indexed="64"/>
      </patternFill>
    </fill>
    <fill>
      <patternFill patternType="solid">
        <fgColor rgb="FF6D48B8"/>
        <bgColor indexed="64"/>
      </patternFill>
    </fill>
    <fill>
      <patternFill patternType="solid">
        <fgColor rgb="FF4B14B8"/>
        <bgColor indexed="64"/>
      </patternFill>
    </fill>
    <fill>
      <patternFill patternType="solid">
        <fgColor rgb="FFCCCA82"/>
        <bgColor indexed="64"/>
      </patternFill>
    </fill>
    <fill>
      <patternFill patternType="solid">
        <fgColor rgb="FF63A9E9"/>
        <bgColor indexed="64"/>
      </patternFill>
    </fill>
    <fill>
      <patternFill patternType="solid">
        <fgColor rgb="FFEAE896"/>
        <bgColor indexed="64"/>
      </patternFill>
    </fill>
    <fill>
      <patternFill patternType="solid">
        <fgColor rgb="FFA6C0D8"/>
        <bgColor indexed="64"/>
      </patternFill>
    </fill>
    <fill>
      <patternFill patternType="solid">
        <fgColor rgb="FF68C0B3"/>
        <bgColor indexed="64"/>
      </patternFill>
    </fill>
    <fill>
      <patternFill patternType="solid">
        <fgColor rgb="FFD3E1E9"/>
        <bgColor indexed="64"/>
      </patternFill>
    </fill>
    <fill>
      <patternFill patternType="solid">
        <fgColor rgb="FFF7F0E9"/>
        <bgColor indexed="64"/>
      </patternFill>
    </fill>
    <fill>
      <patternFill patternType="solid">
        <fgColor rgb="FF269DEE"/>
        <bgColor indexed="64"/>
      </patternFill>
    </fill>
    <fill>
      <patternFill patternType="solid">
        <fgColor rgb="FFE8E7AB"/>
        <bgColor indexed="64"/>
      </patternFill>
    </fill>
    <fill>
      <patternFill patternType="solid">
        <fgColor rgb="FFE95D5D"/>
        <bgColor indexed="64"/>
      </patternFill>
    </fill>
    <fill>
      <patternFill patternType="solid">
        <fgColor rgb="FFB5FA1A"/>
        <bgColor indexed="64"/>
      </patternFill>
    </fill>
    <fill>
      <patternFill patternType="solid">
        <fgColor rgb="FF98CBFA"/>
        <bgColor indexed="64"/>
      </patternFill>
    </fill>
    <fill>
      <patternFill patternType="solid">
        <fgColor rgb="FF651AFA"/>
        <bgColor indexed="64"/>
      </patternFill>
    </fill>
    <fill>
      <patternFill patternType="solid">
        <fgColor rgb="FFD6B390"/>
        <bgColor indexed="64"/>
      </patternFill>
    </fill>
    <fill>
      <patternFill patternType="solid">
        <fgColor rgb="FF468BBA"/>
        <bgColor indexed="64"/>
      </patternFill>
    </fill>
    <fill>
      <patternFill patternType="solid">
        <fgColor rgb="FFC9C9B5"/>
        <bgColor indexed="64"/>
      </patternFill>
    </fill>
    <fill>
      <patternFill patternType="solid">
        <fgColor rgb="FFBE7474"/>
        <bgColor indexed="64"/>
      </patternFill>
    </fill>
    <fill>
      <patternFill patternType="solid">
        <fgColor rgb="FF9BC739"/>
        <bgColor indexed="64"/>
      </patternFill>
    </fill>
    <fill>
      <patternFill patternType="solid">
        <fgColor rgb="FF9EC1E0"/>
        <bgColor indexed="64"/>
      </patternFill>
    </fill>
    <fill>
      <patternFill patternType="solid">
        <fgColor rgb="FF6839C7"/>
        <bgColor indexed="64"/>
      </patternFill>
    </fill>
    <fill>
      <patternFill patternType="solid">
        <fgColor rgb="FFF0EAE6"/>
        <bgColor indexed="64"/>
      </patternFill>
    </fill>
    <fill>
      <patternFill patternType="solid">
        <fgColor rgb="FFA5BBCB"/>
        <bgColor indexed="64"/>
      </patternFill>
    </fill>
    <fill>
      <patternFill patternType="solid">
        <fgColor rgb="FFB0B9F2"/>
        <bgColor indexed="64"/>
      </patternFill>
    </fill>
    <fill>
      <patternFill patternType="solid">
        <fgColor rgb="FF8CE4BA"/>
        <bgColor indexed="64"/>
      </patternFill>
    </fill>
    <fill>
      <patternFill patternType="solid">
        <fgColor rgb="FFF0F9FE"/>
        <bgColor indexed="64"/>
      </patternFill>
    </fill>
    <fill>
      <patternFill patternType="solid">
        <fgColor rgb="FFE48CB6"/>
        <bgColor indexed="64"/>
      </patternFill>
    </fill>
    <fill>
      <patternFill patternType="solid">
        <fgColor rgb="FFCAAC9C"/>
        <bgColor indexed="64"/>
      </patternFill>
    </fill>
    <fill>
      <patternFill patternType="solid">
        <fgColor rgb="FF175583"/>
        <bgColor indexed="64"/>
      </patternFill>
    </fill>
    <fill>
      <patternFill patternType="solid">
        <fgColor rgb="FF5EBAAD"/>
        <bgColor indexed="64"/>
      </patternFill>
    </fill>
    <fill>
      <patternFill patternType="solid">
        <fgColor rgb="FF283AA4"/>
        <bgColor indexed="64"/>
      </patternFill>
    </fill>
    <fill>
      <patternFill patternType="solid">
        <fgColor rgb="FF0F8B50"/>
        <bgColor indexed="64"/>
      </patternFill>
    </fill>
    <fill>
      <patternFill patternType="solid">
        <fgColor rgb="FF36A5E2"/>
        <bgColor indexed="64"/>
      </patternFill>
    </fill>
    <fill>
      <patternFill patternType="solid">
        <fgColor rgb="FF8B0F4A"/>
        <bgColor indexed="64"/>
      </patternFill>
    </fill>
    <fill>
      <patternFill patternType="solid">
        <fgColor rgb="FFDBD1C7"/>
        <bgColor indexed="64"/>
      </patternFill>
    </fill>
    <fill>
      <patternFill patternType="solid">
        <fgColor rgb="FF2A77AC"/>
        <bgColor indexed="64"/>
      </patternFill>
    </fill>
    <fill>
      <patternFill patternType="solid">
        <fgColor rgb="FFC6C591"/>
        <bgColor indexed="64"/>
      </patternFill>
    </fill>
    <fill>
      <patternFill patternType="solid">
        <fgColor rgb="FFC34747"/>
        <bgColor indexed="64"/>
      </patternFill>
    </fill>
    <fill>
      <patternFill patternType="solid">
        <fgColor rgb="FF88B71F"/>
        <bgColor indexed="64"/>
      </patternFill>
    </fill>
    <fill>
      <patternFill patternType="solid">
        <fgColor rgb="FF74B3E2"/>
        <bgColor indexed="64"/>
      </patternFill>
    </fill>
    <fill>
      <patternFill patternType="solid">
        <fgColor rgb="FF521FB7"/>
        <bgColor indexed="64"/>
      </patternFill>
    </fill>
    <fill>
      <patternFill patternType="solid">
        <fgColor rgb="FFA8917A"/>
        <bgColor indexed="64"/>
      </patternFill>
    </fill>
    <fill>
      <patternFill patternType="solid">
        <fgColor rgb="FF4A6272"/>
        <bgColor indexed="64"/>
      </patternFill>
    </fill>
    <fill>
      <patternFill patternType="solid">
        <fgColor rgb="FFD1CF6D"/>
        <bgColor indexed="64"/>
      </patternFill>
    </fill>
    <fill>
      <patternFill patternType="solid">
        <fgColor rgb="FF856B6B"/>
        <bgColor indexed="64"/>
      </patternFill>
    </fill>
    <fill>
      <patternFill patternType="solid">
        <fgColor rgb="FF697B41"/>
        <bgColor indexed="64"/>
      </patternFill>
    </fill>
    <fill>
      <patternFill patternType="solid">
        <fgColor rgb="FF859FB7"/>
        <bgColor indexed="64"/>
      </patternFill>
    </fill>
    <fill>
      <patternFill patternType="solid">
        <fgColor rgb="FF54417B"/>
        <bgColor indexed="64"/>
      </patternFill>
    </fill>
    <fill>
      <patternFill patternType="solid">
        <fgColor rgb="FFD8C9C0"/>
        <bgColor indexed="64"/>
      </patternFill>
    </fill>
    <fill>
      <patternFill patternType="solid">
        <fgColor rgb="FF819CB1"/>
        <bgColor indexed="64"/>
      </patternFill>
    </fill>
    <fill>
      <patternFill patternType="solid">
        <fgColor rgb="FFC5EDE7"/>
        <bgColor indexed="64"/>
      </patternFill>
    </fill>
    <fill>
      <patternFill patternType="solid">
        <fgColor rgb="FF7587F1"/>
        <bgColor indexed="64"/>
      </patternFill>
    </fill>
    <fill>
      <patternFill patternType="solid">
        <fgColor rgb="FF4FE39D"/>
        <bgColor indexed="64"/>
      </patternFill>
    </fill>
    <fill>
      <patternFill patternType="solid">
        <fgColor rgb="FFB4E4FE"/>
        <bgColor indexed="64"/>
      </patternFill>
    </fill>
    <fill>
      <patternFill patternType="solid">
        <fgColor rgb="FFE34F95"/>
        <bgColor indexed="64"/>
      </patternFill>
    </fill>
    <fill>
      <patternFill patternType="solid">
        <fgColor rgb="FFB18167"/>
        <bgColor indexed="64"/>
      </patternFill>
    </fill>
    <fill>
      <patternFill patternType="solid">
        <fgColor rgb="FF0B2A41"/>
        <bgColor indexed="64"/>
      </patternFill>
    </fill>
    <fill>
      <patternFill patternType="solid">
        <fgColor rgb="FF3B9185"/>
        <bgColor indexed="64"/>
      </patternFill>
    </fill>
    <fill>
      <patternFill patternType="solid">
        <fgColor rgb="FF182368"/>
        <bgColor indexed="64"/>
      </patternFill>
    </fill>
    <fill>
      <patternFill patternType="solid">
        <fgColor rgb="FF074527"/>
        <bgColor indexed="64"/>
      </patternFill>
    </fill>
    <fill>
      <patternFill patternType="solid">
        <fgColor rgb="FF187CB4"/>
        <bgColor indexed="64"/>
      </patternFill>
    </fill>
    <fill>
      <patternFill patternType="solid">
        <fgColor rgb="FF4507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4A0BE"/>
        <bgColor indexed="64"/>
      </patternFill>
    </fill>
    <fill>
      <patternFill patternType="solid">
        <fgColor rgb="FFCAC739"/>
        <bgColor indexed="64"/>
      </patternFill>
    </fill>
    <fill>
      <patternFill patternType="solid">
        <fgColor rgb="FF5F95B9"/>
        <bgColor indexed="64"/>
      </patternFill>
    </fill>
    <fill>
      <patternFill patternType="solid">
        <fgColor rgb="FF6CA2C6"/>
        <bgColor indexed="64"/>
      </patternFill>
    </fill>
    <fill>
      <patternFill patternType="solid">
        <fgColor rgb="FF527994"/>
        <bgColor indexed="64"/>
      </patternFill>
    </fill>
    <fill>
      <patternFill patternType="solid">
        <fgColor rgb="FF4E6B7E"/>
        <bgColor indexed="64"/>
      </patternFill>
    </fill>
    <fill>
      <patternFill patternType="solid">
        <fgColor rgb="FF62869E"/>
        <bgColor indexed="64"/>
      </patternFill>
    </fill>
    <fill>
      <patternFill patternType="solid">
        <fgColor rgb="FF467CA0"/>
        <bgColor indexed="64"/>
      </patternFill>
    </fill>
    <fill>
      <patternFill patternType="solid">
        <fgColor rgb="FFE2E086"/>
        <bgColor indexed="64"/>
      </patternFill>
    </fill>
    <fill>
      <patternFill patternType="solid">
        <fgColor rgb="FFE4E29C"/>
        <bgColor indexed="64"/>
      </patternFill>
    </fill>
    <fill>
      <patternFill patternType="solid">
        <fgColor rgb="FFF1EFA9"/>
        <bgColor indexed="64"/>
      </patternFill>
    </fill>
    <fill>
      <patternFill patternType="solid">
        <fgColor rgb="FFE9E77F"/>
        <bgColor indexed="64"/>
      </patternFill>
    </fill>
    <fill>
      <patternFill patternType="solid">
        <fgColor rgb="FFA27676"/>
        <bgColor indexed="64"/>
      </patternFill>
    </fill>
    <fill>
      <patternFill patternType="solid">
        <fgColor rgb="FFC08C8C"/>
        <bgColor indexed="64"/>
      </patternFill>
    </fill>
    <fill>
      <patternFill patternType="solid">
        <fgColor rgb="FFAD6B6B"/>
        <bgColor indexed="64"/>
      </patternFill>
    </fill>
    <fill>
      <patternFill patternType="solid">
        <fgColor rgb="FF84A046"/>
        <bgColor indexed="64"/>
      </patternFill>
    </fill>
    <fill>
      <patternFill patternType="solid">
        <fgColor rgb="FF90AB55"/>
        <bgColor indexed="64"/>
      </patternFill>
    </fill>
    <fill>
      <patternFill patternType="solid">
        <fgColor rgb="FFA1C454"/>
        <bgColor indexed="64"/>
      </patternFill>
    </fill>
    <fill>
      <patternFill patternType="solid">
        <fgColor rgb="FF88AB3B"/>
        <bgColor indexed="64"/>
      </patternFill>
    </fill>
    <fill>
      <patternFill patternType="solid">
        <fgColor rgb="FFACC0D2"/>
        <bgColor indexed="64"/>
      </patternFill>
    </fill>
    <fill>
      <patternFill patternType="solid">
        <fgColor rgb="FFB6CDE2"/>
        <bgColor indexed="64"/>
      </patternFill>
    </fill>
    <fill>
      <patternFill patternType="solid">
        <fgColor rgb="FF92B5D4"/>
        <bgColor indexed="64"/>
      </patternFill>
    </fill>
    <fill>
      <patternFill patternType="solid">
        <fgColor rgb="FF6446A0"/>
        <bgColor indexed="64"/>
      </patternFill>
    </fill>
    <fill>
      <patternFill patternType="solid">
        <fgColor rgb="FF7255AB"/>
        <bgColor indexed="64"/>
      </patternFill>
    </fill>
    <fill>
      <patternFill patternType="solid">
        <fgColor rgb="FF7954C4"/>
        <bgColor indexed="64"/>
      </patternFill>
    </fill>
    <fill>
      <patternFill patternType="solid">
        <fgColor rgb="FF603BA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6AB55"/>
        <bgColor indexed="64"/>
      </patternFill>
    </fill>
    <fill>
      <patternFill patternType="solid">
        <fgColor rgb="FF55AB9D"/>
        <bgColor indexed="64"/>
      </patternFill>
    </fill>
    <fill>
      <patternFill patternType="solid">
        <fgColor rgb="FF5755AB"/>
        <bgColor indexed="64"/>
      </patternFill>
    </fill>
    <fill>
      <patternFill patternType="solid">
        <fgColor rgb="FFAB5599"/>
        <bgColor indexed="64"/>
      </patternFill>
    </fill>
    <fill>
      <patternFill patternType="solid">
        <fgColor rgb="FFE896D8"/>
        <bgColor indexed="64"/>
      </patternFill>
    </fill>
    <fill>
      <patternFill patternType="solid">
        <fgColor rgb="FFE8B796"/>
        <bgColor indexed="64"/>
      </patternFill>
    </fill>
    <fill>
      <patternFill patternType="solid">
        <fgColor rgb="FFB7E896"/>
        <bgColor indexed="64"/>
      </patternFill>
    </fill>
    <fill>
      <patternFill patternType="solid">
        <fgColor rgb="FF96E8D8"/>
        <bgColor indexed="64"/>
      </patternFill>
    </fill>
    <fill>
      <patternFill patternType="solid">
        <fgColor rgb="FF8B81B1"/>
        <bgColor indexed="64"/>
      </patternFill>
    </fill>
    <fill>
      <patternFill patternType="solid">
        <fgColor rgb="FFB1819E"/>
        <bgColor indexed="64"/>
      </patternFill>
    </fill>
    <fill>
      <patternFill patternType="solid">
        <fgColor rgb="FFB19F81"/>
        <bgColor indexed="64"/>
      </patternFill>
    </fill>
    <fill>
      <patternFill patternType="solid">
        <fgColor rgb="FF8AB181"/>
        <bgColor indexed="64"/>
      </patternFill>
    </fill>
    <fill>
      <patternFill patternType="solid">
        <fgColor rgb="FFB8487D"/>
        <bgColor indexed="64"/>
      </patternFill>
    </fill>
    <fill>
      <patternFill patternType="solid">
        <fgColor rgb="FFB89B48"/>
        <bgColor indexed="64"/>
      </patternFill>
    </fill>
    <fill>
      <patternFill patternType="solid">
        <fgColor rgb="FF50B848"/>
        <bgColor indexed="64"/>
      </patternFill>
    </fill>
    <fill>
      <patternFill patternType="solid">
        <fgColor rgb="FF48A8B8"/>
        <bgColor indexed="64"/>
      </patternFill>
    </fill>
    <fill>
      <patternFill patternType="solid">
        <fgColor rgb="FFB5D8A6"/>
        <bgColor indexed="64"/>
      </patternFill>
    </fill>
    <fill>
      <patternFill patternType="solid">
        <fgColor rgb="FFA6D8D4"/>
        <bgColor indexed="64"/>
      </patternFill>
    </fill>
    <fill>
      <patternFill patternType="solid">
        <fgColor rgb="FFACA6D8"/>
        <bgColor indexed="64"/>
      </patternFill>
    </fill>
    <fill>
      <patternFill patternType="solid">
        <fgColor rgb="FFD8A6C9"/>
        <bgColor indexed="64"/>
      </patternFill>
    </fill>
    <fill>
      <patternFill patternType="solid">
        <fgColor rgb="FF48B885"/>
        <bgColor indexed="64"/>
      </patternFill>
    </fill>
    <fill>
      <patternFill patternType="solid">
        <fgColor rgb="FF4865B8"/>
        <bgColor indexed="64"/>
      </patternFill>
    </fill>
    <fill>
      <patternFill patternType="solid">
        <fgColor rgb="FFB348B8"/>
        <bgColor indexed="64"/>
      </patternFill>
    </fill>
    <fill>
      <patternFill patternType="solid">
        <fgColor rgb="FFB858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CD89"/>
        <bgColor indexed="64"/>
      </patternFill>
    </fill>
    <fill>
      <patternFill patternType="solid">
        <fgColor rgb="FFBA9F73"/>
        <bgColor indexed="64"/>
      </patternFill>
    </fill>
    <fill>
      <patternFill patternType="solid">
        <fgColor rgb="FFBD9A6A"/>
        <bgColor indexed="64"/>
      </patternFill>
    </fill>
    <fill>
      <patternFill patternType="solid">
        <fgColor rgb="FFDEBE92"/>
        <bgColor indexed="64"/>
      </patternFill>
    </fill>
    <fill>
      <patternFill patternType="solid">
        <fgColor rgb="FFD49C8A"/>
        <bgColor indexed="64"/>
      </patternFill>
    </fill>
    <fill>
      <patternFill patternType="solid">
        <fgColor rgb="FFCCA087"/>
        <bgColor indexed="64"/>
      </patternFill>
    </fill>
    <fill>
      <patternFill patternType="solid">
        <fgColor rgb="FFB88972"/>
        <bgColor indexed="64"/>
      </patternFill>
    </fill>
    <fill>
      <patternFill patternType="solid">
        <fgColor rgb="FFC99C85"/>
        <bgColor indexed="64"/>
      </patternFill>
    </fill>
    <fill>
      <patternFill patternType="solid">
        <fgColor rgb="FFE8C4BA"/>
        <bgColor indexed="64"/>
      </patternFill>
    </fill>
    <fill>
      <patternFill patternType="solid">
        <fgColor rgb="FFE0C2B6"/>
        <bgColor indexed="64"/>
      </patternFill>
    </fill>
    <fill>
      <patternFill patternType="solid">
        <fgColor rgb="FFD9BDB0"/>
        <bgColor indexed="64"/>
      </patternFill>
    </fill>
    <fill>
      <patternFill patternType="solid">
        <fgColor rgb="FFD19D77"/>
        <bgColor indexed="64"/>
      </patternFill>
    </fill>
    <fill>
      <patternFill patternType="solid">
        <fgColor rgb="FFD6A985"/>
        <bgColor indexed="64"/>
      </patternFill>
    </fill>
    <fill>
      <patternFill patternType="solid">
        <fgColor rgb="FFAB8165"/>
        <bgColor indexed="64"/>
      </patternFill>
    </fill>
    <fill>
      <patternFill patternType="solid">
        <fgColor rgb="FFDEB390"/>
        <bgColor indexed="64"/>
      </patternFill>
    </fill>
    <fill>
      <patternFill patternType="solid">
        <fgColor rgb="FFD9B8A7"/>
        <bgColor indexed="64"/>
      </patternFill>
    </fill>
    <fill>
      <patternFill patternType="solid">
        <fgColor rgb="FFBF8E7A"/>
        <bgColor indexed="64"/>
      </patternFill>
    </fill>
    <fill>
      <patternFill patternType="solid">
        <fgColor rgb="FFB0895A"/>
        <bgColor indexed="64"/>
      </patternFill>
    </fill>
    <fill>
      <patternFill patternType="solid">
        <fgColor rgb="FFC79673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indexed="64"/>
      </left>
      <right style="thin">
        <color auto="1"/>
      </right>
      <top style="thin">
        <color theme="0" tint="-0.2499465926084170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medium">
        <color indexed="64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medium">
        <color indexed="64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2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176" fontId="0" fillId="0" borderId="0" xfId="3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79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3" fillId="0" borderId="9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179" fontId="3" fillId="0" borderId="9" xfId="0" applyNumberFormat="1" applyFont="1" applyBorder="1" applyAlignment="1">
      <alignment horizontal="center" vertical="center"/>
    </xf>
    <xf numFmtId="177" fontId="3" fillId="0" borderId="18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/>
    </xf>
    <xf numFmtId="179" fontId="3" fillId="0" borderId="18" xfId="0" applyNumberFormat="1" applyFont="1" applyBorder="1" applyAlignment="1">
      <alignment horizontal="center" vertical="center"/>
    </xf>
    <xf numFmtId="179" fontId="3" fillId="3" borderId="9" xfId="0" applyNumberFormat="1" applyFont="1" applyFill="1" applyBorder="1" applyAlignment="1">
      <alignment horizontal="center" vertical="center"/>
    </xf>
    <xf numFmtId="179" fontId="3" fillId="3" borderId="3" xfId="0" applyNumberFormat="1" applyFont="1" applyFill="1" applyBorder="1" applyAlignment="1">
      <alignment horizontal="center" vertical="center"/>
    </xf>
    <xf numFmtId="179" fontId="3" fillId="3" borderId="4" xfId="0" applyNumberFormat="1" applyFont="1" applyFill="1" applyBorder="1" applyAlignment="1">
      <alignment horizontal="center" vertical="center"/>
    </xf>
    <xf numFmtId="179" fontId="3" fillId="3" borderId="2" xfId="0" applyNumberFormat="1" applyFont="1" applyFill="1" applyBorder="1" applyAlignment="1">
      <alignment horizontal="center" vertical="center"/>
    </xf>
    <xf numFmtId="179" fontId="3" fillId="3" borderId="18" xfId="0" applyNumberFormat="1" applyFont="1" applyFill="1" applyBorder="1" applyAlignment="1">
      <alignment horizontal="center" vertical="center"/>
    </xf>
    <xf numFmtId="179" fontId="3" fillId="4" borderId="9" xfId="0" applyNumberFormat="1" applyFont="1" applyFill="1" applyBorder="1" applyAlignment="1">
      <alignment horizontal="center" vertical="center"/>
    </xf>
    <xf numFmtId="179" fontId="3" fillId="4" borderId="3" xfId="0" applyNumberFormat="1" applyFont="1" applyFill="1" applyBorder="1" applyAlignment="1">
      <alignment horizontal="center" vertical="center"/>
    </xf>
    <xf numFmtId="179" fontId="3" fillId="4" borderId="4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4" borderId="18" xfId="0" applyNumberFormat="1" applyFont="1" applyFill="1" applyBorder="1" applyAlignment="1">
      <alignment horizontal="center" vertical="center"/>
    </xf>
    <xf numFmtId="178" fontId="3" fillId="2" borderId="3" xfId="0" applyNumberFormat="1" applyFont="1" applyFill="1" applyBorder="1" applyAlignment="1">
      <alignment horizontal="center" vertical="center"/>
    </xf>
    <xf numFmtId="176" fontId="3" fillId="0" borderId="3" xfId="3" applyNumberFormat="1" applyFont="1" applyBorder="1" applyAlignment="1">
      <alignment horizontal="center" vertical="center"/>
    </xf>
    <xf numFmtId="176" fontId="3" fillId="0" borderId="4" xfId="3" applyNumberFormat="1" applyFont="1" applyBorder="1" applyAlignment="1">
      <alignment horizontal="center" vertical="center"/>
    </xf>
    <xf numFmtId="176" fontId="3" fillId="0" borderId="2" xfId="3" applyNumberFormat="1" applyFont="1" applyBorder="1" applyAlignment="1">
      <alignment horizontal="center" vertical="center"/>
    </xf>
    <xf numFmtId="41" fontId="3" fillId="0" borderId="3" xfId="2" applyFont="1" applyBorder="1" applyAlignment="1">
      <alignment horizontal="center" vertical="center"/>
    </xf>
    <xf numFmtId="41" fontId="3" fillId="0" borderId="4" xfId="2" applyFont="1" applyBorder="1" applyAlignment="1">
      <alignment horizontal="center" vertical="center"/>
    </xf>
    <xf numFmtId="41" fontId="3" fillId="0" borderId="2" xfId="2" applyFont="1" applyBorder="1" applyAlignment="1">
      <alignment horizontal="center" vertical="center"/>
    </xf>
    <xf numFmtId="176" fontId="3" fillId="0" borderId="20" xfId="3" applyNumberFormat="1" applyFont="1" applyBorder="1" applyAlignment="1">
      <alignment horizontal="center" vertical="center"/>
    </xf>
    <xf numFmtId="176" fontId="3" fillId="0" borderId="9" xfId="3" applyNumberFormat="1" applyFont="1" applyBorder="1" applyAlignment="1">
      <alignment horizontal="center" vertical="center"/>
    </xf>
    <xf numFmtId="176" fontId="3" fillId="0" borderId="21" xfId="3" applyNumberFormat="1" applyFont="1" applyBorder="1" applyAlignment="1">
      <alignment horizontal="center" vertical="center"/>
    </xf>
    <xf numFmtId="176" fontId="3" fillId="0" borderId="22" xfId="3" applyNumberFormat="1" applyFont="1" applyBorder="1" applyAlignment="1">
      <alignment horizontal="center" vertical="center"/>
    </xf>
    <xf numFmtId="176" fontId="3" fillId="0" borderId="23" xfId="3" applyNumberFormat="1" applyFont="1" applyBorder="1" applyAlignment="1">
      <alignment horizontal="center" vertical="center"/>
    </xf>
    <xf numFmtId="178" fontId="3" fillId="2" borderId="21" xfId="0" applyNumberFormat="1" applyFont="1" applyFill="1" applyBorder="1" applyAlignment="1">
      <alignment horizontal="center" vertical="center"/>
    </xf>
    <xf numFmtId="176" fontId="3" fillId="0" borderId="24" xfId="3" applyNumberFormat="1" applyFont="1" applyBorder="1" applyAlignment="1">
      <alignment horizontal="center" vertical="center"/>
    </xf>
    <xf numFmtId="176" fontId="3" fillId="0" borderId="18" xfId="3" applyNumberFormat="1" applyFont="1" applyBorder="1" applyAlignment="1">
      <alignment horizontal="center" vertical="center"/>
    </xf>
    <xf numFmtId="41" fontId="3" fillId="0" borderId="20" xfId="2" applyFont="1" applyBorder="1" applyAlignment="1">
      <alignment horizontal="center" vertical="center"/>
    </xf>
    <xf numFmtId="41" fontId="3" fillId="0" borderId="9" xfId="2" applyFont="1" applyBorder="1" applyAlignment="1">
      <alignment horizontal="center" vertical="center"/>
    </xf>
    <xf numFmtId="41" fontId="3" fillId="0" borderId="10" xfId="2" applyFont="1" applyBorder="1" applyAlignment="1">
      <alignment horizontal="center" vertical="center"/>
    </xf>
    <xf numFmtId="41" fontId="3" fillId="0" borderId="21" xfId="2" applyFont="1" applyBorder="1" applyAlignment="1">
      <alignment horizontal="center" vertical="center"/>
    </xf>
    <xf numFmtId="41" fontId="3" fillId="0" borderId="12" xfId="2" applyFont="1" applyBorder="1" applyAlignment="1">
      <alignment horizontal="center" vertical="center"/>
    </xf>
    <xf numFmtId="41" fontId="3" fillId="0" borderId="22" xfId="2" applyFont="1" applyBorder="1" applyAlignment="1">
      <alignment horizontal="center" vertical="center"/>
    </xf>
    <xf numFmtId="41" fontId="3" fillId="0" borderId="14" xfId="2" applyFont="1" applyBorder="1" applyAlignment="1">
      <alignment horizontal="center" vertical="center"/>
    </xf>
    <xf numFmtId="41" fontId="3" fillId="0" borderId="23" xfId="2" applyFont="1" applyBorder="1" applyAlignment="1">
      <alignment horizontal="center" vertical="center"/>
    </xf>
    <xf numFmtId="41" fontId="3" fillId="0" borderId="16" xfId="2" applyFont="1" applyBorder="1" applyAlignment="1">
      <alignment horizontal="center" vertical="center"/>
    </xf>
    <xf numFmtId="41" fontId="3" fillId="2" borderId="21" xfId="2" applyFont="1" applyFill="1" applyBorder="1" applyAlignment="1">
      <alignment horizontal="center" vertical="center"/>
    </xf>
    <xf numFmtId="41" fontId="3" fillId="2" borderId="3" xfId="2" applyFont="1" applyFill="1" applyBorder="1" applyAlignment="1">
      <alignment horizontal="center" vertical="center"/>
    </xf>
    <xf numFmtId="41" fontId="3" fillId="2" borderId="12" xfId="2" applyFont="1" applyFill="1" applyBorder="1" applyAlignment="1">
      <alignment horizontal="center" vertical="center"/>
    </xf>
    <xf numFmtId="41" fontId="3" fillId="0" borderId="24" xfId="2" applyFont="1" applyBorder="1" applyAlignment="1">
      <alignment horizontal="center" vertical="center"/>
    </xf>
    <xf numFmtId="41" fontId="3" fillId="0" borderId="18" xfId="2" applyFont="1" applyBorder="1" applyAlignment="1">
      <alignment horizontal="center" vertical="center"/>
    </xf>
    <xf numFmtId="41" fontId="3" fillId="0" borderId="19" xfId="2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5" borderId="2" xfId="0" applyNumberFormat="1" applyFont="1" applyFill="1" applyBorder="1" applyAlignment="1">
      <alignment horizontal="center" vertical="center"/>
    </xf>
    <xf numFmtId="179" fontId="7" fillId="5" borderId="2" xfId="0" applyNumberFormat="1" applyFont="1" applyFill="1" applyBorder="1" applyAlignment="1">
      <alignment horizontal="center" vertical="center"/>
    </xf>
    <xf numFmtId="179" fontId="7" fillId="147" borderId="2" xfId="0" applyNumberFormat="1" applyFont="1" applyFill="1" applyBorder="1" applyAlignment="1">
      <alignment horizontal="center" vertical="center"/>
    </xf>
    <xf numFmtId="179" fontId="7" fillId="129" borderId="2" xfId="0" applyNumberFormat="1" applyFont="1" applyFill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9" fontId="7" fillId="17" borderId="3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143" borderId="3" xfId="0" applyNumberFormat="1" applyFont="1" applyFill="1" applyBorder="1" applyAlignment="1">
      <alignment horizontal="center" vertical="center"/>
    </xf>
    <xf numFmtId="179" fontId="7" fillId="12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9" fontId="7" fillId="7" borderId="3" xfId="0" applyNumberFormat="1" applyFont="1" applyFill="1" applyBorder="1" applyAlignment="1">
      <alignment horizontal="center" vertical="center"/>
    </xf>
    <xf numFmtId="179" fontId="7" fillId="148" borderId="3" xfId="0" applyNumberFormat="1" applyFont="1" applyFill="1" applyBorder="1" applyAlignment="1">
      <alignment horizontal="center" vertical="center"/>
    </xf>
    <xf numFmtId="179" fontId="7" fillId="130" borderId="3" xfId="0" applyNumberFormat="1" applyFont="1" applyFill="1" applyBorder="1" applyAlignment="1">
      <alignment horizontal="center" vertical="center"/>
    </xf>
    <xf numFmtId="179" fontId="7" fillId="29" borderId="3" xfId="0" applyNumberFormat="1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179" fontId="7" fillId="8" borderId="3" xfId="0" applyNumberFormat="1" applyFont="1" applyFill="1" applyBorder="1" applyAlignment="1">
      <alignment horizontal="center" vertical="center"/>
    </xf>
    <xf numFmtId="179" fontId="7" fillId="111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vertical="center"/>
    </xf>
    <xf numFmtId="179" fontId="7" fillId="9" borderId="3" xfId="0" applyNumberFormat="1" applyFont="1" applyFill="1" applyBorder="1" applyAlignment="1">
      <alignment horizontal="center" vertical="center"/>
    </xf>
    <xf numFmtId="179" fontId="7" fillId="121" borderId="3" xfId="0" applyNumberFormat="1" applyFont="1" applyFill="1" applyBorder="1" applyAlignment="1">
      <alignment horizontal="center" vertical="center"/>
    </xf>
    <xf numFmtId="179" fontId="7" fillId="4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10" borderId="3" xfId="0" applyFont="1" applyFill="1" applyBorder="1" applyAlignment="1">
      <alignment horizontal="center" vertical="center"/>
    </xf>
    <xf numFmtId="179" fontId="7" fillId="10" borderId="3" xfId="0" applyNumberFormat="1" applyFont="1" applyFill="1" applyBorder="1" applyAlignment="1">
      <alignment horizontal="center" vertical="center"/>
    </xf>
    <xf numFmtId="179" fontId="7" fillId="149" borderId="3" xfId="0" applyNumberFormat="1" applyFont="1" applyFill="1" applyBorder="1" applyAlignment="1">
      <alignment horizontal="center" vertical="center"/>
    </xf>
    <xf numFmtId="179" fontId="7" fillId="131" borderId="3" xfId="0" applyNumberFormat="1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179" fontId="7" fillId="11" borderId="3" xfId="0" applyNumberFormat="1" applyFont="1" applyFill="1" applyBorder="1" applyAlignment="1">
      <alignment horizontal="center" vertical="center"/>
    </xf>
    <xf numFmtId="179" fontId="7" fillId="151" borderId="3" xfId="0" applyNumberFormat="1" applyFont="1" applyFill="1" applyBorder="1" applyAlignment="1">
      <alignment horizontal="center" vertical="center"/>
    </xf>
    <xf numFmtId="179" fontId="7" fillId="102" borderId="3" xfId="0" applyNumberFormat="1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179" fontId="7" fillId="12" borderId="3" xfId="0" applyNumberFormat="1" applyFont="1" applyFill="1" applyBorder="1" applyAlignment="1">
      <alignment horizontal="center" vertical="center"/>
    </xf>
    <xf numFmtId="179" fontId="7" fillId="144" borderId="3" xfId="0" applyNumberFormat="1" applyFont="1" applyFill="1" applyBorder="1" applyAlignment="1">
      <alignment horizontal="center" vertical="center"/>
    </xf>
    <xf numFmtId="179" fontId="7" fillId="112" borderId="3" xfId="0" applyNumberFormat="1" applyFont="1" applyFill="1" applyBorder="1" applyAlignment="1">
      <alignment horizontal="center" vertical="center"/>
    </xf>
    <xf numFmtId="179" fontId="7" fillId="51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13" borderId="3" xfId="0" applyFont="1" applyFill="1" applyBorder="1" applyAlignment="1">
      <alignment horizontal="center" vertical="center"/>
    </xf>
    <xf numFmtId="179" fontId="7" fillId="13" borderId="3" xfId="0" applyNumberFormat="1" applyFont="1" applyFill="1" applyBorder="1" applyAlignment="1">
      <alignment horizontal="center" vertical="center"/>
    </xf>
    <xf numFmtId="179" fontId="7" fillId="150" borderId="3" xfId="0" applyNumberFormat="1" applyFont="1" applyFill="1" applyBorder="1" applyAlignment="1">
      <alignment horizontal="center" vertical="center"/>
    </xf>
    <xf numFmtId="179" fontId="7" fillId="122" borderId="3" xfId="0" applyNumberFormat="1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179" fontId="7" fillId="14" borderId="3" xfId="0" applyNumberFormat="1" applyFont="1" applyFill="1" applyBorder="1" applyAlignment="1">
      <alignment horizontal="center" vertical="center"/>
    </xf>
    <xf numFmtId="179" fontId="7" fillId="145" borderId="3" xfId="0" applyNumberFormat="1" applyFont="1" applyFill="1" applyBorder="1" applyAlignment="1">
      <alignment horizontal="center" vertical="center"/>
    </xf>
    <xf numFmtId="179" fontId="7" fillId="132" borderId="3" xfId="0" applyNumberFormat="1" applyFont="1" applyFill="1" applyBorder="1" applyAlignment="1">
      <alignment horizontal="center" vertical="center"/>
    </xf>
    <xf numFmtId="179" fontId="7" fillId="18" borderId="3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79" fontId="7" fillId="15" borderId="3" xfId="0" applyNumberFormat="1" applyFont="1" applyFill="1" applyBorder="1" applyAlignment="1">
      <alignment horizontal="center" vertical="center"/>
    </xf>
    <xf numFmtId="179" fontId="7" fillId="141" borderId="3" xfId="0" applyNumberFormat="1" applyFont="1" applyFill="1" applyBorder="1" applyAlignment="1">
      <alignment horizontal="center" vertical="center"/>
    </xf>
    <xf numFmtId="179" fontId="7" fillId="62" borderId="3" xfId="0" applyNumberFormat="1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179" fontId="7" fillId="16" borderId="3" xfId="0" applyNumberFormat="1" applyFont="1" applyFill="1" applyBorder="1" applyAlignment="1">
      <alignment horizontal="center" vertical="center"/>
    </xf>
    <xf numFmtId="179" fontId="7" fillId="92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17" borderId="3" xfId="0" applyNumberFormat="1" applyFont="1" applyFill="1" applyBorder="1" applyAlignment="1">
      <alignment horizontal="center" vertical="center"/>
    </xf>
    <xf numFmtId="179" fontId="7" fillId="146" borderId="3" xfId="0" applyNumberFormat="1" applyFont="1" applyFill="1" applyBorder="1" applyAlignment="1">
      <alignment horizontal="center" vertical="center"/>
    </xf>
    <xf numFmtId="179" fontId="7" fillId="30" borderId="3" xfId="0" applyNumberFormat="1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179" fontId="7" fillId="103" borderId="3" xfId="0" applyNumberFormat="1" applyFont="1" applyFill="1" applyBorder="1" applyAlignment="1">
      <alignment horizontal="center" vertical="center"/>
    </xf>
    <xf numFmtId="179" fontId="7" fillId="72" borderId="3" xfId="0" applyNumberFormat="1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179" fontId="7" fillId="19" borderId="3" xfId="0" applyNumberFormat="1" applyFont="1" applyFill="1" applyBorder="1" applyAlignment="1">
      <alignment horizontal="center" vertical="center"/>
    </xf>
    <xf numFmtId="179" fontId="7" fillId="21" borderId="3" xfId="0" applyNumberFormat="1" applyFont="1" applyFill="1" applyBorder="1" applyAlignment="1">
      <alignment horizontal="center" vertical="center"/>
    </xf>
    <xf numFmtId="179" fontId="7" fillId="113" borderId="3" xfId="0" applyNumberFormat="1" applyFont="1" applyFill="1" applyBorder="1" applyAlignment="1">
      <alignment horizontal="center" vertical="center"/>
    </xf>
    <xf numFmtId="179" fontId="7" fillId="82" borderId="3" xfId="0" applyNumberFormat="1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179" fontId="7" fillId="20" borderId="3" xfId="0" applyNumberFormat="1" applyFont="1" applyFill="1" applyBorder="1" applyAlignment="1">
      <alignment horizontal="center" vertical="center"/>
    </xf>
    <xf numFmtId="179" fontId="7" fillId="123" borderId="3" xfId="0" applyNumberFormat="1" applyFont="1" applyFill="1" applyBorder="1" applyAlignment="1">
      <alignment horizontal="center" vertical="center"/>
    </xf>
    <xf numFmtId="179" fontId="7" fillId="41" borderId="3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21" borderId="3" xfId="0" applyFont="1" applyFill="1" applyBorder="1" applyAlignment="1">
      <alignment horizontal="center" vertical="center"/>
    </xf>
    <xf numFmtId="179" fontId="7" fillId="133" borderId="3" xfId="0" applyNumberFormat="1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79" fontId="7" fillId="22" borderId="3" xfId="0" applyNumberFormat="1" applyFont="1" applyFill="1" applyBorder="1" applyAlignment="1">
      <alignment horizontal="center" vertical="center"/>
    </xf>
    <xf numFmtId="179" fontId="7" fillId="140" borderId="3" xfId="0" applyNumberFormat="1" applyFont="1" applyFill="1" applyBorder="1" applyAlignment="1">
      <alignment horizontal="center" vertical="center"/>
    </xf>
    <xf numFmtId="0" fontId="7" fillId="163" borderId="2" xfId="0" applyNumberFormat="1" applyFont="1" applyFill="1" applyBorder="1" applyAlignment="1">
      <alignment horizontal="center" vertical="center"/>
    </xf>
    <xf numFmtId="179" fontId="7" fillId="163" borderId="2" xfId="0" applyNumberFormat="1" applyFont="1" applyFill="1" applyBorder="1" applyAlignment="1">
      <alignment horizontal="center" vertical="center"/>
    </xf>
    <xf numFmtId="0" fontId="7" fillId="23" borderId="3" xfId="0" applyFont="1" applyFill="1" applyBorder="1" applyAlignment="1">
      <alignment horizontal="center" vertical="center"/>
    </xf>
    <xf numFmtId="179" fontId="7" fillId="23" borderId="3" xfId="0" applyNumberFormat="1" applyFont="1" applyFill="1" applyBorder="1" applyAlignment="1">
      <alignment horizontal="center" vertical="center"/>
    </xf>
    <xf numFmtId="179" fontId="7" fillId="139" borderId="3" xfId="0" applyNumberFormat="1" applyFont="1" applyFill="1" applyBorder="1" applyAlignment="1">
      <alignment horizontal="center" vertical="center"/>
    </xf>
    <xf numFmtId="0" fontId="7" fillId="164" borderId="2" xfId="0" applyNumberFormat="1" applyFont="1" applyFill="1" applyBorder="1" applyAlignment="1">
      <alignment horizontal="center" vertical="center"/>
    </xf>
    <xf numFmtId="179" fontId="7" fillId="164" borderId="2" xfId="0" applyNumberFormat="1" applyFont="1" applyFill="1" applyBorder="1" applyAlignment="1">
      <alignment horizontal="center" vertical="center"/>
    </xf>
    <xf numFmtId="0" fontId="7" fillId="24" borderId="3" xfId="0" applyFont="1" applyFill="1" applyBorder="1" applyAlignment="1">
      <alignment horizontal="center" vertical="center"/>
    </xf>
    <xf numFmtId="179" fontId="7" fillId="24" borderId="3" xfId="0" applyNumberFormat="1" applyFont="1" applyFill="1" applyBorder="1" applyAlignment="1">
      <alignment horizontal="center" vertical="center"/>
    </xf>
    <xf numFmtId="0" fontId="7" fillId="165" borderId="2" xfId="0" applyNumberFormat="1" applyFont="1" applyFill="1" applyBorder="1" applyAlignment="1">
      <alignment horizontal="center" vertical="center"/>
    </xf>
    <xf numFmtId="179" fontId="7" fillId="165" borderId="2" xfId="0" applyNumberFormat="1" applyFont="1" applyFill="1" applyBorder="1" applyAlignment="1">
      <alignment horizontal="center" vertical="center"/>
    </xf>
    <xf numFmtId="0" fontId="7" fillId="25" borderId="3" xfId="0" applyFont="1" applyFill="1" applyBorder="1" applyAlignment="1">
      <alignment horizontal="center" vertical="center"/>
    </xf>
    <xf numFmtId="179" fontId="7" fillId="25" borderId="3" xfId="0" applyNumberFormat="1" applyFont="1" applyFill="1" applyBorder="1" applyAlignment="1">
      <alignment horizontal="center" vertical="center"/>
    </xf>
    <xf numFmtId="179" fontId="7" fillId="124" borderId="3" xfId="0" applyNumberFormat="1" applyFont="1" applyFill="1" applyBorder="1" applyAlignment="1">
      <alignment horizontal="center" vertical="center"/>
    </xf>
    <xf numFmtId="179" fontId="7" fillId="52" borderId="3" xfId="0" applyNumberFormat="1" applyFont="1" applyFill="1" applyBorder="1" applyAlignment="1">
      <alignment horizontal="center" vertical="center"/>
    </xf>
    <xf numFmtId="0" fontId="7" fillId="166" borderId="2" xfId="0" applyNumberFormat="1" applyFont="1" applyFill="1" applyBorder="1" applyAlignment="1">
      <alignment horizontal="center" vertical="center"/>
    </xf>
    <xf numFmtId="179" fontId="7" fillId="166" borderId="2" xfId="0" applyNumberFormat="1" applyFont="1" applyFill="1" applyBorder="1" applyAlignment="1">
      <alignment horizontal="center" vertical="center"/>
    </xf>
    <xf numFmtId="0" fontId="7" fillId="26" borderId="3" xfId="0" applyFont="1" applyFill="1" applyBorder="1" applyAlignment="1">
      <alignment horizontal="center" vertical="center"/>
    </xf>
    <xf numFmtId="179" fontId="7" fillId="26" borderId="3" xfId="0" applyNumberFormat="1" applyFont="1" applyFill="1" applyBorder="1" applyAlignment="1">
      <alignment horizontal="center" vertical="center"/>
    </xf>
    <xf numFmtId="179" fontId="7" fillId="152" borderId="3" xfId="0" applyNumberFormat="1" applyFont="1" applyFill="1" applyBorder="1" applyAlignment="1">
      <alignment horizontal="center" vertical="center"/>
    </xf>
    <xf numFmtId="179" fontId="7" fillId="114" borderId="3" xfId="0" applyNumberFormat="1" applyFont="1" applyFill="1" applyBorder="1" applyAlignment="1">
      <alignment horizontal="center" vertical="center"/>
    </xf>
    <xf numFmtId="0" fontId="7" fillId="27" borderId="3" xfId="0" applyFont="1" applyFill="1" applyBorder="1" applyAlignment="1">
      <alignment horizontal="center" vertical="center"/>
    </xf>
    <xf numFmtId="179" fontId="7" fillId="27" borderId="3" xfId="0" applyNumberFormat="1" applyFont="1" applyFill="1" applyBorder="1" applyAlignment="1">
      <alignment horizontal="center" vertical="center"/>
    </xf>
    <xf numFmtId="179" fontId="7" fillId="155" borderId="3" xfId="0" applyNumberFormat="1" applyFont="1" applyFill="1" applyBorder="1" applyAlignment="1">
      <alignment horizontal="center" vertical="center"/>
    </xf>
    <xf numFmtId="179" fontId="7" fillId="104" borderId="3" xfId="0" applyNumberFormat="1" applyFont="1" applyFill="1" applyBorder="1" applyAlignment="1">
      <alignment horizontal="center" vertical="center"/>
    </xf>
    <xf numFmtId="0" fontId="7" fillId="28" borderId="3" xfId="0" applyFont="1" applyFill="1" applyBorder="1" applyAlignment="1">
      <alignment horizontal="center" vertical="center"/>
    </xf>
    <xf numFmtId="179" fontId="7" fillId="28" borderId="3" xfId="0" applyNumberFormat="1" applyFont="1" applyFill="1" applyBorder="1" applyAlignment="1">
      <alignment horizontal="center" vertical="center"/>
    </xf>
    <xf numFmtId="179" fontId="7" fillId="154" borderId="3" xfId="0" applyNumberFormat="1" applyFont="1" applyFill="1" applyBorder="1" applyAlignment="1">
      <alignment horizontal="center" vertical="center"/>
    </xf>
    <xf numFmtId="179" fontId="7" fillId="134" borderId="3" xfId="0" applyNumberFormat="1" applyFont="1" applyFill="1" applyBorder="1" applyAlignment="1">
      <alignment horizontal="center" vertical="center"/>
    </xf>
    <xf numFmtId="0" fontId="7" fillId="29" borderId="3" xfId="0" applyNumberFormat="1" applyFont="1" applyFill="1" applyBorder="1" applyAlignment="1">
      <alignment horizontal="center" vertical="center"/>
    </xf>
    <xf numFmtId="179" fontId="7" fillId="156" borderId="3" xfId="0" applyNumberFormat="1" applyFont="1" applyFill="1" applyBorder="1" applyAlignment="1">
      <alignment horizontal="center" vertical="center"/>
    </xf>
    <xf numFmtId="179" fontId="7" fillId="93" borderId="3" xfId="0" applyNumberFormat="1" applyFont="1" applyFill="1" applyBorder="1" applyAlignment="1">
      <alignment horizontal="center" vertical="center"/>
    </xf>
    <xf numFmtId="179" fontId="7" fillId="63" borderId="3" xfId="0" applyNumberFormat="1" applyFont="1" applyFill="1" applyBorder="1" applyAlignment="1">
      <alignment horizontal="center" vertical="center"/>
    </xf>
    <xf numFmtId="0" fontId="7" fillId="30" borderId="3" xfId="0" applyFont="1" applyFill="1" applyBorder="1" applyAlignment="1">
      <alignment horizontal="center" vertical="center"/>
    </xf>
    <xf numFmtId="0" fontId="7" fillId="31" borderId="3" xfId="0" applyFont="1" applyFill="1" applyBorder="1" applyAlignment="1">
      <alignment horizontal="center" vertical="center"/>
    </xf>
    <xf numFmtId="179" fontId="7" fillId="31" borderId="3" xfId="0" applyNumberFormat="1" applyFont="1" applyFill="1" applyBorder="1" applyAlignment="1">
      <alignment horizontal="center" vertical="center"/>
    </xf>
    <xf numFmtId="179" fontId="7" fillId="138" borderId="3" xfId="0" applyNumberFormat="1" applyFont="1" applyFill="1" applyBorder="1" applyAlignment="1">
      <alignment horizontal="center" vertical="center"/>
    </xf>
    <xf numFmtId="179" fontId="7" fillId="129" borderId="3" xfId="0" applyNumberFormat="1" applyFont="1" applyFill="1" applyBorder="1" applyAlignment="1">
      <alignment horizontal="center" vertical="center"/>
    </xf>
    <xf numFmtId="0" fontId="7" fillId="159" borderId="1" xfId="0" applyFont="1" applyFill="1" applyBorder="1" applyAlignment="1">
      <alignment horizontal="center" vertical="center"/>
    </xf>
    <xf numFmtId="0" fontId="7" fillId="32" borderId="3" xfId="0" applyFont="1" applyFill="1" applyBorder="1" applyAlignment="1">
      <alignment horizontal="center" vertical="center"/>
    </xf>
    <xf numFmtId="179" fontId="7" fillId="32" borderId="3" xfId="0" applyNumberFormat="1" applyFont="1" applyFill="1" applyBorder="1" applyAlignment="1">
      <alignment horizontal="center" vertical="center"/>
    </xf>
    <xf numFmtId="179" fontId="7" fillId="73" borderId="3" xfId="0" applyNumberFormat="1" applyFont="1" applyFill="1" applyBorder="1" applyAlignment="1">
      <alignment horizontal="center" vertical="center"/>
    </xf>
    <xf numFmtId="0" fontId="7" fillId="33" borderId="3" xfId="0" applyFont="1" applyFill="1" applyBorder="1" applyAlignment="1">
      <alignment horizontal="center" vertical="center"/>
    </xf>
    <xf numFmtId="179" fontId="7" fillId="33" borderId="3" xfId="0" applyNumberFormat="1" applyFont="1" applyFill="1" applyBorder="1" applyAlignment="1">
      <alignment horizontal="center" vertical="center"/>
    </xf>
    <xf numFmtId="179" fontId="7" fillId="135" borderId="3" xfId="0" applyNumberFormat="1" applyFont="1" applyFill="1" applyBorder="1" applyAlignment="1">
      <alignment horizontal="center" vertical="center"/>
    </xf>
    <xf numFmtId="0" fontId="7" fillId="34" borderId="3" xfId="0" applyFont="1" applyFill="1" applyBorder="1" applyAlignment="1">
      <alignment horizontal="center" vertical="center"/>
    </xf>
    <xf numFmtId="179" fontId="7" fillId="34" borderId="3" xfId="0" applyNumberFormat="1" applyFont="1" applyFill="1" applyBorder="1" applyAlignment="1">
      <alignment horizontal="center" vertical="center"/>
    </xf>
    <xf numFmtId="179" fontId="7" fillId="125" borderId="3" xfId="0" applyNumberFormat="1" applyFont="1" applyFill="1" applyBorder="1" applyAlignment="1">
      <alignment horizontal="center" vertical="center"/>
    </xf>
    <xf numFmtId="0" fontId="7" fillId="35" borderId="3" xfId="0" applyFont="1" applyFill="1" applyBorder="1" applyAlignment="1">
      <alignment horizontal="center" vertical="center"/>
    </xf>
    <xf numFmtId="179" fontId="7" fillId="35" borderId="3" xfId="0" applyNumberFormat="1" applyFont="1" applyFill="1" applyBorder="1" applyAlignment="1">
      <alignment horizontal="center" vertical="center"/>
    </xf>
    <xf numFmtId="179" fontId="7" fillId="157" borderId="3" xfId="0" applyNumberFormat="1" applyFont="1" applyFill="1" applyBorder="1" applyAlignment="1">
      <alignment horizontal="center" vertical="center"/>
    </xf>
    <xf numFmtId="179" fontId="7" fillId="83" borderId="3" xfId="0" applyNumberFormat="1" applyFont="1" applyFill="1" applyBorder="1" applyAlignment="1">
      <alignment horizontal="center" vertical="center"/>
    </xf>
    <xf numFmtId="0" fontId="7" fillId="36" borderId="3" xfId="0" applyFont="1" applyFill="1" applyBorder="1" applyAlignment="1">
      <alignment horizontal="center" vertical="center"/>
    </xf>
    <xf numFmtId="179" fontId="7" fillId="36" borderId="3" xfId="0" applyNumberFormat="1" applyFont="1" applyFill="1" applyBorder="1" applyAlignment="1">
      <alignment horizontal="center" vertical="center"/>
    </xf>
    <xf numFmtId="179" fontId="7" fillId="115" borderId="3" xfId="0" applyNumberFormat="1" applyFont="1" applyFill="1" applyBorder="1" applyAlignment="1">
      <alignment horizontal="center" vertical="center"/>
    </xf>
    <xf numFmtId="179" fontId="7" fillId="42" borderId="3" xfId="0" applyNumberFormat="1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179" fontId="7" fillId="37" borderId="3" xfId="0" applyNumberFormat="1" applyFont="1" applyFill="1" applyBorder="1" applyAlignment="1">
      <alignment horizontal="center" vertical="center"/>
    </xf>
    <xf numFmtId="179" fontId="7" fillId="105" borderId="3" xfId="0" applyNumberFormat="1" applyFont="1" applyFill="1" applyBorder="1" applyAlignment="1">
      <alignment horizontal="center" vertical="center"/>
    </xf>
    <xf numFmtId="0" fontId="7" fillId="38" borderId="3" xfId="0" applyFont="1" applyFill="1" applyBorder="1" applyAlignment="1">
      <alignment horizontal="center" vertical="center"/>
    </xf>
    <xf numFmtId="179" fontId="7" fillId="38" borderId="3" xfId="0" applyNumberFormat="1" applyFont="1" applyFill="1" applyBorder="1" applyAlignment="1">
      <alignment horizontal="center" vertical="center"/>
    </xf>
    <xf numFmtId="179" fontId="7" fillId="142" borderId="3" xfId="0" applyNumberFormat="1" applyFont="1" applyFill="1" applyBorder="1" applyAlignment="1">
      <alignment horizontal="center" vertical="center"/>
    </xf>
    <xf numFmtId="0" fontId="7" fillId="39" borderId="3" xfId="0" applyFont="1" applyFill="1" applyBorder="1" applyAlignment="1">
      <alignment horizontal="center" vertical="center"/>
    </xf>
    <xf numFmtId="179" fontId="7" fillId="39" borderId="3" xfId="0" applyNumberFormat="1" applyFont="1" applyFill="1" applyBorder="1" applyAlignment="1">
      <alignment horizontal="center" vertical="center"/>
    </xf>
    <xf numFmtId="179" fontId="7" fillId="158" borderId="3" xfId="0" applyNumberFormat="1" applyFont="1" applyFill="1" applyBorder="1" applyAlignment="1">
      <alignment horizontal="center" vertical="center"/>
    </xf>
    <xf numFmtId="0" fontId="7" fillId="143" borderId="3" xfId="0" applyFont="1" applyFill="1" applyBorder="1" applyAlignment="1">
      <alignment horizontal="center" vertical="center"/>
    </xf>
    <xf numFmtId="179" fontId="7" fillId="94" borderId="3" xfId="0" applyNumberFormat="1" applyFont="1" applyFill="1" applyBorder="1" applyAlignment="1">
      <alignment horizontal="center" vertical="center"/>
    </xf>
    <xf numFmtId="0" fontId="7" fillId="144" borderId="3" xfId="0" applyFont="1" applyFill="1" applyBorder="1" applyAlignment="1">
      <alignment horizontal="center" vertical="center"/>
    </xf>
    <xf numFmtId="179" fontId="7" fillId="136" borderId="3" xfId="0" applyNumberFormat="1" applyFont="1" applyFill="1" applyBorder="1" applyAlignment="1">
      <alignment horizontal="center" vertical="center"/>
    </xf>
    <xf numFmtId="179" fontId="7" fillId="53" borderId="3" xfId="0" applyNumberFormat="1" applyFont="1" applyFill="1" applyBorder="1" applyAlignment="1">
      <alignment horizontal="center" vertical="center"/>
    </xf>
    <xf numFmtId="0" fontId="7" fillId="145" borderId="3" xfId="0" applyFont="1" applyFill="1" applyBorder="1" applyAlignment="1">
      <alignment horizontal="center" vertical="center"/>
    </xf>
    <xf numFmtId="0" fontId="7" fillId="146" borderId="3" xfId="0" applyFont="1" applyFill="1" applyBorder="1" applyAlignment="1">
      <alignment horizontal="center" vertical="center"/>
    </xf>
    <xf numFmtId="179" fontId="7" fillId="153" borderId="3" xfId="0" applyNumberFormat="1" applyFont="1" applyFill="1" applyBorder="1" applyAlignment="1">
      <alignment horizontal="center" vertical="center"/>
    </xf>
    <xf numFmtId="0" fontId="7" fillId="40" borderId="3" xfId="0" applyNumberFormat="1" applyFont="1" applyFill="1" applyBorder="1" applyAlignment="1">
      <alignment horizontal="center" vertical="center"/>
    </xf>
    <xf numFmtId="179" fontId="7" fillId="5" borderId="3" xfId="0" applyNumberFormat="1" applyFont="1" applyFill="1" applyBorder="1" applyAlignment="1">
      <alignment horizontal="center" vertical="center"/>
    </xf>
    <xf numFmtId="179" fontId="7" fillId="126" borderId="3" xfId="0" applyNumberFormat="1" applyFont="1" applyFill="1" applyBorder="1" applyAlignment="1">
      <alignment horizontal="center" vertical="center"/>
    </xf>
    <xf numFmtId="0" fontId="7" fillId="41" borderId="3" xfId="0" applyFont="1" applyFill="1" applyBorder="1" applyAlignment="1">
      <alignment horizontal="center" vertical="center"/>
    </xf>
    <xf numFmtId="179" fontId="7" fillId="116" borderId="3" xfId="0" applyNumberFormat="1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179" fontId="7" fillId="106" borderId="3" xfId="0" applyNumberFormat="1" applyFont="1" applyFill="1" applyBorder="1" applyAlignment="1">
      <alignment horizontal="center" vertical="center"/>
    </xf>
    <xf numFmtId="179" fontId="7" fillId="64" borderId="3" xfId="0" applyNumberFormat="1" applyFont="1" applyFill="1" applyBorder="1" applyAlignment="1">
      <alignment horizontal="center" vertical="center"/>
    </xf>
    <xf numFmtId="0" fontId="7" fillId="43" borderId="3" xfId="0" applyFont="1" applyFill="1" applyBorder="1" applyAlignment="1">
      <alignment horizontal="center" vertical="center"/>
    </xf>
    <xf numFmtId="179" fontId="7" fillId="43" borderId="3" xfId="0" applyNumberFormat="1" applyFont="1" applyFill="1" applyBorder="1" applyAlignment="1">
      <alignment horizontal="center" vertical="center"/>
    </xf>
    <xf numFmtId="179" fontId="7" fillId="137" borderId="3" xfId="0" applyNumberFormat="1" applyFont="1" applyFill="1" applyBorder="1" applyAlignment="1">
      <alignment horizontal="center" vertical="center"/>
    </xf>
    <xf numFmtId="0" fontId="7" fillId="44" borderId="3" xfId="0" applyFont="1" applyFill="1" applyBorder="1" applyAlignment="1">
      <alignment horizontal="center" vertical="center"/>
    </xf>
    <xf numFmtId="179" fontId="7" fillId="44" borderId="3" xfId="0" applyNumberFormat="1" applyFont="1" applyFill="1" applyBorder="1" applyAlignment="1">
      <alignment horizontal="center" vertical="center"/>
    </xf>
    <xf numFmtId="0" fontId="7" fillId="45" borderId="3" xfId="0" applyFont="1" applyFill="1" applyBorder="1" applyAlignment="1">
      <alignment horizontal="center" vertical="center"/>
    </xf>
    <xf numFmtId="179" fontId="7" fillId="45" borderId="3" xfId="0" applyNumberFormat="1" applyFont="1" applyFill="1" applyBorder="1" applyAlignment="1">
      <alignment horizontal="center" vertical="center"/>
    </xf>
    <xf numFmtId="0" fontId="7" fillId="46" borderId="3" xfId="0" applyFont="1" applyFill="1" applyBorder="1" applyAlignment="1">
      <alignment horizontal="center" vertical="center"/>
    </xf>
    <xf numFmtId="179" fontId="7" fillId="46" borderId="3" xfId="0" applyNumberFormat="1" applyFont="1" applyFill="1" applyBorder="1" applyAlignment="1">
      <alignment horizontal="center" vertical="center"/>
    </xf>
    <xf numFmtId="179" fontId="7" fillId="95" borderId="3" xfId="0" applyNumberFormat="1" applyFont="1" applyFill="1" applyBorder="1" applyAlignment="1">
      <alignment horizontal="center" vertical="center"/>
    </xf>
    <xf numFmtId="179" fontId="7" fillId="74" borderId="3" xfId="0" applyNumberFormat="1" applyFont="1" applyFill="1" applyBorder="1" applyAlignment="1">
      <alignment horizontal="center" vertical="center"/>
    </xf>
    <xf numFmtId="0" fontId="7" fillId="47" borderId="3" xfId="0" applyFont="1" applyFill="1" applyBorder="1" applyAlignment="1">
      <alignment horizontal="center" vertical="center"/>
    </xf>
    <xf numFmtId="179" fontId="7" fillId="47" borderId="3" xfId="0" applyNumberFormat="1" applyFont="1" applyFill="1" applyBorder="1" applyAlignment="1">
      <alignment horizontal="center" vertical="center"/>
    </xf>
    <xf numFmtId="179" fontId="7" fillId="84" borderId="3" xfId="0" applyNumberFormat="1" applyFont="1" applyFill="1" applyBorder="1" applyAlignment="1">
      <alignment horizontal="center" vertical="center"/>
    </xf>
    <xf numFmtId="0" fontId="7" fillId="48" borderId="3" xfId="0" applyFont="1" applyFill="1" applyBorder="1" applyAlignment="1">
      <alignment horizontal="center" vertical="center"/>
    </xf>
    <xf numFmtId="179" fontId="7" fillId="48" borderId="3" xfId="0" applyNumberFormat="1" applyFont="1" applyFill="1" applyBorder="1" applyAlignment="1">
      <alignment horizontal="center" vertical="center"/>
    </xf>
    <xf numFmtId="179" fontId="7" fillId="127" borderId="3" xfId="0" applyNumberFormat="1" applyFont="1" applyFill="1" applyBorder="1" applyAlignment="1">
      <alignment horizontal="center" vertical="center"/>
    </xf>
    <xf numFmtId="0" fontId="7" fillId="49" borderId="3" xfId="0" applyFont="1" applyFill="1" applyBorder="1" applyAlignment="1">
      <alignment horizontal="center" vertical="center"/>
    </xf>
    <xf numFmtId="179" fontId="7" fillId="49" borderId="3" xfId="0" applyNumberFormat="1" applyFont="1" applyFill="1" applyBorder="1" applyAlignment="1">
      <alignment horizontal="center" vertical="center"/>
    </xf>
    <xf numFmtId="0" fontId="7" fillId="50" borderId="3" xfId="0" applyFont="1" applyFill="1" applyBorder="1" applyAlignment="1">
      <alignment horizontal="center" vertical="center"/>
    </xf>
    <xf numFmtId="179" fontId="7" fillId="50" borderId="3" xfId="0" applyNumberFormat="1" applyFont="1" applyFill="1" applyBorder="1" applyAlignment="1">
      <alignment horizontal="center" vertical="center"/>
    </xf>
    <xf numFmtId="179" fontId="7" fillId="117" borderId="3" xfId="0" applyNumberFormat="1" applyFont="1" applyFill="1" applyBorder="1" applyAlignment="1">
      <alignment horizontal="center" vertical="center"/>
    </xf>
    <xf numFmtId="0" fontId="7" fillId="147" borderId="3" xfId="0" applyFont="1" applyFill="1" applyBorder="1" applyAlignment="1">
      <alignment horizontal="center" vertical="center"/>
    </xf>
    <xf numFmtId="179" fontId="7" fillId="147" borderId="3" xfId="0" applyNumberFormat="1" applyFont="1" applyFill="1" applyBorder="1" applyAlignment="1">
      <alignment horizontal="center" vertical="center"/>
    </xf>
    <xf numFmtId="0" fontId="7" fillId="148" borderId="3" xfId="0" applyFont="1" applyFill="1" applyBorder="1" applyAlignment="1">
      <alignment horizontal="center" vertical="center"/>
    </xf>
    <xf numFmtId="0" fontId="7" fillId="149" borderId="3" xfId="0" applyFont="1" applyFill="1" applyBorder="1" applyAlignment="1">
      <alignment horizontal="center" vertical="center"/>
    </xf>
    <xf numFmtId="0" fontId="7" fillId="150" borderId="3" xfId="0" applyFont="1" applyFill="1" applyBorder="1" applyAlignment="1">
      <alignment horizontal="center" vertical="center"/>
    </xf>
    <xf numFmtId="0" fontId="7" fillId="151" borderId="3" xfId="0" applyFont="1" applyFill="1" applyBorder="1" applyAlignment="1">
      <alignment horizontal="center" vertical="center"/>
    </xf>
    <xf numFmtId="179" fontId="7" fillId="107" borderId="3" xfId="0" applyNumberFormat="1" applyFont="1" applyFill="1" applyBorder="1" applyAlignment="1">
      <alignment horizontal="center" vertical="center"/>
    </xf>
    <xf numFmtId="0" fontId="7" fillId="152" borderId="3" xfId="0" applyFont="1" applyFill="1" applyBorder="1" applyAlignment="1">
      <alignment horizontal="center" vertical="center"/>
    </xf>
    <xf numFmtId="179" fontId="7" fillId="128" borderId="3" xfId="0" applyNumberFormat="1" applyFont="1" applyFill="1" applyBorder="1" applyAlignment="1">
      <alignment horizontal="center" vertical="center"/>
    </xf>
    <xf numFmtId="179" fontId="7" fillId="54" borderId="3" xfId="0" applyNumberFormat="1" applyFont="1" applyFill="1" applyBorder="1" applyAlignment="1">
      <alignment horizontal="center" vertical="center"/>
    </xf>
    <xf numFmtId="0" fontId="7" fillId="51" borderId="3" xfId="0" applyNumberFormat="1" applyFont="1" applyFill="1" applyBorder="1" applyAlignment="1">
      <alignment horizontal="center" vertical="center"/>
    </xf>
    <xf numFmtId="0" fontId="7" fillId="52" borderId="3" xfId="0" applyFont="1" applyFill="1" applyBorder="1" applyAlignment="1">
      <alignment horizontal="center" vertical="center"/>
    </xf>
    <xf numFmtId="179" fontId="7" fillId="96" borderId="3" xfId="0" applyNumberFormat="1" applyFont="1" applyFill="1" applyBorder="1" applyAlignment="1">
      <alignment horizontal="center" vertical="center"/>
    </xf>
    <xf numFmtId="0" fontId="7" fillId="53" borderId="3" xfId="0" applyFont="1" applyFill="1" applyBorder="1" applyAlignment="1">
      <alignment horizontal="center" vertical="center"/>
    </xf>
    <xf numFmtId="179" fontId="7" fillId="118" borderId="3" xfId="0" applyNumberFormat="1" applyFont="1" applyFill="1" applyBorder="1" applyAlignment="1">
      <alignment horizontal="center" vertical="center"/>
    </xf>
    <xf numFmtId="0" fontId="7" fillId="54" borderId="3" xfId="0" applyFont="1" applyFill="1" applyBorder="1" applyAlignment="1">
      <alignment horizontal="center" vertical="center"/>
    </xf>
    <xf numFmtId="0" fontId="7" fillId="55" borderId="3" xfId="0" applyFont="1" applyFill="1" applyBorder="1" applyAlignment="1">
      <alignment horizontal="center" vertical="center"/>
    </xf>
    <xf numFmtId="179" fontId="7" fillId="55" borderId="3" xfId="0" applyNumberFormat="1" applyFont="1" applyFill="1" applyBorder="1" applyAlignment="1">
      <alignment horizontal="center" vertical="center"/>
    </xf>
    <xf numFmtId="179" fontId="7" fillId="65" borderId="3" xfId="0" applyNumberFormat="1" applyFont="1" applyFill="1" applyBorder="1" applyAlignment="1">
      <alignment horizontal="center" vertical="center"/>
    </xf>
    <xf numFmtId="0" fontId="7" fillId="56" borderId="3" xfId="0" applyFont="1" applyFill="1" applyBorder="1" applyAlignment="1">
      <alignment horizontal="center" vertical="center"/>
    </xf>
    <xf numFmtId="179" fontId="7" fillId="56" borderId="3" xfId="0" applyNumberFormat="1" applyFont="1" applyFill="1" applyBorder="1" applyAlignment="1">
      <alignment horizontal="center" vertical="center"/>
    </xf>
    <xf numFmtId="179" fontId="7" fillId="85" borderId="3" xfId="0" applyNumberFormat="1" applyFont="1" applyFill="1" applyBorder="1" applyAlignment="1">
      <alignment horizontal="center" vertical="center"/>
    </xf>
    <xf numFmtId="0" fontId="7" fillId="57" borderId="3" xfId="0" applyFont="1" applyFill="1" applyBorder="1" applyAlignment="1">
      <alignment horizontal="center" vertical="center"/>
    </xf>
    <xf numFmtId="179" fontId="7" fillId="57" borderId="3" xfId="0" applyNumberFormat="1" applyFont="1" applyFill="1" applyBorder="1" applyAlignment="1">
      <alignment horizontal="center" vertical="center"/>
    </xf>
    <xf numFmtId="179" fontId="7" fillId="108" borderId="3" xfId="0" applyNumberFormat="1" applyFont="1" applyFill="1" applyBorder="1" applyAlignment="1">
      <alignment horizontal="center" vertical="center"/>
    </xf>
    <xf numFmtId="0" fontId="7" fillId="58" borderId="3" xfId="0" applyFont="1" applyFill="1" applyBorder="1" applyAlignment="1">
      <alignment horizontal="center" vertical="center"/>
    </xf>
    <xf numFmtId="179" fontId="7" fillId="58" borderId="3" xfId="0" applyNumberFormat="1" applyFont="1" applyFill="1" applyBorder="1" applyAlignment="1">
      <alignment horizontal="center" vertical="center"/>
    </xf>
    <xf numFmtId="0" fontId="7" fillId="59" borderId="3" xfId="0" applyFont="1" applyFill="1" applyBorder="1" applyAlignment="1">
      <alignment horizontal="center" vertical="center"/>
    </xf>
    <xf numFmtId="179" fontId="7" fillId="59" borderId="3" xfId="0" applyNumberFormat="1" applyFont="1" applyFill="1" applyBorder="1" applyAlignment="1">
      <alignment horizontal="center" vertical="center"/>
    </xf>
    <xf numFmtId="179" fontId="7" fillId="97" borderId="3" xfId="0" applyNumberFormat="1" applyFont="1" applyFill="1" applyBorder="1" applyAlignment="1">
      <alignment horizontal="center" vertical="center"/>
    </xf>
    <xf numFmtId="0" fontId="7" fillId="60" borderId="3" xfId="0" applyFont="1" applyFill="1" applyBorder="1" applyAlignment="1">
      <alignment horizontal="center" vertical="center"/>
    </xf>
    <xf numFmtId="179" fontId="7" fillId="60" borderId="3" xfId="0" applyNumberFormat="1" applyFont="1" applyFill="1" applyBorder="1" applyAlignment="1">
      <alignment horizontal="center" vertical="center"/>
    </xf>
    <xf numFmtId="179" fontId="7" fillId="119" borderId="3" xfId="0" applyNumberFormat="1" applyFont="1" applyFill="1" applyBorder="1" applyAlignment="1">
      <alignment horizontal="center" vertical="center"/>
    </xf>
    <xf numFmtId="0" fontId="7" fillId="61" borderId="3" xfId="0" applyFont="1" applyFill="1" applyBorder="1" applyAlignment="1">
      <alignment horizontal="center" vertical="center"/>
    </xf>
    <xf numFmtId="179" fontId="7" fillId="61" borderId="3" xfId="0" applyNumberFormat="1" applyFont="1" applyFill="1" applyBorder="1" applyAlignment="1">
      <alignment horizontal="center" vertical="center"/>
    </xf>
    <xf numFmtId="179" fontId="7" fillId="75" borderId="3" xfId="0" applyNumberFormat="1" applyFont="1" applyFill="1" applyBorder="1" applyAlignment="1">
      <alignment horizontal="center" vertical="center"/>
    </xf>
    <xf numFmtId="0" fontId="7" fillId="153" borderId="3" xfId="0" applyFont="1" applyFill="1" applyBorder="1" applyAlignment="1">
      <alignment horizontal="center" vertical="center"/>
    </xf>
    <xf numFmtId="0" fontId="7" fillId="154" borderId="3" xfId="0" applyFont="1" applyFill="1" applyBorder="1" applyAlignment="1">
      <alignment horizontal="center" vertical="center"/>
    </xf>
    <xf numFmtId="0" fontId="7" fillId="155" borderId="3" xfId="0" applyFont="1" applyFill="1" applyBorder="1" applyAlignment="1">
      <alignment horizontal="center" vertical="center"/>
    </xf>
    <xf numFmtId="179" fontId="7" fillId="109" borderId="3" xfId="0" applyNumberFormat="1" applyFont="1" applyFill="1" applyBorder="1" applyAlignment="1">
      <alignment horizontal="center" vertical="center"/>
    </xf>
    <xf numFmtId="0" fontId="7" fillId="156" borderId="3" xfId="0" applyFont="1" applyFill="1" applyBorder="1" applyAlignment="1">
      <alignment horizontal="center" vertical="center"/>
    </xf>
    <xf numFmtId="0" fontId="7" fillId="157" borderId="3" xfId="0" applyFont="1" applyFill="1" applyBorder="1" applyAlignment="1">
      <alignment horizontal="center" vertical="center"/>
    </xf>
    <xf numFmtId="179" fontId="7" fillId="86" borderId="3" xfId="0" applyNumberFormat="1" applyFont="1" applyFill="1" applyBorder="1" applyAlignment="1">
      <alignment horizontal="center" vertical="center"/>
    </xf>
    <xf numFmtId="0" fontId="7" fillId="158" borderId="3" xfId="0" applyFont="1" applyFill="1" applyBorder="1" applyAlignment="1">
      <alignment horizontal="center" vertical="center"/>
    </xf>
    <xf numFmtId="0" fontId="7" fillId="62" borderId="3" xfId="0" applyNumberFormat="1" applyFont="1" applyFill="1" applyBorder="1" applyAlignment="1">
      <alignment horizontal="center" vertical="center"/>
    </xf>
    <xf numFmtId="0" fontId="7" fillId="63" borderId="3" xfId="0" applyFont="1" applyFill="1" applyBorder="1" applyAlignment="1">
      <alignment horizontal="center" vertical="center"/>
    </xf>
    <xf numFmtId="179" fontId="7" fillId="98" borderId="3" xfId="0" applyNumberFormat="1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/>
    </xf>
    <xf numFmtId="0" fontId="7" fillId="65" borderId="3" xfId="0" applyFont="1" applyFill="1" applyBorder="1" applyAlignment="1">
      <alignment horizontal="center" vertical="center"/>
    </xf>
    <xf numFmtId="179" fontId="7" fillId="110" borderId="3" xfId="0" applyNumberFormat="1" applyFont="1" applyFill="1" applyBorder="1" applyAlignment="1">
      <alignment horizontal="center" vertical="center"/>
    </xf>
    <xf numFmtId="0" fontId="7" fillId="66" borderId="3" xfId="0" applyFont="1" applyFill="1" applyBorder="1" applyAlignment="1">
      <alignment horizontal="center" vertical="center"/>
    </xf>
    <xf numFmtId="179" fontId="7" fillId="66" borderId="3" xfId="0" applyNumberFormat="1" applyFont="1" applyFill="1" applyBorder="1" applyAlignment="1">
      <alignment horizontal="center" vertical="center"/>
    </xf>
    <xf numFmtId="0" fontId="7" fillId="67" borderId="3" xfId="0" applyFont="1" applyFill="1" applyBorder="1" applyAlignment="1">
      <alignment horizontal="center" vertical="center"/>
    </xf>
    <xf numFmtId="179" fontId="7" fillId="67" borderId="3" xfId="0" applyNumberFormat="1" applyFont="1" applyFill="1" applyBorder="1" applyAlignment="1">
      <alignment horizontal="center" vertical="center"/>
    </xf>
    <xf numFmtId="0" fontId="7" fillId="68" borderId="3" xfId="0" applyFont="1" applyFill="1" applyBorder="1" applyAlignment="1">
      <alignment horizontal="center" vertical="center"/>
    </xf>
    <xf numFmtId="179" fontId="7" fillId="68" borderId="3" xfId="0" applyNumberFormat="1" applyFont="1" applyFill="1" applyBorder="1" applyAlignment="1">
      <alignment horizontal="center" vertical="center"/>
    </xf>
    <xf numFmtId="0" fontId="7" fillId="69" borderId="3" xfId="0" applyFont="1" applyFill="1" applyBorder="1" applyAlignment="1">
      <alignment horizontal="center" vertical="center"/>
    </xf>
    <xf numFmtId="179" fontId="7" fillId="69" borderId="3" xfId="0" applyNumberFormat="1" applyFont="1" applyFill="1" applyBorder="1" applyAlignment="1">
      <alignment horizontal="center" vertical="center"/>
    </xf>
    <xf numFmtId="179" fontId="7" fillId="87" borderId="3" xfId="0" applyNumberFormat="1" applyFont="1" applyFill="1" applyBorder="1" applyAlignment="1">
      <alignment horizontal="center" vertical="center"/>
    </xf>
    <xf numFmtId="0" fontId="7" fillId="70" borderId="3" xfId="0" applyFont="1" applyFill="1" applyBorder="1" applyAlignment="1">
      <alignment horizontal="center" vertical="center"/>
    </xf>
    <xf numFmtId="179" fontId="7" fillId="70" borderId="3" xfId="0" applyNumberFormat="1" applyFont="1" applyFill="1" applyBorder="1" applyAlignment="1">
      <alignment horizontal="center" vertical="center"/>
    </xf>
    <xf numFmtId="179" fontId="7" fillId="99" borderId="3" xfId="0" applyNumberFormat="1" applyFont="1" applyFill="1" applyBorder="1" applyAlignment="1">
      <alignment horizontal="center" vertical="center"/>
    </xf>
    <xf numFmtId="0" fontId="7" fillId="71" borderId="3" xfId="0" applyFont="1" applyFill="1" applyBorder="1" applyAlignment="1">
      <alignment horizontal="center" vertical="center"/>
    </xf>
    <xf numFmtId="179" fontId="7" fillId="71" borderId="3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179" fontId="7" fillId="76" borderId="3" xfId="0" applyNumberFormat="1" applyFont="1" applyFill="1" applyBorder="1" applyAlignment="1">
      <alignment horizontal="center" vertical="center"/>
    </xf>
    <xf numFmtId="0" fontId="7" fillId="29" borderId="3" xfId="0" applyFont="1" applyFill="1" applyBorder="1" applyAlignment="1">
      <alignment horizontal="center" vertical="center"/>
    </xf>
    <xf numFmtId="0" fontId="7" fillId="40" borderId="3" xfId="0" applyFont="1" applyFill="1" applyBorder="1" applyAlignment="1">
      <alignment horizontal="center" vertical="center"/>
    </xf>
    <xf numFmtId="0" fontId="7" fillId="51" borderId="3" xfId="0" applyFont="1" applyFill="1" applyBorder="1" applyAlignment="1">
      <alignment horizontal="center" vertical="center"/>
    </xf>
    <xf numFmtId="179" fontId="7" fillId="88" borderId="3" xfId="0" applyNumberFormat="1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/>
    </xf>
    <xf numFmtId="179" fontId="7" fillId="100" borderId="3" xfId="0" applyNumberFormat="1" applyFont="1" applyFill="1" applyBorder="1" applyAlignment="1">
      <alignment horizontal="center" vertical="center"/>
    </xf>
    <xf numFmtId="0" fontId="7" fillId="72" borderId="3" xfId="0" applyNumberFormat="1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/>
    </xf>
    <xf numFmtId="0" fontId="7" fillId="74" borderId="3" xfId="0" applyFont="1" applyFill="1" applyBorder="1" applyAlignment="1">
      <alignment horizontal="center" vertical="center"/>
    </xf>
    <xf numFmtId="0" fontId="7" fillId="75" borderId="3" xfId="0" applyFont="1" applyFill="1" applyBorder="1" applyAlignment="1">
      <alignment horizontal="center" vertical="center"/>
    </xf>
    <xf numFmtId="0" fontId="7" fillId="76" borderId="3" xfId="0" applyFont="1" applyFill="1" applyBorder="1" applyAlignment="1">
      <alignment horizontal="center" vertical="center"/>
    </xf>
    <xf numFmtId="0" fontId="7" fillId="77" borderId="3" xfId="0" applyFont="1" applyFill="1" applyBorder="1" applyAlignment="1">
      <alignment horizontal="center" vertical="center"/>
    </xf>
    <xf numFmtId="179" fontId="7" fillId="77" borderId="3" xfId="0" applyNumberFormat="1" applyFont="1" applyFill="1" applyBorder="1" applyAlignment="1">
      <alignment horizontal="center" vertical="center"/>
    </xf>
    <xf numFmtId="179" fontId="7" fillId="101" borderId="3" xfId="0" applyNumberFormat="1" applyFont="1" applyFill="1" applyBorder="1" applyAlignment="1">
      <alignment horizontal="center" vertical="center"/>
    </xf>
    <xf numFmtId="0" fontId="7" fillId="78" borderId="3" xfId="0" applyFont="1" applyFill="1" applyBorder="1" applyAlignment="1">
      <alignment horizontal="center" vertical="center"/>
    </xf>
    <xf numFmtId="179" fontId="7" fillId="78" borderId="3" xfId="0" applyNumberFormat="1" applyFont="1" applyFill="1" applyBorder="1" applyAlignment="1">
      <alignment horizontal="center" vertical="center"/>
    </xf>
    <xf numFmtId="0" fontId="7" fillId="79" borderId="3" xfId="0" applyFont="1" applyFill="1" applyBorder="1" applyAlignment="1">
      <alignment horizontal="center" vertical="center"/>
    </xf>
    <xf numFmtId="179" fontId="7" fillId="79" borderId="3" xfId="0" applyNumberFormat="1" applyFont="1" applyFill="1" applyBorder="1" applyAlignment="1">
      <alignment horizontal="center" vertical="center"/>
    </xf>
    <xf numFmtId="0" fontId="7" fillId="80" borderId="3" xfId="0" applyFont="1" applyFill="1" applyBorder="1" applyAlignment="1">
      <alignment horizontal="center" vertical="center"/>
    </xf>
    <xf numFmtId="179" fontId="7" fillId="80" borderId="3" xfId="0" applyNumberFormat="1" applyFont="1" applyFill="1" applyBorder="1" applyAlignment="1">
      <alignment horizontal="center" vertical="center"/>
    </xf>
    <xf numFmtId="179" fontId="7" fillId="89" borderId="3" xfId="0" applyNumberFormat="1" applyFont="1" applyFill="1" applyBorder="1" applyAlignment="1">
      <alignment horizontal="center" vertical="center"/>
    </xf>
    <xf numFmtId="0" fontId="7" fillId="81" borderId="3" xfId="0" applyFont="1" applyFill="1" applyBorder="1" applyAlignment="1">
      <alignment horizontal="center" vertical="center"/>
    </xf>
    <xf numFmtId="179" fontId="7" fillId="81" borderId="3" xfId="0" applyNumberFormat="1" applyFont="1" applyFill="1" applyBorder="1" applyAlignment="1">
      <alignment horizontal="center" vertical="center"/>
    </xf>
    <xf numFmtId="179" fontId="7" fillId="90" borderId="3" xfId="0" applyNumberFormat="1" applyFont="1" applyFill="1" applyBorder="1" applyAlignment="1">
      <alignment horizontal="center" vertical="center"/>
    </xf>
    <xf numFmtId="0" fontId="7" fillId="82" borderId="3" xfId="0" applyNumberFormat="1" applyFont="1" applyFill="1" applyBorder="1" applyAlignment="1">
      <alignment horizontal="center" vertical="center"/>
    </xf>
    <xf numFmtId="0" fontId="7" fillId="83" borderId="3" xfId="0" applyFont="1" applyFill="1" applyBorder="1" applyAlignment="1">
      <alignment horizontal="center" vertical="center"/>
    </xf>
    <xf numFmtId="0" fontId="7" fillId="84" borderId="3" xfId="0" applyFont="1" applyFill="1" applyBorder="1" applyAlignment="1">
      <alignment horizontal="center" vertical="center"/>
    </xf>
    <xf numFmtId="179" fontId="7" fillId="91" borderId="3" xfId="0" applyNumberFormat="1" applyFont="1" applyFill="1" applyBorder="1" applyAlignment="1">
      <alignment horizontal="center" vertical="center"/>
    </xf>
    <xf numFmtId="0" fontId="7" fillId="85" borderId="3" xfId="0" applyFont="1" applyFill="1" applyBorder="1" applyAlignment="1">
      <alignment horizontal="center" vertical="center"/>
    </xf>
    <xf numFmtId="0" fontId="7" fillId="86" borderId="3" xfId="0" applyFont="1" applyFill="1" applyBorder="1" applyAlignment="1">
      <alignment horizontal="center" vertical="center"/>
    </xf>
    <xf numFmtId="0" fontId="7" fillId="87" borderId="3" xfId="0" applyFont="1" applyFill="1" applyBorder="1" applyAlignment="1">
      <alignment horizontal="center" vertical="center"/>
    </xf>
    <xf numFmtId="0" fontId="7" fillId="88" borderId="3" xfId="0" applyFont="1" applyFill="1" applyBorder="1" applyAlignment="1">
      <alignment horizontal="center" vertical="center"/>
    </xf>
    <xf numFmtId="0" fontId="7" fillId="89" borderId="3" xfId="0" applyFont="1" applyFill="1" applyBorder="1" applyAlignment="1">
      <alignment horizontal="center" vertical="center"/>
    </xf>
    <xf numFmtId="0" fontId="7" fillId="90" borderId="3" xfId="0" applyFont="1" applyFill="1" applyBorder="1" applyAlignment="1">
      <alignment horizontal="center" vertical="center"/>
    </xf>
    <xf numFmtId="0" fontId="7" fillId="91" borderId="3" xfId="0" applyFont="1" applyFill="1" applyBorder="1" applyAlignment="1">
      <alignment horizontal="center" vertical="center"/>
    </xf>
    <xf numFmtId="0" fontId="7" fillId="92" borderId="3" xfId="0" applyNumberFormat="1" applyFont="1" applyFill="1" applyBorder="1" applyAlignment="1">
      <alignment horizontal="center" vertical="center"/>
    </xf>
    <xf numFmtId="0" fontId="7" fillId="93" borderId="3" xfId="0" applyFont="1" applyFill="1" applyBorder="1" applyAlignment="1">
      <alignment horizontal="center" vertical="center"/>
    </xf>
    <xf numFmtId="0" fontId="7" fillId="94" borderId="3" xfId="0" applyFont="1" applyFill="1" applyBorder="1" applyAlignment="1">
      <alignment horizontal="center" vertical="center"/>
    </xf>
    <xf numFmtId="0" fontId="7" fillId="95" borderId="3" xfId="0" applyFont="1" applyFill="1" applyBorder="1" applyAlignment="1">
      <alignment horizontal="center" vertical="center"/>
    </xf>
    <xf numFmtId="0" fontId="7" fillId="96" borderId="3" xfId="0" applyFont="1" applyFill="1" applyBorder="1" applyAlignment="1">
      <alignment horizontal="center" vertical="center"/>
    </xf>
    <xf numFmtId="0" fontId="7" fillId="97" borderId="3" xfId="0" applyFont="1" applyFill="1" applyBorder="1" applyAlignment="1">
      <alignment horizontal="center" vertical="center"/>
    </xf>
    <xf numFmtId="0" fontId="7" fillId="98" borderId="3" xfId="0" applyFont="1" applyFill="1" applyBorder="1" applyAlignment="1">
      <alignment horizontal="center" vertical="center"/>
    </xf>
    <xf numFmtId="0" fontId="7" fillId="99" borderId="3" xfId="0" applyFont="1" applyFill="1" applyBorder="1" applyAlignment="1">
      <alignment horizontal="center" vertical="center"/>
    </xf>
    <xf numFmtId="0" fontId="7" fillId="100" borderId="3" xfId="0" applyFont="1" applyFill="1" applyBorder="1" applyAlignment="1">
      <alignment horizontal="center" vertical="center"/>
    </xf>
    <xf numFmtId="0" fontId="7" fillId="101" borderId="3" xfId="0" applyFont="1" applyFill="1" applyBorder="1" applyAlignment="1">
      <alignment horizontal="center" vertical="center"/>
    </xf>
    <xf numFmtId="0" fontId="7" fillId="102" borderId="3" xfId="0" applyNumberFormat="1" applyFont="1" applyFill="1" applyBorder="1" applyAlignment="1">
      <alignment horizontal="center" vertical="center"/>
    </xf>
    <xf numFmtId="0" fontId="7" fillId="103" borderId="3" xfId="0" applyFont="1" applyFill="1" applyBorder="1" applyAlignment="1">
      <alignment horizontal="center" vertical="center"/>
    </xf>
    <xf numFmtId="0" fontId="7" fillId="104" borderId="3" xfId="0" applyFont="1" applyFill="1" applyBorder="1" applyAlignment="1">
      <alignment horizontal="center" vertical="center"/>
    </xf>
    <xf numFmtId="0" fontId="7" fillId="105" borderId="3" xfId="0" applyFont="1" applyFill="1" applyBorder="1" applyAlignment="1">
      <alignment horizontal="center" vertical="center"/>
    </xf>
    <xf numFmtId="177" fontId="7" fillId="0" borderId="25" xfId="0" applyNumberFormat="1" applyFont="1" applyBorder="1" applyAlignment="1">
      <alignment horizontal="center" vertical="center"/>
    </xf>
    <xf numFmtId="179" fontId="7" fillId="117" borderId="25" xfId="0" applyNumberFormat="1" applyFont="1" applyFill="1" applyBorder="1" applyAlignment="1">
      <alignment horizontal="center" vertical="center"/>
    </xf>
    <xf numFmtId="0" fontId="7" fillId="106" borderId="3" xfId="0" applyFont="1" applyFill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107" borderId="3" xfId="0" applyFont="1" applyFill="1" applyBorder="1" applyAlignment="1">
      <alignment horizontal="center" vertical="center"/>
    </xf>
    <xf numFmtId="0" fontId="7" fillId="108" borderId="3" xfId="0" applyFont="1" applyFill="1" applyBorder="1" applyAlignment="1">
      <alignment horizontal="center" vertical="center"/>
    </xf>
    <xf numFmtId="0" fontId="7" fillId="109" borderId="3" xfId="0" applyFont="1" applyFill="1" applyBorder="1" applyAlignment="1">
      <alignment horizontal="center" vertical="center"/>
    </xf>
    <xf numFmtId="0" fontId="7" fillId="110" borderId="3" xfId="0" applyFont="1" applyFill="1" applyBorder="1" applyAlignment="1">
      <alignment horizontal="center" vertical="center"/>
    </xf>
    <xf numFmtId="0" fontId="7" fillId="111" borderId="3" xfId="0" applyNumberFormat="1" applyFont="1" applyFill="1" applyBorder="1" applyAlignment="1">
      <alignment horizontal="center" vertical="center"/>
    </xf>
    <xf numFmtId="0" fontId="7" fillId="112" borderId="3" xfId="0" applyFont="1" applyFill="1" applyBorder="1" applyAlignment="1">
      <alignment horizontal="center" vertical="center"/>
    </xf>
    <xf numFmtId="0" fontId="7" fillId="113" borderId="3" xfId="0" applyFont="1" applyFill="1" applyBorder="1" applyAlignment="1">
      <alignment horizontal="center" vertical="center"/>
    </xf>
    <xf numFmtId="0" fontId="7" fillId="114" borderId="3" xfId="0" applyFont="1" applyFill="1" applyBorder="1" applyAlignment="1">
      <alignment horizontal="center" vertical="center"/>
    </xf>
    <xf numFmtId="0" fontId="7" fillId="115" borderId="3" xfId="0" applyFont="1" applyFill="1" applyBorder="1" applyAlignment="1">
      <alignment horizontal="center" vertical="center"/>
    </xf>
    <xf numFmtId="0" fontId="7" fillId="116" borderId="3" xfId="0" applyFont="1" applyFill="1" applyBorder="1" applyAlignment="1">
      <alignment horizontal="center" vertical="center"/>
    </xf>
    <xf numFmtId="0" fontId="7" fillId="117" borderId="3" xfId="0" applyFont="1" applyFill="1" applyBorder="1" applyAlignment="1">
      <alignment horizontal="center" vertical="center"/>
    </xf>
    <xf numFmtId="0" fontId="7" fillId="118" borderId="3" xfId="0" applyFont="1" applyFill="1" applyBorder="1" applyAlignment="1">
      <alignment horizontal="center" vertical="center"/>
    </xf>
    <xf numFmtId="0" fontId="7" fillId="119" borderId="3" xfId="0" applyFont="1" applyFill="1" applyBorder="1" applyAlignment="1">
      <alignment horizontal="center" vertical="center"/>
    </xf>
    <xf numFmtId="0" fontId="7" fillId="120" borderId="3" xfId="0" applyNumberFormat="1" applyFont="1" applyFill="1" applyBorder="1" applyAlignment="1">
      <alignment horizontal="center" vertical="center"/>
    </xf>
    <xf numFmtId="0" fontId="7" fillId="121" borderId="3" xfId="0" applyFont="1" applyFill="1" applyBorder="1" applyAlignment="1">
      <alignment horizontal="center" vertical="center"/>
    </xf>
    <xf numFmtId="0" fontId="7" fillId="122" borderId="3" xfId="0" applyFont="1" applyFill="1" applyBorder="1" applyAlignment="1">
      <alignment horizontal="center" vertical="center"/>
    </xf>
    <xf numFmtId="0" fontId="7" fillId="123" borderId="3" xfId="0" applyFont="1" applyFill="1" applyBorder="1" applyAlignment="1">
      <alignment horizontal="center" vertical="center"/>
    </xf>
    <xf numFmtId="0" fontId="7" fillId="124" borderId="3" xfId="0" applyFont="1" applyFill="1" applyBorder="1" applyAlignment="1">
      <alignment horizontal="center" vertical="center"/>
    </xf>
    <xf numFmtId="0" fontId="7" fillId="125" borderId="3" xfId="0" applyFont="1" applyFill="1" applyBorder="1" applyAlignment="1">
      <alignment horizontal="center" vertical="center"/>
    </xf>
    <xf numFmtId="0" fontId="7" fillId="126" borderId="3" xfId="0" applyFont="1" applyFill="1" applyBorder="1" applyAlignment="1">
      <alignment horizontal="center" vertical="center"/>
    </xf>
    <xf numFmtId="0" fontId="7" fillId="127" borderId="3" xfId="0" applyFont="1" applyFill="1" applyBorder="1" applyAlignment="1">
      <alignment horizontal="center" vertical="center"/>
    </xf>
    <xf numFmtId="0" fontId="7" fillId="128" borderId="3" xfId="0" applyFont="1" applyFill="1" applyBorder="1" applyAlignment="1">
      <alignment horizontal="center" vertical="center"/>
    </xf>
    <xf numFmtId="0" fontId="7" fillId="129" borderId="3" xfId="0" applyNumberFormat="1" applyFont="1" applyFill="1" applyBorder="1" applyAlignment="1">
      <alignment horizontal="center" vertical="center"/>
    </xf>
    <xf numFmtId="0" fontId="7" fillId="130" borderId="3" xfId="0" applyFont="1" applyFill="1" applyBorder="1" applyAlignment="1">
      <alignment horizontal="center" vertical="center"/>
    </xf>
    <xf numFmtId="0" fontId="7" fillId="131" borderId="3" xfId="0" applyFont="1" applyFill="1" applyBorder="1" applyAlignment="1">
      <alignment horizontal="center" vertical="center"/>
    </xf>
    <xf numFmtId="0" fontId="7" fillId="132" borderId="3" xfId="0" applyFont="1" applyFill="1" applyBorder="1" applyAlignment="1">
      <alignment horizontal="center" vertical="center"/>
    </xf>
    <xf numFmtId="0" fontId="7" fillId="133" borderId="3" xfId="0" applyFont="1" applyFill="1" applyBorder="1" applyAlignment="1">
      <alignment horizontal="center" vertical="center"/>
    </xf>
    <xf numFmtId="0" fontId="7" fillId="134" borderId="3" xfId="0" applyFont="1" applyFill="1" applyBorder="1" applyAlignment="1">
      <alignment horizontal="center" vertical="center"/>
    </xf>
    <xf numFmtId="0" fontId="7" fillId="135" borderId="3" xfId="0" applyFont="1" applyFill="1" applyBorder="1" applyAlignment="1">
      <alignment horizontal="center" vertical="center"/>
    </xf>
    <xf numFmtId="0" fontId="7" fillId="136" borderId="3" xfId="0" applyFont="1" applyFill="1" applyBorder="1" applyAlignment="1">
      <alignment horizontal="center" vertical="center"/>
    </xf>
    <xf numFmtId="0" fontId="7" fillId="137" borderId="3" xfId="0" applyFont="1" applyFill="1" applyBorder="1" applyAlignment="1">
      <alignment horizontal="center" vertical="center"/>
    </xf>
    <xf numFmtId="0" fontId="7" fillId="138" borderId="3" xfId="0" applyFont="1" applyFill="1" applyBorder="1" applyAlignment="1">
      <alignment horizontal="center" vertical="center"/>
    </xf>
    <xf numFmtId="177" fontId="7" fillId="0" borderId="26" xfId="0" applyNumberFormat="1" applyFont="1" applyBorder="1" applyAlignment="1">
      <alignment horizontal="center" vertical="center"/>
    </xf>
    <xf numFmtId="179" fontId="7" fillId="128" borderId="26" xfId="0" applyNumberFormat="1" applyFont="1" applyFill="1" applyBorder="1" applyAlignment="1">
      <alignment horizontal="center" vertical="center"/>
    </xf>
    <xf numFmtId="0" fontId="7" fillId="139" borderId="3" xfId="0" applyFont="1" applyFill="1" applyBorder="1" applyAlignment="1">
      <alignment horizontal="center" vertical="center"/>
    </xf>
    <xf numFmtId="0" fontId="7" fillId="140" borderId="3" xfId="0" applyFont="1" applyFill="1" applyBorder="1" applyAlignment="1">
      <alignment horizontal="center" vertical="center"/>
    </xf>
    <xf numFmtId="0" fontId="7" fillId="141" borderId="3" xfId="0" applyFont="1" applyFill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179" fontId="7" fillId="142" borderId="4" xfId="0" applyNumberFormat="1" applyFont="1" applyFill="1" applyBorder="1" applyAlignment="1">
      <alignment horizontal="center" vertical="center"/>
    </xf>
    <xf numFmtId="0" fontId="7" fillId="142" borderId="3" xfId="0" applyFont="1" applyFill="1" applyBorder="1" applyAlignment="1">
      <alignment horizontal="center" vertical="center"/>
    </xf>
    <xf numFmtId="0" fontId="7" fillId="28" borderId="4" xfId="0" applyFont="1" applyFill="1" applyBorder="1" applyAlignment="1">
      <alignment horizontal="center" vertical="center"/>
    </xf>
    <xf numFmtId="179" fontId="7" fillId="28" borderId="4" xfId="0" applyNumberFormat="1" applyFont="1" applyFill="1" applyBorder="1" applyAlignment="1">
      <alignment horizontal="center" vertical="center"/>
    </xf>
    <xf numFmtId="179" fontId="7" fillId="141" borderId="4" xfId="0" applyNumberFormat="1" applyFont="1" applyFill="1" applyBorder="1" applyAlignment="1">
      <alignment horizontal="center" vertical="center"/>
    </xf>
    <xf numFmtId="179" fontId="7" fillId="15" borderId="4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9" fontId="7" fillId="17" borderId="1" xfId="0" applyNumberFormat="1" applyFont="1" applyFill="1" applyBorder="1" applyAlignment="1">
      <alignment horizontal="center" vertical="center"/>
    </xf>
    <xf numFmtId="179" fontId="7" fillId="29" borderId="1" xfId="0" applyNumberFormat="1" applyFont="1" applyFill="1" applyBorder="1" applyAlignment="1">
      <alignment horizontal="center" vertical="center"/>
    </xf>
    <xf numFmtId="179" fontId="7" fillId="40" borderId="1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179" fontId="7" fillId="51" borderId="1" xfId="0" applyNumberFormat="1" applyFont="1" applyFill="1" applyBorder="1" applyAlignment="1">
      <alignment horizontal="center" vertical="center"/>
    </xf>
    <xf numFmtId="179" fontId="7" fillId="18" borderId="1" xfId="0" applyNumberFormat="1" applyFont="1" applyFill="1" applyBorder="1" applyAlignment="1">
      <alignment horizontal="center" vertical="center"/>
    </xf>
    <xf numFmtId="179" fontId="7" fillId="62" borderId="1" xfId="0" applyNumberFormat="1" applyFont="1" applyFill="1" applyBorder="1" applyAlignment="1">
      <alignment horizontal="center" vertical="center"/>
    </xf>
    <xf numFmtId="179" fontId="7" fillId="30" borderId="1" xfId="0" applyNumberFormat="1" applyFont="1" applyFill="1" applyBorder="1" applyAlignment="1">
      <alignment horizontal="center" vertical="center"/>
    </xf>
    <xf numFmtId="179" fontId="7" fillId="72" borderId="1" xfId="0" applyNumberFormat="1" applyFont="1" applyFill="1" applyBorder="1" applyAlignment="1">
      <alignment horizontal="center" vertical="center"/>
    </xf>
    <xf numFmtId="179" fontId="7" fillId="82" borderId="1" xfId="0" applyNumberFormat="1" applyFont="1" applyFill="1" applyBorder="1" applyAlignment="1">
      <alignment horizontal="center" vertical="center"/>
    </xf>
    <xf numFmtId="179" fontId="7" fillId="41" borderId="1" xfId="0" applyNumberFormat="1" applyFont="1" applyFill="1" applyBorder="1" applyAlignment="1">
      <alignment horizontal="center" vertical="center"/>
    </xf>
    <xf numFmtId="179" fontId="7" fillId="92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102" borderId="1" xfId="0" applyNumberFormat="1" applyFont="1" applyFill="1" applyBorder="1" applyAlignment="1">
      <alignment horizontal="center" vertical="center"/>
    </xf>
    <xf numFmtId="179" fontId="7" fillId="52" borderId="1" xfId="0" applyNumberFormat="1" applyFont="1" applyFill="1" applyBorder="1" applyAlignment="1">
      <alignment horizontal="center" vertical="center"/>
    </xf>
    <xf numFmtId="179" fontId="7" fillId="19" borderId="1" xfId="0" applyNumberFormat="1" applyFont="1" applyFill="1" applyBorder="1" applyAlignment="1">
      <alignment horizontal="center" vertical="center"/>
    </xf>
    <xf numFmtId="179" fontId="7" fillId="111" borderId="1" xfId="0" applyNumberFormat="1" applyFont="1" applyFill="1" applyBorder="1" applyAlignment="1">
      <alignment horizontal="center" vertical="center"/>
    </xf>
    <xf numFmtId="179" fontId="7" fillId="63" borderId="1" xfId="0" applyNumberFormat="1" applyFont="1" applyFill="1" applyBorder="1" applyAlignment="1">
      <alignment horizontal="center" vertical="center"/>
    </xf>
    <xf numFmtId="179" fontId="7" fillId="120" borderId="1" xfId="0" applyNumberFormat="1" applyFont="1" applyFill="1" applyBorder="1" applyAlignment="1">
      <alignment horizontal="center" vertical="center"/>
    </xf>
    <xf numFmtId="179" fontId="7" fillId="129" borderId="1" xfId="0" applyNumberFormat="1" applyFont="1" applyFill="1" applyBorder="1" applyAlignment="1">
      <alignment horizontal="center" vertical="center"/>
    </xf>
    <xf numFmtId="179" fontId="7" fillId="73" borderId="1" xfId="0" applyNumberFormat="1" applyFont="1" applyFill="1" applyBorder="1" applyAlignment="1">
      <alignment horizontal="center" vertical="center"/>
    </xf>
    <xf numFmtId="179" fontId="7" fillId="31" borderId="1" xfId="0" applyNumberFormat="1" applyFont="1" applyFill="1" applyBorder="1" applyAlignment="1">
      <alignment horizontal="center" vertical="center"/>
    </xf>
    <xf numFmtId="179" fontId="7" fillId="83" borderId="1" xfId="0" applyNumberFormat="1" applyFont="1" applyFill="1" applyBorder="1" applyAlignment="1">
      <alignment horizontal="center" vertical="center"/>
    </xf>
    <xf numFmtId="179" fontId="7" fillId="42" borderId="1" xfId="0" applyNumberFormat="1" applyFont="1" applyFill="1" applyBorder="1" applyAlignment="1">
      <alignment horizontal="center" vertical="center"/>
    </xf>
    <xf numFmtId="179" fontId="7" fillId="8" borderId="1" xfId="0" applyNumberFormat="1" applyFont="1" applyFill="1" applyBorder="1" applyAlignment="1">
      <alignment horizontal="center" vertical="center"/>
    </xf>
    <xf numFmtId="179" fontId="7" fillId="93" borderId="1" xfId="0" applyNumberFormat="1" applyFont="1" applyFill="1" applyBorder="1" applyAlignment="1">
      <alignment horizontal="center" vertical="center"/>
    </xf>
    <xf numFmtId="179" fontId="7" fillId="53" borderId="1" xfId="0" applyNumberFormat="1" applyFont="1" applyFill="1" applyBorder="1" applyAlignment="1">
      <alignment horizontal="center" vertical="center"/>
    </xf>
    <xf numFmtId="179" fontId="7" fillId="103" borderId="1" xfId="0" applyNumberFormat="1" applyFont="1" applyFill="1" applyBorder="1" applyAlignment="1">
      <alignment horizontal="center" vertical="center"/>
    </xf>
    <xf numFmtId="179" fontId="7" fillId="20" borderId="1" xfId="0" applyNumberFormat="1" applyFont="1" applyFill="1" applyBorder="1" applyAlignment="1">
      <alignment horizontal="center" vertical="center"/>
    </xf>
    <xf numFmtId="179" fontId="7" fillId="64" borderId="1" xfId="0" applyNumberFormat="1" applyFont="1" applyFill="1" applyBorder="1" applyAlignment="1">
      <alignment horizontal="center" vertical="center"/>
    </xf>
    <xf numFmtId="179" fontId="7" fillId="112" borderId="1" xfId="0" applyNumberFormat="1" applyFont="1" applyFill="1" applyBorder="1" applyAlignment="1">
      <alignment horizontal="center" vertical="center"/>
    </xf>
    <xf numFmtId="179" fontId="7" fillId="121" borderId="1" xfId="0" applyNumberFormat="1" applyFont="1" applyFill="1" applyBorder="1" applyAlignment="1">
      <alignment horizontal="center" vertical="center"/>
    </xf>
    <xf numFmtId="179" fontId="7" fillId="74" borderId="1" xfId="0" applyNumberFormat="1" applyFont="1" applyFill="1" applyBorder="1" applyAlignment="1">
      <alignment horizontal="center" vertical="center"/>
    </xf>
    <xf numFmtId="179" fontId="7" fillId="32" borderId="1" xfId="0" applyNumberFormat="1" applyFont="1" applyFill="1" applyBorder="1" applyAlignment="1">
      <alignment horizontal="center" vertical="center"/>
    </xf>
    <xf numFmtId="179" fontId="7" fillId="130" borderId="1" xfId="0" applyNumberFormat="1" applyFont="1" applyFill="1" applyBorder="1" applyAlignment="1">
      <alignment horizontal="center" vertical="center"/>
    </xf>
    <xf numFmtId="179" fontId="7" fillId="84" borderId="1" xfId="0" applyNumberFormat="1" applyFont="1" applyFill="1" applyBorder="1" applyAlignment="1">
      <alignment horizontal="center" vertical="center"/>
    </xf>
    <xf numFmtId="179" fontId="7" fillId="43" borderId="1" xfId="0" applyNumberFormat="1" applyFont="1" applyFill="1" applyBorder="1" applyAlignment="1">
      <alignment horizontal="center" vertical="center"/>
    </xf>
    <xf numFmtId="179" fontId="7" fillId="9" borderId="1" xfId="0" applyNumberFormat="1" applyFont="1" applyFill="1" applyBorder="1" applyAlignment="1">
      <alignment horizontal="center" vertical="center"/>
    </xf>
    <xf numFmtId="179" fontId="7" fillId="94" borderId="1" xfId="0" applyNumberFormat="1" applyFont="1" applyFill="1" applyBorder="1" applyAlignment="1">
      <alignment horizontal="center" vertical="center"/>
    </xf>
    <xf numFmtId="179" fontId="7" fillId="54" borderId="1" xfId="0" applyNumberFormat="1" applyFont="1" applyFill="1" applyBorder="1" applyAlignment="1">
      <alignment horizontal="center" vertical="center"/>
    </xf>
    <xf numFmtId="179" fontId="7" fillId="104" borderId="1" xfId="0" applyNumberFormat="1" applyFont="1" applyFill="1" applyBorder="1" applyAlignment="1">
      <alignment horizontal="center" vertical="center"/>
    </xf>
    <xf numFmtId="179" fontId="7" fillId="21" borderId="1" xfId="0" applyNumberFormat="1" applyFont="1" applyFill="1" applyBorder="1" applyAlignment="1">
      <alignment horizontal="center" vertical="center"/>
    </xf>
    <xf numFmtId="179" fontId="7" fillId="65" borderId="1" xfId="0" applyNumberFormat="1" applyFont="1" applyFill="1" applyBorder="1" applyAlignment="1">
      <alignment horizontal="center" vertical="center"/>
    </xf>
    <xf numFmtId="179" fontId="7" fillId="113" borderId="1" xfId="0" applyNumberFormat="1" applyFont="1" applyFill="1" applyBorder="1" applyAlignment="1">
      <alignment horizontal="center" vertical="center"/>
    </xf>
    <xf numFmtId="179" fontId="7" fillId="33" borderId="1" xfId="0" applyNumberFormat="1" applyFont="1" applyFill="1" applyBorder="1" applyAlignment="1">
      <alignment horizontal="center" vertical="center"/>
    </xf>
    <xf numFmtId="179" fontId="7" fillId="122" borderId="1" xfId="0" applyNumberFormat="1" applyFont="1" applyFill="1" applyBorder="1" applyAlignment="1">
      <alignment horizontal="center" vertical="center"/>
    </xf>
    <xf numFmtId="179" fontId="7" fillId="75" borderId="1" xfId="0" applyNumberFormat="1" applyFont="1" applyFill="1" applyBorder="1" applyAlignment="1">
      <alignment horizontal="center" vertical="center"/>
    </xf>
    <xf numFmtId="179" fontId="7" fillId="131" borderId="1" xfId="0" applyNumberFormat="1" applyFont="1" applyFill="1" applyBorder="1" applyAlignment="1">
      <alignment horizontal="center" vertical="center"/>
    </xf>
    <xf numFmtId="179" fontId="7" fillId="85" borderId="1" xfId="0" applyNumberFormat="1" applyFont="1" applyFill="1" applyBorder="1" applyAlignment="1">
      <alignment horizontal="center" vertical="center"/>
    </xf>
    <xf numFmtId="179" fontId="7" fillId="44" borderId="1" xfId="0" applyNumberFormat="1" applyFont="1" applyFill="1" applyBorder="1" applyAlignment="1">
      <alignment horizontal="center" vertical="center"/>
    </xf>
    <xf numFmtId="179" fontId="7" fillId="10" borderId="1" xfId="0" applyNumberFormat="1" applyFont="1" applyFill="1" applyBorder="1" applyAlignment="1">
      <alignment horizontal="center" vertical="center"/>
    </xf>
    <xf numFmtId="179" fontId="7" fillId="95" borderId="1" xfId="0" applyNumberFormat="1" applyFont="1" applyFill="1" applyBorder="1" applyAlignment="1">
      <alignment horizontal="center" vertical="center"/>
    </xf>
    <xf numFmtId="179" fontId="7" fillId="55" borderId="1" xfId="0" applyNumberFormat="1" applyFont="1" applyFill="1" applyBorder="1" applyAlignment="1">
      <alignment horizontal="center" vertical="center"/>
    </xf>
    <xf numFmtId="179" fontId="7" fillId="105" borderId="1" xfId="0" applyNumberFormat="1" applyFont="1" applyFill="1" applyBorder="1" applyAlignment="1">
      <alignment horizontal="center" vertical="center"/>
    </xf>
    <xf numFmtId="179" fontId="7" fillId="22" borderId="1" xfId="0" applyNumberFormat="1" applyFont="1" applyFill="1" applyBorder="1" applyAlignment="1">
      <alignment horizontal="center" vertical="center"/>
    </xf>
    <xf numFmtId="179" fontId="7" fillId="66" borderId="1" xfId="0" applyNumberFormat="1" applyFont="1" applyFill="1" applyBorder="1" applyAlignment="1">
      <alignment horizontal="center" vertical="center"/>
    </xf>
    <xf numFmtId="179" fontId="7" fillId="114" borderId="1" xfId="0" applyNumberFormat="1" applyFont="1" applyFill="1" applyBorder="1" applyAlignment="1">
      <alignment horizontal="center" vertical="center"/>
    </xf>
    <xf numFmtId="179" fontId="7" fillId="34" borderId="1" xfId="0" applyNumberFormat="1" applyFont="1" applyFill="1" applyBorder="1" applyAlignment="1">
      <alignment horizontal="center" vertical="center"/>
    </xf>
    <xf numFmtId="179" fontId="7" fillId="76" borderId="1" xfId="0" applyNumberFormat="1" applyFont="1" applyFill="1" applyBorder="1" applyAlignment="1">
      <alignment horizontal="center" vertical="center"/>
    </xf>
    <xf numFmtId="179" fontId="7" fillId="123" borderId="1" xfId="0" applyNumberFormat="1" applyFont="1" applyFill="1" applyBorder="1" applyAlignment="1">
      <alignment horizontal="center" vertical="center"/>
    </xf>
    <xf numFmtId="179" fontId="7" fillId="132" borderId="1" xfId="0" applyNumberFormat="1" applyFont="1" applyFill="1" applyBorder="1" applyAlignment="1">
      <alignment horizontal="center" vertical="center"/>
    </xf>
    <xf numFmtId="179" fontId="7" fillId="86" borderId="1" xfId="0" applyNumberFormat="1" applyFont="1" applyFill="1" applyBorder="1" applyAlignment="1">
      <alignment horizontal="center" vertical="center"/>
    </xf>
    <xf numFmtId="179" fontId="7" fillId="45" borderId="1" xfId="0" applyNumberFormat="1" applyFont="1" applyFill="1" applyBorder="1" applyAlignment="1">
      <alignment horizontal="center" vertical="center"/>
    </xf>
    <xf numFmtId="179" fontId="7" fillId="11" borderId="1" xfId="0" applyNumberFormat="1" applyFont="1" applyFill="1" applyBorder="1" applyAlignment="1">
      <alignment horizontal="center" vertical="center"/>
    </xf>
    <xf numFmtId="179" fontId="7" fillId="96" borderId="1" xfId="0" applyNumberFormat="1" applyFont="1" applyFill="1" applyBorder="1" applyAlignment="1">
      <alignment horizontal="center" vertical="center"/>
    </xf>
    <xf numFmtId="179" fontId="7" fillId="56" borderId="1" xfId="0" applyNumberFormat="1" applyFont="1" applyFill="1" applyBorder="1" applyAlignment="1">
      <alignment horizontal="center" vertical="center"/>
    </xf>
    <xf numFmtId="179" fontId="7" fillId="23" borderId="1" xfId="0" applyNumberFormat="1" applyFont="1" applyFill="1" applyBorder="1" applyAlignment="1">
      <alignment horizontal="center" vertical="center"/>
    </xf>
    <xf numFmtId="179" fontId="7" fillId="106" borderId="1" xfId="0" applyNumberFormat="1" applyFont="1" applyFill="1" applyBorder="1" applyAlignment="1">
      <alignment horizontal="center" vertical="center"/>
    </xf>
    <xf numFmtId="179" fontId="7" fillId="67" borderId="1" xfId="0" applyNumberFormat="1" applyFont="1" applyFill="1" applyBorder="1" applyAlignment="1">
      <alignment horizontal="center" vertical="center"/>
    </xf>
    <xf numFmtId="179" fontId="7" fillId="115" borderId="1" xfId="0" applyNumberFormat="1" applyFont="1" applyFill="1" applyBorder="1" applyAlignment="1">
      <alignment horizontal="center" vertical="center"/>
    </xf>
    <xf numFmtId="179" fontId="7" fillId="35" borderId="1" xfId="0" applyNumberFormat="1" applyFont="1" applyFill="1" applyBorder="1" applyAlignment="1">
      <alignment horizontal="center" vertical="center"/>
    </xf>
    <xf numFmtId="179" fontId="7" fillId="77" borderId="1" xfId="0" applyNumberFormat="1" applyFont="1" applyFill="1" applyBorder="1" applyAlignment="1">
      <alignment horizontal="center" vertical="center"/>
    </xf>
    <xf numFmtId="179" fontId="7" fillId="124" borderId="1" xfId="0" applyNumberFormat="1" applyFont="1" applyFill="1" applyBorder="1" applyAlignment="1">
      <alignment horizontal="center" vertical="center"/>
    </xf>
    <xf numFmtId="179" fontId="7" fillId="87" borderId="1" xfId="0" applyNumberFormat="1" applyFont="1" applyFill="1" applyBorder="1" applyAlignment="1">
      <alignment horizontal="center" vertical="center"/>
    </xf>
    <xf numFmtId="179" fontId="7" fillId="46" borderId="1" xfId="0" applyNumberFormat="1" applyFont="1" applyFill="1" applyBorder="1" applyAlignment="1">
      <alignment horizontal="center" vertical="center"/>
    </xf>
    <xf numFmtId="179" fontId="7" fillId="133" borderId="1" xfId="0" applyNumberFormat="1" applyFont="1" applyFill="1" applyBorder="1" applyAlignment="1">
      <alignment horizontal="center" vertical="center"/>
    </xf>
    <xf numFmtId="179" fontId="7" fillId="12" borderId="1" xfId="0" applyNumberFormat="1" applyFont="1" applyFill="1" applyBorder="1" applyAlignment="1">
      <alignment horizontal="center" vertical="center"/>
    </xf>
    <xf numFmtId="179" fontId="7" fillId="97" borderId="1" xfId="0" applyNumberFormat="1" applyFont="1" applyFill="1" applyBorder="1" applyAlignment="1">
      <alignment horizontal="center" vertical="center"/>
    </xf>
    <xf numFmtId="179" fontId="7" fillId="57" borderId="1" xfId="0" applyNumberFormat="1" applyFont="1" applyFill="1" applyBorder="1" applyAlignment="1">
      <alignment horizontal="center" vertical="center"/>
    </xf>
    <xf numFmtId="179" fontId="7" fillId="24" borderId="1" xfId="0" applyNumberFormat="1" applyFont="1" applyFill="1" applyBorder="1" applyAlignment="1">
      <alignment horizontal="center" vertical="center"/>
    </xf>
    <xf numFmtId="179" fontId="7" fillId="107" borderId="1" xfId="0" applyNumberFormat="1" applyFont="1" applyFill="1" applyBorder="1" applyAlignment="1">
      <alignment horizontal="center" vertical="center"/>
    </xf>
    <xf numFmtId="179" fontId="7" fillId="68" borderId="1" xfId="0" applyNumberFormat="1" applyFont="1" applyFill="1" applyBorder="1" applyAlignment="1">
      <alignment horizontal="center" vertical="center"/>
    </xf>
    <xf numFmtId="179" fontId="7" fillId="36" borderId="1" xfId="0" applyNumberFormat="1" applyFont="1" applyFill="1" applyBorder="1" applyAlignment="1">
      <alignment horizontal="center" vertical="center"/>
    </xf>
    <xf numFmtId="179" fontId="7" fillId="116" borderId="1" xfId="0" applyNumberFormat="1" applyFont="1" applyFill="1" applyBorder="1" applyAlignment="1">
      <alignment horizontal="center" vertical="center"/>
    </xf>
    <xf numFmtId="179" fontId="7" fillId="78" borderId="1" xfId="0" applyNumberFormat="1" applyFont="1" applyFill="1" applyBorder="1" applyAlignment="1">
      <alignment horizontal="center" vertical="center"/>
    </xf>
    <xf numFmtId="179" fontId="7" fillId="125" borderId="1" xfId="0" applyNumberFormat="1" applyFont="1" applyFill="1" applyBorder="1" applyAlignment="1">
      <alignment horizontal="center" vertical="center"/>
    </xf>
    <xf numFmtId="179" fontId="7" fillId="47" borderId="1" xfId="0" applyNumberFormat="1" applyFont="1" applyFill="1" applyBorder="1" applyAlignment="1">
      <alignment horizontal="center" vertical="center"/>
    </xf>
    <xf numFmtId="179" fontId="7" fillId="88" borderId="1" xfId="0" applyNumberFormat="1" applyFont="1" applyFill="1" applyBorder="1" applyAlignment="1">
      <alignment horizontal="center" vertical="center"/>
    </xf>
    <xf numFmtId="179" fontId="7" fillId="13" borderId="1" xfId="0" applyNumberFormat="1" applyFont="1" applyFill="1" applyBorder="1" applyAlignment="1">
      <alignment horizontal="center" vertical="center"/>
    </xf>
    <xf numFmtId="179" fontId="7" fillId="134" borderId="1" xfId="0" applyNumberFormat="1" applyFont="1" applyFill="1" applyBorder="1" applyAlignment="1">
      <alignment horizontal="center" vertical="center"/>
    </xf>
    <xf numFmtId="179" fontId="7" fillId="98" borderId="1" xfId="0" applyNumberFormat="1" applyFont="1" applyFill="1" applyBorder="1" applyAlignment="1">
      <alignment horizontal="center" vertical="center"/>
    </xf>
    <xf numFmtId="179" fontId="7" fillId="58" borderId="1" xfId="0" applyNumberFormat="1" applyFont="1" applyFill="1" applyBorder="1" applyAlignment="1">
      <alignment horizontal="center" vertical="center"/>
    </xf>
    <xf numFmtId="179" fontId="7" fillId="25" borderId="1" xfId="0" applyNumberFormat="1" applyFont="1" applyFill="1" applyBorder="1" applyAlignment="1">
      <alignment horizontal="center" vertical="center"/>
    </xf>
    <xf numFmtId="179" fontId="7" fillId="108" borderId="1" xfId="0" applyNumberFormat="1" applyFont="1" applyFill="1" applyBorder="1" applyAlignment="1">
      <alignment horizontal="center" vertical="center"/>
    </xf>
    <xf numFmtId="179" fontId="7" fillId="69" borderId="1" xfId="0" applyNumberFormat="1" applyFont="1" applyFill="1" applyBorder="1" applyAlignment="1">
      <alignment horizontal="center" vertical="center"/>
    </xf>
    <xf numFmtId="179" fontId="7" fillId="37" borderId="1" xfId="0" applyNumberFormat="1" applyFont="1" applyFill="1" applyBorder="1" applyAlignment="1">
      <alignment horizontal="center" vertical="center"/>
    </xf>
    <xf numFmtId="179" fontId="7" fillId="117" borderId="1" xfId="0" applyNumberFormat="1" applyFont="1" applyFill="1" applyBorder="1" applyAlignment="1">
      <alignment horizontal="center" vertical="center"/>
    </xf>
    <xf numFmtId="179" fontId="7" fillId="79" borderId="1" xfId="0" applyNumberFormat="1" applyFont="1" applyFill="1" applyBorder="1" applyAlignment="1">
      <alignment horizontal="center" vertical="center"/>
    </xf>
    <xf numFmtId="179" fontId="7" fillId="126" borderId="1" xfId="0" applyNumberFormat="1" applyFont="1" applyFill="1" applyBorder="1" applyAlignment="1">
      <alignment horizontal="center" vertical="center"/>
    </xf>
    <xf numFmtId="179" fontId="7" fillId="48" borderId="1" xfId="0" applyNumberFormat="1" applyFont="1" applyFill="1" applyBorder="1" applyAlignment="1">
      <alignment horizontal="center" vertical="center"/>
    </xf>
    <xf numFmtId="179" fontId="7" fillId="89" borderId="1" xfId="0" applyNumberFormat="1" applyFont="1" applyFill="1" applyBorder="1" applyAlignment="1">
      <alignment horizontal="center" vertical="center"/>
    </xf>
    <xf numFmtId="179" fontId="7" fillId="14" borderId="1" xfId="0" applyNumberFormat="1" applyFont="1" applyFill="1" applyBorder="1" applyAlignment="1">
      <alignment horizontal="center" vertical="center"/>
    </xf>
    <xf numFmtId="179" fontId="7" fillId="135" borderId="1" xfId="0" applyNumberFormat="1" applyFont="1" applyFill="1" applyBorder="1" applyAlignment="1">
      <alignment horizontal="center" vertical="center"/>
    </xf>
    <xf numFmtId="179" fontId="7" fillId="59" borderId="1" xfId="0" applyNumberFormat="1" applyFont="1" applyFill="1" applyBorder="1" applyAlignment="1">
      <alignment horizontal="center" vertical="center"/>
    </xf>
    <xf numFmtId="179" fontId="7" fillId="99" borderId="1" xfId="0" applyNumberFormat="1" applyFont="1" applyFill="1" applyBorder="1" applyAlignment="1">
      <alignment horizontal="center" vertical="center"/>
    </xf>
    <xf numFmtId="179" fontId="7" fillId="26" borderId="1" xfId="0" applyNumberFormat="1" applyFont="1" applyFill="1" applyBorder="1" applyAlignment="1">
      <alignment horizontal="center" vertical="center"/>
    </xf>
    <xf numFmtId="179" fontId="7" fillId="109" borderId="1" xfId="0" applyNumberFormat="1" applyFont="1" applyFill="1" applyBorder="1" applyAlignment="1">
      <alignment horizontal="center" vertical="center"/>
    </xf>
    <xf numFmtId="179" fontId="7" fillId="70" borderId="1" xfId="0" applyNumberFormat="1" applyFont="1" applyFill="1" applyBorder="1" applyAlignment="1">
      <alignment horizontal="center" vertical="center"/>
    </xf>
    <xf numFmtId="179" fontId="7" fillId="38" borderId="1" xfId="0" applyNumberFormat="1" applyFont="1" applyFill="1" applyBorder="1" applyAlignment="1">
      <alignment horizontal="center" vertical="center"/>
    </xf>
    <xf numFmtId="179" fontId="7" fillId="118" borderId="1" xfId="0" applyNumberFormat="1" applyFont="1" applyFill="1" applyBorder="1" applyAlignment="1">
      <alignment horizontal="center" vertical="center"/>
    </xf>
    <xf numFmtId="179" fontId="7" fillId="80" borderId="1" xfId="0" applyNumberFormat="1" applyFont="1" applyFill="1" applyBorder="1" applyAlignment="1">
      <alignment horizontal="center" vertical="center"/>
    </xf>
    <xf numFmtId="179" fontId="7" fillId="127" borderId="1" xfId="0" applyNumberFormat="1" applyFont="1" applyFill="1" applyBorder="1" applyAlignment="1">
      <alignment horizontal="center" vertical="center"/>
    </xf>
    <xf numFmtId="179" fontId="7" fillId="49" borderId="1" xfId="0" applyNumberFormat="1" applyFont="1" applyFill="1" applyBorder="1" applyAlignment="1">
      <alignment horizontal="center" vertical="center"/>
    </xf>
    <xf numFmtId="179" fontId="7" fillId="90" borderId="1" xfId="0" applyNumberFormat="1" applyFont="1" applyFill="1" applyBorder="1" applyAlignment="1">
      <alignment horizontal="center" vertical="center"/>
    </xf>
    <xf numFmtId="179" fontId="7" fillId="15" borderId="1" xfId="0" applyNumberFormat="1" applyFont="1" applyFill="1" applyBorder="1" applyAlignment="1">
      <alignment horizontal="center" vertical="center"/>
    </xf>
    <xf numFmtId="179" fontId="7" fillId="136" borderId="1" xfId="0" applyNumberFormat="1" applyFont="1" applyFill="1" applyBorder="1" applyAlignment="1">
      <alignment horizontal="center" vertical="center"/>
    </xf>
    <xf numFmtId="179" fontId="7" fillId="60" borderId="1" xfId="0" applyNumberFormat="1" applyFont="1" applyFill="1" applyBorder="1" applyAlignment="1">
      <alignment horizontal="center" vertical="center"/>
    </xf>
    <xf numFmtId="179" fontId="7" fillId="100" borderId="1" xfId="0" applyNumberFormat="1" applyFont="1" applyFill="1" applyBorder="1" applyAlignment="1">
      <alignment horizontal="center" vertical="center"/>
    </xf>
    <xf numFmtId="179" fontId="7" fillId="138" borderId="1" xfId="0" applyNumberFormat="1" applyFont="1" applyFill="1" applyBorder="1" applyAlignment="1">
      <alignment horizontal="center" vertical="center"/>
    </xf>
    <xf numFmtId="179" fontId="7" fillId="27" borderId="1" xfId="0" applyNumberFormat="1" applyFont="1" applyFill="1" applyBorder="1" applyAlignment="1">
      <alignment horizontal="center" vertical="center"/>
    </xf>
    <xf numFmtId="179" fontId="7" fillId="110" borderId="1" xfId="0" applyNumberFormat="1" applyFont="1" applyFill="1" applyBorder="1" applyAlignment="1">
      <alignment horizontal="center" vertical="center"/>
    </xf>
    <xf numFmtId="179" fontId="7" fillId="71" borderId="1" xfId="0" applyNumberFormat="1" applyFont="1" applyFill="1" applyBorder="1" applyAlignment="1">
      <alignment horizontal="center" vertical="center"/>
    </xf>
    <xf numFmtId="179" fontId="7" fillId="139" borderId="1" xfId="0" applyNumberFormat="1" applyFont="1" applyFill="1" applyBorder="1" applyAlignment="1">
      <alignment horizontal="center" vertical="center"/>
    </xf>
    <xf numFmtId="179" fontId="7" fillId="39" borderId="1" xfId="0" applyNumberFormat="1" applyFont="1" applyFill="1" applyBorder="1" applyAlignment="1">
      <alignment horizontal="center" vertical="center"/>
    </xf>
    <xf numFmtId="179" fontId="7" fillId="140" borderId="1" xfId="0" applyNumberFormat="1" applyFont="1" applyFill="1" applyBorder="1" applyAlignment="1">
      <alignment horizontal="center" vertical="center"/>
    </xf>
    <xf numFmtId="179" fontId="7" fillId="119" borderId="1" xfId="0" applyNumberFormat="1" applyFont="1" applyFill="1" applyBorder="1" applyAlignment="1">
      <alignment horizontal="center" vertical="center"/>
    </xf>
    <xf numFmtId="179" fontId="7" fillId="141" borderId="1" xfId="0" applyNumberFormat="1" applyFont="1" applyFill="1" applyBorder="1" applyAlignment="1">
      <alignment horizontal="center" vertical="center"/>
    </xf>
    <xf numFmtId="179" fontId="7" fillId="81" borderId="1" xfId="0" applyNumberFormat="1" applyFont="1" applyFill="1" applyBorder="1" applyAlignment="1">
      <alignment horizontal="center" vertical="center"/>
    </xf>
    <xf numFmtId="179" fontId="7" fillId="128" borderId="1" xfId="0" applyNumberFormat="1" applyFont="1" applyFill="1" applyBorder="1" applyAlignment="1">
      <alignment horizontal="center" vertical="center"/>
    </xf>
    <xf numFmtId="179" fontId="7" fillId="50" borderId="1" xfId="0" applyNumberFormat="1" applyFont="1" applyFill="1" applyBorder="1" applyAlignment="1">
      <alignment horizontal="center" vertical="center"/>
    </xf>
    <xf numFmtId="179" fontId="7" fillId="91" borderId="1" xfId="0" applyNumberFormat="1" applyFont="1" applyFill="1" applyBorder="1" applyAlignment="1">
      <alignment horizontal="center" vertical="center"/>
    </xf>
    <xf numFmtId="179" fontId="7" fillId="16" borderId="1" xfId="0" applyNumberFormat="1" applyFont="1" applyFill="1" applyBorder="1" applyAlignment="1">
      <alignment horizontal="center" vertical="center"/>
    </xf>
    <xf numFmtId="179" fontId="7" fillId="137" borderId="1" xfId="0" applyNumberFormat="1" applyFont="1" applyFill="1" applyBorder="1" applyAlignment="1">
      <alignment horizontal="center" vertical="center"/>
    </xf>
    <xf numFmtId="179" fontId="7" fillId="101" borderId="1" xfId="0" applyNumberFormat="1" applyFont="1" applyFill="1" applyBorder="1" applyAlignment="1">
      <alignment horizontal="center" vertical="center"/>
    </xf>
    <xf numFmtId="179" fontId="7" fillId="61" borderId="1" xfId="0" applyNumberFormat="1" applyFont="1" applyFill="1" applyBorder="1" applyAlignment="1">
      <alignment horizontal="center" vertical="center"/>
    </xf>
    <xf numFmtId="179" fontId="7" fillId="28" borderId="1" xfId="0" applyNumberFormat="1" applyFont="1" applyFill="1" applyBorder="1" applyAlignment="1">
      <alignment horizontal="center" vertical="center"/>
    </xf>
    <xf numFmtId="179" fontId="7" fillId="142" borderId="1" xfId="0" applyNumberFormat="1" applyFont="1" applyFill="1" applyBorder="1" applyAlignment="1">
      <alignment horizontal="center" vertical="center"/>
    </xf>
    <xf numFmtId="10" fontId="7" fillId="0" borderId="0" xfId="3" applyNumberFormat="1" applyFont="1">
      <alignment vertical="center"/>
    </xf>
    <xf numFmtId="0" fontId="6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168" borderId="0" xfId="0" applyFont="1" applyFill="1" applyAlignment="1">
      <alignment horizontal="center" vertical="center"/>
    </xf>
    <xf numFmtId="0" fontId="11" fillId="169" borderId="0" xfId="0" applyFont="1" applyFill="1" applyAlignment="1">
      <alignment horizontal="center" vertical="center"/>
    </xf>
    <xf numFmtId="0" fontId="11" fillId="170" borderId="0" xfId="0" applyFont="1" applyFill="1" applyAlignment="1">
      <alignment horizontal="center" vertical="center"/>
    </xf>
    <xf numFmtId="0" fontId="0" fillId="171" borderId="0" xfId="0" applyFill="1" applyAlignment="1">
      <alignment horizontal="center" vertical="center"/>
    </xf>
    <xf numFmtId="0" fontId="0" fillId="172" borderId="0" xfId="0" applyFill="1" applyAlignment="1">
      <alignment horizontal="center" vertical="center"/>
    </xf>
    <xf numFmtId="0" fontId="0" fillId="173" borderId="0" xfId="0" applyFill="1" applyAlignment="1">
      <alignment horizontal="center" vertical="center"/>
    </xf>
    <xf numFmtId="0" fontId="0" fillId="174" borderId="0" xfId="0" applyFill="1" applyAlignment="1">
      <alignment horizontal="center" vertical="center"/>
    </xf>
    <xf numFmtId="181" fontId="0" fillId="0" borderId="0" xfId="2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7" fillId="176" borderId="3" xfId="0" applyFont="1" applyFill="1" applyBorder="1" applyAlignment="1">
      <alignment horizontal="center" vertical="center"/>
    </xf>
    <xf numFmtId="179" fontId="7" fillId="176" borderId="3" xfId="0" applyNumberFormat="1" applyFont="1" applyFill="1" applyBorder="1" applyAlignment="1">
      <alignment horizontal="center" vertical="center"/>
    </xf>
    <xf numFmtId="0" fontId="7" fillId="177" borderId="3" xfId="0" applyFont="1" applyFill="1" applyBorder="1" applyAlignment="1">
      <alignment horizontal="center" vertical="center"/>
    </xf>
    <xf numFmtId="179" fontId="7" fillId="177" borderId="3" xfId="0" applyNumberFormat="1" applyFont="1" applyFill="1" applyBorder="1" applyAlignment="1">
      <alignment horizontal="center" vertical="center"/>
    </xf>
    <xf numFmtId="0" fontId="7" fillId="178" borderId="3" xfId="0" applyFont="1" applyFill="1" applyBorder="1" applyAlignment="1">
      <alignment horizontal="center" vertical="center"/>
    </xf>
    <xf numFmtId="179" fontId="7" fillId="178" borderId="3" xfId="0" applyNumberFormat="1" applyFont="1" applyFill="1" applyBorder="1" applyAlignment="1">
      <alignment horizontal="center" vertical="center"/>
    </xf>
    <xf numFmtId="0" fontId="7" fillId="179" borderId="3" xfId="0" applyFont="1" applyFill="1" applyBorder="1" applyAlignment="1">
      <alignment horizontal="center" vertical="center"/>
    </xf>
    <xf numFmtId="179" fontId="7" fillId="179" borderId="3" xfId="0" applyNumberFormat="1" applyFont="1" applyFill="1" applyBorder="1" applyAlignment="1">
      <alignment horizontal="center" vertical="center"/>
    </xf>
    <xf numFmtId="0" fontId="7" fillId="180" borderId="3" xfId="0" applyFont="1" applyFill="1" applyBorder="1" applyAlignment="1">
      <alignment horizontal="center" vertical="center"/>
    </xf>
    <xf numFmtId="179" fontId="7" fillId="180" borderId="3" xfId="0" applyNumberFormat="1" applyFont="1" applyFill="1" applyBorder="1" applyAlignment="1">
      <alignment horizontal="center" vertical="center"/>
    </xf>
    <xf numFmtId="0" fontId="7" fillId="181" borderId="3" xfId="0" applyFont="1" applyFill="1" applyBorder="1" applyAlignment="1">
      <alignment horizontal="center" vertical="center"/>
    </xf>
    <xf numFmtId="179" fontId="7" fillId="181" borderId="3" xfId="0" applyNumberFormat="1" applyFont="1" applyFill="1" applyBorder="1" applyAlignment="1">
      <alignment horizontal="center" vertical="center"/>
    </xf>
    <xf numFmtId="0" fontId="7" fillId="182" borderId="3" xfId="0" applyFont="1" applyFill="1" applyBorder="1" applyAlignment="1">
      <alignment horizontal="center" vertical="center"/>
    </xf>
    <xf numFmtId="179" fontId="7" fillId="182" borderId="3" xfId="0" applyNumberFormat="1" applyFont="1" applyFill="1" applyBorder="1" applyAlignment="1">
      <alignment horizontal="center" vertical="center"/>
    </xf>
    <xf numFmtId="0" fontId="7" fillId="183" borderId="3" xfId="0" applyFont="1" applyFill="1" applyBorder="1" applyAlignment="1">
      <alignment horizontal="center" vertical="center"/>
    </xf>
    <xf numFmtId="179" fontId="7" fillId="183" borderId="3" xfId="0" applyNumberFormat="1" applyFont="1" applyFill="1" applyBorder="1" applyAlignment="1">
      <alignment horizontal="center" vertical="center"/>
    </xf>
    <xf numFmtId="0" fontId="7" fillId="184" borderId="3" xfId="0" applyFont="1" applyFill="1" applyBorder="1" applyAlignment="1">
      <alignment horizontal="center" vertical="center"/>
    </xf>
    <xf numFmtId="179" fontId="7" fillId="184" borderId="3" xfId="0" applyNumberFormat="1" applyFont="1" applyFill="1" applyBorder="1" applyAlignment="1">
      <alignment horizontal="center" vertical="center"/>
    </xf>
    <xf numFmtId="0" fontId="7" fillId="185" borderId="3" xfId="0" applyFont="1" applyFill="1" applyBorder="1" applyAlignment="1">
      <alignment horizontal="center" vertical="center"/>
    </xf>
    <xf numFmtId="179" fontId="7" fillId="185" borderId="3" xfId="0" applyNumberFormat="1" applyFont="1" applyFill="1" applyBorder="1" applyAlignment="1">
      <alignment horizontal="center" vertical="center"/>
    </xf>
    <xf numFmtId="0" fontId="7" fillId="187" borderId="1" xfId="0" applyFont="1" applyFill="1" applyBorder="1" applyAlignment="1">
      <alignment horizontal="center" vertical="center"/>
    </xf>
    <xf numFmtId="0" fontId="7" fillId="188" borderId="1" xfId="0" applyFont="1" applyFill="1" applyBorder="1" applyAlignment="1">
      <alignment horizontal="center" vertical="center"/>
    </xf>
    <xf numFmtId="0" fontId="7" fillId="188" borderId="1" xfId="0" applyNumberFormat="1" applyFont="1" applyFill="1" applyBorder="1" applyAlignment="1">
      <alignment horizontal="center" vertical="center"/>
    </xf>
    <xf numFmtId="179" fontId="7" fillId="188" borderId="1" xfId="0" applyNumberFormat="1" applyFont="1" applyFill="1" applyBorder="1" applyAlignment="1">
      <alignment horizontal="center" vertical="center"/>
    </xf>
    <xf numFmtId="0" fontId="7" fillId="187" borderId="1" xfId="0" applyNumberFormat="1" applyFont="1" applyFill="1" applyBorder="1" applyAlignment="1">
      <alignment horizontal="center" vertical="center"/>
    </xf>
    <xf numFmtId="179" fontId="7" fillId="187" borderId="1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0" fontId="7" fillId="189" borderId="1" xfId="0" applyFont="1" applyFill="1" applyBorder="1" applyAlignment="1">
      <alignment horizontal="center" vertical="center"/>
    </xf>
    <xf numFmtId="0" fontId="7" fillId="190" borderId="1" xfId="0" applyFont="1" applyFill="1" applyBorder="1" applyAlignment="1">
      <alignment horizontal="center" vertical="center"/>
    </xf>
    <xf numFmtId="0" fontId="7" fillId="191" borderId="1" xfId="0" applyNumberFormat="1" applyFont="1" applyFill="1" applyBorder="1" applyAlignment="1">
      <alignment horizontal="center" vertical="center"/>
    </xf>
    <xf numFmtId="179" fontId="7" fillId="191" borderId="1" xfId="0" applyNumberFormat="1" applyFont="1" applyFill="1" applyBorder="1" applyAlignment="1">
      <alignment horizontal="center" vertical="center"/>
    </xf>
    <xf numFmtId="0" fontId="7" fillId="191" borderId="1" xfId="0" applyFont="1" applyFill="1" applyBorder="1" applyAlignment="1">
      <alignment horizontal="center" vertical="center"/>
    </xf>
    <xf numFmtId="0" fontId="7" fillId="192" borderId="1" xfId="0" applyNumberFormat="1" applyFont="1" applyFill="1" applyBorder="1" applyAlignment="1">
      <alignment horizontal="center" vertical="center"/>
    </xf>
    <xf numFmtId="179" fontId="7" fillId="192" borderId="1" xfId="0" applyNumberFormat="1" applyFont="1" applyFill="1" applyBorder="1" applyAlignment="1">
      <alignment horizontal="center" vertical="center"/>
    </xf>
    <xf numFmtId="0" fontId="7" fillId="192" borderId="1" xfId="0" applyFont="1" applyFill="1" applyBorder="1" applyAlignment="1">
      <alignment horizontal="center" vertical="center"/>
    </xf>
    <xf numFmtId="180" fontId="7" fillId="0" borderId="0" xfId="0" applyNumberFormat="1" applyFont="1">
      <alignment vertical="center"/>
    </xf>
    <xf numFmtId="0" fontId="7" fillId="193" borderId="1" xfId="0" applyNumberFormat="1" applyFont="1" applyFill="1" applyBorder="1" applyAlignment="1">
      <alignment horizontal="center" vertical="center"/>
    </xf>
    <xf numFmtId="179" fontId="7" fillId="193" borderId="1" xfId="0" applyNumberFormat="1" applyFont="1" applyFill="1" applyBorder="1" applyAlignment="1">
      <alignment horizontal="center" vertical="center"/>
    </xf>
    <xf numFmtId="0" fontId="7" fillId="193" borderId="1" xfId="0" applyFont="1" applyFill="1" applyBorder="1" applyAlignment="1">
      <alignment horizontal="center" vertical="center"/>
    </xf>
    <xf numFmtId="0" fontId="7" fillId="194" borderId="1" xfId="0" applyNumberFormat="1" applyFont="1" applyFill="1" applyBorder="1" applyAlignment="1">
      <alignment horizontal="center" vertical="center"/>
    </xf>
    <xf numFmtId="179" fontId="7" fillId="194" borderId="1" xfId="0" applyNumberFormat="1" applyFont="1" applyFill="1" applyBorder="1" applyAlignment="1">
      <alignment horizontal="center" vertical="center"/>
    </xf>
    <xf numFmtId="0" fontId="7" fillId="194" borderId="1" xfId="0" applyFont="1" applyFill="1" applyBorder="1" applyAlignment="1">
      <alignment horizontal="center" vertical="center"/>
    </xf>
    <xf numFmtId="0" fontId="7" fillId="195" borderId="1" xfId="0" applyNumberFormat="1" applyFont="1" applyFill="1" applyBorder="1" applyAlignment="1">
      <alignment horizontal="center" vertical="center"/>
    </xf>
    <xf numFmtId="179" fontId="7" fillId="195" borderId="1" xfId="0" applyNumberFormat="1" applyFont="1" applyFill="1" applyBorder="1" applyAlignment="1">
      <alignment horizontal="center" vertical="center"/>
    </xf>
    <xf numFmtId="0" fontId="7" fillId="195" borderId="1" xfId="0" applyFont="1" applyFill="1" applyBorder="1" applyAlignment="1">
      <alignment horizontal="center" vertical="center"/>
    </xf>
    <xf numFmtId="0" fontId="7" fillId="196" borderId="1" xfId="0" applyNumberFormat="1" applyFont="1" applyFill="1" applyBorder="1" applyAlignment="1">
      <alignment horizontal="center" vertical="center"/>
    </xf>
    <xf numFmtId="179" fontId="7" fillId="196" borderId="1" xfId="0" applyNumberFormat="1" applyFont="1" applyFill="1" applyBorder="1" applyAlignment="1">
      <alignment horizontal="center" vertical="center"/>
    </xf>
    <xf numFmtId="0" fontId="7" fillId="196" borderId="1" xfId="0" applyFont="1" applyFill="1" applyBorder="1" applyAlignment="1">
      <alignment horizontal="center" vertical="center"/>
    </xf>
    <xf numFmtId="0" fontId="7" fillId="197" borderId="1" xfId="0" applyNumberFormat="1" applyFont="1" applyFill="1" applyBorder="1" applyAlignment="1">
      <alignment horizontal="center" vertical="center"/>
    </xf>
    <xf numFmtId="180" fontId="7" fillId="198" borderId="1" xfId="0" applyNumberFormat="1" applyFont="1" applyFill="1" applyBorder="1" applyAlignment="1">
      <alignment horizontal="center" vertical="center"/>
    </xf>
    <xf numFmtId="0" fontId="7" fillId="198" borderId="1" xfId="0" applyFont="1" applyFill="1" applyBorder="1" applyAlignment="1">
      <alignment horizontal="center" vertical="center"/>
    </xf>
    <xf numFmtId="0" fontId="7" fillId="201" borderId="3" xfId="0" applyFont="1" applyFill="1" applyBorder="1" applyAlignment="1">
      <alignment horizontal="center" vertical="center"/>
    </xf>
    <xf numFmtId="179" fontId="7" fillId="201" borderId="3" xfId="0" applyNumberFormat="1" applyFont="1" applyFill="1" applyBorder="1" applyAlignment="1">
      <alignment horizontal="center" vertical="center"/>
    </xf>
    <xf numFmtId="0" fontId="7" fillId="202" borderId="3" xfId="0" applyFont="1" applyFill="1" applyBorder="1" applyAlignment="1">
      <alignment horizontal="center" vertical="center"/>
    </xf>
    <xf numFmtId="179" fontId="7" fillId="202" borderId="3" xfId="0" applyNumberFormat="1" applyFont="1" applyFill="1" applyBorder="1" applyAlignment="1">
      <alignment horizontal="center" vertical="center"/>
    </xf>
    <xf numFmtId="0" fontId="7" fillId="203" borderId="3" xfId="0" applyFont="1" applyFill="1" applyBorder="1" applyAlignment="1">
      <alignment horizontal="center" vertical="center"/>
    </xf>
    <xf numFmtId="179" fontId="7" fillId="203" borderId="3" xfId="0" applyNumberFormat="1" applyFont="1" applyFill="1" applyBorder="1" applyAlignment="1">
      <alignment horizontal="center" vertical="center"/>
    </xf>
    <xf numFmtId="0" fontId="7" fillId="204" borderId="3" xfId="0" applyFont="1" applyFill="1" applyBorder="1" applyAlignment="1">
      <alignment horizontal="center" vertical="center"/>
    </xf>
    <xf numFmtId="179" fontId="7" fillId="204" borderId="3" xfId="0" applyNumberFormat="1" applyFont="1" applyFill="1" applyBorder="1" applyAlignment="1">
      <alignment horizontal="center" vertical="center"/>
    </xf>
    <xf numFmtId="0" fontId="7" fillId="205" borderId="3" xfId="0" applyFont="1" applyFill="1" applyBorder="1" applyAlignment="1">
      <alignment horizontal="center" vertical="center"/>
    </xf>
    <xf numFmtId="179" fontId="7" fillId="205" borderId="3" xfId="0" applyNumberFormat="1" applyFont="1" applyFill="1" applyBorder="1" applyAlignment="1">
      <alignment horizontal="center" vertical="center"/>
    </xf>
    <xf numFmtId="0" fontId="7" fillId="206" borderId="3" xfId="0" applyFont="1" applyFill="1" applyBorder="1" applyAlignment="1">
      <alignment horizontal="center" vertical="center"/>
    </xf>
    <xf numFmtId="179" fontId="7" fillId="206" borderId="3" xfId="0" applyNumberFormat="1" applyFont="1" applyFill="1" applyBorder="1" applyAlignment="1">
      <alignment horizontal="center" vertical="center"/>
    </xf>
    <xf numFmtId="0" fontId="7" fillId="207" borderId="3" xfId="0" applyFont="1" applyFill="1" applyBorder="1" applyAlignment="1">
      <alignment horizontal="center" vertical="center"/>
    </xf>
    <xf numFmtId="179" fontId="7" fillId="207" borderId="3" xfId="0" applyNumberFormat="1" applyFont="1" applyFill="1" applyBorder="1" applyAlignment="1">
      <alignment horizontal="center" vertical="center"/>
    </xf>
    <xf numFmtId="0" fontId="7" fillId="208" borderId="3" xfId="0" applyFont="1" applyFill="1" applyBorder="1" applyAlignment="1">
      <alignment horizontal="center" vertical="center"/>
    </xf>
    <xf numFmtId="179" fontId="7" fillId="208" borderId="3" xfId="0" applyNumberFormat="1" applyFont="1" applyFill="1" applyBorder="1" applyAlignment="1">
      <alignment horizontal="center" vertical="center"/>
    </xf>
    <xf numFmtId="0" fontId="7" fillId="209" borderId="3" xfId="0" applyFont="1" applyFill="1" applyBorder="1" applyAlignment="1">
      <alignment horizontal="center" vertical="center"/>
    </xf>
    <xf numFmtId="179" fontId="7" fillId="209" borderId="3" xfId="0" applyNumberFormat="1" applyFont="1" applyFill="1" applyBorder="1" applyAlignment="1">
      <alignment horizontal="center" vertical="center"/>
    </xf>
    <xf numFmtId="0" fontId="7" fillId="200" borderId="3" xfId="0" applyNumberFormat="1" applyFont="1" applyFill="1" applyBorder="1" applyAlignment="1">
      <alignment horizontal="center" vertical="center"/>
    </xf>
    <xf numFmtId="179" fontId="7" fillId="200" borderId="3" xfId="0" applyNumberFormat="1" applyFont="1" applyFill="1" applyBorder="1" applyAlignment="1">
      <alignment horizontal="center" vertical="center"/>
    </xf>
    <xf numFmtId="0" fontId="7" fillId="199" borderId="3" xfId="0" applyNumberFormat="1" applyFont="1" applyFill="1" applyBorder="1" applyAlignment="1">
      <alignment horizontal="center" vertical="center"/>
    </xf>
    <xf numFmtId="179" fontId="7" fillId="199" borderId="3" xfId="0" applyNumberFormat="1" applyFont="1" applyFill="1" applyBorder="1" applyAlignment="1">
      <alignment horizontal="center" vertical="center"/>
    </xf>
    <xf numFmtId="0" fontId="7" fillId="210" borderId="4" xfId="0" applyFont="1" applyFill="1" applyBorder="1" applyAlignment="1">
      <alignment horizontal="center" vertical="center"/>
    </xf>
    <xf numFmtId="179" fontId="7" fillId="210" borderId="4" xfId="0" applyNumberFormat="1" applyFont="1" applyFill="1" applyBorder="1" applyAlignment="1">
      <alignment horizontal="center" vertical="center"/>
    </xf>
    <xf numFmtId="0" fontId="7" fillId="175" borderId="3" xfId="0" applyNumberFormat="1" applyFont="1" applyFill="1" applyBorder="1" applyAlignment="1">
      <alignment horizontal="center" vertical="center"/>
    </xf>
    <xf numFmtId="179" fontId="7" fillId="175" borderId="3" xfId="0" applyNumberFormat="1" applyFont="1" applyFill="1" applyBorder="1" applyAlignment="1">
      <alignment horizontal="center" vertical="center"/>
    </xf>
    <xf numFmtId="0" fontId="7" fillId="186" borderId="4" xfId="0" applyFont="1" applyFill="1" applyBorder="1" applyAlignment="1">
      <alignment horizontal="center" vertical="center"/>
    </xf>
    <xf numFmtId="179" fontId="7" fillId="186" borderId="4" xfId="0" applyNumberFormat="1" applyFont="1" applyFill="1" applyBorder="1" applyAlignment="1">
      <alignment horizontal="center" vertical="center"/>
    </xf>
    <xf numFmtId="0" fontId="7" fillId="5" borderId="3" xfId="0" applyNumberFormat="1" applyFont="1" applyFill="1" applyBorder="1" applyAlignment="1">
      <alignment horizontal="center" vertical="center"/>
    </xf>
    <xf numFmtId="0" fontId="7" fillId="16" borderId="4" xfId="0" applyFont="1" applyFill="1" applyBorder="1" applyAlignment="1">
      <alignment horizontal="center" vertical="center"/>
    </xf>
    <xf numFmtId="179" fontId="7" fillId="16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7" fillId="159" borderId="1" xfId="0" applyNumberFormat="1" applyFont="1" applyFill="1" applyBorder="1" applyAlignment="1">
      <alignment horizontal="center" vertical="center"/>
    </xf>
    <xf numFmtId="0" fontId="7" fillId="160" borderId="1" xfId="0" applyFont="1" applyFill="1" applyBorder="1" applyAlignment="1">
      <alignment horizontal="center" vertical="center"/>
    </xf>
    <xf numFmtId="1" fontId="7" fillId="160" borderId="1" xfId="0" applyNumberFormat="1" applyFont="1" applyFill="1" applyBorder="1" applyAlignment="1">
      <alignment horizontal="center" vertical="center"/>
    </xf>
    <xf numFmtId="0" fontId="7" fillId="161" borderId="1" xfId="0" applyFont="1" applyFill="1" applyBorder="1" applyAlignment="1">
      <alignment horizontal="center" vertical="center"/>
    </xf>
    <xf numFmtId="1" fontId="7" fillId="161" borderId="1" xfId="0" applyNumberFormat="1" applyFont="1" applyFill="1" applyBorder="1" applyAlignment="1">
      <alignment horizontal="center" vertical="center"/>
    </xf>
    <xf numFmtId="0" fontId="7" fillId="162" borderId="1" xfId="0" applyFont="1" applyFill="1" applyBorder="1" applyAlignment="1">
      <alignment horizontal="center" vertical="center"/>
    </xf>
    <xf numFmtId="1" fontId="7" fillId="162" borderId="1" xfId="0" applyNumberFormat="1" applyFont="1" applyFill="1" applyBorder="1" applyAlignment="1">
      <alignment horizontal="center" vertical="center"/>
    </xf>
    <xf numFmtId="0" fontId="7" fillId="167" borderId="1" xfId="0" applyFont="1" applyFill="1" applyBorder="1" applyAlignment="1">
      <alignment horizontal="center" vertical="center"/>
    </xf>
    <xf numFmtId="1" fontId="7" fillId="167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260" borderId="0" xfId="0" applyFont="1" applyFill="1" applyAlignment="1">
      <alignment horizontal="center" vertical="center"/>
    </xf>
    <xf numFmtId="0" fontId="3" fillId="261" borderId="0" xfId="0" applyFont="1" applyFill="1" applyAlignment="1">
      <alignment horizontal="center" vertical="center"/>
    </xf>
    <xf numFmtId="0" fontId="3" fillId="262" borderId="0" xfId="0" applyFont="1" applyFill="1" applyAlignment="1">
      <alignment horizontal="center" vertical="center"/>
    </xf>
    <xf numFmtId="0" fontId="3" fillId="263" borderId="0" xfId="0" applyFont="1" applyFill="1" applyAlignment="1">
      <alignment horizontal="center" vertical="center"/>
    </xf>
    <xf numFmtId="0" fontId="3" fillId="264" borderId="0" xfId="0" applyFont="1" applyFill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74" borderId="0" xfId="0" applyFont="1" applyFill="1" applyBorder="1" applyAlignment="1">
      <alignment horizontal="center" vertical="center"/>
    </xf>
    <xf numFmtId="0" fontId="3" fillId="274" borderId="45" xfId="0" applyFont="1" applyFill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275" borderId="47" xfId="0" applyFont="1" applyFill="1" applyBorder="1" applyAlignment="1">
      <alignment horizontal="center" vertical="center"/>
    </xf>
    <xf numFmtId="0" fontId="3" fillId="275" borderId="48" xfId="0" applyFont="1" applyFill="1" applyBorder="1" applyAlignment="1">
      <alignment horizontal="center" vertical="center"/>
    </xf>
    <xf numFmtId="0" fontId="3" fillId="281" borderId="0" xfId="0" applyFont="1" applyFill="1" applyBorder="1" applyAlignment="1">
      <alignment horizontal="center" vertical="center"/>
    </xf>
    <xf numFmtId="0" fontId="3" fillId="281" borderId="45" xfId="0" applyFont="1" applyFill="1" applyBorder="1" applyAlignment="1">
      <alignment horizontal="center" vertical="center"/>
    </xf>
    <xf numFmtId="0" fontId="3" fillId="282" borderId="47" xfId="0" applyFont="1" applyFill="1" applyBorder="1" applyAlignment="1">
      <alignment horizontal="center" vertical="center"/>
    </xf>
    <xf numFmtId="0" fontId="3" fillId="282" borderId="48" xfId="0" applyFont="1" applyFill="1" applyBorder="1" applyAlignment="1">
      <alignment horizontal="center" vertical="center"/>
    </xf>
    <xf numFmtId="0" fontId="3" fillId="288" borderId="0" xfId="0" applyFont="1" applyFill="1" applyBorder="1" applyAlignment="1">
      <alignment horizontal="center" vertical="center"/>
    </xf>
    <xf numFmtId="0" fontId="3" fillId="288" borderId="45" xfId="0" applyFont="1" applyFill="1" applyBorder="1" applyAlignment="1">
      <alignment horizontal="center" vertical="center"/>
    </xf>
    <xf numFmtId="0" fontId="3" fillId="289" borderId="47" xfId="0" applyFont="1" applyFill="1" applyBorder="1" applyAlignment="1">
      <alignment horizontal="center" vertical="center"/>
    </xf>
    <xf numFmtId="0" fontId="3" fillId="289" borderId="48" xfId="0" applyFont="1" applyFill="1" applyBorder="1" applyAlignment="1">
      <alignment horizontal="center" vertical="center"/>
    </xf>
    <xf numFmtId="0" fontId="3" fillId="295" borderId="0" xfId="0" applyFont="1" applyFill="1" applyBorder="1" applyAlignment="1">
      <alignment horizontal="center" vertical="center"/>
    </xf>
    <xf numFmtId="0" fontId="3" fillId="295" borderId="45" xfId="0" applyFont="1" applyFill="1" applyBorder="1" applyAlignment="1">
      <alignment horizontal="center" vertical="center"/>
    </xf>
    <xf numFmtId="0" fontId="3" fillId="296" borderId="47" xfId="0" applyFont="1" applyFill="1" applyBorder="1" applyAlignment="1">
      <alignment horizontal="center" vertical="center"/>
    </xf>
    <xf numFmtId="0" fontId="3" fillId="296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270" borderId="56" xfId="0" applyFont="1" applyFill="1" applyBorder="1" applyAlignment="1">
      <alignment horizontal="center" vertical="center"/>
    </xf>
    <xf numFmtId="0" fontId="3" fillId="270" borderId="57" xfId="0" applyFont="1" applyFill="1" applyBorder="1" applyAlignment="1">
      <alignment horizontal="center" vertical="center"/>
    </xf>
    <xf numFmtId="0" fontId="3" fillId="271" borderId="50" xfId="0" applyFont="1" applyFill="1" applyBorder="1" applyAlignment="1">
      <alignment horizontal="center" vertical="center"/>
    </xf>
    <xf numFmtId="0" fontId="3" fillId="271" borderId="51" xfId="0" applyFont="1" applyFill="1" applyBorder="1" applyAlignment="1">
      <alignment horizontal="center" vertical="center"/>
    </xf>
    <xf numFmtId="0" fontId="3" fillId="272" borderId="53" xfId="0" applyFont="1" applyFill="1" applyBorder="1" applyAlignment="1">
      <alignment horizontal="center" vertical="center"/>
    </xf>
    <xf numFmtId="0" fontId="3" fillId="272" borderId="54" xfId="0" applyFont="1" applyFill="1" applyBorder="1" applyAlignment="1">
      <alignment horizontal="center" vertical="center"/>
    </xf>
    <xf numFmtId="0" fontId="3" fillId="273" borderId="50" xfId="0" applyFont="1" applyFill="1" applyBorder="1" applyAlignment="1">
      <alignment horizontal="center" vertical="center"/>
    </xf>
    <xf numFmtId="0" fontId="3" fillId="273" borderId="51" xfId="0" applyFont="1" applyFill="1" applyBorder="1" applyAlignment="1">
      <alignment horizontal="center" vertical="center"/>
    </xf>
    <xf numFmtId="0" fontId="3" fillId="277" borderId="56" xfId="0" applyFont="1" applyFill="1" applyBorder="1" applyAlignment="1">
      <alignment horizontal="center" vertical="center"/>
    </xf>
    <xf numFmtId="0" fontId="3" fillId="277" borderId="57" xfId="0" applyFont="1" applyFill="1" applyBorder="1" applyAlignment="1">
      <alignment horizontal="center" vertical="center"/>
    </xf>
    <xf numFmtId="0" fontId="3" fillId="278" borderId="50" xfId="0" applyFont="1" applyFill="1" applyBorder="1" applyAlignment="1">
      <alignment horizontal="center" vertical="center"/>
    </xf>
    <xf numFmtId="0" fontId="3" fillId="278" borderId="51" xfId="0" applyFont="1" applyFill="1" applyBorder="1" applyAlignment="1">
      <alignment horizontal="center" vertical="center"/>
    </xf>
    <xf numFmtId="0" fontId="3" fillId="279" borderId="53" xfId="0" applyFont="1" applyFill="1" applyBorder="1" applyAlignment="1">
      <alignment horizontal="center" vertical="center"/>
    </xf>
    <xf numFmtId="0" fontId="3" fillId="279" borderId="54" xfId="0" applyFont="1" applyFill="1" applyBorder="1" applyAlignment="1">
      <alignment horizontal="center" vertical="center"/>
    </xf>
    <xf numFmtId="0" fontId="3" fillId="280" borderId="50" xfId="0" applyFont="1" applyFill="1" applyBorder="1" applyAlignment="1">
      <alignment horizontal="center" vertical="center"/>
    </xf>
    <xf numFmtId="0" fontId="3" fillId="280" borderId="51" xfId="0" applyFont="1" applyFill="1" applyBorder="1" applyAlignment="1">
      <alignment horizontal="center" vertical="center"/>
    </xf>
    <xf numFmtId="0" fontId="3" fillId="284" borderId="56" xfId="0" applyFont="1" applyFill="1" applyBorder="1" applyAlignment="1">
      <alignment horizontal="center" vertical="center"/>
    </xf>
    <xf numFmtId="0" fontId="3" fillId="284" borderId="57" xfId="0" applyFont="1" applyFill="1" applyBorder="1" applyAlignment="1">
      <alignment horizontal="center" vertical="center"/>
    </xf>
    <xf numFmtId="0" fontId="3" fillId="285" borderId="50" xfId="0" applyFont="1" applyFill="1" applyBorder="1" applyAlignment="1">
      <alignment horizontal="center" vertical="center"/>
    </xf>
    <xf numFmtId="0" fontId="3" fillId="285" borderId="51" xfId="0" applyFont="1" applyFill="1" applyBorder="1" applyAlignment="1">
      <alignment horizontal="center" vertical="center"/>
    </xf>
    <xf numFmtId="0" fontId="3" fillId="286" borderId="53" xfId="0" applyFont="1" applyFill="1" applyBorder="1" applyAlignment="1">
      <alignment horizontal="center" vertical="center"/>
    </xf>
    <xf numFmtId="0" fontId="3" fillId="286" borderId="54" xfId="0" applyFont="1" applyFill="1" applyBorder="1" applyAlignment="1">
      <alignment horizontal="center" vertical="center"/>
    </xf>
    <xf numFmtId="0" fontId="3" fillId="287" borderId="50" xfId="0" applyFont="1" applyFill="1" applyBorder="1" applyAlignment="1">
      <alignment horizontal="center" vertical="center"/>
    </xf>
    <xf numFmtId="0" fontId="3" fillId="287" borderId="51" xfId="0" applyFont="1" applyFill="1" applyBorder="1" applyAlignment="1">
      <alignment horizontal="center" vertical="center"/>
    </xf>
    <xf numFmtId="0" fontId="3" fillId="291" borderId="56" xfId="0" applyFont="1" applyFill="1" applyBorder="1" applyAlignment="1">
      <alignment horizontal="center" vertical="center"/>
    </xf>
    <xf numFmtId="0" fontId="3" fillId="291" borderId="57" xfId="0" applyFont="1" applyFill="1" applyBorder="1" applyAlignment="1">
      <alignment horizontal="center" vertical="center"/>
    </xf>
    <xf numFmtId="0" fontId="3" fillId="292" borderId="50" xfId="0" applyFont="1" applyFill="1" applyBorder="1" applyAlignment="1">
      <alignment horizontal="center" vertical="center"/>
    </xf>
    <xf numFmtId="0" fontId="3" fillId="292" borderId="51" xfId="0" applyFont="1" applyFill="1" applyBorder="1" applyAlignment="1">
      <alignment horizontal="center" vertical="center"/>
    </xf>
    <xf numFmtId="0" fontId="3" fillId="293" borderId="53" xfId="0" applyFont="1" applyFill="1" applyBorder="1" applyAlignment="1">
      <alignment horizontal="center" vertical="center"/>
    </xf>
    <xf numFmtId="0" fontId="3" fillId="293" borderId="54" xfId="0" applyFont="1" applyFill="1" applyBorder="1" applyAlignment="1">
      <alignment horizontal="center" vertical="center"/>
    </xf>
    <xf numFmtId="0" fontId="3" fillId="294" borderId="50" xfId="0" applyFont="1" applyFill="1" applyBorder="1" applyAlignment="1">
      <alignment horizontal="center" vertical="center"/>
    </xf>
    <xf numFmtId="0" fontId="3" fillId="294" borderId="51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" fontId="3" fillId="0" borderId="60" xfId="0" applyNumberFormat="1" applyFont="1" applyBorder="1" applyAlignment="1">
      <alignment horizontal="center" vertical="center"/>
    </xf>
    <xf numFmtId="0" fontId="3" fillId="269" borderId="60" xfId="0" applyFont="1" applyFill="1" applyBorder="1" applyAlignment="1">
      <alignment horizontal="center" vertical="center"/>
    </xf>
    <xf numFmtId="0" fontId="3" fillId="269" borderId="61" xfId="0" applyFont="1" applyFill="1" applyBorder="1" applyAlignment="1">
      <alignment horizontal="center" vertical="center"/>
    </xf>
    <xf numFmtId="0" fontId="3" fillId="276" borderId="60" xfId="0" applyFont="1" applyFill="1" applyBorder="1" applyAlignment="1">
      <alignment horizontal="center" vertical="center"/>
    </xf>
    <xf numFmtId="0" fontId="3" fillId="276" borderId="61" xfId="0" applyFont="1" applyFill="1" applyBorder="1" applyAlignment="1">
      <alignment horizontal="center" vertical="center"/>
    </xf>
    <xf numFmtId="0" fontId="3" fillId="283" borderId="60" xfId="0" applyFont="1" applyFill="1" applyBorder="1" applyAlignment="1">
      <alignment horizontal="center" vertical="center"/>
    </xf>
    <xf numFmtId="0" fontId="3" fillId="283" borderId="61" xfId="0" applyFont="1" applyFill="1" applyBorder="1" applyAlignment="1">
      <alignment horizontal="center" vertical="center"/>
    </xf>
    <xf numFmtId="0" fontId="3" fillId="290" borderId="60" xfId="0" applyFont="1" applyFill="1" applyBorder="1" applyAlignment="1">
      <alignment horizontal="center" vertical="center"/>
    </xf>
    <xf numFmtId="0" fontId="3" fillId="290" borderId="61" xfId="0" applyFont="1" applyFill="1" applyBorder="1" applyAlignment="1">
      <alignment horizontal="center" vertical="center"/>
    </xf>
    <xf numFmtId="1" fontId="3" fillId="0" borderId="47" xfId="0" applyNumberFormat="1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211" borderId="42" xfId="0" applyFont="1" applyFill="1" applyBorder="1" applyAlignment="1">
      <alignment horizontal="center" vertical="center"/>
    </xf>
    <xf numFmtId="0" fontId="3" fillId="219" borderId="42" xfId="0" applyFont="1" applyFill="1" applyBorder="1" applyAlignment="1">
      <alignment horizontal="center" vertical="center"/>
    </xf>
    <xf numFmtId="0" fontId="3" fillId="228" borderId="42" xfId="0" applyFont="1" applyFill="1" applyBorder="1" applyAlignment="1">
      <alignment horizontal="center" vertical="center"/>
    </xf>
    <xf numFmtId="0" fontId="3" fillId="236" borderId="42" xfId="0" applyFont="1" applyFill="1" applyBorder="1" applyAlignment="1">
      <alignment horizontal="center" vertical="center"/>
    </xf>
    <xf numFmtId="0" fontId="3" fillId="244" borderId="42" xfId="0" applyFont="1" applyFill="1" applyBorder="1" applyAlignment="1">
      <alignment horizontal="center" vertical="center"/>
    </xf>
    <xf numFmtId="0" fontId="3" fillId="252" borderId="42" xfId="0" applyFont="1" applyFill="1" applyBorder="1" applyAlignment="1">
      <alignment horizontal="center" vertical="center"/>
    </xf>
    <xf numFmtId="0" fontId="3" fillId="252" borderId="43" xfId="0" applyFont="1" applyFill="1" applyBorder="1" applyAlignment="1">
      <alignment horizontal="center" vertical="center"/>
    </xf>
    <xf numFmtId="0" fontId="3" fillId="227" borderId="44" xfId="0" applyFont="1" applyFill="1" applyBorder="1" applyAlignment="1">
      <alignment horizontal="center" vertical="center"/>
    </xf>
    <xf numFmtId="0" fontId="3" fillId="227" borderId="0" xfId="0" applyFont="1" applyFill="1" applyBorder="1" applyAlignment="1">
      <alignment horizontal="center" vertical="center"/>
    </xf>
    <xf numFmtId="0" fontId="3" fillId="265" borderId="0" xfId="0" applyFont="1" applyFill="1" applyBorder="1" applyAlignment="1">
      <alignment horizontal="center" vertical="center"/>
    </xf>
    <xf numFmtId="0" fontId="3" fillId="267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3" fillId="266" borderId="0" xfId="0" applyFont="1" applyFill="1" applyBorder="1" applyAlignment="1">
      <alignment horizontal="center" vertical="center"/>
    </xf>
    <xf numFmtId="0" fontId="3" fillId="268" borderId="0" xfId="0" applyFont="1" applyFill="1" applyBorder="1" applyAlignment="1">
      <alignment horizontal="center" vertical="center"/>
    </xf>
    <xf numFmtId="0" fontId="3" fillId="212" borderId="47" xfId="0" applyFont="1" applyFill="1" applyBorder="1" applyAlignment="1">
      <alignment horizontal="center" vertical="center"/>
    </xf>
    <xf numFmtId="0" fontId="3" fillId="220" borderId="47" xfId="0" applyFont="1" applyFill="1" applyBorder="1" applyAlignment="1">
      <alignment horizontal="center" vertical="center"/>
    </xf>
    <xf numFmtId="0" fontId="3" fillId="229" borderId="47" xfId="0" applyFont="1" applyFill="1" applyBorder="1" applyAlignment="1">
      <alignment horizontal="center" vertical="center"/>
    </xf>
    <xf numFmtId="0" fontId="3" fillId="237" borderId="47" xfId="0" applyFont="1" applyFill="1" applyBorder="1" applyAlignment="1">
      <alignment horizontal="center" vertical="center"/>
    </xf>
    <xf numFmtId="0" fontId="3" fillId="245" borderId="47" xfId="0" applyFont="1" applyFill="1" applyBorder="1" applyAlignment="1">
      <alignment horizontal="center" vertical="center"/>
    </xf>
    <xf numFmtId="0" fontId="3" fillId="253" borderId="47" xfId="0" applyFont="1" applyFill="1" applyBorder="1" applyAlignment="1">
      <alignment horizontal="center" vertical="center"/>
    </xf>
    <xf numFmtId="0" fontId="3" fillId="253" borderId="48" xfId="0" applyFont="1" applyFill="1" applyBorder="1" applyAlignment="1">
      <alignment horizontal="center" vertical="center"/>
    </xf>
    <xf numFmtId="0" fontId="3" fillId="227" borderId="41" xfId="0" applyFont="1" applyFill="1" applyBorder="1" applyAlignment="1">
      <alignment horizontal="center" vertical="center"/>
    </xf>
    <xf numFmtId="0" fontId="3" fillId="227" borderId="42" xfId="0" applyFont="1" applyFill="1" applyBorder="1" applyAlignment="1">
      <alignment horizontal="center" vertical="center"/>
    </xf>
    <xf numFmtId="0" fontId="3" fillId="213" borderId="42" xfId="0" applyFont="1" applyFill="1" applyBorder="1" applyAlignment="1">
      <alignment horizontal="center" vertical="center"/>
    </xf>
    <xf numFmtId="0" fontId="3" fillId="221" borderId="42" xfId="0" applyFont="1" applyFill="1" applyBorder="1" applyAlignment="1">
      <alignment horizontal="center" vertical="center"/>
    </xf>
    <xf numFmtId="0" fontId="3" fillId="230" borderId="42" xfId="0" applyFont="1" applyFill="1" applyBorder="1" applyAlignment="1">
      <alignment horizontal="center" vertical="center"/>
    </xf>
    <xf numFmtId="0" fontId="3" fillId="238" borderId="42" xfId="0" applyFont="1" applyFill="1" applyBorder="1" applyAlignment="1">
      <alignment horizontal="center" vertical="center"/>
    </xf>
    <xf numFmtId="0" fontId="3" fillId="246" borderId="42" xfId="0" applyFont="1" applyFill="1" applyBorder="1" applyAlignment="1">
      <alignment horizontal="center" vertical="center"/>
    </xf>
    <xf numFmtId="0" fontId="3" fillId="254" borderId="42" xfId="0" applyFont="1" applyFill="1" applyBorder="1" applyAlignment="1">
      <alignment horizontal="center" vertical="center"/>
    </xf>
    <xf numFmtId="0" fontId="3" fillId="254" borderId="43" xfId="0" applyFont="1" applyFill="1" applyBorder="1" applyAlignment="1">
      <alignment horizontal="center" vertical="center"/>
    </xf>
    <xf numFmtId="0" fontId="3" fillId="214" borderId="47" xfId="0" applyFont="1" applyFill="1" applyBorder="1" applyAlignment="1">
      <alignment horizontal="center" vertical="center"/>
    </xf>
    <xf numFmtId="0" fontId="3" fillId="222" borderId="47" xfId="0" applyFont="1" applyFill="1" applyBorder="1" applyAlignment="1">
      <alignment horizontal="center" vertical="center"/>
    </xf>
    <xf numFmtId="0" fontId="3" fillId="231" borderId="47" xfId="0" applyFont="1" applyFill="1" applyBorder="1" applyAlignment="1">
      <alignment horizontal="center" vertical="center"/>
    </xf>
    <xf numFmtId="0" fontId="3" fillId="239" borderId="47" xfId="0" applyFont="1" applyFill="1" applyBorder="1" applyAlignment="1">
      <alignment horizontal="center" vertical="center"/>
    </xf>
    <xf numFmtId="0" fontId="3" fillId="247" borderId="47" xfId="0" applyFont="1" applyFill="1" applyBorder="1" applyAlignment="1">
      <alignment horizontal="center" vertical="center"/>
    </xf>
    <xf numFmtId="0" fontId="3" fillId="255" borderId="47" xfId="0" applyFont="1" applyFill="1" applyBorder="1" applyAlignment="1">
      <alignment horizontal="center" vertical="center"/>
    </xf>
    <xf numFmtId="0" fontId="3" fillId="255" borderId="48" xfId="0" applyFont="1" applyFill="1" applyBorder="1" applyAlignment="1">
      <alignment horizontal="center" vertical="center"/>
    </xf>
    <xf numFmtId="0" fontId="3" fillId="215" borderId="42" xfId="0" applyFont="1" applyFill="1" applyBorder="1" applyAlignment="1">
      <alignment horizontal="center" vertical="center"/>
    </xf>
    <xf numFmtId="0" fontId="3" fillId="223" borderId="42" xfId="0" applyFont="1" applyFill="1" applyBorder="1" applyAlignment="1">
      <alignment horizontal="center" vertical="center"/>
    </xf>
    <xf numFmtId="0" fontId="3" fillId="232" borderId="42" xfId="0" applyFont="1" applyFill="1" applyBorder="1" applyAlignment="1">
      <alignment horizontal="center" vertical="center"/>
    </xf>
    <xf numFmtId="0" fontId="3" fillId="240" borderId="42" xfId="0" applyFont="1" applyFill="1" applyBorder="1" applyAlignment="1">
      <alignment horizontal="center" vertical="center"/>
    </xf>
    <xf numFmtId="0" fontId="3" fillId="248" borderId="42" xfId="0" applyFont="1" applyFill="1" applyBorder="1" applyAlignment="1">
      <alignment horizontal="center" vertical="center"/>
    </xf>
    <xf numFmtId="0" fontId="3" fillId="256" borderId="42" xfId="0" applyFont="1" applyFill="1" applyBorder="1" applyAlignment="1">
      <alignment horizontal="center" vertical="center"/>
    </xf>
    <xf numFmtId="0" fontId="3" fillId="256" borderId="43" xfId="0" applyFont="1" applyFill="1" applyBorder="1" applyAlignment="1">
      <alignment horizontal="center" vertical="center"/>
    </xf>
    <xf numFmtId="0" fontId="3" fillId="216" borderId="0" xfId="0" applyFont="1" applyFill="1" applyBorder="1" applyAlignment="1">
      <alignment horizontal="center" vertical="center"/>
    </xf>
    <xf numFmtId="0" fontId="3" fillId="224" borderId="0" xfId="0" applyFont="1" applyFill="1" applyBorder="1" applyAlignment="1">
      <alignment horizontal="center" vertical="center"/>
    </xf>
    <xf numFmtId="0" fontId="3" fillId="233" borderId="0" xfId="0" applyFont="1" applyFill="1" applyBorder="1" applyAlignment="1">
      <alignment horizontal="center" vertical="center"/>
    </xf>
    <xf numFmtId="0" fontId="3" fillId="241" borderId="0" xfId="0" applyFont="1" applyFill="1" applyBorder="1" applyAlignment="1">
      <alignment horizontal="center" vertical="center"/>
    </xf>
    <xf numFmtId="0" fontId="3" fillId="249" borderId="0" xfId="0" applyFont="1" applyFill="1" applyBorder="1" applyAlignment="1">
      <alignment horizontal="center" vertical="center"/>
    </xf>
    <xf numFmtId="0" fontId="3" fillId="257" borderId="0" xfId="0" applyFont="1" applyFill="1" applyBorder="1" applyAlignment="1">
      <alignment horizontal="center" vertical="center"/>
    </xf>
    <xf numFmtId="0" fontId="3" fillId="257" borderId="45" xfId="0" applyFont="1" applyFill="1" applyBorder="1" applyAlignment="1">
      <alignment horizontal="center" vertical="center"/>
    </xf>
    <xf numFmtId="0" fontId="3" fillId="217" borderId="0" xfId="0" applyFont="1" applyFill="1" applyBorder="1" applyAlignment="1">
      <alignment horizontal="center" vertical="center"/>
    </xf>
    <xf numFmtId="0" fontId="3" fillId="225" borderId="0" xfId="0" applyFont="1" applyFill="1" applyBorder="1" applyAlignment="1">
      <alignment horizontal="center" vertical="center"/>
    </xf>
    <xf numFmtId="0" fontId="3" fillId="234" borderId="0" xfId="0" applyFont="1" applyFill="1" applyBorder="1" applyAlignment="1">
      <alignment horizontal="center" vertical="center"/>
    </xf>
    <xf numFmtId="0" fontId="3" fillId="242" borderId="0" xfId="0" applyFont="1" applyFill="1" applyBorder="1" applyAlignment="1">
      <alignment horizontal="center" vertical="center"/>
    </xf>
    <xf numFmtId="0" fontId="3" fillId="250" borderId="0" xfId="0" applyFont="1" applyFill="1" applyBorder="1" applyAlignment="1">
      <alignment horizontal="center" vertical="center"/>
    </xf>
    <xf numFmtId="0" fontId="3" fillId="258" borderId="0" xfId="0" applyFont="1" applyFill="1" applyBorder="1" applyAlignment="1">
      <alignment horizontal="center" vertical="center"/>
    </xf>
    <xf numFmtId="0" fontId="3" fillId="258" borderId="45" xfId="0" applyFont="1" applyFill="1" applyBorder="1" applyAlignment="1">
      <alignment horizontal="center" vertical="center"/>
    </xf>
    <xf numFmtId="0" fontId="3" fillId="227" borderId="46" xfId="0" applyFont="1" applyFill="1" applyBorder="1" applyAlignment="1">
      <alignment horizontal="center" vertical="center"/>
    </xf>
    <xf numFmtId="0" fontId="3" fillId="227" borderId="47" xfId="0" applyFont="1" applyFill="1" applyBorder="1" applyAlignment="1">
      <alignment horizontal="center" vertical="center"/>
    </xf>
    <xf numFmtId="0" fontId="3" fillId="218" borderId="47" xfId="0" applyFont="1" applyFill="1" applyBorder="1" applyAlignment="1">
      <alignment horizontal="center" vertical="center"/>
    </xf>
    <xf numFmtId="0" fontId="3" fillId="226" borderId="47" xfId="0" applyFont="1" applyFill="1" applyBorder="1" applyAlignment="1">
      <alignment horizontal="center" vertical="center"/>
    </xf>
    <xf numFmtId="0" fontId="3" fillId="235" borderId="47" xfId="0" applyFont="1" applyFill="1" applyBorder="1" applyAlignment="1">
      <alignment horizontal="center" vertical="center"/>
    </xf>
    <xf numFmtId="0" fontId="3" fillId="243" borderId="47" xfId="0" applyFont="1" applyFill="1" applyBorder="1" applyAlignment="1">
      <alignment horizontal="center" vertical="center"/>
    </xf>
    <xf numFmtId="0" fontId="3" fillId="251" borderId="47" xfId="0" applyFont="1" applyFill="1" applyBorder="1" applyAlignment="1">
      <alignment horizontal="center" vertical="center"/>
    </xf>
    <xf numFmtId="0" fontId="3" fillId="259" borderId="47" xfId="0" applyFont="1" applyFill="1" applyBorder="1" applyAlignment="1">
      <alignment horizontal="center" vertical="center"/>
    </xf>
    <xf numFmtId="0" fontId="3" fillId="259" borderId="48" xfId="0" applyFont="1" applyFill="1" applyBorder="1" applyAlignment="1">
      <alignment horizontal="center" vertical="center"/>
    </xf>
    <xf numFmtId="182" fontId="6" fillId="0" borderId="60" xfId="0" applyNumberFormat="1" applyFont="1" applyBorder="1" applyAlignment="1">
      <alignment horizontal="center" vertical="center"/>
    </xf>
    <xf numFmtId="182" fontId="6" fillId="0" borderId="56" xfId="0" applyNumberFormat="1" applyFont="1" applyBorder="1" applyAlignment="1">
      <alignment horizontal="center" vertical="center"/>
    </xf>
    <xf numFmtId="182" fontId="6" fillId="0" borderId="50" xfId="0" applyNumberFormat="1" applyFont="1" applyBorder="1" applyAlignment="1">
      <alignment horizontal="center" vertical="center"/>
    </xf>
    <xf numFmtId="182" fontId="6" fillId="0" borderId="53" xfId="0" applyNumberFormat="1" applyFont="1" applyBorder="1" applyAlignment="1">
      <alignment horizontal="center" vertical="center"/>
    </xf>
    <xf numFmtId="182" fontId="6" fillId="0" borderId="0" xfId="0" applyNumberFormat="1" applyFont="1" applyBorder="1" applyAlignment="1">
      <alignment horizontal="center" vertical="center"/>
    </xf>
    <xf numFmtId="182" fontId="6" fillId="0" borderId="47" xfId="0" applyNumberFormat="1" applyFont="1" applyBorder="1" applyAlignment="1">
      <alignment horizontal="center" vertical="center"/>
    </xf>
    <xf numFmtId="0" fontId="3" fillId="297" borderId="56" xfId="0" applyFont="1" applyFill="1" applyBorder="1" applyAlignment="1">
      <alignment horizontal="center" vertical="center"/>
    </xf>
    <xf numFmtId="0" fontId="3" fillId="297" borderId="57" xfId="0" applyFont="1" applyFill="1" applyBorder="1" applyAlignment="1">
      <alignment horizontal="center" vertical="center"/>
    </xf>
    <xf numFmtId="0" fontId="3" fillId="298" borderId="50" xfId="0" applyFont="1" applyFill="1" applyBorder="1" applyAlignment="1">
      <alignment horizontal="center" vertical="center"/>
    </xf>
    <xf numFmtId="0" fontId="3" fillId="298" borderId="51" xfId="0" applyFont="1" applyFill="1" applyBorder="1" applyAlignment="1">
      <alignment horizontal="center" vertical="center"/>
    </xf>
    <xf numFmtId="0" fontId="3" fillId="299" borderId="53" xfId="0" applyFont="1" applyFill="1" applyBorder="1" applyAlignment="1">
      <alignment horizontal="center" vertical="center"/>
    </xf>
    <xf numFmtId="0" fontId="3" fillId="299" borderId="54" xfId="0" applyFont="1" applyFill="1" applyBorder="1" applyAlignment="1">
      <alignment horizontal="center" vertical="center"/>
    </xf>
    <xf numFmtId="0" fontId="3" fillId="300" borderId="50" xfId="0" applyFont="1" applyFill="1" applyBorder="1" applyAlignment="1">
      <alignment horizontal="center" vertical="center"/>
    </xf>
    <xf numFmtId="0" fontId="3" fillId="300" borderId="51" xfId="0" applyFont="1" applyFill="1" applyBorder="1" applyAlignment="1">
      <alignment horizontal="center" vertical="center"/>
    </xf>
    <xf numFmtId="0" fontId="3" fillId="301" borderId="0" xfId="0" applyFont="1" applyFill="1" applyBorder="1" applyAlignment="1">
      <alignment horizontal="center" vertical="center"/>
    </xf>
    <xf numFmtId="0" fontId="3" fillId="301" borderId="45" xfId="0" applyFont="1" applyFill="1" applyBorder="1" applyAlignment="1">
      <alignment horizontal="center" vertical="center"/>
    </xf>
    <xf numFmtId="0" fontId="3" fillId="302" borderId="47" xfId="0" applyFont="1" applyFill="1" applyBorder="1" applyAlignment="1">
      <alignment horizontal="center" vertical="center"/>
    </xf>
    <xf numFmtId="0" fontId="3" fillId="302" borderId="48" xfId="0" applyFont="1" applyFill="1" applyBorder="1" applyAlignment="1">
      <alignment horizontal="center" vertical="center"/>
    </xf>
    <xf numFmtId="0" fontId="3" fillId="303" borderId="56" xfId="0" applyFont="1" applyFill="1" applyBorder="1" applyAlignment="1">
      <alignment horizontal="center" vertical="center"/>
    </xf>
    <xf numFmtId="0" fontId="3" fillId="303" borderId="57" xfId="0" applyFont="1" applyFill="1" applyBorder="1" applyAlignment="1">
      <alignment horizontal="center" vertical="center"/>
    </xf>
    <xf numFmtId="0" fontId="3" fillId="304" borderId="50" xfId="0" applyFont="1" applyFill="1" applyBorder="1" applyAlignment="1">
      <alignment horizontal="center" vertical="center"/>
    </xf>
    <xf numFmtId="0" fontId="3" fillId="304" borderId="51" xfId="0" applyFont="1" applyFill="1" applyBorder="1" applyAlignment="1">
      <alignment horizontal="center" vertical="center"/>
    </xf>
    <xf numFmtId="0" fontId="3" fillId="305" borderId="53" xfId="0" applyFont="1" applyFill="1" applyBorder="1" applyAlignment="1">
      <alignment horizontal="center" vertical="center"/>
    </xf>
    <xf numFmtId="0" fontId="3" fillId="305" borderId="54" xfId="0" applyFont="1" applyFill="1" applyBorder="1" applyAlignment="1">
      <alignment horizontal="center" vertical="center"/>
    </xf>
    <xf numFmtId="0" fontId="3" fillId="306" borderId="50" xfId="0" applyFont="1" applyFill="1" applyBorder="1" applyAlignment="1">
      <alignment horizontal="center" vertical="center"/>
    </xf>
    <xf numFmtId="0" fontId="3" fillId="306" borderId="51" xfId="0" applyFont="1" applyFill="1" applyBorder="1" applyAlignment="1">
      <alignment horizontal="center" vertical="center"/>
    </xf>
    <xf numFmtId="0" fontId="3" fillId="307" borderId="0" xfId="0" applyFont="1" applyFill="1" applyBorder="1" applyAlignment="1">
      <alignment horizontal="center" vertical="center"/>
    </xf>
    <xf numFmtId="0" fontId="3" fillId="307" borderId="45" xfId="0" applyFont="1" applyFill="1" applyBorder="1" applyAlignment="1">
      <alignment horizontal="center" vertical="center"/>
    </xf>
    <xf numFmtId="0" fontId="3" fillId="308" borderId="47" xfId="0" applyFont="1" applyFill="1" applyBorder="1" applyAlignment="1">
      <alignment horizontal="center" vertical="center"/>
    </xf>
    <xf numFmtId="0" fontId="3" fillId="308" borderId="48" xfId="0" applyFont="1" applyFill="1" applyBorder="1" applyAlignment="1">
      <alignment horizontal="center" vertical="center"/>
    </xf>
    <xf numFmtId="1" fontId="3" fillId="309" borderId="50" xfId="0" applyNumberFormat="1" applyFont="1" applyFill="1" applyBorder="1" applyAlignment="1">
      <alignment horizontal="center" vertical="center"/>
    </xf>
    <xf numFmtId="1" fontId="3" fillId="309" borderId="51" xfId="0" applyNumberFormat="1" applyFont="1" applyFill="1" applyBorder="1" applyAlignment="1">
      <alignment horizontal="center" vertical="center"/>
    </xf>
    <xf numFmtId="1" fontId="3" fillId="310" borderId="56" xfId="0" applyNumberFormat="1" applyFont="1" applyFill="1" applyBorder="1" applyAlignment="1">
      <alignment horizontal="center" vertical="center"/>
    </xf>
    <xf numFmtId="1" fontId="3" fillId="310" borderId="57" xfId="0" applyNumberFormat="1" applyFont="1" applyFill="1" applyBorder="1" applyAlignment="1">
      <alignment horizontal="center" vertical="center"/>
    </xf>
    <xf numFmtId="1" fontId="3" fillId="311" borderId="53" xfId="0" applyNumberFormat="1" applyFont="1" applyFill="1" applyBorder="1" applyAlignment="1">
      <alignment horizontal="center" vertical="center"/>
    </xf>
    <xf numFmtId="1" fontId="3" fillId="311" borderId="54" xfId="0" applyNumberFormat="1" applyFont="1" applyFill="1" applyBorder="1" applyAlignment="1">
      <alignment horizontal="center" vertical="center"/>
    </xf>
    <xf numFmtId="1" fontId="3" fillId="312" borderId="0" xfId="0" applyNumberFormat="1" applyFont="1" applyFill="1" applyBorder="1" applyAlignment="1">
      <alignment horizontal="center" vertical="center"/>
    </xf>
    <xf numFmtId="1" fontId="3" fillId="312" borderId="45" xfId="0" applyNumberFormat="1" applyFont="1" applyFill="1" applyBorder="1" applyAlignment="1">
      <alignment horizontal="center" vertical="center"/>
    </xf>
    <xf numFmtId="1" fontId="3" fillId="313" borderId="56" xfId="0" applyNumberFormat="1" applyFont="1" applyFill="1" applyBorder="1" applyAlignment="1">
      <alignment horizontal="center" vertical="center"/>
    </xf>
    <xf numFmtId="1" fontId="3" fillId="313" borderId="57" xfId="0" applyNumberFormat="1" applyFont="1" applyFill="1" applyBorder="1" applyAlignment="1">
      <alignment horizontal="center" vertical="center"/>
    </xf>
    <xf numFmtId="1" fontId="3" fillId="315" borderId="53" xfId="0" applyNumberFormat="1" applyFont="1" applyFill="1" applyBorder="1" applyAlignment="1">
      <alignment horizontal="center" vertical="center"/>
    </xf>
    <xf numFmtId="1" fontId="3" fillId="315" borderId="54" xfId="0" applyNumberFormat="1" applyFont="1" applyFill="1" applyBorder="1" applyAlignment="1">
      <alignment horizontal="center" vertical="center"/>
    </xf>
    <xf numFmtId="1" fontId="3" fillId="316" borderId="0" xfId="0" applyNumberFormat="1" applyFont="1" applyFill="1" applyBorder="1" applyAlignment="1">
      <alignment horizontal="center" vertical="center"/>
    </xf>
    <xf numFmtId="1" fontId="3" fillId="316" borderId="45" xfId="0" applyNumberFormat="1" applyFont="1" applyFill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182" fontId="6" fillId="0" borderId="63" xfId="0" applyNumberFormat="1" applyFont="1" applyBorder="1" applyAlignment="1">
      <alignment horizontal="center" vertical="center"/>
    </xf>
    <xf numFmtId="1" fontId="3" fillId="0" borderId="55" xfId="0" applyNumberFormat="1" applyFont="1" applyBorder="1" applyAlignment="1">
      <alignment horizontal="center" vertical="center"/>
    </xf>
    <xf numFmtId="182" fontId="6" fillId="0" borderId="64" xfId="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182" fontId="6" fillId="0" borderId="65" xfId="0" applyNumberFormat="1" applyFont="1" applyBorder="1" applyAlignment="1">
      <alignment horizontal="center" vertical="center"/>
    </xf>
    <xf numFmtId="1" fontId="3" fillId="0" borderId="52" xfId="0" applyNumberFormat="1" applyFont="1" applyBorder="1" applyAlignment="1">
      <alignment horizontal="center" vertical="center"/>
    </xf>
    <xf numFmtId="182" fontId="6" fillId="0" borderId="66" xfId="0" applyNumberFormat="1" applyFont="1" applyBorder="1" applyAlignment="1">
      <alignment horizontal="center" vertical="center"/>
    </xf>
    <xf numFmtId="1" fontId="3" fillId="0" borderId="58" xfId="0" applyNumberFormat="1" applyFont="1" applyBorder="1" applyAlignment="1">
      <alignment horizontal="center" vertical="center"/>
    </xf>
    <xf numFmtId="182" fontId="6" fillId="0" borderId="67" xfId="0" applyNumberFormat="1" applyFont="1" applyBorder="1" applyAlignment="1">
      <alignment horizontal="center" vertical="center"/>
    </xf>
    <xf numFmtId="1" fontId="3" fillId="0" borderId="62" xfId="0" applyNumberFormat="1" applyFont="1" applyBorder="1" applyAlignment="1">
      <alignment horizontal="center" vertical="center"/>
    </xf>
    <xf numFmtId="182" fontId="6" fillId="0" borderId="68" xfId="0" applyNumberFormat="1" applyFont="1" applyBorder="1" applyAlignment="1">
      <alignment horizontal="center" vertical="center"/>
    </xf>
    <xf numFmtId="0" fontId="3" fillId="317" borderId="56" xfId="0" applyFont="1" applyFill="1" applyBorder="1" applyAlignment="1">
      <alignment horizontal="center" vertical="center"/>
    </xf>
    <xf numFmtId="0" fontId="3" fillId="317" borderId="57" xfId="0" applyFont="1" applyFill="1" applyBorder="1" applyAlignment="1">
      <alignment horizontal="center" vertical="center"/>
    </xf>
    <xf numFmtId="0" fontId="3" fillId="318" borderId="50" xfId="0" applyFont="1" applyFill="1" applyBorder="1" applyAlignment="1">
      <alignment horizontal="center" vertical="center"/>
    </xf>
    <xf numFmtId="0" fontId="3" fillId="318" borderId="51" xfId="0" applyFont="1" applyFill="1" applyBorder="1" applyAlignment="1">
      <alignment horizontal="center" vertical="center"/>
    </xf>
    <xf numFmtId="0" fontId="3" fillId="319" borderId="53" xfId="0" applyFont="1" applyFill="1" applyBorder="1" applyAlignment="1">
      <alignment horizontal="center" vertical="center"/>
    </xf>
    <xf numFmtId="0" fontId="3" fillId="319" borderId="54" xfId="0" applyFont="1" applyFill="1" applyBorder="1" applyAlignment="1">
      <alignment horizontal="center" vertical="center"/>
    </xf>
    <xf numFmtId="0" fontId="3" fillId="320" borderId="50" xfId="0" applyFont="1" applyFill="1" applyBorder="1" applyAlignment="1">
      <alignment horizontal="center" vertical="center"/>
    </xf>
    <xf numFmtId="0" fontId="3" fillId="320" borderId="51" xfId="0" applyFont="1" applyFill="1" applyBorder="1" applyAlignment="1">
      <alignment horizontal="center" vertical="center"/>
    </xf>
    <xf numFmtId="1" fontId="3" fillId="321" borderId="56" xfId="0" applyNumberFormat="1" applyFont="1" applyFill="1" applyBorder="1" applyAlignment="1">
      <alignment horizontal="center" vertical="center"/>
    </xf>
    <xf numFmtId="1" fontId="3" fillId="321" borderId="57" xfId="0" applyNumberFormat="1" applyFont="1" applyFill="1" applyBorder="1" applyAlignment="1">
      <alignment horizontal="center" vertical="center"/>
    </xf>
    <xf numFmtId="1" fontId="3" fillId="322" borderId="50" xfId="0" applyNumberFormat="1" applyFont="1" applyFill="1" applyBorder="1" applyAlignment="1">
      <alignment horizontal="center" vertical="center"/>
    </xf>
    <xf numFmtId="1" fontId="3" fillId="322" borderId="51" xfId="0" applyNumberFormat="1" applyFont="1" applyFill="1" applyBorder="1" applyAlignment="1">
      <alignment horizontal="center" vertical="center"/>
    </xf>
    <xf numFmtId="1" fontId="3" fillId="323" borderId="53" xfId="0" applyNumberFormat="1" applyFont="1" applyFill="1" applyBorder="1" applyAlignment="1">
      <alignment horizontal="center" vertical="center"/>
    </xf>
    <xf numFmtId="1" fontId="3" fillId="323" borderId="54" xfId="0" applyNumberFormat="1" applyFont="1" applyFill="1" applyBorder="1" applyAlignment="1">
      <alignment horizontal="center" vertical="center"/>
    </xf>
    <xf numFmtId="1" fontId="3" fillId="324" borderId="0" xfId="0" applyNumberFormat="1" applyFont="1" applyFill="1" applyBorder="1" applyAlignment="1">
      <alignment horizontal="center" vertical="center"/>
    </xf>
    <xf numFmtId="1" fontId="3" fillId="324" borderId="45" xfId="0" applyNumberFormat="1" applyFont="1" applyFill="1" applyBorder="1" applyAlignment="1">
      <alignment horizontal="center" vertical="center"/>
    </xf>
    <xf numFmtId="1" fontId="3" fillId="325" borderId="56" xfId="0" applyNumberFormat="1" applyFont="1" applyFill="1" applyBorder="1" applyAlignment="1">
      <alignment horizontal="center" vertical="center"/>
    </xf>
    <xf numFmtId="1" fontId="3" fillId="325" borderId="57" xfId="0" applyNumberFormat="1" applyFont="1" applyFill="1" applyBorder="1" applyAlignment="1">
      <alignment horizontal="center" vertical="center"/>
    </xf>
    <xf numFmtId="1" fontId="3" fillId="326" borderId="50" xfId="0" applyNumberFormat="1" applyFont="1" applyFill="1" applyBorder="1" applyAlignment="1">
      <alignment horizontal="center" vertical="center"/>
    </xf>
    <xf numFmtId="1" fontId="3" fillId="326" borderId="51" xfId="0" applyNumberFormat="1" applyFont="1" applyFill="1" applyBorder="1" applyAlignment="1">
      <alignment horizontal="center" vertical="center"/>
    </xf>
    <xf numFmtId="1" fontId="3" fillId="327" borderId="53" xfId="0" applyNumberFormat="1" applyFont="1" applyFill="1" applyBorder="1" applyAlignment="1">
      <alignment horizontal="center" vertical="center"/>
    </xf>
    <xf numFmtId="1" fontId="3" fillId="327" borderId="54" xfId="0" applyNumberFormat="1" applyFont="1" applyFill="1" applyBorder="1" applyAlignment="1">
      <alignment horizontal="center" vertical="center"/>
    </xf>
    <xf numFmtId="1" fontId="3" fillId="328" borderId="0" xfId="0" applyNumberFormat="1" applyFont="1" applyFill="1" applyBorder="1" applyAlignment="1">
      <alignment horizontal="center" vertical="center"/>
    </xf>
    <xf numFmtId="1" fontId="3" fillId="328" borderId="45" xfId="0" applyNumberFormat="1" applyFont="1" applyFill="1" applyBorder="1" applyAlignment="1">
      <alignment horizontal="center" vertical="center"/>
    </xf>
    <xf numFmtId="0" fontId="3" fillId="329" borderId="0" xfId="0" applyFont="1" applyFill="1" applyBorder="1" applyAlignment="1">
      <alignment horizontal="center" vertical="center"/>
    </xf>
    <xf numFmtId="0" fontId="3" fillId="329" borderId="45" xfId="0" applyFont="1" applyFill="1" applyBorder="1" applyAlignment="1">
      <alignment horizontal="center" vertical="center"/>
    </xf>
    <xf numFmtId="0" fontId="3" fillId="330" borderId="47" xfId="0" applyFont="1" applyFill="1" applyBorder="1" applyAlignment="1">
      <alignment horizontal="center" vertical="center"/>
    </xf>
    <xf numFmtId="0" fontId="3" fillId="330" borderId="48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331" borderId="56" xfId="0" applyFont="1" applyFill="1" applyBorder="1" applyAlignment="1">
      <alignment horizontal="center" vertical="center"/>
    </xf>
    <xf numFmtId="0" fontId="3" fillId="331" borderId="57" xfId="0" applyFont="1" applyFill="1" applyBorder="1" applyAlignment="1">
      <alignment horizontal="center" vertical="center"/>
    </xf>
    <xf numFmtId="0" fontId="3" fillId="332" borderId="50" xfId="0" applyFont="1" applyFill="1" applyBorder="1" applyAlignment="1">
      <alignment horizontal="center" vertical="center"/>
    </xf>
    <xf numFmtId="0" fontId="3" fillId="332" borderId="51" xfId="0" applyFont="1" applyFill="1" applyBorder="1" applyAlignment="1">
      <alignment horizontal="center" vertical="center"/>
    </xf>
    <xf numFmtId="0" fontId="3" fillId="333" borderId="53" xfId="0" applyFont="1" applyFill="1" applyBorder="1" applyAlignment="1">
      <alignment horizontal="center" vertical="center"/>
    </xf>
    <xf numFmtId="0" fontId="3" fillId="333" borderId="54" xfId="0" applyFont="1" applyFill="1" applyBorder="1" applyAlignment="1">
      <alignment horizontal="center" vertical="center"/>
    </xf>
    <xf numFmtId="0" fontId="3" fillId="334" borderId="50" xfId="0" applyFont="1" applyFill="1" applyBorder="1" applyAlignment="1">
      <alignment horizontal="center" vertical="center"/>
    </xf>
    <xf numFmtId="0" fontId="3" fillId="334" borderId="51" xfId="0" applyFont="1" applyFill="1" applyBorder="1" applyAlignment="1">
      <alignment horizontal="center" vertical="center"/>
    </xf>
    <xf numFmtId="0" fontId="3" fillId="335" borderId="0" xfId="0" applyFont="1" applyFill="1" applyBorder="1" applyAlignment="1">
      <alignment horizontal="center" vertical="center"/>
    </xf>
    <xf numFmtId="0" fontId="3" fillId="335" borderId="45" xfId="0" applyFont="1" applyFill="1" applyBorder="1" applyAlignment="1">
      <alignment horizontal="center" vertical="center"/>
    </xf>
    <xf numFmtId="0" fontId="3" fillId="336" borderId="47" xfId="0" applyFont="1" applyFill="1" applyBorder="1" applyAlignment="1">
      <alignment horizontal="center" vertical="center"/>
    </xf>
    <xf numFmtId="0" fontId="3" fillId="336" borderId="48" xfId="0" applyFont="1" applyFill="1" applyBorder="1" applyAlignment="1">
      <alignment horizontal="center" vertical="center"/>
    </xf>
    <xf numFmtId="0" fontId="3" fillId="337" borderId="56" xfId="0" applyFont="1" applyFill="1" applyBorder="1" applyAlignment="1">
      <alignment horizontal="center" vertical="center"/>
    </xf>
    <xf numFmtId="0" fontId="3" fillId="337" borderId="57" xfId="0" applyFont="1" applyFill="1" applyBorder="1" applyAlignment="1">
      <alignment horizontal="center" vertical="center"/>
    </xf>
    <xf numFmtId="0" fontId="3" fillId="338" borderId="50" xfId="0" applyFont="1" applyFill="1" applyBorder="1" applyAlignment="1">
      <alignment horizontal="center" vertical="center"/>
    </xf>
    <xf numFmtId="0" fontId="3" fillId="338" borderId="51" xfId="0" applyFont="1" applyFill="1" applyBorder="1" applyAlignment="1">
      <alignment horizontal="center" vertical="center"/>
    </xf>
    <xf numFmtId="0" fontId="3" fillId="339" borderId="53" xfId="0" applyFont="1" applyFill="1" applyBorder="1" applyAlignment="1">
      <alignment horizontal="center" vertical="center"/>
    </xf>
    <xf numFmtId="0" fontId="3" fillId="339" borderId="54" xfId="0" applyFont="1" applyFill="1" applyBorder="1" applyAlignment="1">
      <alignment horizontal="center" vertical="center"/>
    </xf>
    <xf numFmtId="0" fontId="3" fillId="340" borderId="50" xfId="0" applyFont="1" applyFill="1" applyBorder="1" applyAlignment="1">
      <alignment horizontal="center" vertical="center"/>
    </xf>
    <xf numFmtId="0" fontId="3" fillId="340" borderId="51" xfId="0" applyFont="1" applyFill="1" applyBorder="1" applyAlignment="1">
      <alignment horizontal="center" vertical="center"/>
    </xf>
    <xf numFmtId="0" fontId="3" fillId="341" borderId="0" xfId="0" applyFont="1" applyFill="1" applyBorder="1" applyAlignment="1">
      <alignment horizontal="center" vertical="center"/>
    </xf>
    <xf numFmtId="0" fontId="3" fillId="341" borderId="45" xfId="0" applyFont="1" applyFill="1" applyBorder="1" applyAlignment="1">
      <alignment horizontal="center" vertical="center"/>
    </xf>
    <xf numFmtId="0" fontId="3" fillId="342" borderId="47" xfId="0" applyFont="1" applyFill="1" applyBorder="1" applyAlignment="1">
      <alignment horizontal="center" vertical="center"/>
    </xf>
    <xf numFmtId="0" fontId="3" fillId="342" borderId="48" xfId="0" applyFont="1" applyFill="1" applyBorder="1" applyAlignment="1">
      <alignment horizontal="center" vertical="center"/>
    </xf>
    <xf numFmtId="0" fontId="3" fillId="343" borderId="56" xfId="0" applyFont="1" applyFill="1" applyBorder="1" applyAlignment="1">
      <alignment horizontal="center" vertical="center"/>
    </xf>
    <xf numFmtId="0" fontId="3" fillId="343" borderId="57" xfId="0" applyFont="1" applyFill="1" applyBorder="1" applyAlignment="1">
      <alignment horizontal="center" vertical="center"/>
    </xf>
    <xf numFmtId="0" fontId="3" fillId="344" borderId="50" xfId="0" applyFont="1" applyFill="1" applyBorder="1" applyAlignment="1">
      <alignment horizontal="center" vertical="center"/>
    </xf>
    <xf numFmtId="0" fontId="3" fillId="344" borderId="51" xfId="0" applyFont="1" applyFill="1" applyBorder="1" applyAlignment="1">
      <alignment horizontal="center" vertical="center"/>
    </xf>
    <xf numFmtId="0" fontId="3" fillId="345" borderId="53" xfId="0" applyFont="1" applyFill="1" applyBorder="1" applyAlignment="1">
      <alignment horizontal="center" vertical="center"/>
    </xf>
    <xf numFmtId="0" fontId="3" fillId="345" borderId="54" xfId="0" applyFont="1" applyFill="1" applyBorder="1" applyAlignment="1">
      <alignment horizontal="center" vertical="center"/>
    </xf>
    <xf numFmtId="0" fontId="3" fillId="346" borderId="50" xfId="0" applyFont="1" applyFill="1" applyBorder="1" applyAlignment="1">
      <alignment horizontal="center" vertical="center"/>
    </xf>
    <xf numFmtId="0" fontId="3" fillId="346" borderId="51" xfId="0" applyFont="1" applyFill="1" applyBorder="1" applyAlignment="1">
      <alignment horizontal="center" vertical="center"/>
    </xf>
    <xf numFmtId="0" fontId="3" fillId="347" borderId="0" xfId="0" applyFont="1" applyFill="1" applyBorder="1" applyAlignment="1">
      <alignment horizontal="center" vertical="center"/>
    </xf>
    <xf numFmtId="0" fontId="3" fillId="347" borderId="45" xfId="0" applyFont="1" applyFill="1" applyBorder="1" applyAlignment="1">
      <alignment horizontal="center" vertical="center"/>
    </xf>
    <xf numFmtId="0" fontId="3" fillId="348" borderId="47" xfId="0" applyFont="1" applyFill="1" applyBorder="1" applyAlignment="1">
      <alignment horizontal="center" vertical="center"/>
    </xf>
    <xf numFmtId="0" fontId="3" fillId="348" borderId="48" xfId="0" applyFont="1" applyFill="1" applyBorder="1" applyAlignment="1">
      <alignment horizontal="center" vertical="center"/>
    </xf>
    <xf numFmtId="1" fontId="3" fillId="349" borderId="50" xfId="0" applyNumberFormat="1" applyFont="1" applyFill="1" applyBorder="1" applyAlignment="1">
      <alignment horizontal="center" vertical="center"/>
    </xf>
    <xf numFmtId="1" fontId="3" fillId="350" borderId="50" xfId="0" applyNumberFormat="1" applyFont="1" applyFill="1" applyBorder="1" applyAlignment="1">
      <alignment horizontal="center" vertical="center"/>
    </xf>
    <xf numFmtId="1" fontId="3" fillId="351" borderId="50" xfId="0" applyNumberFormat="1" applyFont="1" applyFill="1" applyBorder="1" applyAlignment="1">
      <alignment horizontal="center" vertical="center"/>
    </xf>
    <xf numFmtId="1" fontId="3" fillId="352" borderId="50" xfId="0" applyNumberFormat="1" applyFont="1" applyFill="1" applyBorder="1" applyAlignment="1">
      <alignment horizontal="center" vertical="center"/>
    </xf>
    <xf numFmtId="1" fontId="3" fillId="354" borderId="47" xfId="0" applyNumberFormat="1" applyFont="1" applyFill="1" applyBorder="1" applyAlignment="1">
      <alignment horizontal="center" vertical="center"/>
    </xf>
    <xf numFmtId="1" fontId="3" fillId="355" borderId="47" xfId="0" applyNumberFormat="1" applyFont="1" applyFill="1" applyBorder="1" applyAlignment="1">
      <alignment horizontal="center" vertical="center"/>
    </xf>
    <xf numFmtId="1" fontId="3" fillId="356" borderId="47" xfId="0" applyNumberFormat="1" applyFont="1" applyFill="1" applyBorder="1" applyAlignment="1">
      <alignment horizontal="center" vertical="center"/>
    </xf>
    <xf numFmtId="1" fontId="12" fillId="314" borderId="50" xfId="0" applyNumberFormat="1" applyFont="1" applyFill="1" applyBorder="1" applyAlignment="1">
      <alignment horizontal="center" vertical="center"/>
    </xf>
    <xf numFmtId="1" fontId="3" fillId="349" borderId="51" xfId="0" applyNumberFormat="1" applyFont="1" applyFill="1" applyBorder="1" applyAlignment="1">
      <alignment horizontal="center" vertical="center"/>
    </xf>
    <xf numFmtId="1" fontId="3" fillId="356" borderId="48" xfId="0" applyNumberFormat="1" applyFont="1" applyFill="1" applyBorder="1" applyAlignment="1">
      <alignment horizontal="center" vertical="center"/>
    </xf>
    <xf numFmtId="1" fontId="3" fillId="350" borderId="51" xfId="0" applyNumberFormat="1" applyFont="1" applyFill="1" applyBorder="1" applyAlignment="1">
      <alignment horizontal="center" vertical="center"/>
    </xf>
    <xf numFmtId="1" fontId="3" fillId="355" borderId="48" xfId="0" applyNumberFormat="1" applyFont="1" applyFill="1" applyBorder="1" applyAlignment="1">
      <alignment horizontal="center" vertical="center"/>
    </xf>
    <xf numFmtId="1" fontId="3" fillId="351" borderId="51" xfId="0" applyNumberFormat="1" applyFont="1" applyFill="1" applyBorder="1" applyAlignment="1">
      <alignment horizontal="center" vertical="center"/>
    </xf>
    <xf numFmtId="1" fontId="3" fillId="354" borderId="48" xfId="0" applyNumberFormat="1" applyFont="1" applyFill="1" applyBorder="1" applyAlignment="1">
      <alignment horizontal="center" vertical="center"/>
    </xf>
    <xf numFmtId="1" fontId="12" fillId="314" borderId="51" xfId="0" applyNumberFormat="1" applyFont="1" applyFill="1" applyBorder="1" applyAlignment="1">
      <alignment horizontal="center" vertical="center"/>
    </xf>
    <xf numFmtId="1" fontId="3" fillId="352" borderId="51" xfId="0" applyNumberFormat="1" applyFont="1" applyFill="1" applyBorder="1" applyAlignment="1">
      <alignment horizontal="center" vertical="center"/>
    </xf>
    <xf numFmtId="1" fontId="3" fillId="353" borderId="47" xfId="0" applyNumberFormat="1" applyFont="1" applyFill="1" applyBorder="1" applyAlignment="1">
      <alignment horizontal="center" vertical="center"/>
    </xf>
    <xf numFmtId="1" fontId="3" fillId="353" borderId="48" xfId="0" applyNumberFormat="1" applyFont="1" applyFill="1" applyBorder="1" applyAlignment="1">
      <alignment horizontal="center" vertical="center"/>
    </xf>
    <xf numFmtId="179" fontId="7" fillId="24" borderId="26" xfId="0" applyNumberFormat="1" applyFont="1" applyFill="1" applyBorder="1" applyAlignment="1">
      <alignment horizontal="center" vertical="center"/>
    </xf>
    <xf numFmtId="179" fontId="7" fillId="27" borderId="4" xfId="0" applyNumberFormat="1" applyFont="1" applyFill="1" applyBorder="1" applyAlignment="1">
      <alignment horizontal="center" vertical="center"/>
    </xf>
    <xf numFmtId="179" fontId="7" fillId="11" borderId="25" xfId="0" applyNumberFormat="1" applyFont="1" applyFill="1" applyBorder="1" applyAlignment="1">
      <alignment horizontal="center" vertical="center"/>
    </xf>
    <xf numFmtId="179" fontId="7" fillId="99" borderId="26" xfId="0" applyNumberFormat="1" applyFont="1" applyFill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1" fontId="3" fillId="0" borderId="72" xfId="0" applyNumberFormat="1" applyFont="1" applyBorder="1" applyAlignment="1">
      <alignment horizontal="center" vertical="center"/>
    </xf>
    <xf numFmtId="0" fontId="3" fillId="363" borderId="72" xfId="0" applyFont="1" applyFill="1" applyBorder="1" applyAlignment="1">
      <alignment horizontal="center" vertical="center"/>
    </xf>
    <xf numFmtId="0" fontId="3" fillId="269" borderId="72" xfId="0" applyFont="1" applyFill="1" applyBorder="1" applyAlignment="1">
      <alignment horizontal="center" vertical="center"/>
    </xf>
    <xf numFmtId="0" fontId="3" fillId="390" borderId="72" xfId="0" applyFont="1" applyFill="1" applyBorder="1" applyAlignment="1">
      <alignment horizontal="center" vertical="center"/>
    </xf>
    <xf numFmtId="182" fontId="6" fillId="0" borderId="72" xfId="0" applyNumberFormat="1" applyFont="1" applyBorder="1" applyAlignment="1">
      <alignment horizontal="center" vertical="center"/>
    </xf>
    <xf numFmtId="1" fontId="3" fillId="364" borderId="72" xfId="0" applyNumberFormat="1" applyFont="1" applyFill="1" applyBorder="1" applyAlignment="1">
      <alignment horizontal="center" vertical="center"/>
    </xf>
    <xf numFmtId="1" fontId="3" fillId="321" borderId="72" xfId="0" applyNumberFormat="1" applyFont="1" applyFill="1" applyBorder="1" applyAlignment="1">
      <alignment horizontal="center" vertical="center"/>
    </xf>
    <xf numFmtId="1" fontId="3" fillId="391" borderId="72" xfId="0" applyNumberFormat="1" applyFont="1" applyFill="1" applyBorder="1" applyAlignment="1">
      <alignment horizontal="center" vertical="center"/>
    </xf>
    <xf numFmtId="1" fontId="3" fillId="365" borderId="72" xfId="0" applyNumberFormat="1" applyFont="1" applyFill="1" applyBorder="1" applyAlignment="1">
      <alignment horizontal="center" vertical="center"/>
    </xf>
    <xf numFmtId="1" fontId="3" fillId="357" borderId="72" xfId="0" applyNumberFormat="1" applyFont="1" applyFill="1" applyBorder="1" applyAlignment="1">
      <alignment horizontal="center" vertical="center"/>
    </xf>
    <xf numFmtId="1" fontId="3" fillId="392" borderId="72" xfId="0" applyNumberFormat="1" applyFont="1" applyFill="1" applyBorder="1" applyAlignment="1">
      <alignment horizontal="center" vertical="center"/>
    </xf>
    <xf numFmtId="1" fontId="3" fillId="366" borderId="72" xfId="0" applyNumberFormat="1" applyFont="1" applyFill="1" applyBorder="1" applyAlignment="1">
      <alignment horizontal="center" vertical="center"/>
    </xf>
    <xf numFmtId="1" fontId="3" fillId="323" borderId="72" xfId="0" applyNumberFormat="1" applyFont="1" applyFill="1" applyBorder="1" applyAlignment="1">
      <alignment horizontal="center" vertical="center"/>
    </xf>
    <xf numFmtId="1" fontId="3" fillId="393" borderId="72" xfId="0" applyNumberFormat="1" applyFont="1" applyFill="1" applyBorder="1" applyAlignment="1">
      <alignment horizontal="center" vertical="center"/>
    </xf>
    <xf numFmtId="1" fontId="3" fillId="367" borderId="72" xfId="0" applyNumberFormat="1" applyFont="1" applyFill="1" applyBorder="1" applyAlignment="1">
      <alignment horizontal="center" vertical="center"/>
    </xf>
    <xf numFmtId="1" fontId="3" fillId="349" borderId="72" xfId="0" applyNumberFormat="1" applyFont="1" applyFill="1" applyBorder="1" applyAlignment="1">
      <alignment horizontal="center" vertical="center"/>
    </xf>
    <xf numFmtId="1" fontId="3" fillId="394" borderId="72" xfId="0" applyNumberFormat="1" applyFont="1" applyFill="1" applyBorder="1" applyAlignment="1">
      <alignment horizontal="center" vertical="center"/>
    </xf>
    <xf numFmtId="1" fontId="3" fillId="368" borderId="72" xfId="0" applyNumberFormat="1" applyFont="1" applyFill="1" applyBorder="1" applyAlignment="1">
      <alignment horizontal="center" vertical="center"/>
    </xf>
    <xf numFmtId="1" fontId="3" fillId="358" borderId="72" xfId="0" applyNumberFormat="1" applyFont="1" applyFill="1" applyBorder="1" applyAlignment="1">
      <alignment horizontal="center" vertical="center"/>
    </xf>
    <xf numFmtId="1" fontId="3" fillId="395" borderId="72" xfId="0" applyNumberFormat="1" applyFont="1" applyFill="1" applyBorder="1" applyAlignment="1">
      <alignment horizontal="center" vertical="center"/>
    </xf>
    <xf numFmtId="0" fontId="3" fillId="370" borderId="72" xfId="0" applyFont="1" applyFill="1" applyBorder="1" applyAlignment="1">
      <alignment horizontal="center" vertical="center"/>
    </xf>
    <xf numFmtId="0" fontId="3" fillId="276" borderId="72" xfId="0" applyFont="1" applyFill="1" applyBorder="1" applyAlignment="1">
      <alignment horizontal="center" vertical="center"/>
    </xf>
    <xf numFmtId="0" fontId="3" fillId="397" borderId="72" xfId="0" applyFont="1" applyFill="1" applyBorder="1" applyAlignment="1">
      <alignment horizontal="center" vertical="center"/>
    </xf>
    <xf numFmtId="1" fontId="3" fillId="371" borderId="72" xfId="0" applyNumberFormat="1" applyFont="1" applyFill="1" applyBorder="1" applyAlignment="1">
      <alignment horizontal="center" vertical="center"/>
    </xf>
    <xf numFmtId="1" fontId="3" fillId="325" borderId="72" xfId="0" applyNumberFormat="1" applyFont="1" applyFill="1" applyBorder="1" applyAlignment="1">
      <alignment horizontal="center" vertical="center"/>
    </xf>
    <xf numFmtId="1" fontId="3" fillId="398" borderId="72" xfId="0" applyNumberFormat="1" applyFont="1" applyFill="1" applyBorder="1" applyAlignment="1">
      <alignment horizontal="center" vertical="center"/>
    </xf>
    <xf numFmtId="1" fontId="3" fillId="372" borderId="72" xfId="0" applyNumberFormat="1" applyFont="1" applyFill="1" applyBorder="1" applyAlignment="1">
      <alignment horizontal="center" vertical="center"/>
    </xf>
    <xf numFmtId="1" fontId="3" fillId="359" borderId="72" xfId="0" applyNumberFormat="1" applyFont="1" applyFill="1" applyBorder="1" applyAlignment="1">
      <alignment horizontal="center" vertical="center"/>
    </xf>
    <xf numFmtId="1" fontId="3" fillId="399" borderId="72" xfId="0" applyNumberFormat="1" applyFont="1" applyFill="1" applyBorder="1" applyAlignment="1">
      <alignment horizontal="center" vertical="center"/>
    </xf>
    <xf numFmtId="1" fontId="3" fillId="373" borderId="72" xfId="0" applyNumberFormat="1" applyFont="1" applyFill="1" applyBorder="1" applyAlignment="1">
      <alignment horizontal="center" vertical="center"/>
    </xf>
    <xf numFmtId="1" fontId="3" fillId="327" borderId="72" xfId="0" applyNumberFormat="1" applyFont="1" applyFill="1" applyBorder="1" applyAlignment="1">
      <alignment horizontal="center" vertical="center"/>
    </xf>
    <xf numFmtId="1" fontId="3" fillId="400" borderId="72" xfId="0" applyNumberFormat="1" applyFont="1" applyFill="1" applyBorder="1" applyAlignment="1">
      <alignment horizontal="center" vertical="center"/>
    </xf>
    <xf numFmtId="1" fontId="3" fillId="374" borderId="72" xfId="0" applyNumberFormat="1" applyFont="1" applyFill="1" applyBorder="1" applyAlignment="1">
      <alignment horizontal="center" vertical="center"/>
    </xf>
    <xf numFmtId="1" fontId="3" fillId="350" borderId="72" xfId="0" applyNumberFormat="1" applyFont="1" applyFill="1" applyBorder="1" applyAlignment="1">
      <alignment horizontal="center" vertical="center"/>
    </xf>
    <xf numFmtId="1" fontId="3" fillId="401" borderId="72" xfId="0" applyNumberFormat="1" applyFont="1" applyFill="1" applyBorder="1" applyAlignment="1">
      <alignment horizontal="center" vertical="center"/>
    </xf>
    <xf numFmtId="1" fontId="3" fillId="375" borderId="72" xfId="0" applyNumberFormat="1" applyFont="1" applyFill="1" applyBorder="1" applyAlignment="1">
      <alignment horizontal="center" vertical="center"/>
    </xf>
    <xf numFmtId="1" fontId="3" fillId="360" borderId="72" xfId="0" applyNumberFormat="1" applyFont="1" applyFill="1" applyBorder="1" applyAlignment="1">
      <alignment horizontal="center" vertical="center"/>
    </xf>
    <xf numFmtId="1" fontId="3" fillId="402" borderId="72" xfId="0" applyNumberFormat="1" applyFont="1" applyFill="1" applyBorder="1" applyAlignment="1">
      <alignment horizontal="center" vertical="center"/>
    </xf>
    <xf numFmtId="0" fontId="3" fillId="377" borderId="72" xfId="0" applyFont="1" applyFill="1" applyBorder="1" applyAlignment="1">
      <alignment horizontal="center" vertical="center"/>
    </xf>
    <xf numFmtId="0" fontId="3" fillId="283" borderId="72" xfId="0" applyFont="1" applyFill="1" applyBorder="1" applyAlignment="1">
      <alignment horizontal="center" vertical="center"/>
    </xf>
    <xf numFmtId="0" fontId="3" fillId="404" borderId="72" xfId="0" applyFont="1" applyFill="1" applyBorder="1" applyAlignment="1">
      <alignment horizontal="center" vertical="center"/>
    </xf>
    <xf numFmtId="1" fontId="3" fillId="378" borderId="72" xfId="0" applyNumberFormat="1" applyFont="1" applyFill="1" applyBorder="1" applyAlignment="1">
      <alignment horizontal="center" vertical="center"/>
    </xf>
    <xf numFmtId="1" fontId="3" fillId="310" borderId="72" xfId="0" applyNumberFormat="1" applyFont="1" applyFill="1" applyBorder="1" applyAlignment="1">
      <alignment horizontal="center" vertical="center"/>
    </xf>
    <xf numFmtId="1" fontId="3" fillId="405" borderId="72" xfId="0" applyNumberFormat="1" applyFont="1" applyFill="1" applyBorder="1" applyAlignment="1">
      <alignment horizontal="center" vertical="center"/>
    </xf>
    <xf numFmtId="1" fontId="3" fillId="309" borderId="72" xfId="0" applyNumberFormat="1" applyFont="1" applyFill="1" applyBorder="1" applyAlignment="1">
      <alignment horizontal="center" vertical="center"/>
    </xf>
    <xf numFmtId="1" fontId="3" fillId="338" borderId="72" xfId="0" applyNumberFormat="1" applyFont="1" applyFill="1" applyBorder="1" applyAlignment="1">
      <alignment horizontal="center" vertical="center"/>
    </xf>
    <xf numFmtId="1" fontId="3" fillId="406" borderId="72" xfId="0" applyNumberFormat="1" applyFont="1" applyFill="1" applyBorder="1" applyAlignment="1">
      <alignment horizontal="center" vertical="center"/>
    </xf>
    <xf numFmtId="1" fontId="3" fillId="379" borderId="72" xfId="0" applyNumberFormat="1" applyFont="1" applyFill="1" applyBorder="1" applyAlignment="1">
      <alignment horizontal="center" vertical="center"/>
    </xf>
    <xf numFmtId="1" fontId="3" fillId="311" borderId="72" xfId="0" applyNumberFormat="1" applyFont="1" applyFill="1" applyBorder="1" applyAlignment="1">
      <alignment horizontal="center" vertical="center"/>
    </xf>
    <xf numFmtId="1" fontId="3" fillId="407" borderId="72" xfId="0" applyNumberFormat="1" applyFont="1" applyFill="1" applyBorder="1" applyAlignment="1">
      <alignment horizontal="center" vertical="center"/>
    </xf>
    <xf numFmtId="1" fontId="3" fillId="380" borderId="72" xfId="0" applyNumberFormat="1" applyFont="1" applyFill="1" applyBorder="1" applyAlignment="1">
      <alignment horizontal="center" vertical="center"/>
    </xf>
    <xf numFmtId="1" fontId="3" fillId="351" borderId="72" xfId="0" applyNumberFormat="1" applyFont="1" applyFill="1" applyBorder="1" applyAlignment="1">
      <alignment horizontal="center" vertical="center"/>
    </xf>
    <xf numFmtId="1" fontId="3" fillId="408" borderId="72" xfId="0" applyNumberFormat="1" applyFont="1" applyFill="1" applyBorder="1" applyAlignment="1">
      <alignment horizontal="center" vertical="center"/>
    </xf>
    <xf numFmtId="1" fontId="3" fillId="381" borderId="72" xfId="0" applyNumberFormat="1" applyFont="1" applyFill="1" applyBorder="1" applyAlignment="1">
      <alignment horizontal="center" vertical="center"/>
    </xf>
    <xf numFmtId="1" fontId="3" fillId="362" borderId="72" xfId="0" applyNumberFormat="1" applyFont="1" applyFill="1" applyBorder="1" applyAlignment="1">
      <alignment horizontal="center" vertical="center"/>
    </xf>
    <xf numFmtId="1" fontId="3" fillId="409" borderId="72" xfId="0" applyNumberFormat="1" applyFont="1" applyFill="1" applyBorder="1" applyAlignment="1">
      <alignment horizontal="center" vertical="center"/>
    </xf>
    <xf numFmtId="0" fontId="3" fillId="383" borderId="72" xfId="0" applyFont="1" applyFill="1" applyBorder="1" applyAlignment="1">
      <alignment horizontal="center" vertical="center"/>
    </xf>
    <xf numFmtId="0" fontId="3" fillId="290" borderId="72" xfId="0" applyFont="1" applyFill="1" applyBorder="1" applyAlignment="1">
      <alignment horizontal="center" vertical="center"/>
    </xf>
    <xf numFmtId="0" fontId="3" fillId="411" borderId="72" xfId="0" applyFont="1" applyFill="1" applyBorder="1" applyAlignment="1">
      <alignment horizontal="center" vertical="center"/>
    </xf>
    <xf numFmtId="1" fontId="3" fillId="384" borderId="72" xfId="0" applyNumberFormat="1" applyFont="1" applyFill="1" applyBorder="1" applyAlignment="1">
      <alignment horizontal="center" vertical="center"/>
    </xf>
    <xf numFmtId="1" fontId="3" fillId="313" borderId="72" xfId="0" applyNumberFormat="1" applyFont="1" applyFill="1" applyBorder="1" applyAlignment="1">
      <alignment horizontal="center" vertical="center"/>
    </xf>
    <xf numFmtId="1" fontId="3" fillId="412" borderId="72" xfId="0" applyNumberFormat="1" applyFont="1" applyFill="1" applyBorder="1" applyAlignment="1">
      <alignment horizontal="center" vertical="center"/>
    </xf>
    <xf numFmtId="1" fontId="12" fillId="385" borderId="72" xfId="0" applyNumberFormat="1" applyFont="1" applyFill="1" applyBorder="1" applyAlignment="1">
      <alignment horizontal="center" vertical="center"/>
    </xf>
    <xf numFmtId="1" fontId="12" fillId="361" borderId="72" xfId="0" applyNumberFormat="1" applyFont="1" applyFill="1" applyBorder="1" applyAlignment="1">
      <alignment horizontal="center" vertical="center"/>
    </xf>
    <xf numFmtId="1" fontId="12" fillId="413" borderId="72" xfId="0" applyNumberFormat="1" applyFont="1" applyFill="1" applyBorder="1" applyAlignment="1">
      <alignment horizontal="center" vertical="center"/>
    </xf>
    <xf numFmtId="1" fontId="3" fillId="386" borderId="72" xfId="0" applyNumberFormat="1" applyFont="1" applyFill="1" applyBorder="1" applyAlignment="1">
      <alignment horizontal="center" vertical="center"/>
    </xf>
    <xf numFmtId="1" fontId="3" fillId="315" borderId="72" xfId="0" applyNumberFormat="1" applyFont="1" applyFill="1" applyBorder="1" applyAlignment="1">
      <alignment horizontal="center" vertical="center"/>
    </xf>
    <xf numFmtId="1" fontId="3" fillId="414" borderId="72" xfId="0" applyNumberFormat="1" applyFont="1" applyFill="1" applyBorder="1" applyAlignment="1">
      <alignment horizontal="center" vertical="center"/>
    </xf>
    <xf numFmtId="1" fontId="3" fillId="387" borderId="72" xfId="0" applyNumberFormat="1" applyFont="1" applyFill="1" applyBorder="1" applyAlignment="1">
      <alignment horizontal="center" vertical="center"/>
    </xf>
    <xf numFmtId="1" fontId="3" fillId="352" borderId="72" xfId="0" applyNumberFormat="1" applyFont="1" applyFill="1" applyBorder="1" applyAlignment="1">
      <alignment horizontal="center" vertical="center"/>
    </xf>
    <xf numFmtId="1" fontId="3" fillId="415" borderId="72" xfId="0" applyNumberFormat="1" applyFont="1" applyFill="1" applyBorder="1" applyAlignment="1">
      <alignment horizontal="center" vertical="center"/>
    </xf>
    <xf numFmtId="1" fontId="3" fillId="388" borderId="72" xfId="0" applyNumberFormat="1" applyFont="1" applyFill="1" applyBorder="1" applyAlignment="1">
      <alignment horizontal="center" vertical="center"/>
    </xf>
    <xf numFmtId="1" fontId="3" fillId="316" borderId="72" xfId="0" applyNumberFormat="1" applyFont="1" applyFill="1" applyBorder="1" applyAlignment="1">
      <alignment horizontal="center" vertical="center"/>
    </xf>
    <xf numFmtId="1" fontId="3" fillId="416" borderId="72" xfId="0" applyNumberFormat="1" applyFont="1" applyFill="1" applyBorder="1" applyAlignment="1">
      <alignment horizontal="center" vertical="center"/>
    </xf>
    <xf numFmtId="0" fontId="3" fillId="390" borderId="76" xfId="0" applyFont="1" applyFill="1" applyBorder="1" applyAlignment="1">
      <alignment horizontal="center" vertical="center"/>
    </xf>
    <xf numFmtId="1" fontId="3" fillId="391" borderId="76" xfId="0" applyNumberFormat="1" applyFont="1" applyFill="1" applyBorder="1" applyAlignment="1">
      <alignment horizontal="center" vertical="center"/>
    </xf>
    <xf numFmtId="1" fontId="3" fillId="392" borderId="76" xfId="0" applyNumberFormat="1" applyFont="1" applyFill="1" applyBorder="1" applyAlignment="1">
      <alignment horizontal="center" vertical="center"/>
    </xf>
    <xf numFmtId="1" fontId="3" fillId="393" borderId="76" xfId="0" applyNumberFormat="1" applyFont="1" applyFill="1" applyBorder="1" applyAlignment="1">
      <alignment horizontal="center" vertical="center"/>
    </xf>
    <xf numFmtId="1" fontId="3" fillId="394" borderId="76" xfId="0" applyNumberFormat="1" applyFont="1" applyFill="1" applyBorder="1" applyAlignment="1">
      <alignment horizontal="center" vertical="center"/>
    </xf>
    <xf numFmtId="1" fontId="3" fillId="395" borderId="76" xfId="0" applyNumberFormat="1" applyFont="1" applyFill="1" applyBorder="1" applyAlignment="1">
      <alignment horizontal="center" vertical="center"/>
    </xf>
    <xf numFmtId="182" fontId="6" fillId="0" borderId="78" xfId="0" applyNumberFormat="1" applyFont="1" applyBorder="1" applyAlignment="1">
      <alignment horizontal="center" vertical="center"/>
    </xf>
    <xf numFmtId="1" fontId="3" fillId="0" borderId="78" xfId="0" applyNumberFormat="1" applyFont="1" applyBorder="1" applyAlignment="1">
      <alignment horizontal="center" vertical="center"/>
    </xf>
    <xf numFmtId="1" fontId="3" fillId="369" borderId="78" xfId="0" applyNumberFormat="1" applyFont="1" applyFill="1" applyBorder="1" applyAlignment="1">
      <alignment horizontal="center" vertical="center"/>
    </xf>
    <xf numFmtId="1" fontId="3" fillId="356" borderId="78" xfId="0" applyNumberFormat="1" applyFont="1" applyFill="1" applyBorder="1" applyAlignment="1">
      <alignment horizontal="center" vertical="center"/>
    </xf>
    <xf numFmtId="1" fontId="3" fillId="396" borderId="78" xfId="0" applyNumberFormat="1" applyFont="1" applyFill="1" applyBorder="1" applyAlignment="1">
      <alignment horizontal="center" vertical="center"/>
    </xf>
    <xf numFmtId="1" fontId="3" fillId="396" borderId="79" xfId="0" applyNumberFormat="1" applyFont="1" applyFill="1" applyBorder="1" applyAlignment="1">
      <alignment horizontal="center" vertical="center"/>
    </xf>
    <xf numFmtId="0" fontId="3" fillId="397" borderId="76" xfId="0" applyFont="1" applyFill="1" applyBorder="1" applyAlignment="1">
      <alignment horizontal="center" vertical="center"/>
    </xf>
    <xf numFmtId="1" fontId="3" fillId="398" borderId="76" xfId="0" applyNumberFormat="1" applyFont="1" applyFill="1" applyBorder="1" applyAlignment="1">
      <alignment horizontal="center" vertical="center"/>
    </xf>
    <xf numFmtId="1" fontId="3" fillId="399" borderId="76" xfId="0" applyNumberFormat="1" applyFont="1" applyFill="1" applyBorder="1" applyAlignment="1">
      <alignment horizontal="center" vertical="center"/>
    </xf>
    <xf numFmtId="1" fontId="3" fillId="400" borderId="76" xfId="0" applyNumberFormat="1" applyFont="1" applyFill="1" applyBorder="1" applyAlignment="1">
      <alignment horizontal="center" vertical="center"/>
    </xf>
    <xf numFmtId="1" fontId="3" fillId="401" borderId="76" xfId="0" applyNumberFormat="1" applyFont="1" applyFill="1" applyBorder="1" applyAlignment="1">
      <alignment horizontal="center" vertical="center"/>
    </xf>
    <xf numFmtId="1" fontId="3" fillId="402" borderId="76" xfId="0" applyNumberFormat="1" applyFont="1" applyFill="1" applyBorder="1" applyAlignment="1">
      <alignment horizontal="center" vertical="center"/>
    </xf>
    <xf numFmtId="1" fontId="3" fillId="376" borderId="78" xfId="0" applyNumberFormat="1" applyFont="1" applyFill="1" applyBorder="1" applyAlignment="1">
      <alignment horizontal="center" vertical="center"/>
    </xf>
    <xf numFmtId="1" fontId="3" fillId="355" borderId="78" xfId="0" applyNumberFormat="1" applyFont="1" applyFill="1" applyBorder="1" applyAlignment="1">
      <alignment horizontal="center" vertical="center"/>
    </xf>
    <xf numFmtId="1" fontId="3" fillId="403" borderId="78" xfId="0" applyNumberFormat="1" applyFont="1" applyFill="1" applyBorder="1" applyAlignment="1">
      <alignment horizontal="center" vertical="center"/>
    </xf>
    <xf numFmtId="1" fontId="3" fillId="403" borderId="79" xfId="0" applyNumberFormat="1" applyFont="1" applyFill="1" applyBorder="1" applyAlignment="1">
      <alignment horizontal="center" vertical="center"/>
    </xf>
    <xf numFmtId="0" fontId="3" fillId="404" borderId="76" xfId="0" applyFont="1" applyFill="1" applyBorder="1" applyAlignment="1">
      <alignment horizontal="center" vertical="center"/>
    </xf>
    <xf numFmtId="1" fontId="3" fillId="405" borderId="76" xfId="0" applyNumberFormat="1" applyFont="1" applyFill="1" applyBorder="1" applyAlignment="1">
      <alignment horizontal="center" vertical="center"/>
    </xf>
    <xf numFmtId="1" fontId="3" fillId="406" borderId="76" xfId="0" applyNumberFormat="1" applyFont="1" applyFill="1" applyBorder="1" applyAlignment="1">
      <alignment horizontal="center" vertical="center"/>
    </xf>
    <xf numFmtId="1" fontId="3" fillId="407" borderId="76" xfId="0" applyNumberFormat="1" applyFont="1" applyFill="1" applyBorder="1" applyAlignment="1">
      <alignment horizontal="center" vertical="center"/>
    </xf>
    <xf numFmtId="1" fontId="3" fillId="408" borderId="76" xfId="0" applyNumberFormat="1" applyFont="1" applyFill="1" applyBorder="1" applyAlignment="1">
      <alignment horizontal="center" vertical="center"/>
    </xf>
    <xf numFmtId="1" fontId="3" fillId="409" borderId="76" xfId="0" applyNumberFormat="1" applyFont="1" applyFill="1" applyBorder="1" applyAlignment="1">
      <alignment horizontal="center" vertical="center"/>
    </xf>
    <xf numFmtId="1" fontId="3" fillId="382" borderId="78" xfId="0" applyNumberFormat="1" applyFont="1" applyFill="1" applyBorder="1" applyAlignment="1">
      <alignment horizontal="center" vertical="center"/>
    </xf>
    <xf numFmtId="1" fontId="3" fillId="354" borderId="78" xfId="0" applyNumberFormat="1" applyFont="1" applyFill="1" applyBorder="1" applyAlignment="1">
      <alignment horizontal="center" vertical="center"/>
    </xf>
    <xf numFmtId="1" fontId="3" fillId="410" borderId="78" xfId="0" applyNumberFormat="1" applyFont="1" applyFill="1" applyBorder="1" applyAlignment="1">
      <alignment horizontal="center" vertical="center"/>
    </xf>
    <xf numFmtId="1" fontId="3" fillId="410" borderId="79" xfId="0" applyNumberFormat="1" applyFont="1" applyFill="1" applyBorder="1" applyAlignment="1">
      <alignment horizontal="center" vertical="center"/>
    </xf>
    <xf numFmtId="0" fontId="3" fillId="411" borderId="76" xfId="0" applyFont="1" applyFill="1" applyBorder="1" applyAlignment="1">
      <alignment horizontal="center" vertical="center"/>
    </xf>
    <xf numFmtId="1" fontId="3" fillId="412" borderId="76" xfId="0" applyNumberFormat="1" applyFont="1" applyFill="1" applyBorder="1" applyAlignment="1">
      <alignment horizontal="center" vertical="center"/>
    </xf>
    <xf numFmtId="1" fontId="12" fillId="413" borderId="76" xfId="0" applyNumberFormat="1" applyFont="1" applyFill="1" applyBorder="1" applyAlignment="1">
      <alignment horizontal="center" vertical="center"/>
    </xf>
    <xf numFmtId="1" fontId="3" fillId="414" borderId="76" xfId="0" applyNumberFormat="1" applyFont="1" applyFill="1" applyBorder="1" applyAlignment="1">
      <alignment horizontal="center" vertical="center"/>
    </xf>
    <xf numFmtId="1" fontId="3" fillId="415" borderId="76" xfId="0" applyNumberFormat="1" applyFont="1" applyFill="1" applyBorder="1" applyAlignment="1">
      <alignment horizontal="center" vertical="center"/>
    </xf>
    <xf numFmtId="1" fontId="3" fillId="416" borderId="76" xfId="0" applyNumberFormat="1" applyFont="1" applyFill="1" applyBorder="1" applyAlignment="1">
      <alignment horizontal="center" vertical="center"/>
    </xf>
    <xf numFmtId="1" fontId="3" fillId="389" borderId="78" xfId="0" applyNumberFormat="1" applyFont="1" applyFill="1" applyBorder="1" applyAlignment="1">
      <alignment horizontal="center" vertical="center"/>
    </xf>
    <xf numFmtId="1" fontId="3" fillId="353" borderId="78" xfId="0" applyNumberFormat="1" applyFont="1" applyFill="1" applyBorder="1" applyAlignment="1">
      <alignment horizontal="center" vertical="center"/>
    </xf>
    <xf numFmtId="1" fontId="3" fillId="417" borderId="78" xfId="0" applyNumberFormat="1" applyFont="1" applyFill="1" applyBorder="1" applyAlignment="1">
      <alignment horizontal="center" vertical="center"/>
    </xf>
    <xf numFmtId="1" fontId="3" fillId="417" borderId="79" xfId="0" applyNumberFormat="1" applyFont="1" applyFill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419" borderId="72" xfId="0" applyNumberFormat="1" applyFont="1" applyFill="1" applyBorder="1" applyAlignment="1">
      <alignment horizontal="center" vertical="center"/>
    </xf>
    <xf numFmtId="1" fontId="3" fillId="420" borderId="72" xfId="0" applyNumberFormat="1" applyFont="1" applyFill="1" applyBorder="1" applyAlignment="1">
      <alignment horizontal="center" vertical="center"/>
    </xf>
    <xf numFmtId="1" fontId="3" fillId="421" borderId="72" xfId="0" applyNumberFormat="1" applyFont="1" applyFill="1" applyBorder="1" applyAlignment="1">
      <alignment horizontal="center" vertical="center"/>
    </xf>
    <xf numFmtId="1" fontId="3" fillId="422" borderId="72" xfId="0" applyNumberFormat="1" applyFont="1" applyFill="1" applyBorder="1" applyAlignment="1">
      <alignment horizontal="center" vertical="center"/>
    </xf>
    <xf numFmtId="1" fontId="3" fillId="423" borderId="72" xfId="0" applyNumberFormat="1" applyFont="1" applyFill="1" applyBorder="1" applyAlignment="1">
      <alignment horizontal="center" vertical="center"/>
    </xf>
    <xf numFmtId="1" fontId="3" fillId="424" borderId="72" xfId="0" applyNumberFormat="1" applyFont="1" applyFill="1" applyBorder="1" applyAlignment="1">
      <alignment horizontal="center" vertical="center"/>
    </xf>
    <xf numFmtId="0" fontId="0" fillId="423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425" borderId="0" xfId="0" applyFill="1" applyBorder="1">
      <alignment vertical="center"/>
    </xf>
    <xf numFmtId="0" fontId="0" fillId="325" borderId="0" xfId="0" applyFill="1" applyBorder="1">
      <alignment vertical="center"/>
    </xf>
    <xf numFmtId="0" fontId="0" fillId="421" borderId="0" xfId="0" applyFill="1" applyBorder="1">
      <alignment vertical="center"/>
    </xf>
    <xf numFmtId="0" fontId="0" fillId="426" borderId="0" xfId="0" applyFill="1" applyBorder="1">
      <alignment vertical="center"/>
    </xf>
    <xf numFmtId="0" fontId="3" fillId="276" borderId="0" xfId="0" applyFont="1" applyFill="1" applyBorder="1" applyAlignment="1">
      <alignment horizontal="center" vertical="center"/>
    </xf>
    <xf numFmtId="0" fontId="0" fillId="427" borderId="0" xfId="0" applyFill="1" applyBorder="1">
      <alignment vertical="center"/>
    </xf>
    <xf numFmtId="0" fontId="0" fillId="428" borderId="0" xfId="0" applyFill="1" applyBorder="1">
      <alignment vertical="center"/>
    </xf>
    <xf numFmtId="0" fontId="0" fillId="359" borderId="0" xfId="0" applyFill="1" applyBorder="1">
      <alignment vertical="center"/>
    </xf>
    <xf numFmtId="0" fontId="0" fillId="429" borderId="0" xfId="0" applyFill="1" applyBorder="1">
      <alignment vertical="center"/>
    </xf>
    <xf numFmtId="0" fontId="0" fillId="430" borderId="0" xfId="0" applyFill="1" applyBorder="1">
      <alignment vertical="center"/>
    </xf>
    <xf numFmtId="0" fontId="0" fillId="431" borderId="0" xfId="0" applyFill="1" applyBorder="1">
      <alignment vertical="center"/>
    </xf>
    <xf numFmtId="0" fontId="0" fillId="279" borderId="0" xfId="0" applyFill="1" applyBorder="1">
      <alignment vertical="center"/>
    </xf>
    <xf numFmtId="0" fontId="0" fillId="327" borderId="0" xfId="0" applyFill="1" applyBorder="1">
      <alignment vertical="center"/>
    </xf>
    <xf numFmtId="0" fontId="0" fillId="432" borderId="0" xfId="0" applyFill="1" applyBorder="1">
      <alignment vertical="center"/>
    </xf>
    <xf numFmtId="0" fontId="0" fillId="433" borderId="0" xfId="0" applyFill="1" applyBorder="1">
      <alignment vertical="center"/>
    </xf>
    <xf numFmtId="0" fontId="0" fillId="434" borderId="0" xfId="0" applyFill="1" applyBorder="1">
      <alignment vertical="center"/>
    </xf>
    <xf numFmtId="0" fontId="0" fillId="435" borderId="0" xfId="0" applyFill="1" applyBorder="1">
      <alignment vertical="center"/>
    </xf>
    <xf numFmtId="0" fontId="0" fillId="350" borderId="0" xfId="0" applyFill="1" applyBorder="1">
      <alignment vertical="center"/>
    </xf>
    <xf numFmtId="0" fontId="0" fillId="436" borderId="0" xfId="0" applyFill="1" applyBorder="1">
      <alignment vertical="center"/>
    </xf>
    <xf numFmtId="0" fontId="0" fillId="437" borderId="0" xfId="0" applyFill="1" applyBorder="1">
      <alignment vertical="center"/>
    </xf>
    <xf numFmtId="0" fontId="0" fillId="255" borderId="0" xfId="0" applyFill="1" applyBorder="1">
      <alignment vertical="center"/>
    </xf>
    <xf numFmtId="0" fontId="0" fillId="438" borderId="0" xfId="0" applyFill="1" applyBorder="1">
      <alignment vertical="center"/>
    </xf>
    <xf numFmtId="0" fontId="0" fillId="360" borderId="0" xfId="0" applyFill="1" applyBorder="1">
      <alignment vertical="center"/>
    </xf>
    <xf numFmtId="0" fontId="0" fillId="439" borderId="0" xfId="0" applyFill="1" applyBorder="1">
      <alignment vertical="center"/>
    </xf>
    <xf numFmtId="0" fontId="0" fillId="440" borderId="0" xfId="0" applyFill="1" applyBorder="1">
      <alignment vertical="center"/>
    </xf>
    <xf numFmtId="0" fontId="0" fillId="441" borderId="0" xfId="0" applyFill="1" applyBorder="1">
      <alignment vertical="center"/>
    </xf>
    <xf numFmtId="0" fontId="0" fillId="442" borderId="0" xfId="0" applyFill="1" applyBorder="1">
      <alignment vertical="center"/>
    </xf>
    <xf numFmtId="0" fontId="0" fillId="355" borderId="0" xfId="0" applyFill="1" applyBorder="1">
      <alignment vertical="center"/>
    </xf>
    <xf numFmtId="0" fontId="0" fillId="443" borderId="0" xfId="0" applyFill="1" applyBorder="1">
      <alignment vertical="center"/>
    </xf>
    <xf numFmtId="0" fontId="0" fillId="444" borderId="0" xfId="0" applyFill="1" applyBorder="1">
      <alignment vertical="center"/>
    </xf>
    <xf numFmtId="0" fontId="0" fillId="0" borderId="0" xfId="0" applyAlignment="1">
      <alignment vertical="center"/>
    </xf>
    <xf numFmtId="0" fontId="0" fillId="445" borderId="0" xfId="0" applyFill="1" applyAlignment="1">
      <alignment horizontal="center" vertical="center"/>
    </xf>
    <xf numFmtId="0" fontId="0" fillId="446" borderId="0" xfId="0" applyFill="1" applyBorder="1">
      <alignment vertical="center"/>
    </xf>
    <xf numFmtId="0" fontId="0" fillId="447" borderId="0" xfId="0" applyFill="1" applyBorder="1">
      <alignment vertical="center"/>
    </xf>
    <xf numFmtId="0" fontId="0" fillId="448" borderId="0" xfId="0" applyFill="1" applyBorder="1">
      <alignment vertical="center"/>
    </xf>
    <xf numFmtId="0" fontId="0" fillId="449" borderId="0" xfId="0" applyFill="1" applyBorder="1">
      <alignment vertical="center"/>
    </xf>
    <xf numFmtId="0" fontId="0" fillId="450" borderId="0" xfId="0" applyFill="1" applyBorder="1">
      <alignment vertical="center"/>
    </xf>
    <xf numFmtId="0" fontId="0" fillId="451" borderId="0" xfId="0" applyFill="1" applyBorder="1">
      <alignment vertical="center"/>
    </xf>
    <xf numFmtId="0" fontId="0" fillId="452" borderId="0" xfId="0" applyFill="1" applyBorder="1">
      <alignment vertical="center"/>
    </xf>
    <xf numFmtId="0" fontId="0" fillId="453" borderId="0" xfId="0" applyFill="1" applyBorder="1">
      <alignment vertical="center"/>
    </xf>
    <xf numFmtId="0" fontId="0" fillId="454" borderId="0" xfId="0" applyFill="1" applyBorder="1">
      <alignment vertical="center"/>
    </xf>
    <xf numFmtId="0" fontId="0" fillId="455" borderId="0" xfId="0" applyFill="1" applyBorder="1">
      <alignment vertical="center"/>
    </xf>
    <xf numFmtId="0" fontId="0" fillId="456" borderId="0" xfId="0" applyFill="1" applyBorder="1">
      <alignment vertical="center"/>
    </xf>
    <xf numFmtId="0" fontId="0" fillId="457" borderId="0" xfId="0" applyFill="1" applyBorder="1">
      <alignment vertical="center"/>
    </xf>
    <xf numFmtId="0" fontId="0" fillId="458" borderId="0" xfId="0" applyFill="1" applyBorder="1">
      <alignment vertical="center"/>
    </xf>
    <xf numFmtId="0" fontId="0" fillId="459" borderId="0" xfId="0" applyFill="1" applyBorder="1">
      <alignment vertical="center"/>
    </xf>
    <xf numFmtId="0" fontId="0" fillId="460" borderId="0" xfId="0" applyFill="1" applyBorder="1">
      <alignment vertical="center"/>
    </xf>
    <xf numFmtId="0" fontId="0" fillId="461" borderId="0" xfId="0" applyFill="1" applyBorder="1">
      <alignment vertical="center"/>
    </xf>
    <xf numFmtId="0" fontId="0" fillId="462" borderId="0" xfId="0" applyFill="1" applyBorder="1">
      <alignment vertical="center"/>
    </xf>
    <xf numFmtId="0" fontId="0" fillId="463" borderId="0" xfId="0" applyFill="1" applyBorder="1">
      <alignment vertical="center"/>
    </xf>
    <xf numFmtId="0" fontId="0" fillId="464" borderId="0" xfId="0" applyFill="1" applyBorder="1">
      <alignment vertical="center"/>
    </xf>
    <xf numFmtId="0" fontId="0" fillId="465" borderId="0" xfId="0" applyFill="1" applyBorder="1">
      <alignment vertical="center"/>
    </xf>
    <xf numFmtId="0" fontId="0" fillId="466" borderId="0" xfId="0" applyFill="1" applyBorder="1">
      <alignment vertical="center"/>
    </xf>
    <xf numFmtId="0" fontId="0" fillId="467" borderId="0" xfId="0" applyFill="1" applyBorder="1">
      <alignment vertical="center"/>
    </xf>
    <xf numFmtId="0" fontId="0" fillId="468" borderId="0" xfId="0" applyFill="1" applyBorder="1">
      <alignment vertical="center"/>
    </xf>
    <xf numFmtId="0" fontId="0" fillId="469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7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71" borderId="0" xfId="0" applyFill="1" applyBorder="1" applyAlignment="1">
      <alignment horizontal="left" vertical="center"/>
    </xf>
    <xf numFmtId="0" fontId="0" fillId="471" borderId="0" xfId="0" applyFill="1" applyBorder="1" applyAlignment="1">
      <alignment horizontal="center" vertical="center"/>
    </xf>
    <xf numFmtId="0" fontId="0" fillId="472" borderId="0" xfId="0" applyFill="1" applyBorder="1" applyAlignment="1">
      <alignment horizontal="left" vertical="center"/>
    </xf>
    <xf numFmtId="0" fontId="0" fillId="472" borderId="0" xfId="0" applyFill="1" applyBorder="1" applyAlignment="1">
      <alignment horizontal="center" vertical="center"/>
    </xf>
    <xf numFmtId="0" fontId="0" fillId="473" borderId="0" xfId="0" applyFill="1" applyAlignment="1">
      <alignment horizontal="center" vertical="center"/>
    </xf>
    <xf numFmtId="0" fontId="0" fillId="473" borderId="0" xfId="0" applyFill="1" applyAlignment="1">
      <alignment horizontal="left" vertical="center"/>
    </xf>
    <xf numFmtId="0" fontId="0" fillId="474" borderId="0" xfId="0" applyFill="1" applyBorder="1" applyAlignment="1">
      <alignment horizontal="center" vertical="center"/>
    </xf>
    <xf numFmtId="0" fontId="0" fillId="474" borderId="0" xfId="0" applyFill="1" applyAlignment="1">
      <alignment horizontal="left" vertical="center"/>
    </xf>
    <xf numFmtId="0" fontId="0" fillId="475" borderId="0" xfId="0" applyFill="1" applyBorder="1" applyAlignment="1">
      <alignment horizontal="center" vertical="center"/>
    </xf>
    <xf numFmtId="0" fontId="0" fillId="476" borderId="0" xfId="0" applyFill="1" applyBorder="1" applyAlignment="1">
      <alignment horizontal="center" vertical="center"/>
    </xf>
    <xf numFmtId="0" fontId="0" fillId="477" borderId="0" xfId="0" applyFill="1" applyBorder="1" applyAlignment="1">
      <alignment horizontal="center" vertical="center"/>
    </xf>
    <xf numFmtId="0" fontId="0" fillId="478" borderId="0" xfId="0" applyFill="1" applyBorder="1" applyAlignment="1">
      <alignment horizontal="center" vertical="center"/>
    </xf>
    <xf numFmtId="0" fontId="0" fillId="479" borderId="0" xfId="0" applyFill="1" applyBorder="1" applyAlignment="1">
      <alignment horizontal="center" vertical="center"/>
    </xf>
    <xf numFmtId="0" fontId="0" fillId="479" borderId="0" xfId="0" applyFill="1" applyAlignment="1">
      <alignment horizontal="left" vertical="center"/>
    </xf>
    <xf numFmtId="0" fontId="0" fillId="480" borderId="0" xfId="0" applyFill="1" applyAlignment="1">
      <alignment horizontal="center" vertical="center"/>
    </xf>
    <xf numFmtId="0" fontId="0" fillId="480" borderId="0" xfId="0" applyFill="1" applyAlignment="1">
      <alignment horizontal="left" vertical="center"/>
    </xf>
    <xf numFmtId="0" fontId="0" fillId="481" borderId="0" xfId="0" applyFill="1" applyBorder="1" applyAlignment="1">
      <alignment horizontal="left" vertical="center"/>
    </xf>
    <xf numFmtId="0" fontId="0" fillId="481" borderId="0" xfId="0" applyFill="1" applyBorder="1" applyAlignment="1">
      <alignment horizontal="center" vertical="center"/>
    </xf>
    <xf numFmtId="0" fontId="0" fillId="480" borderId="0" xfId="0" applyFill="1" applyBorder="1" applyAlignment="1">
      <alignment horizontal="left" vertical="center"/>
    </xf>
    <xf numFmtId="0" fontId="0" fillId="480" borderId="0" xfId="0" applyFill="1" applyBorder="1" applyAlignment="1">
      <alignment horizontal="center" vertical="center"/>
    </xf>
    <xf numFmtId="0" fontId="0" fillId="482" borderId="0" xfId="0" applyFill="1" applyBorder="1" applyAlignment="1">
      <alignment horizontal="center" vertical="center"/>
    </xf>
    <xf numFmtId="0" fontId="0" fillId="482" borderId="0" xfId="0" applyFill="1" applyAlignment="1">
      <alignment horizontal="left" vertical="center"/>
    </xf>
    <xf numFmtId="0" fontId="0" fillId="483" borderId="0" xfId="0" applyFill="1" applyAlignment="1">
      <alignment horizontal="center" vertical="center"/>
    </xf>
    <xf numFmtId="0" fontId="0" fillId="483" borderId="0" xfId="0" applyFill="1" applyAlignment="1">
      <alignment horizontal="left" vertical="center"/>
    </xf>
    <xf numFmtId="0" fontId="0" fillId="484" borderId="0" xfId="0" applyFill="1" applyBorder="1" applyAlignment="1">
      <alignment horizontal="left" vertical="center"/>
    </xf>
    <xf numFmtId="0" fontId="0" fillId="484" borderId="0" xfId="0" applyFill="1" applyBorder="1" applyAlignment="1">
      <alignment horizontal="center" vertical="center"/>
    </xf>
    <xf numFmtId="0" fontId="0" fillId="485" borderId="0" xfId="0" applyFill="1" applyBorder="1" applyAlignment="1">
      <alignment horizontal="left" vertical="center"/>
    </xf>
    <xf numFmtId="0" fontId="0" fillId="485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479" borderId="0" xfId="0" applyFill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Border="1">
      <alignment vertical="center"/>
    </xf>
    <xf numFmtId="179" fontId="0" fillId="0" borderId="0" xfId="0" applyNumberFormat="1" applyAlignment="1">
      <alignment horizontal="center" vertical="center"/>
    </xf>
    <xf numFmtId="41" fontId="0" fillId="0" borderId="0" xfId="2" applyFont="1">
      <alignment vertical="center"/>
    </xf>
    <xf numFmtId="0" fontId="0" fillId="486" borderId="0" xfId="0" quotePrefix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80" fontId="7" fillId="418" borderId="1" xfId="0" applyNumberFormat="1" applyFont="1" applyFill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80" fontId="7" fillId="0" borderId="5" xfId="0" applyNumberFormat="1" applyFont="1" applyFill="1" applyBorder="1" applyAlignment="1">
      <alignment horizontal="center" vertical="center"/>
    </xf>
    <xf numFmtId="180" fontId="7" fillId="0" borderId="7" xfId="0" applyNumberFormat="1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 textRotation="90"/>
    </xf>
    <xf numFmtId="0" fontId="3" fillId="0" borderId="82" xfId="0" applyFont="1" applyBorder="1" applyAlignment="1">
      <alignment horizontal="center" vertical="center" textRotation="90"/>
    </xf>
    <xf numFmtId="0" fontId="3" fillId="0" borderId="83" xfId="0" applyFont="1" applyBorder="1" applyAlignment="1">
      <alignment horizontal="center" vertical="center" textRotation="90"/>
    </xf>
    <xf numFmtId="0" fontId="3" fillId="0" borderId="73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 textRotation="90"/>
    </xf>
    <xf numFmtId="0" fontId="3" fillId="0" borderId="46" xfId="0" applyFont="1" applyBorder="1" applyAlignment="1">
      <alignment horizontal="center" vertical="center" textRotation="90"/>
    </xf>
    <xf numFmtId="0" fontId="3" fillId="0" borderId="6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6" fillId="0" borderId="11" xfId="0" applyNumberFormat="1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45" borderId="0" xfId="0" applyFill="1" applyAlignment="1">
      <alignment horizontal="center" vertical="center" wrapText="1"/>
    </xf>
    <xf numFmtId="0" fontId="0" fillId="445" borderId="0" xfId="0" applyFill="1" applyAlignment="1">
      <alignment horizontal="center" vertical="center"/>
    </xf>
    <xf numFmtId="0" fontId="0" fillId="487" borderId="0" xfId="0" applyFill="1" applyBorder="1" applyAlignment="1">
      <alignment horizontal="center" vertical="center"/>
    </xf>
    <xf numFmtId="0" fontId="0" fillId="488" borderId="0" xfId="0" applyFill="1" applyBorder="1" applyAlignment="1">
      <alignment horizontal="center" vertical="center"/>
    </xf>
    <xf numFmtId="0" fontId="0" fillId="489" borderId="0" xfId="0" applyFill="1" applyBorder="1" applyAlignment="1">
      <alignment horizontal="center"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4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5"/>
      <tableStyleElement type="headerRow" dxfId="44"/>
    </tableStyle>
  </tableStyles>
  <colors>
    <mruColors>
      <color rgb="FFC79673"/>
      <color rgb="FFD9B8A7"/>
      <color rgb="FFB0895A"/>
      <color rgb="FFBF8E7A"/>
      <color rgb="FFD6B4A3"/>
      <color rgb="FFD4B09F"/>
      <color rgb="FFB58674"/>
      <color rgb="FFAD7F6D"/>
      <color rgb="FFBD8C6A"/>
      <color rgb="FFD4A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4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4" Type="http://schemas.openxmlformats.org/officeDocument/2006/relationships/image" Target="../media/image8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221674</xdr:colOff>
      <xdr:row>34</xdr:row>
      <xdr:rowOff>83235</xdr:rowOff>
    </xdr:from>
    <xdr:to>
      <xdr:col>74</xdr:col>
      <xdr:colOff>411429</xdr:colOff>
      <xdr:row>43</xdr:row>
      <xdr:rowOff>147065</xdr:rowOff>
    </xdr:to>
    <xdr:pic>
      <xdr:nvPicPr>
        <xdr:cNvPr id="6" name="그림 5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7024362"/>
          <a:ext cx="3875064" cy="1892630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26</xdr:row>
      <xdr:rowOff>128847</xdr:rowOff>
    </xdr:from>
    <xdr:to>
      <xdr:col>74</xdr:col>
      <xdr:colOff>373329</xdr:colOff>
      <xdr:row>36</xdr:row>
      <xdr:rowOff>53</xdr:rowOff>
    </xdr:to>
    <xdr:pic>
      <xdr:nvPicPr>
        <xdr:cNvPr id="5" name="그림 4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5421283"/>
          <a:ext cx="3836964" cy="1921679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19</xdr:row>
      <xdr:rowOff>69532</xdr:rowOff>
    </xdr:from>
    <xdr:to>
      <xdr:col>74</xdr:col>
      <xdr:colOff>312369</xdr:colOff>
      <xdr:row>28</xdr:row>
      <xdr:rowOff>202744</xdr:rowOff>
    </xdr:to>
    <xdr:pic>
      <xdr:nvPicPr>
        <xdr:cNvPr id="3" name="그림 2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46292" y="3962659"/>
          <a:ext cx="3776004" cy="1948158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12</xdr:row>
      <xdr:rowOff>55418</xdr:rowOff>
    </xdr:from>
    <xdr:to>
      <xdr:col>74</xdr:col>
      <xdr:colOff>318045</xdr:colOff>
      <xdr:row>22</xdr:row>
      <xdr:rowOff>39469</xdr:rowOff>
    </xdr:to>
    <xdr:pic>
      <xdr:nvPicPr>
        <xdr:cNvPr id="4" name="그림 3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2563091"/>
          <a:ext cx="3781680" cy="19652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67</xdr:row>
      <xdr:rowOff>41664</xdr:rowOff>
    </xdr:from>
    <xdr:to>
      <xdr:col>74</xdr:col>
      <xdr:colOff>411429</xdr:colOff>
      <xdr:row>77</xdr:row>
      <xdr:rowOff>105493</xdr:rowOff>
    </xdr:to>
    <xdr:pic>
      <xdr:nvPicPr>
        <xdr:cNvPr id="7" name="그림 6" descr="wint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546292" y="12995664"/>
          <a:ext cx="3875064" cy="183721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58</xdr:row>
      <xdr:rowOff>128841</xdr:rowOff>
    </xdr:from>
    <xdr:to>
      <xdr:col>74</xdr:col>
      <xdr:colOff>373329</xdr:colOff>
      <xdr:row>70</xdr:row>
      <xdr:rowOff>46</xdr:rowOff>
    </xdr:to>
    <xdr:pic>
      <xdr:nvPicPr>
        <xdr:cNvPr id="8" name="그림 7" descr="summe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546292" y="11517277"/>
          <a:ext cx="3836964" cy="1838551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50</xdr:row>
      <xdr:rowOff>138801</xdr:rowOff>
    </xdr:from>
    <xdr:to>
      <xdr:col>74</xdr:col>
      <xdr:colOff>312369</xdr:colOff>
      <xdr:row>62</xdr:row>
      <xdr:rowOff>70429</xdr:rowOff>
    </xdr:to>
    <xdr:pic>
      <xdr:nvPicPr>
        <xdr:cNvPr id="9" name="그림 8" descr="autumn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509188" y="10306058"/>
          <a:ext cx="3835381" cy="2282942"/>
        </a:xfrm>
        <a:prstGeom prst="rect">
          <a:avLst/>
        </a:prstGeom>
      </xdr:spPr>
    </xdr:pic>
    <xdr:clientData/>
  </xdr:twoCellAnchor>
  <xdr:twoCellAnchor>
    <xdr:from>
      <xdr:col>68</xdr:col>
      <xdr:colOff>221674</xdr:colOff>
      <xdr:row>42</xdr:row>
      <xdr:rowOff>13846</xdr:rowOff>
    </xdr:from>
    <xdr:to>
      <xdr:col>74</xdr:col>
      <xdr:colOff>318045</xdr:colOff>
      <xdr:row>52</xdr:row>
      <xdr:rowOff>191860</xdr:rowOff>
    </xdr:to>
    <xdr:pic>
      <xdr:nvPicPr>
        <xdr:cNvPr id="10" name="그림 9" descr="spring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292" y="8575955"/>
          <a:ext cx="3781680" cy="2020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4" name="그림 3" descr="설문용_샘플얼굴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40293" t="12491" r="31268" b="36623"/>
        <a:stretch>
          <a:fillRect/>
        </a:stretch>
      </xdr:blipFill>
      <xdr:spPr>
        <a:xfrm>
          <a:off x="638175" y="647700"/>
          <a:ext cx="1200150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pic>
      <xdr:nvPicPr>
        <xdr:cNvPr id="3" name="그림 2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2905125" y="647700"/>
          <a:ext cx="1200150" cy="12096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9525</xdr:colOff>
      <xdr:row>3</xdr:row>
      <xdr:rowOff>0</xdr:rowOff>
    </xdr:to>
    <xdr:pic>
      <xdr:nvPicPr>
        <xdr:cNvPr id="5" name="그림 4" descr="설문용_샘플얼굴03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6791" t="9459" r="17433" b="52998"/>
        <a:stretch>
          <a:fillRect/>
        </a:stretch>
      </xdr:blipFill>
      <xdr:spPr>
        <a:xfrm>
          <a:off x="5381625" y="647700"/>
          <a:ext cx="1209675" cy="12096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15</xdr:col>
      <xdr:colOff>0</xdr:colOff>
      <xdr:row>3</xdr:row>
      <xdr:rowOff>0</xdr:rowOff>
    </xdr:to>
    <xdr:pic>
      <xdr:nvPicPr>
        <xdr:cNvPr id="6" name="그림 5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7753350" y="647700"/>
          <a:ext cx="1200150" cy="120967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2" name="그림 1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2" t="12491" r="31268" b="35976"/>
        <a:stretch/>
      </xdr:blipFill>
      <xdr:spPr>
        <a:xfrm>
          <a:off x="634822" y="613317"/>
          <a:ext cx="1193978" cy="120433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6</xdr:col>
      <xdr:colOff>0</xdr:colOff>
      <xdr:row>5</xdr:row>
      <xdr:rowOff>1200693</xdr:rowOff>
    </xdr:to>
    <xdr:pic>
      <xdr:nvPicPr>
        <xdr:cNvPr id="27" name="그림 26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636494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9</xdr:col>
      <xdr:colOff>0</xdr:colOff>
      <xdr:row>5</xdr:row>
      <xdr:rowOff>1200693</xdr:rowOff>
    </xdr:to>
    <xdr:pic>
      <xdr:nvPicPr>
        <xdr:cNvPr id="28" name="그림 27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3191435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12</xdr:col>
      <xdr:colOff>0</xdr:colOff>
      <xdr:row>5</xdr:row>
      <xdr:rowOff>1200693</xdr:rowOff>
    </xdr:to>
    <xdr:pic>
      <xdr:nvPicPr>
        <xdr:cNvPr id="29" name="그림 28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5746376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15</xdr:col>
      <xdr:colOff>1</xdr:colOff>
      <xdr:row>5</xdr:row>
      <xdr:rowOff>1200693</xdr:rowOff>
    </xdr:to>
    <xdr:pic>
      <xdr:nvPicPr>
        <xdr:cNvPr id="30" name="그림 29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8301318" y="2286000"/>
          <a:ext cx="1192306" cy="120127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1197428</xdr:colOff>
      <xdr:row>5</xdr:row>
      <xdr:rowOff>1200693</xdr:rowOff>
    </xdr:to>
    <xdr:pic>
      <xdr:nvPicPr>
        <xdr:cNvPr id="31" name="그림 30" descr="설문용_샘플얼굴02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8571" t="10178" r="16195" b="45830"/>
        <a:stretch>
          <a:fillRect/>
        </a:stretch>
      </xdr:blipFill>
      <xdr:spPr>
        <a:xfrm>
          <a:off x="10863943" y="2253343"/>
          <a:ext cx="1197428" cy="1200693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7</xdr:row>
      <xdr:rowOff>3061</xdr:rowOff>
    </xdr:from>
    <xdr:to>
      <xdr:col>6</xdr:col>
      <xdr:colOff>1</xdr:colOff>
      <xdr:row>7</xdr:row>
      <xdr:rowOff>1204331</xdr:rowOff>
    </xdr:to>
    <xdr:pic>
      <xdr:nvPicPr>
        <xdr:cNvPr id="32" name="그림 31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631903" y="3894837"/>
          <a:ext cx="1196898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pic>
      <xdr:nvPicPr>
        <xdr:cNvPr id="37" name="그림 36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636494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9</xdr:col>
      <xdr:colOff>0</xdr:colOff>
      <xdr:row>10</xdr:row>
      <xdr:rowOff>0</xdr:rowOff>
    </xdr:to>
    <xdr:pic>
      <xdr:nvPicPr>
        <xdr:cNvPr id="38" name="그림 37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3186545" y="7855527"/>
          <a:ext cx="1191491" cy="1205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0</xdr:colOff>
      <xdr:row>10</xdr:row>
      <xdr:rowOff>0</xdr:rowOff>
    </xdr:to>
    <xdr:pic>
      <xdr:nvPicPr>
        <xdr:cNvPr id="39" name="그림 38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5746376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15</xdr:col>
      <xdr:colOff>1</xdr:colOff>
      <xdr:row>10</xdr:row>
      <xdr:rowOff>0</xdr:rowOff>
    </xdr:to>
    <xdr:pic>
      <xdr:nvPicPr>
        <xdr:cNvPr id="40" name="그림 39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8301318" y="5549153"/>
          <a:ext cx="1192306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1197428</xdr:colOff>
      <xdr:row>10</xdr:row>
      <xdr:rowOff>0</xdr:rowOff>
    </xdr:to>
    <xdr:pic>
      <xdr:nvPicPr>
        <xdr:cNvPr id="41" name="그림 40" descr="설문용_샘플얼굴04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42113" t="6080" r="29379" b="72694"/>
        <a:stretch>
          <a:fillRect/>
        </a:stretch>
      </xdr:blipFill>
      <xdr:spPr>
        <a:xfrm>
          <a:off x="5735782" y="10266218"/>
          <a:ext cx="1191490" cy="120534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pic>
      <xdr:nvPicPr>
        <xdr:cNvPr id="23" name="그림 22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3191435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pic>
      <xdr:nvPicPr>
        <xdr:cNvPr id="24" name="그림 23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5746376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15</xdr:col>
      <xdr:colOff>1</xdr:colOff>
      <xdr:row>4</xdr:row>
      <xdr:rowOff>0</xdr:rowOff>
    </xdr:to>
    <xdr:pic>
      <xdr:nvPicPr>
        <xdr:cNvPr id="25" name="그림 24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8301318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1197428</xdr:colOff>
      <xdr:row>4</xdr:row>
      <xdr:rowOff>0</xdr:rowOff>
    </xdr:to>
    <xdr:pic>
      <xdr:nvPicPr>
        <xdr:cNvPr id="26" name="그림 25" descr="설문용_샘플얼굴.jpg"/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40293" t="12492" r="31268" b="36324"/>
        <a:stretch/>
      </xdr:blipFill>
      <xdr:spPr>
        <a:xfrm>
          <a:off x="10856259" y="627529"/>
          <a:ext cx="1192306" cy="12012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9</xdr:col>
      <xdr:colOff>1</xdr:colOff>
      <xdr:row>7</xdr:row>
      <xdr:rowOff>1201270</xdr:rowOff>
    </xdr:to>
    <xdr:pic>
      <xdr:nvPicPr>
        <xdr:cNvPr id="46" name="그림 45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3192966" y="3891776"/>
          <a:ext cx="1196898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167268</xdr:colOff>
      <xdr:row>7</xdr:row>
      <xdr:rowOff>0</xdr:rowOff>
    </xdr:from>
    <xdr:to>
      <xdr:col>12</xdr:col>
      <xdr:colOff>0</xdr:colOff>
      <xdr:row>7</xdr:row>
      <xdr:rowOff>1201270</xdr:rowOff>
    </xdr:to>
    <xdr:pic>
      <xdr:nvPicPr>
        <xdr:cNvPr id="47" name="그림 46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18150468" y="3034145"/>
          <a:ext cx="1190478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15</xdr:col>
      <xdr:colOff>2</xdr:colOff>
      <xdr:row>7</xdr:row>
      <xdr:rowOff>1201270</xdr:rowOff>
    </xdr:to>
    <xdr:pic>
      <xdr:nvPicPr>
        <xdr:cNvPr id="48" name="그림 47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8285018" y="5444836"/>
          <a:ext cx="1191492" cy="12012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1197428</xdr:colOff>
      <xdr:row>7</xdr:row>
      <xdr:rowOff>1201270</xdr:rowOff>
    </xdr:to>
    <xdr:pic>
      <xdr:nvPicPr>
        <xdr:cNvPr id="49" name="그림 48" descr="설문용_샘플얼굴03.jpg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26791" t="9459" r="17874" b="52998"/>
        <a:stretch/>
      </xdr:blipFill>
      <xdr:spPr>
        <a:xfrm>
          <a:off x="10876156" y="3891776"/>
          <a:ext cx="1196898" cy="120127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180975</xdr:rowOff>
    </xdr:from>
    <xdr:to>
      <xdr:col>6</xdr:col>
      <xdr:colOff>28575</xdr:colOff>
      <xdr:row>59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48925"/>
          <a:ext cx="4838700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encycolorpedia.kr/a5b7bd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s.adobe.com/contentcorner/2015/09/09/create-inspiring-color-themes-adobe-color-cc/" TargetMode="External"/><Relationship Id="rId1" Type="http://schemas.openxmlformats.org/officeDocument/2006/relationships/hyperlink" Target="https://www.shutterstock.com/ko/blog/complete-guide-color-in-design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G343"/>
  <sheetViews>
    <sheetView showGridLines="0" topLeftCell="AC1" zoomScale="70" zoomScaleNormal="70" workbookViewId="0">
      <pane ySplit="4" topLeftCell="A5" activePane="bottomLeft" state="frozen"/>
      <selection pane="bottomLeft" activeCell="BC10" sqref="BC10"/>
    </sheetView>
  </sheetViews>
  <sheetFormatPr defaultColWidth="9" defaultRowHeight="15.6" x14ac:dyDescent="0.4"/>
  <cols>
    <col min="1" max="1" width="2.09765625" style="6" customWidth="1"/>
    <col min="2" max="4" width="5.5" style="89" customWidth="1"/>
    <col min="5" max="10" width="5.19921875" style="89" customWidth="1"/>
    <col min="11" max="11" width="2.09765625" style="6" customWidth="1"/>
    <col min="12" max="14" width="5.5" style="89" customWidth="1"/>
    <col min="15" max="17" width="5.19921875" style="89" customWidth="1"/>
    <col min="18" max="18" width="2.09765625" style="6" customWidth="1"/>
    <col min="19" max="21" width="5.19921875" style="89" customWidth="1"/>
    <col min="22" max="22" width="2.09765625" style="6" customWidth="1"/>
    <col min="23" max="25" width="5.5" style="89" customWidth="1"/>
    <col min="26" max="28" width="5.19921875" style="89" customWidth="1"/>
    <col min="29" max="29" width="2.09765625" style="6" customWidth="1"/>
    <col min="30" max="32" width="5.19921875" style="89" customWidth="1"/>
    <col min="33" max="33" width="2.09765625" style="6" customWidth="1"/>
    <col min="34" max="36" width="5.5" style="89" customWidth="1"/>
    <col min="37" max="39" width="5.19921875" style="89" customWidth="1"/>
    <col min="40" max="40" width="2.09765625" style="6" customWidth="1"/>
    <col min="41" max="43" width="5.19921875" style="89" customWidth="1"/>
    <col min="44" max="44" width="2.09765625" style="6" customWidth="1"/>
    <col min="45" max="45" width="19" style="89" customWidth="1"/>
    <col min="46" max="58" width="9" style="90"/>
    <col min="59" max="59" width="15" style="90" bestFit="1" customWidth="1"/>
    <col min="60" max="16384" width="9" style="90"/>
  </cols>
  <sheetData>
    <row r="1" spans="2:56" x14ac:dyDescent="0.4">
      <c r="AG1" s="89"/>
      <c r="AY1" s="89">
        <v>36.758536585365825</v>
      </c>
    </row>
    <row r="2" spans="2:56" x14ac:dyDescent="0.4">
      <c r="B2" s="88" t="s">
        <v>276</v>
      </c>
      <c r="AG2" s="89"/>
    </row>
    <row r="3" spans="2:56" x14ac:dyDescent="0.4">
      <c r="E3" s="89">
        <v>154</v>
      </c>
      <c r="F3" s="89">
        <v>131</v>
      </c>
      <c r="G3" s="89">
        <v>102</v>
      </c>
      <c r="H3" s="89">
        <f t="shared" ref="H3" si="0">IF(MAX(E3,F3,G3)=E3,60*(F3-G3)/(MAX(E3,F3,G3)-MIN(E3,F3,G3)),IF(MAX(E3,F3,G3)=F3,(120+(60*(G3-E3)/(MAX(E3,F3,G3)-MIN(E3,F3,G3)))),IF(MAX(E3,F3,G3)=G3,(240+(60*(E3-F3)/(MAX(E3,F3,G3)-MIN(E3,F3,G3)))),0)))</f>
        <v>33.46153846153846</v>
      </c>
      <c r="I3" s="89">
        <f t="shared" ref="I3" si="1">ROUND((MAX(E3/255, F3/255, G3/255) - MIN(E3/255, F3/255, G3/255))/MAX(E3/255, F3/255, G3/255),3)*100</f>
        <v>33.800000000000004</v>
      </c>
      <c r="J3" s="89">
        <f t="shared" ref="J3" si="2">ROUND(MAX(E3/255, F3/255, G3/255),3)*100</f>
        <v>60.4</v>
      </c>
      <c r="L3" s="87" t="s">
        <v>277</v>
      </c>
      <c r="O3" s="89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  <c r="W3" s="87" t="s">
        <v>278</v>
      </c>
      <c r="AH3" s="91" t="s">
        <v>279</v>
      </c>
      <c r="BD3" s="90" t="str">
        <f>IF(IF(H3="Cool",IF((G3-F3)&gt;47.15,"여름","겨울"),IF((G3-F3)&gt;43.15,"봄","가을"))="봄",IF(F3&gt;32.28,"Bright","Light"),IF(IF(H3="Cool",IF((G3-F3)&gt;47.15,"여름","겨울"),IF((G3-F3)&gt;43.15,"봄","가을"))="가을",IF(F3&gt;32.28,"Deep","Mute"),IF(IF(H3="Cool",IF((G3-F3)&gt;47.15,"여름","겨울"),IF((G3-F3)&gt;43.15,"봄","가을"))="여름",IF((G3-F3)&gt;73.58,"Light","Mute"),IF((G3-F3)&gt;23.58,"Bright","Deep"))))</f>
        <v>Deep</v>
      </c>
    </row>
    <row r="4" spans="2:56" x14ac:dyDescent="0.4">
      <c r="B4" s="86" t="s">
        <v>17</v>
      </c>
      <c r="C4" s="86" t="s">
        <v>191</v>
      </c>
      <c r="D4" s="86" t="s">
        <v>196</v>
      </c>
      <c r="E4" s="92" t="s">
        <v>152</v>
      </c>
      <c r="F4" s="92" t="s">
        <v>153</v>
      </c>
      <c r="G4" s="92" t="s">
        <v>154</v>
      </c>
      <c r="H4" s="92" t="s">
        <v>193</v>
      </c>
      <c r="I4" s="92" t="s">
        <v>192</v>
      </c>
      <c r="J4" s="92" t="s">
        <v>194</v>
      </c>
      <c r="L4" s="86" t="s">
        <v>17</v>
      </c>
      <c r="M4" s="86" t="s">
        <v>191</v>
      </c>
      <c r="N4" s="86" t="s">
        <v>196</v>
      </c>
      <c r="O4" s="92" t="s">
        <v>252</v>
      </c>
      <c r="P4" s="92" t="s">
        <v>253</v>
      </c>
      <c r="Q4" s="92" t="s">
        <v>254</v>
      </c>
      <c r="S4" s="92" t="s">
        <v>193</v>
      </c>
      <c r="T4" s="92" t="s">
        <v>192</v>
      </c>
      <c r="U4" s="92" t="s">
        <v>194</v>
      </c>
      <c r="W4" s="86" t="s">
        <v>17</v>
      </c>
      <c r="X4" s="86" t="s">
        <v>191</v>
      </c>
      <c r="Y4" s="86" t="s">
        <v>196</v>
      </c>
      <c r="Z4" s="92" t="s">
        <v>252</v>
      </c>
      <c r="AA4" s="92" t="s">
        <v>253</v>
      </c>
      <c r="AB4" s="92" t="s">
        <v>254</v>
      </c>
      <c r="AD4" s="92" t="s">
        <v>193</v>
      </c>
      <c r="AE4" s="92" t="s">
        <v>192</v>
      </c>
      <c r="AF4" s="92" t="s">
        <v>194</v>
      </c>
      <c r="AH4" s="86" t="s">
        <v>17</v>
      </c>
      <c r="AI4" s="86" t="s">
        <v>191</v>
      </c>
      <c r="AJ4" s="86" t="s">
        <v>196</v>
      </c>
      <c r="AK4" s="92" t="s">
        <v>252</v>
      </c>
      <c r="AL4" s="92" t="s">
        <v>253</v>
      </c>
      <c r="AM4" s="92" t="s">
        <v>254</v>
      </c>
      <c r="AO4" s="92" t="s">
        <v>193</v>
      </c>
      <c r="AP4" s="92" t="s">
        <v>192</v>
      </c>
      <c r="AQ4" s="92" t="s">
        <v>194</v>
      </c>
      <c r="AS4" s="93" t="s">
        <v>258</v>
      </c>
      <c r="AU4" s="84" t="s">
        <v>193</v>
      </c>
      <c r="AV4" s="84" t="s">
        <v>192</v>
      </c>
      <c r="AW4" s="84" t="s">
        <v>194</v>
      </c>
    </row>
    <row r="5" spans="2:56" ht="13.5" customHeight="1" x14ac:dyDescent="0.4">
      <c r="B5" s="94" t="s">
        <v>250</v>
      </c>
      <c r="C5" s="94">
        <v>1</v>
      </c>
      <c r="D5" s="94">
        <v>4</v>
      </c>
      <c r="E5" s="95">
        <v>104</v>
      </c>
      <c r="F5" s="95">
        <v>94</v>
      </c>
      <c r="G5" s="95">
        <v>87</v>
      </c>
      <c r="H5" s="96">
        <f t="shared" ref="H5:H68" si="3">IF(MAX(E5,F5,G5)=E5,60*(F5-G5)/(MAX(E5,F5,G5)-MIN(E5,F5,G5)),IF(MAX(E5,F5,G5)=F5,(120+(60*(G5-E5)/(MAX(E5,F5,G5)-MIN(E5,F5,G5)))),IF(MAX(E5,F5,G5)=G5,(240+(60*(E5-F5)/(MAX(E5,F5,G5)-MIN(E5,F5,G5)))),0)))</f>
        <v>24.705882352941178</v>
      </c>
      <c r="I5" s="96">
        <f t="shared" ref="I5:I68" si="4">ROUND((MAX(E5/255, F5/255, G5/255) - MIN(E5/255, F5/255, G5/255))/MAX(E5/255, F5/255, G5/255),3)*100</f>
        <v>16.3</v>
      </c>
      <c r="J5" s="96">
        <f t="shared" ref="J5:J68" si="5">ROUND(MAX(E5/255, F5/255, G5/255),3)*100</f>
        <v>40.799999999999997</v>
      </c>
      <c r="L5" s="94" t="s">
        <v>255</v>
      </c>
      <c r="M5" s="94">
        <v>3</v>
      </c>
      <c r="N5" s="94">
        <v>1</v>
      </c>
      <c r="O5" s="97">
        <v>20</v>
      </c>
      <c r="P5" s="97">
        <v>19</v>
      </c>
      <c r="Q5" s="97">
        <v>31</v>
      </c>
      <c r="S5" s="97"/>
      <c r="T5" s="97"/>
      <c r="U5" s="97"/>
      <c r="W5" s="94" t="s">
        <v>255</v>
      </c>
      <c r="X5" s="94">
        <v>7</v>
      </c>
      <c r="Y5" s="94">
        <v>4</v>
      </c>
      <c r="Z5" s="98">
        <v>28.571428571428573</v>
      </c>
      <c r="AA5" s="98">
        <v>76.099999999999994</v>
      </c>
      <c r="AB5" s="98">
        <v>54.1</v>
      </c>
      <c r="AD5" s="98"/>
      <c r="AE5" s="98"/>
      <c r="AF5" s="98"/>
      <c r="AH5" s="99" t="s">
        <v>255</v>
      </c>
      <c r="AI5" s="99">
        <v>1.5</v>
      </c>
      <c r="AJ5" s="99">
        <v>4</v>
      </c>
      <c r="AK5" s="100">
        <v>23.076923076923077</v>
      </c>
      <c r="AL5" s="100">
        <v>23.9</v>
      </c>
      <c r="AM5" s="100">
        <v>42.699999999999996</v>
      </c>
      <c r="AO5" s="100"/>
      <c r="AP5" s="100"/>
      <c r="AQ5" s="100"/>
      <c r="AS5" s="100" t="str">
        <f>IF(AND((AK5&gt;26),(AK5&lt;=(206))),"Warm","Cool")&amp;" "&amp;IF(IF(AND((AK5&gt;26),(AK5&lt;=(206))),"Warm","Cool")="Cool",IF((AM5-AL5)&gt;47.15,"여름","겨울"),IF((AM5-AL5)&gt;43.15,"봄","가을"))&amp;" "&amp;IF(IF(AND((AK5&gt;26),(AK5&lt;=(206))),"Warm","Cool")="Cool",IF(IF(IF(AND((AK5&gt;26),(AK5&lt;=(206))),"Warm","Cool")="Cool",IF((AM5-AL5)&gt;47.15,"여름","겨울"),IF((AM5-AL5)&gt;43.15,"봄","가을"))="여름",IF((AM5-AL5)&gt;60.8,"Light","Mute"),IF((AM5-AL5)&gt;23.58,"Bright","Deep")),IF(IF(IF(AND((AK5&gt;26),(AK5&lt;=(206))),"Warm","Cool")="Cool",IF((AM5-AL5)&gt;47.15,"여름","겨울"),IF((AM5-AL5)&gt;43.15,"봄","가을"))="봄",IF(AL5&gt;26.8,"Bright","Light"),IF(AL5&gt;54.65,"Deep","Mute")))</f>
        <v>Cool 겨울 Deep</v>
      </c>
      <c r="AT5" s="89"/>
      <c r="AU5" s="92">
        <v>14</v>
      </c>
      <c r="AV5" s="92">
        <v>36</v>
      </c>
      <c r="AW5" s="92">
        <v>84</v>
      </c>
    </row>
    <row r="6" spans="2:56" ht="13.5" customHeight="1" x14ac:dyDescent="0.4">
      <c r="B6" s="99" t="s">
        <v>255</v>
      </c>
      <c r="C6" s="99">
        <v>1</v>
      </c>
      <c r="D6" s="99">
        <v>4.5</v>
      </c>
      <c r="E6" s="101">
        <v>117</v>
      </c>
      <c r="F6" s="101">
        <v>107</v>
      </c>
      <c r="G6" s="101">
        <v>100</v>
      </c>
      <c r="H6" s="102">
        <f t="shared" si="3"/>
        <v>24.705882352941178</v>
      </c>
      <c r="I6" s="102">
        <f t="shared" si="4"/>
        <v>14.499999999999998</v>
      </c>
      <c r="J6" s="102">
        <f t="shared" si="5"/>
        <v>45.9</v>
      </c>
      <c r="L6" s="99" t="s">
        <v>255</v>
      </c>
      <c r="M6" s="99">
        <v>2.5</v>
      </c>
      <c r="N6" s="99">
        <v>2</v>
      </c>
      <c r="O6" s="103">
        <v>20.689655172413794</v>
      </c>
      <c r="P6" s="103">
        <v>38.700000000000003</v>
      </c>
      <c r="Q6" s="103">
        <v>29.4</v>
      </c>
      <c r="S6" s="103">
        <f t="shared" ref="S6:S69" si="6">O6-O5</f>
        <v>0.68965517241379359</v>
      </c>
      <c r="T6" s="103">
        <f t="shared" ref="T6:T69" si="7">P6-P5</f>
        <v>19.700000000000003</v>
      </c>
      <c r="U6" s="103">
        <f t="shared" ref="U6:U69" si="8">Q6-Q5</f>
        <v>-1.6000000000000014</v>
      </c>
      <c r="W6" s="99" t="s">
        <v>255</v>
      </c>
      <c r="X6" s="99">
        <v>6.5</v>
      </c>
      <c r="Y6" s="99">
        <v>4</v>
      </c>
      <c r="Z6" s="104">
        <v>27.272727272727273</v>
      </c>
      <c r="AA6" s="104">
        <v>72.3</v>
      </c>
      <c r="AB6" s="104">
        <v>53.7</v>
      </c>
      <c r="AD6" s="104">
        <f>Z6-Z5</f>
        <v>-1.2987012987012996</v>
      </c>
      <c r="AE6" s="104">
        <f>AA6-AA5</f>
        <v>-3.7999999999999972</v>
      </c>
      <c r="AF6" s="104">
        <f>AB6-AB5</f>
        <v>-0.39999999999999858</v>
      </c>
      <c r="AH6" s="99" t="s">
        <v>255</v>
      </c>
      <c r="AI6" s="99">
        <v>4</v>
      </c>
      <c r="AJ6" s="99">
        <v>1.5</v>
      </c>
      <c r="AK6" s="100">
        <v>23.076923076923077</v>
      </c>
      <c r="AL6" s="100">
        <v>23.9</v>
      </c>
      <c r="AM6" s="100">
        <v>42.699999999999996</v>
      </c>
      <c r="AO6" s="100">
        <f t="shared" ref="AO6:AO52" si="9">AK6-AK5</f>
        <v>0</v>
      </c>
      <c r="AP6" s="100">
        <f t="shared" ref="AP6:AP52" si="10">AL6-AL5</f>
        <v>0</v>
      </c>
      <c r="AQ6" s="100">
        <f t="shared" ref="AQ6:AQ52" si="11">AM6-AM5</f>
        <v>0</v>
      </c>
      <c r="AS6" s="100" t="str">
        <f t="shared" ref="AS6:AS69" si="12">IF(AND((AK6&gt;26),(AK6&lt;=(206))),"Warm","Cool")&amp;" "&amp;IF(IF(AND((AK6&gt;26),(AK6&lt;=(206))),"Warm","Cool")="Cool",IF((AM6-AL6)&gt;47.15,"여름","겨울"),IF((AM6-AL6)&gt;43.15,"봄","가을"))&amp;" "&amp;IF(IF(AND((AK6&gt;26),(AK6&lt;=(206))),"Warm","Cool")="Cool",IF(IF(IF(AND((AK6&gt;26),(AK6&lt;=(206))),"Warm","Cool")="Cool",IF((AM6-AL6)&gt;47.15,"여름","겨울"),IF((AM6-AL6)&gt;43.15,"봄","가을"))="여름",IF((AM6-AL6)&gt;60.8,"Light","Mute"),IF((AM6-AL6)&gt;23.58,"Bright","Deep")),IF(IF(IF(AND((AK6&gt;26),(AK6&lt;=(206))),"Warm","Cool")="Cool",IF((AM6-AL6)&gt;47.15,"여름","겨울"),IF((AM6-AL6)&gt;43.15,"봄","가을"))="봄",IF(AL6&gt;26.8,"Bright","Light"),IF(AL6&gt;54.65,"Deep","Mute")))</f>
        <v>Cool 겨울 Deep</v>
      </c>
      <c r="AU6" s="92" t="str">
        <f>IF(AND((AU5&gt;26),(AU5&lt;=(206))),"Warm","Cool")</f>
        <v>Cool</v>
      </c>
      <c r="AV6" s="92" t="str">
        <f>IF(IF(AND((AU5&gt;26),(AU5&lt;=(206))),"Warm","Cool")="Cool",IF((AW5-AV5)&gt;47.15,"여름","겨울"),IF((AW5-AV5)&gt;47.15,"봄","가을"))</f>
        <v>여름</v>
      </c>
      <c r="AW6" s="92" t="str">
        <f>IF(IF(AND((AU5&gt;26),(AU5&lt;=(206))),"Warm","Cool")="Cool",IF(IF(IF(AND((AU5&gt;26),(AU5&lt;=(206))),"Warm","Cool")="Cool",IF((AW5-AV5)&gt;47.15,"여름","겨울"),IF((AW5-AV5)&gt;43.15,"봄","가을"))="여름",IF((AW5-AV5)&gt;60.8,"Light","Mute"),IF((AW5-AV5)&gt;23.58,"Bright","Deep")),IF(IF(IF(AND((AU5&gt;26),(AU5&lt;=(206))),"Warm","Cool")="Cool",IF((AW5-AV5)&gt;47.15,"여름","겨울"),IF((AW5-AV5)&gt;43.15,"봄","가을"))="봄",IF(AV5&gt;32.47,"Bright","Light"),IF(AV5&gt;32.47,"Deep","Mute")))</f>
        <v>Mute</v>
      </c>
    </row>
    <row r="7" spans="2:56" ht="13.5" customHeight="1" x14ac:dyDescent="0.4">
      <c r="B7" s="99" t="s">
        <v>255</v>
      </c>
      <c r="C7" s="99">
        <v>1</v>
      </c>
      <c r="D7" s="99">
        <v>5</v>
      </c>
      <c r="E7" s="105">
        <v>130</v>
      </c>
      <c r="F7" s="105">
        <v>120</v>
      </c>
      <c r="G7" s="105">
        <v>113</v>
      </c>
      <c r="H7" s="106">
        <f t="shared" si="3"/>
        <v>24.705882352941178</v>
      </c>
      <c r="I7" s="106">
        <f t="shared" si="4"/>
        <v>13.100000000000001</v>
      </c>
      <c r="J7" s="106">
        <f t="shared" si="5"/>
        <v>51</v>
      </c>
      <c r="L7" s="99" t="s">
        <v>255</v>
      </c>
      <c r="M7" s="99">
        <v>3</v>
      </c>
      <c r="N7" s="99">
        <v>1.5</v>
      </c>
      <c r="O7" s="107">
        <v>20.869565217391305</v>
      </c>
      <c r="P7" s="107">
        <v>27.700000000000003</v>
      </c>
      <c r="Q7" s="107">
        <v>32.5</v>
      </c>
      <c r="S7" s="107">
        <f t="shared" si="6"/>
        <v>0.17991004497751106</v>
      </c>
      <c r="T7" s="107">
        <f t="shared" si="7"/>
        <v>-11</v>
      </c>
      <c r="U7" s="107">
        <f t="shared" si="8"/>
        <v>3.1000000000000014</v>
      </c>
      <c r="W7" s="99" t="s">
        <v>255</v>
      </c>
      <c r="X7" s="99">
        <v>7</v>
      </c>
      <c r="Y7" s="99">
        <v>4.5</v>
      </c>
      <c r="Z7" s="108">
        <v>27.777777777777779</v>
      </c>
      <c r="AA7" s="108">
        <v>70.599999999999994</v>
      </c>
      <c r="AB7" s="108">
        <v>60</v>
      </c>
      <c r="AD7" s="108">
        <f t="shared" ref="AD7:AD70" si="13">Z7-Z6</f>
        <v>0.50505050505050519</v>
      </c>
      <c r="AE7" s="108">
        <f t="shared" ref="AE7:AE70" si="14">AA7-AA6</f>
        <v>-1.7000000000000028</v>
      </c>
      <c r="AF7" s="108">
        <f t="shared" ref="AF7:AF70" si="15">AB7-AB6</f>
        <v>6.2999999999999972</v>
      </c>
      <c r="AH7" s="99" t="s">
        <v>255</v>
      </c>
      <c r="AI7" s="99">
        <v>2</v>
      </c>
      <c r="AJ7" s="99">
        <v>4</v>
      </c>
      <c r="AK7" s="109">
        <v>22.941176470588236</v>
      </c>
      <c r="AL7" s="109">
        <v>30.099999999999998</v>
      </c>
      <c r="AM7" s="109">
        <v>44.3</v>
      </c>
      <c r="AO7" s="109">
        <f t="shared" si="9"/>
        <v>-0.13574660633484115</v>
      </c>
      <c r="AP7" s="109">
        <f t="shared" si="10"/>
        <v>6.1999999999999993</v>
      </c>
      <c r="AQ7" s="109">
        <f t="shared" si="11"/>
        <v>1.6000000000000014</v>
      </c>
      <c r="AS7" s="109" t="str">
        <f t="shared" si="12"/>
        <v>Cool 겨울 Deep</v>
      </c>
    </row>
    <row r="8" spans="2:56" ht="13.5" customHeight="1" x14ac:dyDescent="0.4">
      <c r="B8" s="99" t="s">
        <v>255</v>
      </c>
      <c r="C8" s="99">
        <v>1</v>
      </c>
      <c r="D8" s="99">
        <v>5.5</v>
      </c>
      <c r="E8" s="110">
        <v>143</v>
      </c>
      <c r="F8" s="110">
        <v>132</v>
      </c>
      <c r="G8" s="110">
        <v>126</v>
      </c>
      <c r="H8" s="111">
        <f t="shared" si="3"/>
        <v>21.176470588235293</v>
      </c>
      <c r="I8" s="111">
        <f t="shared" si="4"/>
        <v>11.899999999999999</v>
      </c>
      <c r="J8" s="111">
        <f t="shared" si="5"/>
        <v>56.100000000000009</v>
      </c>
      <c r="L8" s="99" t="s">
        <v>255</v>
      </c>
      <c r="M8" s="99">
        <v>5</v>
      </c>
      <c r="N8" s="99">
        <v>1</v>
      </c>
      <c r="O8" s="111">
        <v>21.176470588235293</v>
      </c>
      <c r="P8" s="111">
        <v>11.899999999999999</v>
      </c>
      <c r="Q8" s="111">
        <v>56.100000000000009</v>
      </c>
      <c r="S8" s="111">
        <f t="shared" si="6"/>
        <v>0.30690537084398883</v>
      </c>
      <c r="T8" s="111">
        <f t="shared" si="7"/>
        <v>-15.800000000000004</v>
      </c>
      <c r="U8" s="111">
        <f t="shared" si="8"/>
        <v>23.600000000000009</v>
      </c>
      <c r="W8" s="99" t="s">
        <v>255</v>
      </c>
      <c r="X8" s="99">
        <v>6</v>
      </c>
      <c r="Y8" s="99">
        <v>4</v>
      </c>
      <c r="Z8" s="112">
        <v>26.373626373626372</v>
      </c>
      <c r="AA8" s="112">
        <v>67.400000000000006</v>
      </c>
      <c r="AB8" s="112">
        <v>52.900000000000006</v>
      </c>
      <c r="AD8" s="112">
        <f t="shared" si="13"/>
        <v>-1.4041514041514063</v>
      </c>
      <c r="AE8" s="112">
        <f t="shared" si="14"/>
        <v>-3.1999999999999886</v>
      </c>
      <c r="AF8" s="112">
        <f t="shared" si="15"/>
        <v>-7.0999999999999943</v>
      </c>
      <c r="AH8" s="99" t="s">
        <v>255</v>
      </c>
      <c r="AI8" s="99">
        <v>4</v>
      </c>
      <c r="AJ8" s="99">
        <v>2</v>
      </c>
      <c r="AK8" s="109">
        <v>22.941176470588236</v>
      </c>
      <c r="AL8" s="109">
        <v>30.099999999999998</v>
      </c>
      <c r="AM8" s="109">
        <v>44.3</v>
      </c>
      <c r="AO8" s="109">
        <f t="shared" si="9"/>
        <v>0</v>
      </c>
      <c r="AP8" s="109">
        <f t="shared" si="10"/>
        <v>0</v>
      </c>
      <c r="AQ8" s="109">
        <f t="shared" si="11"/>
        <v>0</v>
      </c>
      <c r="AS8" s="109" t="str">
        <f t="shared" si="12"/>
        <v>Cool 겨울 Deep</v>
      </c>
      <c r="AU8" s="113" t="s">
        <v>298</v>
      </c>
      <c r="AV8" s="113"/>
      <c r="AW8" s="113"/>
      <c r="AX8" s="113"/>
    </row>
    <row r="9" spans="2:56" ht="13.5" customHeight="1" x14ac:dyDescent="0.4">
      <c r="B9" s="99" t="s">
        <v>255</v>
      </c>
      <c r="C9" s="99">
        <v>1</v>
      </c>
      <c r="D9" s="99">
        <v>6</v>
      </c>
      <c r="E9" s="114">
        <v>156</v>
      </c>
      <c r="F9" s="114">
        <v>145</v>
      </c>
      <c r="G9" s="114">
        <v>138</v>
      </c>
      <c r="H9" s="115">
        <f t="shared" si="3"/>
        <v>23.333333333333332</v>
      </c>
      <c r="I9" s="115">
        <f t="shared" si="4"/>
        <v>11.5</v>
      </c>
      <c r="J9" s="115">
        <f t="shared" si="5"/>
        <v>61.199999999999996</v>
      </c>
      <c r="L9" s="99" t="s">
        <v>255</v>
      </c>
      <c r="M9" s="99">
        <v>1</v>
      </c>
      <c r="N9" s="99">
        <v>5.5</v>
      </c>
      <c r="O9" s="111">
        <v>21.176470588235293</v>
      </c>
      <c r="P9" s="111">
        <v>11.899999999999999</v>
      </c>
      <c r="Q9" s="111">
        <v>56.100000000000009</v>
      </c>
      <c r="S9" s="111">
        <f t="shared" si="6"/>
        <v>0</v>
      </c>
      <c r="T9" s="111">
        <f t="shared" si="7"/>
        <v>0</v>
      </c>
      <c r="U9" s="111">
        <f t="shared" si="8"/>
        <v>0</v>
      </c>
      <c r="W9" s="99" t="s">
        <v>255</v>
      </c>
      <c r="X9" s="99">
        <v>6.5</v>
      </c>
      <c r="Y9" s="99">
        <v>4.5</v>
      </c>
      <c r="Z9" s="116">
        <v>27.326732673267326</v>
      </c>
      <c r="AA9" s="116">
        <v>66.900000000000006</v>
      </c>
      <c r="AB9" s="116">
        <v>59.199999999999996</v>
      </c>
      <c r="AD9" s="116">
        <f t="shared" si="13"/>
        <v>0.95310629964095384</v>
      </c>
      <c r="AE9" s="116">
        <f t="shared" si="14"/>
        <v>-0.5</v>
      </c>
      <c r="AF9" s="116">
        <f t="shared" si="15"/>
        <v>6.2999999999999901</v>
      </c>
      <c r="AH9" s="99" t="s">
        <v>255</v>
      </c>
      <c r="AI9" s="99">
        <v>2.5</v>
      </c>
      <c r="AJ9" s="99">
        <v>4</v>
      </c>
      <c r="AK9" s="117">
        <v>24.285714285714285</v>
      </c>
      <c r="AL9" s="117">
        <v>36.199999999999996</v>
      </c>
      <c r="AM9" s="117">
        <v>45.5</v>
      </c>
      <c r="AO9" s="117">
        <f t="shared" si="9"/>
        <v>1.3445378151260492</v>
      </c>
      <c r="AP9" s="117">
        <f t="shared" si="10"/>
        <v>6.0999999999999979</v>
      </c>
      <c r="AQ9" s="117">
        <f t="shared" si="11"/>
        <v>1.2000000000000028</v>
      </c>
      <c r="AS9" s="117" t="str">
        <f t="shared" si="12"/>
        <v>Cool 겨울 Deep</v>
      </c>
      <c r="AU9" s="132"/>
      <c r="AV9" s="1218" t="s">
        <v>280</v>
      </c>
      <c r="AW9" s="1218"/>
      <c r="AX9" s="1218" t="s">
        <v>262</v>
      </c>
      <c r="AY9" s="1218"/>
    </row>
    <row r="10" spans="2:56" ht="13.5" customHeight="1" x14ac:dyDescent="0.4">
      <c r="B10" s="99" t="s">
        <v>255</v>
      </c>
      <c r="C10" s="99">
        <v>1</v>
      </c>
      <c r="D10" s="99">
        <v>6.5</v>
      </c>
      <c r="E10" s="119">
        <v>169</v>
      </c>
      <c r="F10" s="119">
        <v>158</v>
      </c>
      <c r="G10" s="119">
        <v>151</v>
      </c>
      <c r="H10" s="120">
        <f t="shared" si="3"/>
        <v>23.333333333333332</v>
      </c>
      <c r="I10" s="120">
        <f t="shared" si="4"/>
        <v>10.7</v>
      </c>
      <c r="J10" s="120">
        <f t="shared" si="5"/>
        <v>66.3</v>
      </c>
      <c r="L10" s="99" t="s">
        <v>255</v>
      </c>
      <c r="M10" s="99">
        <v>3</v>
      </c>
      <c r="N10" s="99">
        <v>2</v>
      </c>
      <c r="O10" s="121">
        <v>21.29032258064516</v>
      </c>
      <c r="P10" s="121">
        <v>35.6</v>
      </c>
      <c r="Q10" s="121">
        <v>34.1</v>
      </c>
      <c r="S10" s="121">
        <f t="shared" si="6"/>
        <v>0.11385199240986665</v>
      </c>
      <c r="T10" s="121">
        <f t="shared" si="7"/>
        <v>23.700000000000003</v>
      </c>
      <c r="U10" s="121">
        <f t="shared" si="8"/>
        <v>-22.000000000000007</v>
      </c>
      <c r="W10" s="99" t="s">
        <v>255</v>
      </c>
      <c r="X10" s="99">
        <v>7</v>
      </c>
      <c r="Y10" s="99">
        <v>5</v>
      </c>
      <c r="Z10" s="122">
        <v>28.108108108108109</v>
      </c>
      <c r="AA10" s="122">
        <v>66.5</v>
      </c>
      <c r="AB10" s="122">
        <v>65.5</v>
      </c>
      <c r="AD10" s="122">
        <f t="shared" si="13"/>
        <v>0.78137543484078265</v>
      </c>
      <c r="AE10" s="122">
        <f t="shared" si="14"/>
        <v>-0.40000000000000568</v>
      </c>
      <c r="AF10" s="122">
        <f t="shared" si="15"/>
        <v>6.3000000000000043</v>
      </c>
      <c r="AH10" s="99" t="s">
        <v>255</v>
      </c>
      <c r="AI10" s="99">
        <v>4</v>
      </c>
      <c r="AJ10" s="99">
        <v>2.5</v>
      </c>
      <c r="AK10" s="117">
        <v>24.285714285714285</v>
      </c>
      <c r="AL10" s="117">
        <v>36.199999999999996</v>
      </c>
      <c r="AM10" s="117">
        <v>45.5</v>
      </c>
      <c r="AO10" s="117">
        <f t="shared" si="9"/>
        <v>0</v>
      </c>
      <c r="AP10" s="117">
        <f t="shared" si="10"/>
        <v>0</v>
      </c>
      <c r="AQ10" s="117">
        <f t="shared" si="11"/>
        <v>0</v>
      </c>
      <c r="AS10" s="117" t="str">
        <f t="shared" si="12"/>
        <v>Cool 겨울 Deep</v>
      </c>
      <c r="AU10" s="577" t="s">
        <v>303</v>
      </c>
      <c r="AV10" s="1219" t="str">
        <f>ROUND(AVERAGE($AK$5:$AK$119),0)&amp;"~"&amp;ROUND(AVERAGE($AK$5:$AK$119),0)+180</f>
        <v>26~206</v>
      </c>
      <c r="AW10" s="1219"/>
      <c r="AX10" s="1219" t="str">
        <f>"0~"&amp;ROUND(AVERAGE($AK$5:$AK$119),0)-1&amp;", "&amp;ROUND(AVERAGE($AK$5:$AK$119),0)+181&amp;"~359"</f>
        <v>0~25, 207~359</v>
      </c>
      <c r="AY10" s="1219"/>
      <c r="AZ10" s="113"/>
      <c r="BA10" s="113"/>
      <c r="BB10" s="113"/>
    </row>
    <row r="11" spans="2:56" ht="13.5" customHeight="1" x14ac:dyDescent="0.4">
      <c r="B11" s="99" t="s">
        <v>255</v>
      </c>
      <c r="C11" s="99">
        <v>1</v>
      </c>
      <c r="D11" s="99">
        <v>7</v>
      </c>
      <c r="E11" s="123">
        <v>182</v>
      </c>
      <c r="F11" s="123">
        <v>172</v>
      </c>
      <c r="G11" s="123">
        <v>164</v>
      </c>
      <c r="H11" s="124">
        <f t="shared" si="3"/>
        <v>26.666666666666668</v>
      </c>
      <c r="I11" s="124">
        <f t="shared" si="4"/>
        <v>9.9</v>
      </c>
      <c r="J11" s="124">
        <f t="shared" si="5"/>
        <v>71.399999999999991</v>
      </c>
      <c r="L11" s="99" t="s">
        <v>255</v>
      </c>
      <c r="M11" s="99">
        <v>3</v>
      </c>
      <c r="N11" s="99">
        <v>3</v>
      </c>
      <c r="O11" s="125">
        <v>21.333333333333332</v>
      </c>
      <c r="P11" s="125">
        <v>48.4</v>
      </c>
      <c r="Q11" s="125">
        <v>36.5</v>
      </c>
      <c r="S11" s="125">
        <f t="shared" si="6"/>
        <v>4.3010752688172005E-2</v>
      </c>
      <c r="T11" s="125">
        <f t="shared" si="7"/>
        <v>12.799999999999997</v>
      </c>
      <c r="U11" s="125">
        <f t="shared" si="8"/>
        <v>2.3999999999999986</v>
      </c>
      <c r="W11" s="99" t="s">
        <v>255</v>
      </c>
      <c r="X11" s="99">
        <v>5.5</v>
      </c>
      <c r="Y11" s="99">
        <v>4</v>
      </c>
      <c r="Z11" s="126">
        <v>26.428571428571427</v>
      </c>
      <c r="AA11" s="126">
        <v>63.6</v>
      </c>
      <c r="AB11" s="126">
        <v>51.800000000000004</v>
      </c>
      <c r="AD11" s="126">
        <f t="shared" si="13"/>
        <v>-1.6795366795366817</v>
      </c>
      <c r="AE11" s="126">
        <f t="shared" si="14"/>
        <v>-2.8999999999999986</v>
      </c>
      <c r="AF11" s="126">
        <f t="shared" si="15"/>
        <v>-13.699999999999996</v>
      </c>
      <c r="AH11" s="99" t="s">
        <v>255</v>
      </c>
      <c r="AI11" s="99">
        <v>1</v>
      </c>
      <c r="AJ11" s="99">
        <v>4.5</v>
      </c>
      <c r="AK11" s="102">
        <v>24.705882352941178</v>
      </c>
      <c r="AL11" s="102">
        <v>14.499999999999998</v>
      </c>
      <c r="AM11" s="102">
        <v>45.9</v>
      </c>
      <c r="AO11" s="102">
        <f t="shared" si="9"/>
        <v>0.42016806722689282</v>
      </c>
      <c r="AP11" s="102">
        <f t="shared" si="10"/>
        <v>-21.699999999999996</v>
      </c>
      <c r="AQ11" s="102">
        <f t="shared" si="11"/>
        <v>0.39999999999999858</v>
      </c>
      <c r="AS11" s="102" t="str">
        <f t="shared" si="12"/>
        <v>Cool 겨울 Bright</v>
      </c>
    </row>
    <row r="12" spans="2:56" ht="13.5" customHeight="1" x14ac:dyDescent="0.4">
      <c r="B12" s="99" t="s">
        <v>255</v>
      </c>
      <c r="C12" s="99">
        <v>1</v>
      </c>
      <c r="D12" s="99">
        <v>7.5</v>
      </c>
      <c r="E12" s="127">
        <v>195</v>
      </c>
      <c r="F12" s="127">
        <v>185</v>
      </c>
      <c r="G12" s="127">
        <v>177</v>
      </c>
      <c r="H12" s="128">
        <f t="shared" si="3"/>
        <v>26.666666666666668</v>
      </c>
      <c r="I12" s="128">
        <f t="shared" si="4"/>
        <v>9.1999999999999993</v>
      </c>
      <c r="J12" s="128">
        <f t="shared" si="5"/>
        <v>76.5</v>
      </c>
      <c r="L12" s="99" t="s">
        <v>255</v>
      </c>
      <c r="M12" s="99">
        <v>2.5</v>
      </c>
      <c r="N12" s="99">
        <v>2.5</v>
      </c>
      <c r="O12" s="129">
        <v>21.666666666666668</v>
      </c>
      <c r="P12" s="129">
        <v>46.2</v>
      </c>
      <c r="Q12" s="129">
        <v>30.599999999999998</v>
      </c>
      <c r="S12" s="129">
        <f t="shared" si="6"/>
        <v>0.3333333333333357</v>
      </c>
      <c r="T12" s="129">
        <f t="shared" si="7"/>
        <v>-2.1999999999999957</v>
      </c>
      <c r="U12" s="129">
        <f t="shared" si="8"/>
        <v>-5.9000000000000021</v>
      </c>
      <c r="W12" s="99" t="s">
        <v>255</v>
      </c>
      <c r="X12" s="99">
        <v>6</v>
      </c>
      <c r="Y12" s="99">
        <v>4.5</v>
      </c>
      <c r="Z12" s="130">
        <v>26.808510638297872</v>
      </c>
      <c r="AA12" s="130">
        <v>63.1</v>
      </c>
      <c r="AB12" s="130">
        <v>58.4</v>
      </c>
      <c r="AD12" s="130">
        <f t="shared" si="13"/>
        <v>0.37993920972644446</v>
      </c>
      <c r="AE12" s="130">
        <f t="shared" si="14"/>
        <v>-0.5</v>
      </c>
      <c r="AF12" s="130">
        <f t="shared" si="15"/>
        <v>6.5999999999999943</v>
      </c>
      <c r="AH12" s="99" t="s">
        <v>255</v>
      </c>
      <c r="AI12" s="99">
        <v>3</v>
      </c>
      <c r="AJ12" s="99">
        <v>4</v>
      </c>
      <c r="AK12" s="131">
        <v>24.489795918367346</v>
      </c>
      <c r="AL12" s="131">
        <v>41.199999999999996</v>
      </c>
      <c r="AM12" s="131">
        <v>46.7</v>
      </c>
      <c r="AO12" s="131">
        <f t="shared" si="9"/>
        <v>-0.21608643457383181</v>
      </c>
      <c r="AP12" s="131">
        <f t="shared" si="10"/>
        <v>26.699999999999996</v>
      </c>
      <c r="AQ12" s="131">
        <f t="shared" si="11"/>
        <v>0.80000000000000426</v>
      </c>
      <c r="AS12" s="131" t="str">
        <f t="shared" si="12"/>
        <v>Cool 겨울 Deep</v>
      </c>
      <c r="AU12" s="113" t="s">
        <v>299</v>
      </c>
      <c r="AV12" s="113"/>
      <c r="AW12" s="113"/>
      <c r="AX12" s="113"/>
      <c r="AY12" s="113"/>
      <c r="AZ12" s="118"/>
      <c r="BA12" s="118"/>
    </row>
    <row r="13" spans="2:56" ht="13.5" customHeight="1" x14ac:dyDescent="0.4">
      <c r="B13" s="99" t="s">
        <v>255</v>
      </c>
      <c r="C13" s="99">
        <v>1</v>
      </c>
      <c r="D13" s="99">
        <v>8</v>
      </c>
      <c r="E13" s="133">
        <v>208</v>
      </c>
      <c r="F13" s="133">
        <v>198</v>
      </c>
      <c r="G13" s="133">
        <v>190</v>
      </c>
      <c r="H13" s="134">
        <f t="shared" si="3"/>
        <v>26.666666666666668</v>
      </c>
      <c r="I13" s="134">
        <f t="shared" si="4"/>
        <v>8.6999999999999993</v>
      </c>
      <c r="J13" s="134">
        <f t="shared" si="5"/>
        <v>81.599999999999994</v>
      </c>
      <c r="L13" s="99" t="s">
        <v>255</v>
      </c>
      <c r="M13" s="99">
        <v>3</v>
      </c>
      <c r="N13" s="99">
        <v>2.5</v>
      </c>
      <c r="O13" s="135">
        <v>22.105263157894736</v>
      </c>
      <c r="P13" s="135">
        <v>42.199999999999996</v>
      </c>
      <c r="Q13" s="135">
        <v>35.299999999999997</v>
      </c>
      <c r="S13" s="135">
        <f t="shared" si="6"/>
        <v>0.43859649122806843</v>
      </c>
      <c r="T13" s="135">
        <f t="shared" si="7"/>
        <v>-4.0000000000000071</v>
      </c>
      <c r="U13" s="135">
        <f t="shared" si="8"/>
        <v>4.6999999999999993</v>
      </c>
      <c r="W13" s="99" t="s">
        <v>255</v>
      </c>
      <c r="X13" s="99">
        <v>6.5</v>
      </c>
      <c r="Y13" s="99">
        <v>5</v>
      </c>
      <c r="Z13" s="136">
        <v>27.692307692307693</v>
      </c>
      <c r="AA13" s="136">
        <v>63</v>
      </c>
      <c r="AB13" s="136">
        <v>64.7</v>
      </c>
      <c r="AD13" s="136">
        <f t="shared" si="13"/>
        <v>0.88379705400982189</v>
      </c>
      <c r="AE13" s="136">
        <f t="shared" si="14"/>
        <v>-0.10000000000000142</v>
      </c>
      <c r="AF13" s="136">
        <f t="shared" si="15"/>
        <v>6.3000000000000043</v>
      </c>
      <c r="AH13" s="99" t="s">
        <v>255</v>
      </c>
      <c r="AI13" s="99">
        <v>4</v>
      </c>
      <c r="AJ13" s="99">
        <v>3</v>
      </c>
      <c r="AK13" s="131">
        <v>24.489795918367346</v>
      </c>
      <c r="AL13" s="131">
        <v>41.199999999999996</v>
      </c>
      <c r="AM13" s="131">
        <v>46.7</v>
      </c>
      <c r="AO13" s="131">
        <f t="shared" si="9"/>
        <v>0</v>
      </c>
      <c r="AP13" s="131">
        <f t="shared" si="10"/>
        <v>0</v>
      </c>
      <c r="AQ13" s="131">
        <f t="shared" si="11"/>
        <v>0</v>
      </c>
      <c r="AS13" s="131" t="str">
        <f t="shared" si="12"/>
        <v>Cool 겨울 Deep</v>
      </c>
      <c r="AU13" s="149"/>
      <c r="AV13" s="1218" t="s">
        <v>269</v>
      </c>
      <c r="AW13" s="1218"/>
      <c r="AX13" s="1218" t="s">
        <v>270</v>
      </c>
      <c r="AY13" s="1218"/>
      <c r="BA13" s="118"/>
    </row>
    <row r="14" spans="2:56" ht="13.5" customHeight="1" x14ac:dyDescent="0.4">
      <c r="B14" s="99" t="s">
        <v>255</v>
      </c>
      <c r="C14" s="99">
        <v>1</v>
      </c>
      <c r="D14" s="99">
        <v>8.5</v>
      </c>
      <c r="E14" s="137">
        <v>222</v>
      </c>
      <c r="F14" s="137">
        <v>212</v>
      </c>
      <c r="G14" s="137">
        <v>203</v>
      </c>
      <c r="H14" s="138">
        <f t="shared" si="3"/>
        <v>28.421052631578949</v>
      </c>
      <c r="I14" s="138">
        <f t="shared" si="4"/>
        <v>8.6</v>
      </c>
      <c r="J14" s="138">
        <f t="shared" si="5"/>
        <v>87.1</v>
      </c>
      <c r="L14" s="99" t="s">
        <v>255</v>
      </c>
      <c r="M14" s="99">
        <v>2.5</v>
      </c>
      <c r="N14" s="99">
        <v>3</v>
      </c>
      <c r="O14" s="139">
        <v>22.857142857142858</v>
      </c>
      <c r="P14" s="139">
        <v>52.5</v>
      </c>
      <c r="Q14" s="139">
        <v>31.4</v>
      </c>
      <c r="S14" s="139">
        <f t="shared" si="6"/>
        <v>0.75187969924812137</v>
      </c>
      <c r="T14" s="139">
        <f t="shared" si="7"/>
        <v>10.300000000000004</v>
      </c>
      <c r="U14" s="139">
        <f t="shared" si="8"/>
        <v>-3.8999999999999986</v>
      </c>
      <c r="W14" s="99" t="s">
        <v>255</v>
      </c>
      <c r="X14" s="99">
        <v>7</v>
      </c>
      <c r="Y14" s="99">
        <v>5.5</v>
      </c>
      <c r="Z14" s="140">
        <v>27.857142857142858</v>
      </c>
      <c r="AA14" s="140">
        <v>61.9</v>
      </c>
      <c r="AB14" s="140">
        <v>71</v>
      </c>
      <c r="AD14" s="140">
        <f t="shared" si="13"/>
        <v>0.16483516483516425</v>
      </c>
      <c r="AE14" s="140">
        <f t="shared" si="14"/>
        <v>-1.1000000000000014</v>
      </c>
      <c r="AF14" s="140">
        <f t="shared" si="15"/>
        <v>6.2999999999999972</v>
      </c>
      <c r="AH14" s="99" t="s">
        <v>255</v>
      </c>
      <c r="AI14" s="99">
        <v>1.5</v>
      </c>
      <c r="AJ14" s="99">
        <v>4.5</v>
      </c>
      <c r="AK14" s="141">
        <v>24</v>
      </c>
      <c r="AL14" s="141">
        <v>20.7</v>
      </c>
      <c r="AM14" s="141">
        <v>47.5</v>
      </c>
      <c r="AO14" s="141">
        <f t="shared" si="9"/>
        <v>-0.48979591836734571</v>
      </c>
      <c r="AP14" s="141">
        <f t="shared" si="10"/>
        <v>-20.499999999999996</v>
      </c>
      <c r="AQ14" s="141">
        <f t="shared" si="11"/>
        <v>0.79999999999999716</v>
      </c>
      <c r="AS14" s="141" t="str">
        <f t="shared" si="12"/>
        <v>Cool 겨울 Bright</v>
      </c>
      <c r="AU14" s="1218" t="s">
        <v>302</v>
      </c>
      <c r="AV14" s="578" t="str">
        <f>BE38+((BE37-BE38)/2)&amp;"↑"</f>
        <v>43.15↑</v>
      </c>
      <c r="AW14" s="92" t="s">
        <v>288</v>
      </c>
      <c r="AX14" s="578" t="str">
        <f>BE40+((BE39-BE40)/2)&amp;"↑"</f>
        <v>47.15↑</v>
      </c>
      <c r="AY14" s="92" t="s">
        <v>292</v>
      </c>
      <c r="BA14" s="118"/>
    </row>
    <row r="15" spans="2:56" ht="13.5" customHeight="1" x14ac:dyDescent="0.4">
      <c r="B15" s="99" t="s">
        <v>255</v>
      </c>
      <c r="C15" s="99">
        <v>1</v>
      </c>
      <c r="D15" s="99">
        <v>9</v>
      </c>
      <c r="E15" s="142">
        <v>235</v>
      </c>
      <c r="F15" s="142">
        <v>225</v>
      </c>
      <c r="G15" s="142">
        <v>217</v>
      </c>
      <c r="H15" s="143">
        <f t="shared" si="3"/>
        <v>26.666666666666668</v>
      </c>
      <c r="I15" s="143">
        <f t="shared" si="4"/>
        <v>7.7</v>
      </c>
      <c r="J15" s="143">
        <f t="shared" si="5"/>
        <v>92.2</v>
      </c>
      <c r="L15" s="99" t="s">
        <v>255</v>
      </c>
      <c r="M15" s="99">
        <v>4</v>
      </c>
      <c r="N15" s="99">
        <v>2</v>
      </c>
      <c r="O15" s="109">
        <v>22.941176470588236</v>
      </c>
      <c r="P15" s="109">
        <v>30.099999999999998</v>
      </c>
      <c r="Q15" s="109">
        <v>44.3</v>
      </c>
      <c r="S15" s="109">
        <f t="shared" si="6"/>
        <v>8.4033613445377853E-2</v>
      </c>
      <c r="T15" s="109">
        <f t="shared" si="7"/>
        <v>-22.400000000000002</v>
      </c>
      <c r="U15" s="109">
        <f t="shared" si="8"/>
        <v>12.899999999999999</v>
      </c>
      <c r="W15" s="99" t="s">
        <v>255</v>
      </c>
      <c r="X15" s="99">
        <v>7.5</v>
      </c>
      <c r="Y15" s="99">
        <v>9</v>
      </c>
      <c r="Z15" s="144">
        <v>29.403973509933774</v>
      </c>
      <c r="AA15" s="144">
        <v>61.1</v>
      </c>
      <c r="AB15" s="144">
        <v>96.899999999999991</v>
      </c>
      <c r="AD15" s="144">
        <f t="shared" si="13"/>
        <v>1.5468306527909164</v>
      </c>
      <c r="AE15" s="144">
        <f t="shared" si="14"/>
        <v>-0.79999999999999716</v>
      </c>
      <c r="AF15" s="144">
        <f t="shared" si="15"/>
        <v>25.899999999999991</v>
      </c>
      <c r="AH15" s="99" t="s">
        <v>255</v>
      </c>
      <c r="AI15" s="99">
        <v>3.5</v>
      </c>
      <c r="AJ15" s="99">
        <v>4</v>
      </c>
      <c r="AK15" s="145">
        <v>25.263157894736842</v>
      </c>
      <c r="AL15" s="145">
        <v>46.7</v>
      </c>
      <c r="AM15" s="145">
        <v>47.8</v>
      </c>
      <c r="AO15" s="145">
        <f t="shared" si="9"/>
        <v>1.2631578947368425</v>
      </c>
      <c r="AP15" s="145">
        <f t="shared" si="10"/>
        <v>26.000000000000004</v>
      </c>
      <c r="AQ15" s="145">
        <f t="shared" si="11"/>
        <v>0.29999999999999716</v>
      </c>
      <c r="AS15" s="145" t="str">
        <f t="shared" si="12"/>
        <v>Cool 겨울 Deep</v>
      </c>
      <c r="AU15" s="1218"/>
      <c r="AV15" s="578" t="str">
        <f>BE38+((BE37-BE38)/2)&amp;"↓"</f>
        <v>43.15↓</v>
      </c>
      <c r="AW15" s="92" t="s">
        <v>287</v>
      </c>
      <c r="AX15" s="578" t="str">
        <f>ROUND(BE40+((BE39-BE40)/2),2)&amp;"↓"</f>
        <v>47.15↓</v>
      </c>
      <c r="AY15" s="92" t="s">
        <v>291</v>
      </c>
      <c r="BA15" s="118"/>
    </row>
    <row r="16" spans="2:56" ht="13.5" customHeight="1" x14ac:dyDescent="0.4">
      <c r="B16" s="99" t="s">
        <v>255</v>
      </c>
      <c r="C16" s="99">
        <v>1</v>
      </c>
      <c r="D16" s="99">
        <v>9.5</v>
      </c>
      <c r="E16" s="146">
        <v>250</v>
      </c>
      <c r="F16" s="146">
        <v>239</v>
      </c>
      <c r="G16" s="146">
        <v>230</v>
      </c>
      <c r="H16" s="147">
        <f t="shared" si="3"/>
        <v>27</v>
      </c>
      <c r="I16" s="147">
        <f t="shared" si="4"/>
        <v>8</v>
      </c>
      <c r="J16" s="147">
        <f t="shared" si="5"/>
        <v>98</v>
      </c>
      <c r="L16" s="99" t="s">
        <v>255</v>
      </c>
      <c r="M16" s="99">
        <v>2</v>
      </c>
      <c r="N16" s="99">
        <v>4</v>
      </c>
      <c r="O16" s="109">
        <v>22.941176470588236</v>
      </c>
      <c r="P16" s="109">
        <v>30.099999999999998</v>
      </c>
      <c r="Q16" s="109">
        <v>44.3</v>
      </c>
      <c r="S16" s="109">
        <f t="shared" si="6"/>
        <v>0</v>
      </c>
      <c r="T16" s="109">
        <f t="shared" si="7"/>
        <v>0</v>
      </c>
      <c r="U16" s="109">
        <f t="shared" si="8"/>
        <v>0</v>
      </c>
      <c r="W16" s="99" t="s">
        <v>255</v>
      </c>
      <c r="X16" s="99">
        <v>5</v>
      </c>
      <c r="Y16" s="99">
        <v>4</v>
      </c>
      <c r="Z16" s="148">
        <v>26.153846153846153</v>
      </c>
      <c r="AA16" s="148">
        <v>60</v>
      </c>
      <c r="AB16" s="148">
        <v>51</v>
      </c>
      <c r="AD16" s="148">
        <f t="shared" si="13"/>
        <v>-3.2501273560876207</v>
      </c>
      <c r="AE16" s="148">
        <f t="shared" si="14"/>
        <v>-1.1000000000000014</v>
      </c>
      <c r="AF16" s="148">
        <f t="shared" si="15"/>
        <v>-45.899999999999991</v>
      </c>
      <c r="AH16" s="99" t="s">
        <v>255</v>
      </c>
      <c r="AI16" s="99">
        <v>4</v>
      </c>
      <c r="AJ16" s="99">
        <v>3.5</v>
      </c>
      <c r="AK16" s="145">
        <v>25.263157894736842</v>
      </c>
      <c r="AL16" s="145">
        <v>46.7</v>
      </c>
      <c r="AM16" s="145">
        <v>47.8</v>
      </c>
      <c r="AO16" s="145">
        <f t="shared" si="9"/>
        <v>0</v>
      </c>
      <c r="AP16" s="145">
        <f t="shared" si="10"/>
        <v>0</v>
      </c>
      <c r="AQ16" s="145">
        <f t="shared" si="11"/>
        <v>0</v>
      </c>
      <c r="AS16" s="145" t="str">
        <f t="shared" si="12"/>
        <v>Cool 겨울 Deep</v>
      </c>
      <c r="BA16" s="118"/>
    </row>
    <row r="17" spans="2:55" ht="13.5" customHeight="1" x14ac:dyDescent="0.4">
      <c r="B17" s="99" t="s">
        <v>255</v>
      </c>
      <c r="C17" s="99">
        <v>1.5</v>
      </c>
      <c r="D17" s="99">
        <v>4</v>
      </c>
      <c r="E17" s="150">
        <v>109</v>
      </c>
      <c r="F17" s="150">
        <v>93</v>
      </c>
      <c r="G17" s="150">
        <v>83</v>
      </c>
      <c r="H17" s="100">
        <f t="shared" si="3"/>
        <v>23.076923076923077</v>
      </c>
      <c r="I17" s="100">
        <f t="shared" si="4"/>
        <v>23.9</v>
      </c>
      <c r="J17" s="100">
        <f t="shared" si="5"/>
        <v>42.699999999999996</v>
      </c>
      <c r="L17" s="99" t="s">
        <v>255</v>
      </c>
      <c r="M17" s="99">
        <v>4</v>
      </c>
      <c r="N17" s="99">
        <v>1.5</v>
      </c>
      <c r="O17" s="100">
        <v>23.076923076923077</v>
      </c>
      <c r="P17" s="100">
        <v>23.9</v>
      </c>
      <c r="Q17" s="100">
        <v>42.699999999999996</v>
      </c>
      <c r="S17" s="100">
        <f t="shared" si="6"/>
        <v>0.13574660633484115</v>
      </c>
      <c r="T17" s="100">
        <f t="shared" si="7"/>
        <v>-6.1999999999999993</v>
      </c>
      <c r="U17" s="100">
        <f t="shared" si="8"/>
        <v>-1.6000000000000014</v>
      </c>
      <c r="W17" s="99" t="s">
        <v>255</v>
      </c>
      <c r="X17" s="99">
        <v>2.5</v>
      </c>
      <c r="Y17" s="99">
        <v>3.5</v>
      </c>
      <c r="Z17" s="151">
        <v>23.26530612244898</v>
      </c>
      <c r="AA17" s="151">
        <v>59</v>
      </c>
      <c r="AB17" s="151">
        <v>32.5</v>
      </c>
      <c r="AD17" s="151">
        <f t="shared" si="13"/>
        <v>-2.8885400313971736</v>
      </c>
      <c r="AE17" s="151">
        <f t="shared" si="14"/>
        <v>-1</v>
      </c>
      <c r="AF17" s="151">
        <f t="shared" si="15"/>
        <v>-18.5</v>
      </c>
      <c r="AH17" s="99" t="s">
        <v>255</v>
      </c>
      <c r="AI17" s="99">
        <v>2</v>
      </c>
      <c r="AJ17" s="99">
        <v>4.5</v>
      </c>
      <c r="AK17" s="152">
        <v>24.705882352941178</v>
      </c>
      <c r="AL17" s="152">
        <v>27.200000000000003</v>
      </c>
      <c r="AM17" s="152">
        <v>49</v>
      </c>
      <c r="AO17" s="152">
        <f t="shared" si="9"/>
        <v>-0.55727554179566496</v>
      </c>
      <c r="AP17" s="152">
        <f t="shared" si="10"/>
        <v>-19.5</v>
      </c>
      <c r="AQ17" s="152">
        <f t="shared" si="11"/>
        <v>1.2000000000000028</v>
      </c>
      <c r="AS17" s="152" t="str">
        <f t="shared" si="12"/>
        <v>Cool 겨울 Deep</v>
      </c>
      <c r="AU17" s="113" t="s">
        <v>300</v>
      </c>
      <c r="AV17" s="113"/>
      <c r="AZ17" s="113"/>
      <c r="BA17" s="113"/>
    </row>
    <row r="18" spans="2:55" ht="13.5" customHeight="1" x14ac:dyDescent="0.4">
      <c r="B18" s="99" t="s">
        <v>255</v>
      </c>
      <c r="C18" s="99">
        <v>1.5</v>
      </c>
      <c r="D18" s="99">
        <v>4.5</v>
      </c>
      <c r="E18" s="153">
        <v>121</v>
      </c>
      <c r="F18" s="153">
        <v>106</v>
      </c>
      <c r="G18" s="153">
        <v>96</v>
      </c>
      <c r="H18" s="141">
        <f t="shared" si="3"/>
        <v>24</v>
      </c>
      <c r="I18" s="141">
        <f t="shared" si="4"/>
        <v>20.7</v>
      </c>
      <c r="J18" s="141">
        <f t="shared" si="5"/>
        <v>47.5</v>
      </c>
      <c r="L18" s="99" t="s">
        <v>255</v>
      </c>
      <c r="M18" s="99">
        <v>1.5</v>
      </c>
      <c r="N18" s="99">
        <v>4</v>
      </c>
      <c r="O18" s="100">
        <v>23.076923076923077</v>
      </c>
      <c r="P18" s="100">
        <v>23.9</v>
      </c>
      <c r="Q18" s="100">
        <v>42.699999999999996</v>
      </c>
      <c r="S18" s="100">
        <f t="shared" si="6"/>
        <v>0</v>
      </c>
      <c r="T18" s="100">
        <f t="shared" si="7"/>
        <v>0</v>
      </c>
      <c r="U18" s="100">
        <f t="shared" si="8"/>
        <v>0</v>
      </c>
      <c r="W18" s="99" t="s">
        <v>255</v>
      </c>
      <c r="X18" s="99">
        <v>5.5</v>
      </c>
      <c r="Y18" s="99">
        <v>4.5</v>
      </c>
      <c r="Z18" s="154">
        <v>26.511627906976745</v>
      </c>
      <c r="AA18" s="154">
        <v>58.9</v>
      </c>
      <c r="AB18" s="154">
        <v>57.3</v>
      </c>
      <c r="AD18" s="154">
        <f t="shared" si="13"/>
        <v>3.2463217845277654</v>
      </c>
      <c r="AE18" s="154">
        <f t="shared" si="14"/>
        <v>-0.10000000000000142</v>
      </c>
      <c r="AF18" s="154">
        <f t="shared" si="15"/>
        <v>24.799999999999997</v>
      </c>
      <c r="AH18" s="99" t="s">
        <v>255</v>
      </c>
      <c r="AI18" s="99">
        <v>4</v>
      </c>
      <c r="AJ18" s="99">
        <v>4</v>
      </c>
      <c r="AK18" s="155">
        <v>24.923076923076923</v>
      </c>
      <c r="AL18" s="155">
        <v>51.6</v>
      </c>
      <c r="AM18" s="155">
        <v>49.4</v>
      </c>
      <c r="AO18" s="155">
        <f t="shared" si="9"/>
        <v>0.21719457013574583</v>
      </c>
      <c r="AP18" s="155">
        <f t="shared" si="10"/>
        <v>24.4</v>
      </c>
      <c r="AQ18" s="155">
        <f t="shared" si="11"/>
        <v>0.39999999999999858</v>
      </c>
      <c r="AS18" s="155" t="str">
        <f t="shared" si="12"/>
        <v>Cool 겨울 Deep</v>
      </c>
      <c r="AU18" s="149"/>
      <c r="AV18" s="1218" t="s">
        <v>272</v>
      </c>
      <c r="AW18" s="1218"/>
      <c r="AX18" s="1218"/>
      <c r="AY18" s="1218"/>
      <c r="AZ18" s="1218" t="s">
        <v>262</v>
      </c>
      <c r="BA18" s="1218"/>
      <c r="BB18" s="1218"/>
      <c r="BC18" s="1218"/>
    </row>
    <row r="19" spans="2:55" ht="13.5" customHeight="1" x14ac:dyDescent="0.4">
      <c r="B19" s="99" t="s">
        <v>255</v>
      </c>
      <c r="C19" s="99">
        <v>1.5</v>
      </c>
      <c r="D19" s="99">
        <v>5</v>
      </c>
      <c r="E19" s="156">
        <v>134</v>
      </c>
      <c r="F19" s="156">
        <v>119</v>
      </c>
      <c r="G19" s="156">
        <v>109</v>
      </c>
      <c r="H19" s="157">
        <f t="shared" si="3"/>
        <v>24</v>
      </c>
      <c r="I19" s="157">
        <f t="shared" si="4"/>
        <v>18.7</v>
      </c>
      <c r="J19" s="157">
        <f t="shared" si="5"/>
        <v>52.5</v>
      </c>
      <c r="L19" s="99" t="s">
        <v>255</v>
      </c>
      <c r="M19" s="99">
        <v>5.5</v>
      </c>
      <c r="N19" s="99">
        <v>1.5</v>
      </c>
      <c r="O19" s="158">
        <v>23.076923076923077</v>
      </c>
      <c r="P19" s="158">
        <v>16.3</v>
      </c>
      <c r="Q19" s="158">
        <v>62.7</v>
      </c>
      <c r="S19" s="158">
        <f t="shared" si="6"/>
        <v>0</v>
      </c>
      <c r="T19" s="158">
        <f t="shared" si="7"/>
        <v>-7.5999999999999979</v>
      </c>
      <c r="U19" s="158">
        <f t="shared" si="8"/>
        <v>20.000000000000007</v>
      </c>
      <c r="W19" s="99" t="s">
        <v>255</v>
      </c>
      <c r="X19" s="99">
        <v>6</v>
      </c>
      <c r="Y19" s="99">
        <v>5</v>
      </c>
      <c r="Z19" s="159">
        <v>26.875</v>
      </c>
      <c r="AA19" s="159">
        <v>58.9</v>
      </c>
      <c r="AB19" s="159">
        <v>63.9</v>
      </c>
      <c r="AD19" s="159">
        <f t="shared" si="13"/>
        <v>0.36337209302325491</v>
      </c>
      <c r="AE19" s="159">
        <f t="shared" si="14"/>
        <v>0</v>
      </c>
      <c r="AF19" s="159">
        <f t="shared" si="15"/>
        <v>6.6000000000000014</v>
      </c>
      <c r="AH19" s="99" t="s">
        <v>255</v>
      </c>
      <c r="AI19" s="99">
        <v>4.5</v>
      </c>
      <c r="AJ19" s="99">
        <v>4</v>
      </c>
      <c r="AK19" s="160">
        <v>25.35211267605634</v>
      </c>
      <c r="AL19" s="160">
        <v>55.500000000000007</v>
      </c>
      <c r="AM19" s="160">
        <v>50.2</v>
      </c>
      <c r="AO19" s="160">
        <f t="shared" si="9"/>
        <v>0.42903575297941643</v>
      </c>
      <c r="AP19" s="160">
        <f t="shared" si="10"/>
        <v>3.9000000000000057</v>
      </c>
      <c r="AQ19" s="160">
        <f t="shared" si="11"/>
        <v>0.80000000000000426</v>
      </c>
      <c r="AS19" s="160" t="str">
        <f t="shared" si="12"/>
        <v>Cool 겨울 Deep</v>
      </c>
      <c r="AU19" s="1226" t="s">
        <v>301</v>
      </c>
      <c r="AV19" s="1227" t="str">
        <f>BE38+((BE37-BE38)/2)&amp;"↑"</f>
        <v>43.15↑</v>
      </c>
      <c r="AW19" s="1223" t="s">
        <v>288</v>
      </c>
      <c r="AX19" s="645" t="s">
        <v>377</v>
      </c>
      <c r="AY19" s="92" t="s">
        <v>294</v>
      </c>
      <c r="AZ19" s="1227" t="str">
        <f>BE40+((BE39-BE40)/2)&amp;"↑"</f>
        <v>47.15↑</v>
      </c>
      <c r="BA19" s="1223" t="s">
        <v>293</v>
      </c>
      <c r="BB19" s="578" t="s">
        <v>338</v>
      </c>
      <c r="BC19" s="92" t="s">
        <v>295</v>
      </c>
    </row>
    <row r="20" spans="2:55" ht="13.5" customHeight="1" x14ac:dyDescent="0.4">
      <c r="B20" s="99" t="s">
        <v>255</v>
      </c>
      <c r="C20" s="99">
        <v>1.5</v>
      </c>
      <c r="D20" s="99">
        <v>5.5</v>
      </c>
      <c r="E20" s="161">
        <v>147</v>
      </c>
      <c r="F20" s="161">
        <v>132</v>
      </c>
      <c r="G20" s="161">
        <v>121</v>
      </c>
      <c r="H20" s="162">
        <f t="shared" si="3"/>
        <v>25.384615384615383</v>
      </c>
      <c r="I20" s="162">
        <f t="shared" si="4"/>
        <v>17.7</v>
      </c>
      <c r="J20" s="162">
        <f t="shared" si="5"/>
        <v>57.599999999999994</v>
      </c>
      <c r="L20" s="99" t="s">
        <v>255</v>
      </c>
      <c r="M20" s="99">
        <v>1.5</v>
      </c>
      <c r="N20" s="99">
        <v>6</v>
      </c>
      <c r="O20" s="158">
        <v>23.076923076923077</v>
      </c>
      <c r="P20" s="158">
        <v>16.3</v>
      </c>
      <c r="Q20" s="158">
        <v>62.7</v>
      </c>
      <c r="S20" s="158">
        <f t="shared" si="6"/>
        <v>0</v>
      </c>
      <c r="T20" s="158">
        <f t="shared" si="7"/>
        <v>0</v>
      </c>
      <c r="U20" s="158">
        <f t="shared" si="8"/>
        <v>0</v>
      </c>
      <c r="W20" s="99" t="s">
        <v>255</v>
      </c>
      <c r="X20" s="99">
        <v>6.5</v>
      </c>
      <c r="Y20" s="99">
        <v>5.5</v>
      </c>
      <c r="Z20" s="163">
        <v>27.428571428571427</v>
      </c>
      <c r="AA20" s="163">
        <v>58.699999999999996</v>
      </c>
      <c r="AB20" s="163">
        <v>70.199999999999989</v>
      </c>
      <c r="AD20" s="163">
        <f t="shared" si="13"/>
        <v>0.55357142857142705</v>
      </c>
      <c r="AE20" s="163">
        <f t="shared" si="14"/>
        <v>-0.20000000000000284</v>
      </c>
      <c r="AF20" s="163">
        <f t="shared" si="15"/>
        <v>6.2999999999999901</v>
      </c>
      <c r="AH20" s="99" t="s">
        <v>255</v>
      </c>
      <c r="AI20" s="99">
        <v>2.5</v>
      </c>
      <c r="AJ20" s="99">
        <v>4.5</v>
      </c>
      <c r="AK20" s="164">
        <v>24.285714285714285</v>
      </c>
      <c r="AL20" s="164">
        <v>32.6</v>
      </c>
      <c r="AM20" s="164">
        <v>50.6</v>
      </c>
      <c r="AO20" s="164">
        <f t="shared" si="9"/>
        <v>-1.0663983903420551</v>
      </c>
      <c r="AP20" s="164">
        <f t="shared" si="10"/>
        <v>-22.900000000000006</v>
      </c>
      <c r="AQ20" s="164">
        <f t="shared" si="11"/>
        <v>0.39999999999999858</v>
      </c>
      <c r="AS20" s="164" t="str">
        <f t="shared" si="12"/>
        <v>Cool 겨울 Deep</v>
      </c>
      <c r="AU20" s="1218"/>
      <c r="AV20" s="1228"/>
      <c r="AW20" s="1224"/>
      <c r="AX20" s="645" t="s">
        <v>378</v>
      </c>
      <c r="AY20" s="92" t="s">
        <v>295</v>
      </c>
      <c r="AZ20" s="1228"/>
      <c r="BA20" s="1224"/>
      <c r="BB20" s="578" t="s">
        <v>340</v>
      </c>
      <c r="BC20" s="92" t="s">
        <v>297</v>
      </c>
    </row>
    <row r="21" spans="2:55" x14ac:dyDescent="0.4">
      <c r="B21" s="99" t="s">
        <v>255</v>
      </c>
      <c r="C21" s="99">
        <v>1.5</v>
      </c>
      <c r="D21" s="99">
        <v>6</v>
      </c>
      <c r="E21" s="166">
        <v>160</v>
      </c>
      <c r="F21" s="166">
        <v>144</v>
      </c>
      <c r="G21" s="166">
        <v>134</v>
      </c>
      <c r="H21" s="158">
        <f t="shared" si="3"/>
        <v>23.076923076923077</v>
      </c>
      <c r="I21" s="158">
        <f t="shared" si="4"/>
        <v>16.3</v>
      </c>
      <c r="J21" s="158">
        <f t="shared" si="5"/>
        <v>62.7</v>
      </c>
      <c r="L21" s="99" t="s">
        <v>255</v>
      </c>
      <c r="M21" s="99">
        <v>2.5</v>
      </c>
      <c r="N21" s="99">
        <v>3.5</v>
      </c>
      <c r="O21" s="151">
        <v>23.26530612244898</v>
      </c>
      <c r="P21" s="151">
        <v>59</v>
      </c>
      <c r="Q21" s="151">
        <v>32.5</v>
      </c>
      <c r="S21" s="151">
        <f t="shared" si="6"/>
        <v>0.18838304552590301</v>
      </c>
      <c r="T21" s="151">
        <f t="shared" si="7"/>
        <v>42.7</v>
      </c>
      <c r="U21" s="151">
        <f t="shared" si="8"/>
        <v>-30.200000000000003</v>
      </c>
      <c r="W21" s="99" t="s">
        <v>255</v>
      </c>
      <c r="X21" s="99">
        <v>7</v>
      </c>
      <c r="Y21" s="99">
        <v>6</v>
      </c>
      <c r="Z21" s="167">
        <v>27.894736842105264</v>
      </c>
      <c r="AA21" s="167">
        <v>58.5</v>
      </c>
      <c r="AB21" s="167">
        <v>76.5</v>
      </c>
      <c r="AD21" s="167">
        <f t="shared" si="13"/>
        <v>0.46616541353383667</v>
      </c>
      <c r="AE21" s="167">
        <f t="shared" si="14"/>
        <v>-0.19999999999999574</v>
      </c>
      <c r="AF21" s="167">
        <f t="shared" si="15"/>
        <v>6.3000000000000114</v>
      </c>
      <c r="AH21" s="99" t="s">
        <v>255</v>
      </c>
      <c r="AI21" s="99">
        <v>5</v>
      </c>
      <c r="AJ21" s="99">
        <v>4</v>
      </c>
      <c r="AK21" s="148">
        <v>26.153846153846153</v>
      </c>
      <c r="AL21" s="148">
        <v>60</v>
      </c>
      <c r="AM21" s="148">
        <v>51</v>
      </c>
      <c r="AO21" s="148">
        <f t="shared" si="9"/>
        <v>1.8681318681318686</v>
      </c>
      <c r="AP21" s="148">
        <f t="shared" si="10"/>
        <v>27.4</v>
      </c>
      <c r="AQ21" s="148">
        <f t="shared" si="11"/>
        <v>0.39999999999999858</v>
      </c>
      <c r="AS21" s="148" t="str">
        <f t="shared" si="12"/>
        <v>Warm 가을 Deep</v>
      </c>
      <c r="AU21" s="1218"/>
      <c r="AV21" s="1223" t="str">
        <f>BE38+((BE37-BE38)/2)&amp;"↓"</f>
        <v>43.15↓</v>
      </c>
      <c r="AW21" s="1223" t="s">
        <v>286</v>
      </c>
      <c r="AX21" s="645" t="s">
        <v>376</v>
      </c>
      <c r="AY21" s="92" t="s">
        <v>296</v>
      </c>
      <c r="AZ21" s="1223" t="str">
        <f>BE40+((BE39-BE40)/2)&amp;"↓"</f>
        <v>47.15↓</v>
      </c>
      <c r="BA21" s="1223" t="s">
        <v>290</v>
      </c>
      <c r="BB21" s="92" t="s">
        <v>312</v>
      </c>
      <c r="BC21" s="92" t="s">
        <v>294</v>
      </c>
    </row>
    <row r="22" spans="2:55" ht="13.5" customHeight="1" x14ac:dyDescent="0.4">
      <c r="B22" s="99" t="s">
        <v>255</v>
      </c>
      <c r="C22" s="99">
        <v>1.5</v>
      </c>
      <c r="D22" s="99">
        <v>6.5</v>
      </c>
      <c r="E22" s="168">
        <v>173</v>
      </c>
      <c r="F22" s="168">
        <v>158</v>
      </c>
      <c r="G22" s="168">
        <v>146</v>
      </c>
      <c r="H22" s="169">
        <f t="shared" si="3"/>
        <v>26.666666666666668</v>
      </c>
      <c r="I22" s="169">
        <f t="shared" si="4"/>
        <v>15.6</v>
      </c>
      <c r="J22" s="169">
        <f t="shared" si="5"/>
        <v>67.800000000000011</v>
      </c>
      <c r="L22" s="99" t="s">
        <v>255</v>
      </c>
      <c r="M22" s="99">
        <v>5.5</v>
      </c>
      <c r="N22" s="99">
        <v>1</v>
      </c>
      <c r="O22" s="115">
        <v>23.333333333333332</v>
      </c>
      <c r="P22" s="115">
        <v>11.5</v>
      </c>
      <c r="Q22" s="115">
        <v>61.199999999999996</v>
      </c>
      <c r="S22" s="115">
        <f t="shared" si="6"/>
        <v>6.8027210884352485E-2</v>
      </c>
      <c r="T22" s="115">
        <f t="shared" si="7"/>
        <v>-47.5</v>
      </c>
      <c r="U22" s="115">
        <f t="shared" si="8"/>
        <v>28.699999999999996</v>
      </c>
      <c r="W22" s="99" t="s">
        <v>255</v>
      </c>
      <c r="X22" s="99">
        <v>7.5</v>
      </c>
      <c r="Y22" s="99">
        <v>8.5</v>
      </c>
      <c r="Z22" s="170">
        <v>28.95104895104895</v>
      </c>
      <c r="AA22" s="170">
        <v>58.4</v>
      </c>
      <c r="AB22" s="170">
        <v>96.1</v>
      </c>
      <c r="AD22" s="170">
        <f t="shared" si="13"/>
        <v>1.0563121089436862</v>
      </c>
      <c r="AE22" s="170">
        <f t="shared" si="14"/>
        <v>-0.10000000000000142</v>
      </c>
      <c r="AF22" s="170">
        <f t="shared" si="15"/>
        <v>19.599999999999994</v>
      </c>
      <c r="AH22" s="99" t="s">
        <v>255</v>
      </c>
      <c r="AI22" s="99">
        <v>1</v>
      </c>
      <c r="AJ22" s="99">
        <v>5</v>
      </c>
      <c r="AK22" s="106">
        <v>24.705882352941178</v>
      </c>
      <c r="AL22" s="106">
        <v>13.100000000000001</v>
      </c>
      <c r="AM22" s="106">
        <v>51</v>
      </c>
      <c r="AO22" s="106">
        <f t="shared" si="9"/>
        <v>-1.4479638009049758</v>
      </c>
      <c r="AP22" s="106">
        <f t="shared" si="10"/>
        <v>-46.9</v>
      </c>
      <c r="AQ22" s="106">
        <f t="shared" si="11"/>
        <v>0</v>
      </c>
      <c r="AS22" s="106" t="str">
        <f t="shared" si="12"/>
        <v>Cool 겨울 Bright</v>
      </c>
      <c r="AU22" s="1218"/>
      <c r="AV22" s="1224"/>
      <c r="AW22" s="1224"/>
      <c r="AX22" s="646" t="s">
        <v>379</v>
      </c>
      <c r="AY22" s="92" t="s">
        <v>297</v>
      </c>
      <c r="AZ22" s="1224"/>
      <c r="BA22" s="1224"/>
      <c r="BB22" s="92" t="s">
        <v>313</v>
      </c>
      <c r="BC22" s="92" t="s">
        <v>296</v>
      </c>
    </row>
    <row r="23" spans="2:55" ht="13.5" customHeight="1" x14ac:dyDescent="0.4">
      <c r="B23" s="99" t="s">
        <v>255</v>
      </c>
      <c r="C23" s="99">
        <v>1.5</v>
      </c>
      <c r="D23" s="99">
        <v>7</v>
      </c>
      <c r="E23" s="173">
        <v>186</v>
      </c>
      <c r="F23" s="173">
        <v>171</v>
      </c>
      <c r="G23" s="173">
        <v>159</v>
      </c>
      <c r="H23" s="174">
        <f t="shared" si="3"/>
        <v>26.666666666666668</v>
      </c>
      <c r="I23" s="174">
        <f t="shared" si="4"/>
        <v>14.499999999999998</v>
      </c>
      <c r="J23" s="174">
        <f t="shared" si="5"/>
        <v>72.899999999999991</v>
      </c>
      <c r="L23" s="99" t="s">
        <v>255</v>
      </c>
      <c r="M23" s="99">
        <v>1</v>
      </c>
      <c r="N23" s="99">
        <v>6</v>
      </c>
      <c r="O23" s="115">
        <v>23.333333333333332</v>
      </c>
      <c r="P23" s="115">
        <v>11.5</v>
      </c>
      <c r="Q23" s="115">
        <v>61.199999999999996</v>
      </c>
      <c r="S23" s="115">
        <f t="shared" si="6"/>
        <v>0</v>
      </c>
      <c r="T23" s="115">
        <f t="shared" si="7"/>
        <v>0</v>
      </c>
      <c r="U23" s="115">
        <f t="shared" si="8"/>
        <v>0</v>
      </c>
      <c r="W23" s="99" t="s">
        <v>255</v>
      </c>
      <c r="X23" s="99">
        <v>7.5</v>
      </c>
      <c r="Y23" s="99">
        <v>8</v>
      </c>
      <c r="Z23" s="175">
        <v>28.676470588235293</v>
      </c>
      <c r="AA23" s="175">
        <v>56.000000000000007</v>
      </c>
      <c r="AB23" s="175">
        <v>95.3</v>
      </c>
      <c r="AD23" s="175">
        <f t="shared" si="13"/>
        <v>-0.27457836281365644</v>
      </c>
      <c r="AE23" s="175">
        <f t="shared" si="14"/>
        <v>-2.3999999999999915</v>
      </c>
      <c r="AF23" s="175">
        <f t="shared" si="15"/>
        <v>-0.79999999999999716</v>
      </c>
      <c r="AH23" s="99" t="s">
        <v>255</v>
      </c>
      <c r="AI23" s="99">
        <v>4.5</v>
      </c>
      <c r="AJ23" s="99">
        <v>1</v>
      </c>
      <c r="AK23" s="106">
        <v>24.705882352941178</v>
      </c>
      <c r="AL23" s="106">
        <v>13.100000000000001</v>
      </c>
      <c r="AM23" s="106">
        <v>51</v>
      </c>
      <c r="AO23" s="106">
        <f t="shared" si="9"/>
        <v>0</v>
      </c>
      <c r="AP23" s="106">
        <f t="shared" si="10"/>
        <v>0</v>
      </c>
      <c r="AQ23" s="106">
        <f t="shared" si="11"/>
        <v>0</v>
      </c>
      <c r="AS23" s="106" t="str">
        <f t="shared" si="12"/>
        <v>Cool 겨울 Bright</v>
      </c>
    </row>
    <row r="24" spans="2:55" ht="16.2" thickBot="1" x14ac:dyDescent="0.45">
      <c r="B24" s="99" t="s">
        <v>255</v>
      </c>
      <c r="C24" s="99">
        <v>1.5</v>
      </c>
      <c r="D24" s="99">
        <v>7.5</v>
      </c>
      <c r="E24" s="178">
        <v>199</v>
      </c>
      <c r="F24" s="178">
        <v>184</v>
      </c>
      <c r="G24" s="178">
        <v>173</v>
      </c>
      <c r="H24" s="179">
        <f t="shared" si="3"/>
        <v>25.384615384615383</v>
      </c>
      <c r="I24" s="179">
        <f t="shared" si="4"/>
        <v>13.100000000000001</v>
      </c>
      <c r="J24" s="179">
        <f t="shared" si="5"/>
        <v>78</v>
      </c>
      <c r="L24" s="99" t="s">
        <v>255</v>
      </c>
      <c r="M24" s="99">
        <v>6</v>
      </c>
      <c r="N24" s="99">
        <v>1</v>
      </c>
      <c r="O24" s="120">
        <v>23.333333333333332</v>
      </c>
      <c r="P24" s="120">
        <v>10.7</v>
      </c>
      <c r="Q24" s="120">
        <v>66.3</v>
      </c>
      <c r="S24" s="120">
        <f t="shared" si="6"/>
        <v>0</v>
      </c>
      <c r="T24" s="120">
        <f t="shared" si="7"/>
        <v>-0.80000000000000071</v>
      </c>
      <c r="U24" s="120">
        <f t="shared" si="8"/>
        <v>5.1000000000000014</v>
      </c>
      <c r="W24" s="99" t="s">
        <v>255</v>
      </c>
      <c r="X24" s="99">
        <v>4.5</v>
      </c>
      <c r="Y24" s="99">
        <v>4</v>
      </c>
      <c r="Z24" s="160">
        <v>25.35211267605634</v>
      </c>
      <c r="AA24" s="160">
        <v>55.500000000000007</v>
      </c>
      <c r="AB24" s="160">
        <v>50.2</v>
      </c>
      <c r="AD24" s="160">
        <f t="shared" si="13"/>
        <v>-3.3243579121789537</v>
      </c>
      <c r="AE24" s="160">
        <f t="shared" si="14"/>
        <v>-0.5</v>
      </c>
      <c r="AF24" s="160">
        <f t="shared" si="15"/>
        <v>-45.099999999999994</v>
      </c>
      <c r="AH24" s="99" t="s">
        <v>255</v>
      </c>
      <c r="AI24" s="99">
        <v>5.5</v>
      </c>
      <c r="AJ24" s="99">
        <v>4</v>
      </c>
      <c r="AK24" s="126">
        <v>26.428571428571427</v>
      </c>
      <c r="AL24" s="126">
        <v>63.6</v>
      </c>
      <c r="AM24" s="126">
        <v>51.800000000000004</v>
      </c>
      <c r="AO24" s="126">
        <f t="shared" si="9"/>
        <v>1.7226890756302495</v>
      </c>
      <c r="AP24" s="126">
        <f t="shared" si="10"/>
        <v>50.5</v>
      </c>
      <c r="AQ24" s="126">
        <f t="shared" si="11"/>
        <v>0.80000000000000426</v>
      </c>
      <c r="AS24" s="126" t="str">
        <f t="shared" si="12"/>
        <v>Warm 가을 Deep</v>
      </c>
      <c r="AU24" s="113" t="s">
        <v>304</v>
      </c>
    </row>
    <row r="25" spans="2:55" ht="13.5" customHeight="1" x14ac:dyDescent="0.4">
      <c r="B25" s="99" t="s">
        <v>255</v>
      </c>
      <c r="C25" s="99">
        <v>1.5</v>
      </c>
      <c r="D25" s="99">
        <v>8</v>
      </c>
      <c r="E25" s="182">
        <v>212</v>
      </c>
      <c r="F25" s="182">
        <v>197</v>
      </c>
      <c r="G25" s="182">
        <v>186</v>
      </c>
      <c r="H25" s="183">
        <f t="shared" si="3"/>
        <v>25.384615384615383</v>
      </c>
      <c r="I25" s="183">
        <f t="shared" si="4"/>
        <v>12.3</v>
      </c>
      <c r="J25" s="183">
        <f t="shared" si="5"/>
        <v>83.1</v>
      </c>
      <c r="L25" s="99" t="s">
        <v>255</v>
      </c>
      <c r="M25" s="99">
        <v>1</v>
      </c>
      <c r="N25" s="99">
        <v>6.5</v>
      </c>
      <c r="O25" s="120">
        <v>23.333333333333332</v>
      </c>
      <c r="P25" s="120">
        <v>10.7</v>
      </c>
      <c r="Q25" s="120">
        <v>66.3</v>
      </c>
      <c r="S25" s="120">
        <f t="shared" si="6"/>
        <v>0</v>
      </c>
      <c r="T25" s="120">
        <f t="shared" si="7"/>
        <v>0</v>
      </c>
      <c r="U25" s="120">
        <f t="shared" si="8"/>
        <v>0</v>
      </c>
      <c r="W25" s="99" t="s">
        <v>255</v>
      </c>
      <c r="X25" s="99">
        <v>6.5</v>
      </c>
      <c r="Y25" s="99">
        <v>6</v>
      </c>
      <c r="Z25" s="184">
        <v>27.476635514018692</v>
      </c>
      <c r="AA25" s="184">
        <v>55.400000000000006</v>
      </c>
      <c r="AB25" s="184">
        <v>75.7</v>
      </c>
      <c r="AD25" s="184">
        <f t="shared" si="13"/>
        <v>2.1245228379623526</v>
      </c>
      <c r="AE25" s="184">
        <f t="shared" si="14"/>
        <v>-0.10000000000000142</v>
      </c>
      <c r="AF25" s="184">
        <f t="shared" si="15"/>
        <v>25.5</v>
      </c>
      <c r="AH25" s="99" t="s">
        <v>255</v>
      </c>
      <c r="AI25" s="99">
        <v>3</v>
      </c>
      <c r="AJ25" s="99">
        <v>4.5</v>
      </c>
      <c r="AK25" s="185">
        <v>24.489795918367346</v>
      </c>
      <c r="AL25" s="185">
        <v>37.1</v>
      </c>
      <c r="AM25" s="185">
        <v>51.800000000000004</v>
      </c>
      <c r="AO25" s="185">
        <f t="shared" si="9"/>
        <v>-1.9387755102040813</v>
      </c>
      <c r="AP25" s="185">
        <f t="shared" si="10"/>
        <v>-26.5</v>
      </c>
      <c r="AQ25" s="185">
        <f t="shared" si="11"/>
        <v>0</v>
      </c>
      <c r="AS25" s="185" t="str">
        <f t="shared" si="12"/>
        <v>Cool 겨울 Deep</v>
      </c>
      <c r="AU25" s="589" t="s">
        <v>316</v>
      </c>
      <c r="AV25" s="590" t="s">
        <v>317</v>
      </c>
      <c r="AW25" s="590" t="s">
        <v>318</v>
      </c>
      <c r="AX25" s="590" t="s">
        <v>319</v>
      </c>
      <c r="AY25" s="590" t="s">
        <v>320</v>
      </c>
      <c r="AZ25" s="591" t="s">
        <v>321</v>
      </c>
    </row>
    <row r="26" spans="2:55" ht="13.5" customHeight="1" x14ac:dyDescent="0.4">
      <c r="B26" s="99" t="s">
        <v>255</v>
      </c>
      <c r="C26" s="99">
        <v>1.5</v>
      </c>
      <c r="D26" s="99">
        <v>8.5</v>
      </c>
      <c r="E26" s="188">
        <v>226</v>
      </c>
      <c r="F26" s="188">
        <v>211</v>
      </c>
      <c r="G26" s="188">
        <v>199</v>
      </c>
      <c r="H26" s="189">
        <f t="shared" si="3"/>
        <v>26.666666666666668</v>
      </c>
      <c r="I26" s="189">
        <f t="shared" si="4"/>
        <v>11.899999999999999</v>
      </c>
      <c r="J26" s="189">
        <f t="shared" si="5"/>
        <v>88.6</v>
      </c>
      <c r="L26" s="99" t="s">
        <v>255</v>
      </c>
      <c r="M26" s="99">
        <v>3</v>
      </c>
      <c r="N26" s="99">
        <v>3.5</v>
      </c>
      <c r="O26" s="190">
        <v>23.529411764705884</v>
      </c>
      <c r="P26" s="190">
        <v>53.7</v>
      </c>
      <c r="Q26" s="190">
        <v>37.299999999999997</v>
      </c>
      <c r="S26" s="190">
        <f t="shared" si="6"/>
        <v>0.19607843137255188</v>
      </c>
      <c r="T26" s="190">
        <f t="shared" si="7"/>
        <v>43</v>
      </c>
      <c r="U26" s="190">
        <f t="shared" si="8"/>
        <v>-29</v>
      </c>
      <c r="W26" s="99" t="s">
        <v>255</v>
      </c>
      <c r="X26" s="99">
        <v>6</v>
      </c>
      <c r="Y26" s="99">
        <v>5.5</v>
      </c>
      <c r="Z26" s="191">
        <v>27.216494845360824</v>
      </c>
      <c r="AA26" s="191">
        <v>55.1</v>
      </c>
      <c r="AB26" s="191">
        <v>69</v>
      </c>
      <c r="AD26" s="191">
        <f t="shared" si="13"/>
        <v>-0.26014066865786845</v>
      </c>
      <c r="AE26" s="191">
        <f t="shared" si="14"/>
        <v>-0.30000000000000426</v>
      </c>
      <c r="AF26" s="191">
        <f t="shared" si="15"/>
        <v>-6.7000000000000028</v>
      </c>
      <c r="AH26" s="99" t="s">
        <v>255</v>
      </c>
      <c r="AI26" s="99">
        <v>1.5</v>
      </c>
      <c r="AJ26" s="99">
        <v>5</v>
      </c>
      <c r="AK26" s="157">
        <v>24</v>
      </c>
      <c r="AL26" s="157">
        <v>18.7</v>
      </c>
      <c r="AM26" s="157">
        <v>52.5</v>
      </c>
      <c r="AO26" s="157">
        <f t="shared" si="9"/>
        <v>-0.48979591836734571</v>
      </c>
      <c r="AP26" s="157">
        <f t="shared" si="10"/>
        <v>-18.400000000000002</v>
      </c>
      <c r="AQ26" s="157">
        <f t="shared" si="11"/>
        <v>0.69999999999999574</v>
      </c>
      <c r="AS26" s="157" t="str">
        <f t="shared" si="12"/>
        <v>Cool 겨울 Bright</v>
      </c>
      <c r="AU26" s="1220" t="s">
        <v>305</v>
      </c>
      <c r="AV26" s="1223" t="s">
        <v>288</v>
      </c>
      <c r="AW26" s="92" t="s">
        <v>294</v>
      </c>
      <c r="AX26" s="1223" t="s">
        <v>306</v>
      </c>
      <c r="AY26" s="1223" t="s">
        <v>308</v>
      </c>
      <c r="AZ26" s="592" t="s">
        <v>310</v>
      </c>
    </row>
    <row r="27" spans="2:55" ht="13.5" customHeight="1" x14ac:dyDescent="0.4">
      <c r="B27" s="99" t="s">
        <v>255</v>
      </c>
      <c r="C27" s="99">
        <v>1.5</v>
      </c>
      <c r="D27" s="99">
        <v>9</v>
      </c>
      <c r="E27" s="192">
        <v>240</v>
      </c>
      <c r="F27" s="192">
        <v>224</v>
      </c>
      <c r="G27" s="192">
        <v>212</v>
      </c>
      <c r="H27" s="193">
        <f t="shared" si="3"/>
        <v>25.714285714285715</v>
      </c>
      <c r="I27" s="193">
        <f t="shared" si="4"/>
        <v>11.700000000000001</v>
      </c>
      <c r="J27" s="193">
        <f t="shared" si="5"/>
        <v>94.1</v>
      </c>
      <c r="L27" s="99" t="s">
        <v>255</v>
      </c>
      <c r="M27" s="99">
        <v>3.5</v>
      </c>
      <c r="N27" s="99">
        <v>2</v>
      </c>
      <c r="O27" s="194">
        <v>23.636363636363637</v>
      </c>
      <c r="P27" s="194">
        <v>33</v>
      </c>
      <c r="Q27" s="194">
        <v>39.200000000000003</v>
      </c>
      <c r="S27" s="194">
        <f t="shared" si="6"/>
        <v>0.10695187165775266</v>
      </c>
      <c r="T27" s="194">
        <f t="shared" si="7"/>
        <v>-20.700000000000003</v>
      </c>
      <c r="U27" s="194">
        <f t="shared" si="8"/>
        <v>1.9000000000000057</v>
      </c>
      <c r="W27" s="99" t="s">
        <v>255</v>
      </c>
      <c r="X27" s="99">
        <v>5.5</v>
      </c>
      <c r="Y27" s="99">
        <v>5</v>
      </c>
      <c r="Z27" s="195">
        <v>26.59090909090909</v>
      </c>
      <c r="AA27" s="195">
        <v>55.000000000000007</v>
      </c>
      <c r="AB27" s="195">
        <v>62.7</v>
      </c>
      <c r="AD27" s="195">
        <f t="shared" si="13"/>
        <v>-0.62558575445173403</v>
      </c>
      <c r="AE27" s="195">
        <f t="shared" si="14"/>
        <v>-9.9999999999994316E-2</v>
      </c>
      <c r="AF27" s="195">
        <f t="shared" si="15"/>
        <v>-6.2999999999999972</v>
      </c>
      <c r="AH27" s="99" t="s">
        <v>255</v>
      </c>
      <c r="AI27" s="99">
        <v>4.5</v>
      </c>
      <c r="AJ27" s="99">
        <v>1.5</v>
      </c>
      <c r="AK27" s="157">
        <v>24</v>
      </c>
      <c r="AL27" s="157">
        <v>18.7</v>
      </c>
      <c r="AM27" s="157">
        <v>52.5</v>
      </c>
      <c r="AO27" s="157">
        <f t="shared" si="9"/>
        <v>0</v>
      </c>
      <c r="AP27" s="157">
        <f t="shared" si="10"/>
        <v>0</v>
      </c>
      <c r="AQ27" s="157">
        <f t="shared" si="11"/>
        <v>0</v>
      </c>
      <c r="AS27" s="157" t="str">
        <f t="shared" si="12"/>
        <v>Cool 겨울 Bright</v>
      </c>
      <c r="AU27" s="1221"/>
      <c r="AV27" s="1224"/>
      <c r="AW27" s="92" t="s">
        <v>295</v>
      </c>
      <c r="AX27" s="1225"/>
      <c r="AY27" s="1224"/>
      <c r="AZ27" s="592" t="s">
        <v>311</v>
      </c>
    </row>
    <row r="28" spans="2:55" x14ac:dyDescent="0.4">
      <c r="B28" s="99" t="s">
        <v>255</v>
      </c>
      <c r="C28" s="99">
        <v>1.5</v>
      </c>
      <c r="D28" s="99">
        <v>9.5</v>
      </c>
      <c r="E28" s="196">
        <v>254</v>
      </c>
      <c r="F28" s="196">
        <v>238</v>
      </c>
      <c r="G28" s="196">
        <v>225</v>
      </c>
      <c r="H28" s="197">
        <f t="shared" si="3"/>
        <v>26.896551724137932</v>
      </c>
      <c r="I28" s="197">
        <f t="shared" si="4"/>
        <v>11.4</v>
      </c>
      <c r="J28" s="197">
        <f t="shared" si="5"/>
        <v>99.6</v>
      </c>
      <c r="L28" s="99" t="s">
        <v>255</v>
      </c>
      <c r="M28" s="99">
        <v>3.5</v>
      </c>
      <c r="N28" s="99">
        <v>1.5</v>
      </c>
      <c r="O28" s="198">
        <v>24</v>
      </c>
      <c r="P28" s="198">
        <v>26</v>
      </c>
      <c r="Q28" s="198">
        <v>37.6</v>
      </c>
      <c r="S28" s="198">
        <f t="shared" si="6"/>
        <v>0.36363636363636331</v>
      </c>
      <c r="T28" s="198">
        <f t="shared" si="7"/>
        <v>-7</v>
      </c>
      <c r="U28" s="198">
        <f t="shared" si="8"/>
        <v>-1.6000000000000014</v>
      </c>
      <c r="W28" s="99" t="s">
        <v>255</v>
      </c>
      <c r="X28" s="99">
        <v>7</v>
      </c>
      <c r="Y28" s="99">
        <v>6.5</v>
      </c>
      <c r="Z28" s="199">
        <v>27.652173913043477</v>
      </c>
      <c r="AA28" s="199">
        <v>55.000000000000007</v>
      </c>
      <c r="AB28" s="199">
        <v>82</v>
      </c>
      <c r="AD28" s="199">
        <f t="shared" si="13"/>
        <v>1.0612648221343868</v>
      </c>
      <c r="AE28" s="199">
        <f t="shared" si="14"/>
        <v>0</v>
      </c>
      <c r="AF28" s="199">
        <f t="shared" si="15"/>
        <v>19.299999999999997</v>
      </c>
      <c r="AH28" s="99" t="s">
        <v>255</v>
      </c>
      <c r="AI28" s="99">
        <v>6</v>
      </c>
      <c r="AJ28" s="99">
        <v>4</v>
      </c>
      <c r="AK28" s="112">
        <v>26.373626373626372</v>
      </c>
      <c r="AL28" s="112">
        <v>67.400000000000006</v>
      </c>
      <c r="AM28" s="112">
        <v>52.900000000000006</v>
      </c>
      <c r="AO28" s="112">
        <f t="shared" si="9"/>
        <v>2.3736263736263723</v>
      </c>
      <c r="AP28" s="112">
        <f t="shared" si="10"/>
        <v>48.7</v>
      </c>
      <c r="AQ28" s="112">
        <f t="shared" si="11"/>
        <v>0.40000000000000568</v>
      </c>
      <c r="AS28" s="112" t="str">
        <f t="shared" si="12"/>
        <v>Warm 가을 Deep</v>
      </c>
      <c r="AU28" s="1221"/>
      <c r="AV28" s="1223" t="s">
        <v>287</v>
      </c>
      <c r="AW28" s="92" t="s">
        <v>296</v>
      </c>
      <c r="AX28" s="1225"/>
      <c r="AY28" s="1223" t="s">
        <v>323</v>
      </c>
      <c r="AZ28" s="592" t="s">
        <v>310</v>
      </c>
    </row>
    <row r="29" spans="2:55" ht="13.5" customHeight="1" x14ac:dyDescent="0.4">
      <c r="B29" s="99" t="s">
        <v>255</v>
      </c>
      <c r="C29" s="99">
        <v>2</v>
      </c>
      <c r="D29" s="99">
        <v>4</v>
      </c>
      <c r="E29" s="200">
        <v>113</v>
      </c>
      <c r="F29" s="200">
        <v>92</v>
      </c>
      <c r="G29" s="200">
        <v>79</v>
      </c>
      <c r="H29" s="109">
        <f t="shared" si="3"/>
        <v>22.941176470588236</v>
      </c>
      <c r="I29" s="109">
        <f t="shared" si="4"/>
        <v>30.099999999999998</v>
      </c>
      <c r="J29" s="109">
        <f t="shared" si="5"/>
        <v>44.3</v>
      </c>
      <c r="L29" s="99" t="s">
        <v>255</v>
      </c>
      <c r="M29" s="99">
        <v>3.5</v>
      </c>
      <c r="N29" s="99">
        <v>2.5</v>
      </c>
      <c r="O29" s="201">
        <v>24</v>
      </c>
      <c r="P29" s="201">
        <v>38.800000000000004</v>
      </c>
      <c r="Q29" s="201">
        <v>40.400000000000006</v>
      </c>
      <c r="S29" s="201">
        <f t="shared" si="6"/>
        <v>0</v>
      </c>
      <c r="T29" s="201">
        <f t="shared" si="7"/>
        <v>12.800000000000004</v>
      </c>
      <c r="U29" s="201">
        <f t="shared" si="8"/>
        <v>2.8000000000000043</v>
      </c>
      <c r="W29" s="99" t="s">
        <v>255</v>
      </c>
      <c r="X29" s="99">
        <v>5</v>
      </c>
      <c r="Y29" s="99">
        <v>4.5</v>
      </c>
      <c r="Z29" s="202">
        <v>25.822784810126581</v>
      </c>
      <c r="AA29" s="202">
        <v>54.900000000000006</v>
      </c>
      <c r="AB29" s="202">
        <v>56.499999999999993</v>
      </c>
      <c r="AD29" s="202">
        <f t="shared" si="13"/>
        <v>-1.8293891029168954</v>
      </c>
      <c r="AE29" s="202">
        <f t="shared" si="14"/>
        <v>-0.10000000000000142</v>
      </c>
      <c r="AF29" s="202">
        <f t="shared" si="15"/>
        <v>-25.500000000000007</v>
      </c>
      <c r="AH29" s="99" t="s">
        <v>255</v>
      </c>
      <c r="AI29" s="99">
        <v>3.5</v>
      </c>
      <c r="AJ29" s="99">
        <v>4.5</v>
      </c>
      <c r="AK29" s="203">
        <v>25.263157894736842</v>
      </c>
      <c r="AL29" s="203">
        <v>42.199999999999996</v>
      </c>
      <c r="AM29" s="203">
        <v>52.900000000000006</v>
      </c>
      <c r="AO29" s="203">
        <f t="shared" si="9"/>
        <v>-1.1104684788895298</v>
      </c>
      <c r="AP29" s="203">
        <f t="shared" si="10"/>
        <v>-25.20000000000001</v>
      </c>
      <c r="AQ29" s="203">
        <f t="shared" si="11"/>
        <v>0</v>
      </c>
      <c r="AS29" s="203" t="str">
        <f t="shared" si="12"/>
        <v>Cool 겨울 Deep</v>
      </c>
      <c r="AU29" s="1222"/>
      <c r="AV29" s="1224"/>
      <c r="AW29" s="92" t="s">
        <v>297</v>
      </c>
      <c r="AX29" s="1224"/>
      <c r="AY29" s="1224"/>
      <c r="AZ29" s="592" t="s">
        <v>311</v>
      </c>
    </row>
    <row r="30" spans="2:55" x14ac:dyDescent="0.4">
      <c r="B30" s="99" t="s">
        <v>255</v>
      </c>
      <c r="C30" s="99">
        <v>2</v>
      </c>
      <c r="D30" s="99">
        <v>4.5</v>
      </c>
      <c r="E30" s="204">
        <v>125</v>
      </c>
      <c r="F30" s="204">
        <v>105</v>
      </c>
      <c r="G30" s="204">
        <v>91</v>
      </c>
      <c r="H30" s="152">
        <f t="shared" si="3"/>
        <v>24.705882352941178</v>
      </c>
      <c r="I30" s="152">
        <f t="shared" si="4"/>
        <v>27.200000000000003</v>
      </c>
      <c r="J30" s="152">
        <f t="shared" si="5"/>
        <v>49</v>
      </c>
      <c r="L30" s="99" t="s">
        <v>255</v>
      </c>
      <c r="M30" s="99">
        <v>1.5</v>
      </c>
      <c r="N30" s="99">
        <v>4.5</v>
      </c>
      <c r="O30" s="141">
        <v>24</v>
      </c>
      <c r="P30" s="141">
        <v>20.7</v>
      </c>
      <c r="Q30" s="141">
        <v>47.5</v>
      </c>
      <c r="S30" s="141">
        <f t="shared" si="6"/>
        <v>0</v>
      </c>
      <c r="T30" s="141">
        <f t="shared" si="7"/>
        <v>-18.100000000000005</v>
      </c>
      <c r="U30" s="141">
        <f t="shared" si="8"/>
        <v>7.0999999999999943</v>
      </c>
      <c r="W30" s="99" t="s">
        <v>255</v>
      </c>
      <c r="X30" s="99">
        <v>3</v>
      </c>
      <c r="Y30" s="99">
        <v>3.5</v>
      </c>
      <c r="Z30" s="190">
        <v>23.529411764705884</v>
      </c>
      <c r="AA30" s="190">
        <v>53.7</v>
      </c>
      <c r="AB30" s="190">
        <v>37.299999999999997</v>
      </c>
      <c r="AD30" s="190">
        <f t="shared" si="13"/>
        <v>-2.2933730454206973</v>
      </c>
      <c r="AE30" s="190">
        <f t="shared" si="14"/>
        <v>-1.2000000000000028</v>
      </c>
      <c r="AF30" s="190">
        <f t="shared" si="15"/>
        <v>-19.199999999999996</v>
      </c>
      <c r="AH30" s="99" t="s">
        <v>255</v>
      </c>
      <c r="AI30" s="99">
        <v>6.5</v>
      </c>
      <c r="AJ30" s="99">
        <v>4</v>
      </c>
      <c r="AK30" s="104">
        <v>27.272727272727273</v>
      </c>
      <c r="AL30" s="104">
        <v>72.3</v>
      </c>
      <c r="AM30" s="104">
        <v>53.7</v>
      </c>
      <c r="AO30" s="104">
        <f t="shared" si="9"/>
        <v>2.0095693779904309</v>
      </c>
      <c r="AP30" s="104">
        <f t="shared" si="10"/>
        <v>30.1</v>
      </c>
      <c r="AQ30" s="104">
        <f t="shared" si="11"/>
        <v>0.79999999999999716</v>
      </c>
      <c r="AS30" s="104" t="str">
        <f t="shared" si="12"/>
        <v>Warm 가을 Deep</v>
      </c>
      <c r="AU30" s="1220" t="s">
        <v>307</v>
      </c>
      <c r="AV30" s="1223" t="s">
        <v>289</v>
      </c>
      <c r="AW30" s="92" t="s">
        <v>295</v>
      </c>
      <c r="AX30" s="1231" t="s">
        <v>322</v>
      </c>
      <c r="AY30" s="1223" t="s">
        <v>309</v>
      </c>
      <c r="AZ30" s="592" t="s">
        <v>339</v>
      </c>
    </row>
    <row r="31" spans="2:55" x14ac:dyDescent="0.4">
      <c r="B31" s="99" t="s">
        <v>255</v>
      </c>
      <c r="C31" s="99">
        <v>2</v>
      </c>
      <c r="D31" s="99">
        <v>5</v>
      </c>
      <c r="E31" s="205">
        <v>138</v>
      </c>
      <c r="F31" s="205">
        <v>118</v>
      </c>
      <c r="G31" s="205">
        <v>104</v>
      </c>
      <c r="H31" s="206">
        <f t="shared" si="3"/>
        <v>24.705882352941178</v>
      </c>
      <c r="I31" s="206">
        <f t="shared" si="4"/>
        <v>24.6</v>
      </c>
      <c r="J31" s="206">
        <f t="shared" si="5"/>
        <v>54.1</v>
      </c>
      <c r="L31" s="99" t="s">
        <v>255</v>
      </c>
      <c r="M31" s="99">
        <v>4.5</v>
      </c>
      <c r="N31" s="99">
        <v>1.5</v>
      </c>
      <c r="O31" s="157">
        <v>24</v>
      </c>
      <c r="P31" s="157">
        <v>18.7</v>
      </c>
      <c r="Q31" s="157">
        <v>52.5</v>
      </c>
      <c r="S31" s="157">
        <f t="shared" si="6"/>
        <v>0</v>
      </c>
      <c r="T31" s="157">
        <f t="shared" si="7"/>
        <v>-2</v>
      </c>
      <c r="U31" s="157">
        <f t="shared" si="8"/>
        <v>5</v>
      </c>
      <c r="W31" s="99" t="s">
        <v>255</v>
      </c>
      <c r="X31" s="99">
        <v>7.5</v>
      </c>
      <c r="Y31" s="99">
        <v>7.5</v>
      </c>
      <c r="Z31" s="207">
        <v>28.59375</v>
      </c>
      <c r="AA31" s="207">
        <v>53.300000000000004</v>
      </c>
      <c r="AB31" s="207">
        <v>94.1</v>
      </c>
      <c r="AD31" s="207">
        <f t="shared" si="13"/>
        <v>5.064338235294116</v>
      </c>
      <c r="AE31" s="207">
        <f t="shared" si="14"/>
        <v>-0.39999999999999858</v>
      </c>
      <c r="AF31" s="207">
        <f t="shared" si="15"/>
        <v>56.8</v>
      </c>
      <c r="AH31" s="99" t="s">
        <v>255</v>
      </c>
      <c r="AI31" s="99">
        <v>7</v>
      </c>
      <c r="AJ31" s="99">
        <v>4</v>
      </c>
      <c r="AK31" s="208">
        <v>28.571428571428573</v>
      </c>
      <c r="AL31" s="208">
        <v>76.099999999999994</v>
      </c>
      <c r="AM31" s="208">
        <v>54.1</v>
      </c>
      <c r="AO31" s="208">
        <f t="shared" si="9"/>
        <v>1.2987012987012996</v>
      </c>
      <c r="AP31" s="208">
        <f t="shared" si="10"/>
        <v>3.7999999999999972</v>
      </c>
      <c r="AQ31" s="208">
        <f t="shared" si="11"/>
        <v>0.39999999999999858</v>
      </c>
      <c r="AS31" s="208" t="str">
        <f t="shared" si="12"/>
        <v>Warm 가을 Deep</v>
      </c>
      <c r="AU31" s="1221"/>
      <c r="AV31" s="1224"/>
      <c r="AW31" s="92" t="s">
        <v>297</v>
      </c>
      <c r="AX31" s="1225"/>
      <c r="AY31" s="1224"/>
      <c r="AZ31" s="592" t="s">
        <v>341</v>
      </c>
    </row>
    <row r="32" spans="2:55" ht="13.5" customHeight="1" x14ac:dyDescent="0.4">
      <c r="B32" s="99" t="s">
        <v>255</v>
      </c>
      <c r="C32" s="99">
        <v>2</v>
      </c>
      <c r="D32" s="99">
        <v>5.5</v>
      </c>
      <c r="E32" s="210">
        <v>151</v>
      </c>
      <c r="F32" s="210">
        <v>131</v>
      </c>
      <c r="G32" s="210">
        <v>117</v>
      </c>
      <c r="H32" s="211">
        <f t="shared" si="3"/>
        <v>24.705882352941178</v>
      </c>
      <c r="I32" s="211">
        <f t="shared" si="4"/>
        <v>22.5</v>
      </c>
      <c r="J32" s="211">
        <f t="shared" si="5"/>
        <v>59.199999999999996</v>
      </c>
      <c r="L32" s="99" t="s">
        <v>255</v>
      </c>
      <c r="M32" s="99">
        <v>1.5</v>
      </c>
      <c r="N32" s="99">
        <v>5</v>
      </c>
      <c r="O32" s="157">
        <v>24</v>
      </c>
      <c r="P32" s="157">
        <v>18.7</v>
      </c>
      <c r="Q32" s="157">
        <v>52.5</v>
      </c>
      <c r="S32" s="157">
        <f t="shared" si="6"/>
        <v>0</v>
      </c>
      <c r="T32" s="157">
        <f t="shared" si="7"/>
        <v>0</v>
      </c>
      <c r="U32" s="157">
        <f t="shared" si="8"/>
        <v>0</v>
      </c>
      <c r="W32" s="99" t="s">
        <v>255</v>
      </c>
      <c r="X32" s="99">
        <v>2.5</v>
      </c>
      <c r="Y32" s="99">
        <v>3</v>
      </c>
      <c r="Z32" s="139">
        <v>22.857142857142858</v>
      </c>
      <c r="AA32" s="139">
        <v>52.5</v>
      </c>
      <c r="AB32" s="139">
        <v>31.4</v>
      </c>
      <c r="AD32" s="139">
        <f t="shared" si="13"/>
        <v>-5.7366071428571423</v>
      </c>
      <c r="AE32" s="139">
        <f t="shared" si="14"/>
        <v>-0.80000000000000426</v>
      </c>
      <c r="AF32" s="139">
        <f t="shared" si="15"/>
        <v>-62.699999999999996</v>
      </c>
      <c r="AH32" s="99" t="s">
        <v>255</v>
      </c>
      <c r="AI32" s="99">
        <v>4</v>
      </c>
      <c r="AJ32" s="99">
        <v>4.5</v>
      </c>
      <c r="AK32" s="212">
        <v>25.3125</v>
      </c>
      <c r="AL32" s="212">
        <v>46.400000000000006</v>
      </c>
      <c r="AM32" s="212">
        <v>54.1</v>
      </c>
      <c r="AO32" s="212">
        <f t="shared" si="9"/>
        <v>-3.258928571428573</v>
      </c>
      <c r="AP32" s="212">
        <f t="shared" si="10"/>
        <v>-29.699999999999989</v>
      </c>
      <c r="AQ32" s="212">
        <f t="shared" si="11"/>
        <v>0</v>
      </c>
      <c r="AS32" s="212" t="str">
        <f t="shared" si="12"/>
        <v>Cool 겨울 Deep</v>
      </c>
      <c r="AU32" s="1221"/>
      <c r="AV32" s="1223" t="s">
        <v>291</v>
      </c>
      <c r="AW32" s="92" t="s">
        <v>294</v>
      </c>
      <c r="AX32" s="1225"/>
      <c r="AY32" s="1223" t="s">
        <v>324</v>
      </c>
      <c r="AZ32" s="592" t="s">
        <v>312</v>
      </c>
    </row>
    <row r="33" spans="2:59" ht="14.25" customHeight="1" thickBot="1" x14ac:dyDescent="0.45">
      <c r="B33" s="99" t="s">
        <v>255</v>
      </c>
      <c r="C33" s="99">
        <v>2</v>
      </c>
      <c r="D33" s="99">
        <v>6</v>
      </c>
      <c r="E33" s="213">
        <v>164</v>
      </c>
      <c r="F33" s="213">
        <v>143</v>
      </c>
      <c r="G33" s="213">
        <v>129</v>
      </c>
      <c r="H33" s="214">
        <f t="shared" si="3"/>
        <v>24</v>
      </c>
      <c r="I33" s="214">
        <f t="shared" si="4"/>
        <v>21.3</v>
      </c>
      <c r="J33" s="214">
        <f t="shared" si="5"/>
        <v>64.3</v>
      </c>
      <c r="L33" s="99" t="s">
        <v>255</v>
      </c>
      <c r="M33" s="99">
        <v>5.5</v>
      </c>
      <c r="N33" s="99">
        <v>2</v>
      </c>
      <c r="O33" s="214">
        <v>24</v>
      </c>
      <c r="P33" s="214">
        <v>21.3</v>
      </c>
      <c r="Q33" s="214">
        <v>64.3</v>
      </c>
      <c r="S33" s="214">
        <f t="shared" si="6"/>
        <v>0</v>
      </c>
      <c r="T33" s="214">
        <f t="shared" si="7"/>
        <v>2.6000000000000014</v>
      </c>
      <c r="U33" s="214">
        <f t="shared" si="8"/>
        <v>11.799999999999997</v>
      </c>
      <c r="W33" s="99" t="s">
        <v>255</v>
      </c>
      <c r="X33" s="99">
        <v>7</v>
      </c>
      <c r="Y33" s="99">
        <v>7</v>
      </c>
      <c r="Z33" s="215">
        <v>27.692307692307693</v>
      </c>
      <c r="AA33" s="215">
        <v>52.5</v>
      </c>
      <c r="AB33" s="215">
        <v>87.5</v>
      </c>
      <c r="AD33" s="215">
        <f t="shared" si="13"/>
        <v>4.8351648351648358</v>
      </c>
      <c r="AE33" s="215">
        <f t="shared" si="14"/>
        <v>0</v>
      </c>
      <c r="AF33" s="215">
        <f t="shared" si="15"/>
        <v>56.1</v>
      </c>
      <c r="AH33" s="99" t="s">
        <v>255</v>
      </c>
      <c r="AI33" s="99">
        <v>2</v>
      </c>
      <c r="AJ33" s="99">
        <v>5</v>
      </c>
      <c r="AK33" s="206">
        <v>24.705882352941178</v>
      </c>
      <c r="AL33" s="206">
        <v>24.6</v>
      </c>
      <c r="AM33" s="206">
        <v>54.1</v>
      </c>
      <c r="AO33" s="206">
        <f t="shared" si="9"/>
        <v>-0.60661764705882248</v>
      </c>
      <c r="AP33" s="206">
        <f t="shared" si="10"/>
        <v>-21.800000000000004</v>
      </c>
      <c r="AQ33" s="206">
        <f t="shared" si="11"/>
        <v>0</v>
      </c>
      <c r="AS33" s="206" t="str">
        <f t="shared" si="12"/>
        <v>Cool 겨울 Bright</v>
      </c>
      <c r="AU33" s="1229"/>
      <c r="AV33" s="1230"/>
      <c r="AW33" s="593" t="s">
        <v>296</v>
      </c>
      <c r="AX33" s="1230"/>
      <c r="AY33" s="1230"/>
      <c r="AZ33" s="594" t="s">
        <v>313</v>
      </c>
    </row>
    <row r="34" spans="2:59" ht="13.5" customHeight="1" x14ac:dyDescent="0.4">
      <c r="B34" s="99" t="s">
        <v>255</v>
      </c>
      <c r="C34" s="99">
        <v>2</v>
      </c>
      <c r="D34" s="99">
        <v>6.5</v>
      </c>
      <c r="E34" s="216">
        <v>177</v>
      </c>
      <c r="F34" s="216">
        <v>157</v>
      </c>
      <c r="G34" s="216">
        <v>142</v>
      </c>
      <c r="H34" s="217">
        <f t="shared" si="3"/>
        <v>25.714285714285715</v>
      </c>
      <c r="I34" s="217">
        <f t="shared" si="4"/>
        <v>19.8</v>
      </c>
      <c r="J34" s="217">
        <f t="shared" si="5"/>
        <v>69.399999999999991</v>
      </c>
      <c r="L34" s="99" t="s">
        <v>255</v>
      </c>
      <c r="M34" s="99">
        <v>2</v>
      </c>
      <c r="N34" s="99">
        <v>6</v>
      </c>
      <c r="O34" s="214">
        <v>24</v>
      </c>
      <c r="P34" s="214">
        <v>21.3</v>
      </c>
      <c r="Q34" s="214">
        <v>64.3</v>
      </c>
      <c r="S34" s="214">
        <f t="shared" si="6"/>
        <v>0</v>
      </c>
      <c r="T34" s="214">
        <f t="shared" si="7"/>
        <v>0</v>
      </c>
      <c r="U34" s="214">
        <f t="shared" si="8"/>
        <v>0</v>
      </c>
      <c r="W34" s="99" t="s">
        <v>255</v>
      </c>
      <c r="X34" s="99">
        <v>6.5</v>
      </c>
      <c r="Y34" s="99">
        <v>6.5</v>
      </c>
      <c r="Z34" s="218">
        <v>27.476635514018692</v>
      </c>
      <c r="AA34" s="218">
        <v>51.9</v>
      </c>
      <c r="AB34" s="218">
        <v>80.800000000000011</v>
      </c>
      <c r="AD34" s="218">
        <f t="shared" si="13"/>
        <v>-0.21567217828900098</v>
      </c>
      <c r="AE34" s="218">
        <f t="shared" si="14"/>
        <v>-0.60000000000000142</v>
      </c>
      <c r="AF34" s="218">
        <f t="shared" si="15"/>
        <v>-6.6999999999999886</v>
      </c>
      <c r="AH34" s="99" t="s">
        <v>255</v>
      </c>
      <c r="AI34" s="99">
        <v>4.5</v>
      </c>
      <c r="AJ34" s="99">
        <v>2</v>
      </c>
      <c r="AK34" s="206">
        <v>24.705882352941178</v>
      </c>
      <c r="AL34" s="206">
        <v>24.6</v>
      </c>
      <c r="AM34" s="206">
        <v>54.1</v>
      </c>
      <c r="AO34" s="206">
        <f t="shared" si="9"/>
        <v>0</v>
      </c>
      <c r="AP34" s="206">
        <f t="shared" si="10"/>
        <v>0</v>
      </c>
      <c r="AQ34" s="206">
        <f t="shared" si="11"/>
        <v>0</v>
      </c>
      <c r="AS34" s="206" t="str">
        <f t="shared" si="12"/>
        <v>Cool 겨울 Bright</v>
      </c>
    </row>
    <row r="35" spans="2:59" ht="13.5" customHeight="1" x14ac:dyDescent="0.4">
      <c r="B35" s="99" t="s">
        <v>255</v>
      </c>
      <c r="C35" s="99">
        <v>2</v>
      </c>
      <c r="D35" s="99">
        <v>7</v>
      </c>
      <c r="E35" s="219">
        <v>190</v>
      </c>
      <c r="F35" s="219">
        <v>170</v>
      </c>
      <c r="G35" s="219">
        <v>155</v>
      </c>
      <c r="H35" s="220">
        <f t="shared" si="3"/>
        <v>25.714285714285715</v>
      </c>
      <c r="I35" s="220">
        <f t="shared" si="4"/>
        <v>18.399999999999999</v>
      </c>
      <c r="J35" s="220">
        <f t="shared" si="5"/>
        <v>74.5</v>
      </c>
      <c r="L35" s="99" t="s">
        <v>255</v>
      </c>
      <c r="M35" s="99">
        <v>3.5</v>
      </c>
      <c r="N35" s="99">
        <v>3</v>
      </c>
      <c r="O35" s="221">
        <v>24.25531914893617</v>
      </c>
      <c r="P35" s="221">
        <v>44.3</v>
      </c>
      <c r="Q35" s="221">
        <v>41.6</v>
      </c>
      <c r="S35" s="221">
        <f t="shared" si="6"/>
        <v>0.25531914893617014</v>
      </c>
      <c r="T35" s="221">
        <f t="shared" si="7"/>
        <v>22.999999999999996</v>
      </c>
      <c r="U35" s="221">
        <f t="shared" si="8"/>
        <v>-22.699999999999996</v>
      </c>
      <c r="W35" s="99" t="s">
        <v>255</v>
      </c>
      <c r="X35" s="99">
        <v>4</v>
      </c>
      <c r="Y35" s="99">
        <v>4</v>
      </c>
      <c r="Z35" s="155">
        <v>24.923076923076923</v>
      </c>
      <c r="AA35" s="155">
        <v>51.6</v>
      </c>
      <c r="AB35" s="155">
        <v>49.4</v>
      </c>
      <c r="AD35" s="155">
        <f t="shared" si="13"/>
        <v>-2.5535585909417691</v>
      </c>
      <c r="AE35" s="155">
        <f t="shared" si="14"/>
        <v>-0.29999999999999716</v>
      </c>
      <c r="AF35" s="155">
        <f t="shared" si="15"/>
        <v>-31.400000000000013</v>
      </c>
      <c r="AH35" s="99" t="s">
        <v>255</v>
      </c>
      <c r="AI35" s="99">
        <v>4.5</v>
      </c>
      <c r="AJ35" s="99">
        <v>4.5</v>
      </c>
      <c r="AK35" s="222">
        <v>25.833333333333332</v>
      </c>
      <c r="AL35" s="222">
        <v>51.1</v>
      </c>
      <c r="AM35" s="222">
        <v>55.300000000000004</v>
      </c>
      <c r="AO35" s="222">
        <f t="shared" si="9"/>
        <v>1.1274509803921546</v>
      </c>
      <c r="AP35" s="222">
        <f t="shared" si="10"/>
        <v>26.5</v>
      </c>
      <c r="AQ35" s="222">
        <f t="shared" si="11"/>
        <v>1.2000000000000028</v>
      </c>
      <c r="AS35" s="222" t="str">
        <f t="shared" si="12"/>
        <v>Cool 겨울 Deep</v>
      </c>
      <c r="AU35" s="165" t="s">
        <v>271</v>
      </c>
    </row>
    <row r="36" spans="2:59" ht="13.5" customHeight="1" x14ac:dyDescent="0.4">
      <c r="B36" s="99" t="s">
        <v>255</v>
      </c>
      <c r="C36" s="99">
        <v>2</v>
      </c>
      <c r="D36" s="99">
        <v>7.5</v>
      </c>
      <c r="E36" s="223">
        <v>203</v>
      </c>
      <c r="F36" s="223">
        <v>183</v>
      </c>
      <c r="G36" s="223">
        <v>168</v>
      </c>
      <c r="H36" s="224">
        <f t="shared" si="3"/>
        <v>25.714285714285715</v>
      </c>
      <c r="I36" s="224">
        <f t="shared" si="4"/>
        <v>17.2</v>
      </c>
      <c r="J36" s="224">
        <f t="shared" si="5"/>
        <v>79.600000000000009</v>
      </c>
      <c r="L36" s="99" t="s">
        <v>255</v>
      </c>
      <c r="M36" s="99">
        <v>4</v>
      </c>
      <c r="N36" s="99">
        <v>2.5</v>
      </c>
      <c r="O36" s="117">
        <v>24.285714285714285</v>
      </c>
      <c r="P36" s="117">
        <v>36.199999999999996</v>
      </c>
      <c r="Q36" s="117">
        <v>45.5</v>
      </c>
      <c r="S36" s="117">
        <f t="shared" si="6"/>
        <v>3.0395136778114562E-2</v>
      </c>
      <c r="T36" s="117">
        <f t="shared" si="7"/>
        <v>-8.1000000000000014</v>
      </c>
      <c r="U36" s="117">
        <f t="shared" si="8"/>
        <v>3.8999999999999986</v>
      </c>
      <c r="W36" s="99" t="s">
        <v>255</v>
      </c>
      <c r="X36" s="99">
        <v>6</v>
      </c>
      <c r="Y36" s="99">
        <v>6</v>
      </c>
      <c r="Z36" s="225">
        <v>26.938775510204081</v>
      </c>
      <c r="AA36" s="225">
        <v>51.6</v>
      </c>
      <c r="AB36" s="225">
        <v>74.5</v>
      </c>
      <c r="AD36" s="225">
        <f t="shared" si="13"/>
        <v>2.015698587127158</v>
      </c>
      <c r="AE36" s="225">
        <f t="shared" si="14"/>
        <v>0</v>
      </c>
      <c r="AF36" s="225">
        <f t="shared" si="15"/>
        <v>25.1</v>
      </c>
      <c r="AH36" s="99" t="s">
        <v>255</v>
      </c>
      <c r="AI36" s="99">
        <v>2.5</v>
      </c>
      <c r="AJ36" s="99">
        <v>5</v>
      </c>
      <c r="AK36" s="226">
        <v>24.878048780487806</v>
      </c>
      <c r="AL36" s="226">
        <v>29.099999999999998</v>
      </c>
      <c r="AM36" s="226">
        <v>55.300000000000004</v>
      </c>
      <c r="AO36" s="226">
        <f t="shared" si="9"/>
        <v>-0.95528455284552649</v>
      </c>
      <c r="AP36" s="226">
        <f t="shared" si="10"/>
        <v>-22.000000000000004</v>
      </c>
      <c r="AQ36" s="226">
        <f t="shared" si="11"/>
        <v>0</v>
      </c>
      <c r="AS36" s="226" t="str">
        <f t="shared" si="12"/>
        <v>Cool 겨울 Bright</v>
      </c>
      <c r="AU36" s="149"/>
      <c r="AV36" s="149" t="s">
        <v>17</v>
      </c>
      <c r="AW36" s="149" t="s">
        <v>191</v>
      </c>
      <c r="AX36" s="149" t="s">
        <v>196</v>
      </c>
      <c r="AY36" s="92" t="s">
        <v>152</v>
      </c>
      <c r="AZ36" s="92" t="s">
        <v>153</v>
      </c>
      <c r="BA36" s="92" t="s">
        <v>154</v>
      </c>
      <c r="BB36" s="92" t="s">
        <v>193</v>
      </c>
      <c r="BC36" s="92" t="s">
        <v>192</v>
      </c>
      <c r="BD36" s="92" t="s">
        <v>194</v>
      </c>
      <c r="BE36" s="149" t="s">
        <v>265</v>
      </c>
    </row>
    <row r="37" spans="2:59" ht="13.5" customHeight="1" x14ac:dyDescent="0.4">
      <c r="B37" s="99" t="s">
        <v>255</v>
      </c>
      <c r="C37" s="99">
        <v>2</v>
      </c>
      <c r="D37" s="99">
        <v>8</v>
      </c>
      <c r="E37" s="227">
        <v>216</v>
      </c>
      <c r="F37" s="227">
        <v>196</v>
      </c>
      <c r="G37" s="227">
        <v>181</v>
      </c>
      <c r="H37" s="228">
        <f t="shared" si="3"/>
        <v>25.714285714285715</v>
      </c>
      <c r="I37" s="228">
        <f t="shared" si="4"/>
        <v>16.2</v>
      </c>
      <c r="J37" s="228">
        <f t="shared" si="5"/>
        <v>84.7</v>
      </c>
      <c r="L37" s="99" t="s">
        <v>255</v>
      </c>
      <c r="M37" s="99">
        <v>2.5</v>
      </c>
      <c r="N37" s="99">
        <v>4</v>
      </c>
      <c r="O37" s="117">
        <v>24.285714285714285</v>
      </c>
      <c r="P37" s="117">
        <v>36.199999999999996</v>
      </c>
      <c r="Q37" s="117">
        <v>45.5</v>
      </c>
      <c r="S37" s="117">
        <f t="shared" si="6"/>
        <v>0</v>
      </c>
      <c r="T37" s="117">
        <f t="shared" si="7"/>
        <v>0</v>
      </c>
      <c r="U37" s="117">
        <f t="shared" si="8"/>
        <v>0</v>
      </c>
      <c r="W37" s="99" t="s">
        <v>255</v>
      </c>
      <c r="X37" s="99">
        <v>5.5</v>
      </c>
      <c r="Y37" s="99">
        <v>5.5</v>
      </c>
      <c r="Z37" s="229">
        <v>26.966292134831459</v>
      </c>
      <c r="AA37" s="229">
        <v>51.4</v>
      </c>
      <c r="AB37" s="229">
        <v>67.800000000000011</v>
      </c>
      <c r="AD37" s="229">
        <f t="shared" si="13"/>
        <v>2.7516624627377695E-2</v>
      </c>
      <c r="AE37" s="229">
        <f t="shared" si="14"/>
        <v>-0.20000000000000284</v>
      </c>
      <c r="AF37" s="229">
        <f t="shared" si="15"/>
        <v>-6.6999999999999886</v>
      </c>
      <c r="AH37" s="99" t="s">
        <v>255</v>
      </c>
      <c r="AI37" s="99">
        <v>4.5</v>
      </c>
      <c r="AJ37" s="99">
        <v>2.5</v>
      </c>
      <c r="AK37" s="226">
        <v>24.878048780487806</v>
      </c>
      <c r="AL37" s="226">
        <v>29.099999999999998</v>
      </c>
      <c r="AM37" s="226">
        <v>55.300000000000004</v>
      </c>
      <c r="AO37" s="226">
        <f t="shared" si="9"/>
        <v>0</v>
      </c>
      <c r="AP37" s="226">
        <f t="shared" si="10"/>
        <v>0</v>
      </c>
      <c r="AQ37" s="226">
        <f t="shared" si="11"/>
        <v>0</v>
      </c>
      <c r="AS37" s="226" t="str">
        <f t="shared" si="12"/>
        <v>Cool 겨울 Bright</v>
      </c>
      <c r="AU37" s="149" t="s">
        <v>112</v>
      </c>
      <c r="AV37" s="171" t="s">
        <v>263</v>
      </c>
      <c r="AW37" s="171">
        <v>7.16</v>
      </c>
      <c r="AX37" s="171">
        <v>3.52</v>
      </c>
      <c r="AY37" s="171">
        <v>205</v>
      </c>
      <c r="AZ37" s="171">
        <v>173</v>
      </c>
      <c r="BA37" s="171">
        <v>143</v>
      </c>
      <c r="BB37" s="172">
        <f>IF(MAX(AY37,AZ37,BA37)=AY37,60*(AZ37-BA37)/(MAX(AY37,AZ37,BA37)-MIN(AY37,AZ37,BA37)),IF(MAX(AY37,AZ37,BA37)=AZ37,(120+(60*(BA37-AY37)/(MAX(AY37,AZ37,BA37)-MIN(AY37,AZ37,BA37)))),IF(MAX(AY37,AZ37,BA37)=BA37,(240+(60*(AY37-AZ37)/(MAX(AY37,AZ37,BA37)-MIN(AY37,AZ37,BA37)))),0)))</f>
        <v>29.032258064516128</v>
      </c>
      <c r="BC37" s="172">
        <f>ROUND((MAX(AY37/255, AZ37/255, BA37/255) - MIN(AY37/255, AZ37/255, BA37/255))/MAX(AY37/255, AZ37/255, BA37/255),3)*100</f>
        <v>30.2</v>
      </c>
      <c r="BD37" s="172">
        <f>ROUND(MAX(AY37/255, AZ37/255, BA37/255),3)*100</f>
        <v>80.400000000000006</v>
      </c>
      <c r="BE37" s="149">
        <f>BD37-BC37</f>
        <v>50.2</v>
      </c>
    </row>
    <row r="38" spans="2:59" ht="13.5" customHeight="1" x14ac:dyDescent="0.4">
      <c r="B38" s="99" t="s">
        <v>255</v>
      </c>
      <c r="C38" s="99">
        <v>2</v>
      </c>
      <c r="D38" s="99">
        <v>8.5</v>
      </c>
      <c r="E38" s="230">
        <v>230</v>
      </c>
      <c r="F38" s="230">
        <v>210</v>
      </c>
      <c r="G38" s="230">
        <v>194</v>
      </c>
      <c r="H38" s="231">
        <f t="shared" si="3"/>
        <v>26.666666666666668</v>
      </c>
      <c r="I38" s="231">
        <f t="shared" si="4"/>
        <v>15.7</v>
      </c>
      <c r="J38" s="231">
        <f t="shared" si="5"/>
        <v>90.2</v>
      </c>
      <c r="L38" s="99" t="s">
        <v>255</v>
      </c>
      <c r="M38" s="99">
        <v>2.5</v>
      </c>
      <c r="N38" s="99">
        <v>4.5</v>
      </c>
      <c r="O38" s="164">
        <v>24.285714285714285</v>
      </c>
      <c r="P38" s="164">
        <v>32.6</v>
      </c>
      <c r="Q38" s="164">
        <v>50.6</v>
      </c>
      <c r="S38" s="164">
        <f t="shared" si="6"/>
        <v>0</v>
      </c>
      <c r="T38" s="164">
        <f t="shared" si="7"/>
        <v>-3.5999999999999943</v>
      </c>
      <c r="U38" s="164">
        <f t="shared" si="8"/>
        <v>5.1000000000000014</v>
      </c>
      <c r="W38" s="99" t="s">
        <v>255</v>
      </c>
      <c r="X38" s="99">
        <v>8</v>
      </c>
      <c r="Y38" s="99">
        <v>7.5</v>
      </c>
      <c r="Z38" s="232">
        <v>28.396946564885496</v>
      </c>
      <c r="AA38" s="232">
        <v>51.4</v>
      </c>
      <c r="AB38" s="232">
        <v>100</v>
      </c>
      <c r="AD38" s="232">
        <f t="shared" si="13"/>
        <v>1.4306544300540374</v>
      </c>
      <c r="AE38" s="232">
        <f t="shared" si="14"/>
        <v>0</v>
      </c>
      <c r="AF38" s="232">
        <f t="shared" si="15"/>
        <v>32.199999999999989</v>
      </c>
      <c r="AH38" s="99" t="s">
        <v>255</v>
      </c>
      <c r="AI38" s="99">
        <v>1</v>
      </c>
      <c r="AJ38" s="99">
        <v>5.5</v>
      </c>
      <c r="AK38" s="111">
        <v>21.176470588235293</v>
      </c>
      <c r="AL38" s="111">
        <v>11.899999999999999</v>
      </c>
      <c r="AM38" s="111">
        <v>56.100000000000009</v>
      </c>
      <c r="AO38" s="111">
        <f t="shared" si="9"/>
        <v>-3.7015781922525122</v>
      </c>
      <c r="AP38" s="111">
        <f t="shared" si="10"/>
        <v>-17.2</v>
      </c>
      <c r="AQ38" s="111">
        <f t="shared" si="11"/>
        <v>0.80000000000000426</v>
      </c>
      <c r="AS38" s="111" t="str">
        <f t="shared" si="12"/>
        <v>Cool 겨울 Bright</v>
      </c>
      <c r="AU38" s="149" t="s">
        <v>76</v>
      </c>
      <c r="AV38" s="176" t="s">
        <v>263</v>
      </c>
      <c r="AW38" s="176">
        <v>6.17</v>
      </c>
      <c r="AX38" s="176">
        <v>3.52</v>
      </c>
      <c r="AY38" s="176">
        <v>179</v>
      </c>
      <c r="AZ38" s="176">
        <v>147</v>
      </c>
      <c r="BA38" s="176">
        <v>118</v>
      </c>
      <c r="BB38" s="177">
        <f>IF(MAX(AY38,AZ38,BA38)=AY38,60*(AZ38-BA38)/(MAX(AY38,AZ38,BA38)-MIN(AY38,AZ38,BA38)),IF(MAX(AY38,AZ38,BA38)=AZ38,(120+(60*(BA38-AY38)/(MAX(AY38,AZ38,BA38)-MIN(AY38,AZ38,BA38)))),IF(MAX(AY38,AZ38,BA38)=BA38,(240+(60*(AY38-AZ38)/(MAX(AY38,AZ38,BA38)-MIN(AY38,AZ38,BA38)))),0)))</f>
        <v>28.524590163934427</v>
      </c>
      <c r="BC38" s="177">
        <f>ROUND((MAX(AY38/255, AZ38/255, BA38/255) - MIN(AY38/255, AZ38/255, BA38/255))/MAX(AY38/255, AZ38/255, BA38/255),3)*100</f>
        <v>34.1</v>
      </c>
      <c r="BD38" s="177">
        <f>ROUND(MAX(AY38/255, AZ38/255, BA38/255),3)*100</f>
        <v>70.199999999999989</v>
      </c>
      <c r="BE38" s="149">
        <f>BD38-BC38</f>
        <v>36.099999999999987</v>
      </c>
    </row>
    <row r="39" spans="2:59" ht="13.5" customHeight="1" x14ac:dyDescent="0.4">
      <c r="B39" s="99" t="s">
        <v>255</v>
      </c>
      <c r="C39" s="99">
        <v>2</v>
      </c>
      <c r="D39" s="99">
        <v>9</v>
      </c>
      <c r="E39" s="233">
        <v>244</v>
      </c>
      <c r="F39" s="233">
        <v>224</v>
      </c>
      <c r="G39" s="233">
        <v>206</v>
      </c>
      <c r="H39" s="234">
        <f t="shared" si="3"/>
        <v>28.421052631578949</v>
      </c>
      <c r="I39" s="234">
        <f t="shared" si="4"/>
        <v>15.6</v>
      </c>
      <c r="J39" s="234">
        <f t="shared" si="5"/>
        <v>95.7</v>
      </c>
      <c r="L39" s="99" t="s">
        <v>255</v>
      </c>
      <c r="M39" s="99">
        <v>3.5</v>
      </c>
      <c r="N39" s="99">
        <v>3.5</v>
      </c>
      <c r="O39" s="235">
        <v>24.444444444444443</v>
      </c>
      <c r="P39" s="235">
        <v>49.5</v>
      </c>
      <c r="Q39" s="235">
        <v>42.699999999999996</v>
      </c>
      <c r="S39" s="235">
        <f t="shared" si="6"/>
        <v>0.15873015873015817</v>
      </c>
      <c r="T39" s="235">
        <f t="shared" si="7"/>
        <v>16.899999999999999</v>
      </c>
      <c r="U39" s="235">
        <f t="shared" si="8"/>
        <v>-7.9000000000000057</v>
      </c>
      <c r="W39" s="99" t="s">
        <v>255</v>
      </c>
      <c r="X39" s="99">
        <v>4.5</v>
      </c>
      <c r="Y39" s="99">
        <v>4.5</v>
      </c>
      <c r="Z39" s="222">
        <v>25.833333333333332</v>
      </c>
      <c r="AA39" s="222">
        <v>51.1</v>
      </c>
      <c r="AB39" s="222">
        <v>55.300000000000004</v>
      </c>
      <c r="AD39" s="222">
        <f t="shared" si="13"/>
        <v>-2.5636132315521643</v>
      </c>
      <c r="AE39" s="222">
        <f t="shared" si="14"/>
        <v>-0.29999999999999716</v>
      </c>
      <c r="AF39" s="222">
        <f t="shared" si="15"/>
        <v>-44.699999999999996</v>
      </c>
      <c r="AH39" s="99" t="s">
        <v>255</v>
      </c>
      <c r="AI39" s="99">
        <v>5</v>
      </c>
      <c r="AJ39" s="99">
        <v>1</v>
      </c>
      <c r="AK39" s="111">
        <v>21.176470588235293</v>
      </c>
      <c r="AL39" s="111">
        <v>11.899999999999999</v>
      </c>
      <c r="AM39" s="111">
        <v>56.100000000000009</v>
      </c>
      <c r="AO39" s="111">
        <f t="shared" si="9"/>
        <v>0</v>
      </c>
      <c r="AP39" s="111">
        <f t="shared" si="10"/>
        <v>0</v>
      </c>
      <c r="AQ39" s="111">
        <f t="shared" si="11"/>
        <v>0</v>
      </c>
      <c r="AS39" s="111" t="str">
        <f t="shared" si="12"/>
        <v>Cool 겨울 Bright</v>
      </c>
      <c r="AU39" s="149" t="s">
        <v>40</v>
      </c>
      <c r="AV39" s="180" t="s">
        <v>264</v>
      </c>
      <c r="AW39" s="180">
        <v>7.16</v>
      </c>
      <c r="AX39" s="180">
        <v>3.52</v>
      </c>
      <c r="AY39" s="180">
        <v>208</v>
      </c>
      <c r="AZ39" s="180">
        <v>171</v>
      </c>
      <c r="BA39" s="180">
        <v>151</v>
      </c>
      <c r="BB39" s="181">
        <f>IF(MAX(AY39,AZ39,BA39)=AY39,60*(AZ39-BA39)/(MAX(AY39,AZ39,BA39)-MIN(AY39,AZ39,BA39)),IF(MAX(AY39,AZ39,BA39)=AZ39,(120+(60*(BA39-AY39)/(MAX(AY39,AZ39,BA39)-MIN(AY39,AZ39,BA39)))),IF(MAX(AY39,AZ39,BA39)=BA39,(240+(60*(AY39-AZ39)/(MAX(AY39,AZ39,BA39)-MIN(AY39,AZ39,BA39)))),0)))</f>
        <v>21.05263157894737</v>
      </c>
      <c r="BC39" s="181">
        <f>ROUND((MAX(AY39/255, AZ39/255, BA39/255) - MIN(AY39/255, AZ39/255, BA39/255))/MAX(AY39/255, AZ39/255, BA39/255),3)*100</f>
        <v>27.400000000000002</v>
      </c>
      <c r="BD39" s="181">
        <f>ROUND(MAX(AY39/255, AZ39/255, BA39/255),3)*100</f>
        <v>81.599999999999994</v>
      </c>
      <c r="BE39" s="149">
        <f>BD39-BC39</f>
        <v>54.199999999999989</v>
      </c>
    </row>
    <row r="40" spans="2:59" ht="13.5" customHeight="1" x14ac:dyDescent="0.4">
      <c r="B40" s="99" t="s">
        <v>255</v>
      </c>
      <c r="C40" s="99">
        <v>2.5</v>
      </c>
      <c r="D40" s="99">
        <v>2</v>
      </c>
      <c r="E40" s="236">
        <v>75</v>
      </c>
      <c r="F40" s="236">
        <v>56</v>
      </c>
      <c r="G40" s="236">
        <v>46</v>
      </c>
      <c r="H40" s="103">
        <f t="shared" si="3"/>
        <v>20.689655172413794</v>
      </c>
      <c r="I40" s="103">
        <f t="shared" si="4"/>
        <v>38.700000000000003</v>
      </c>
      <c r="J40" s="103">
        <f t="shared" si="5"/>
        <v>29.4</v>
      </c>
      <c r="L40" s="99" t="s">
        <v>255</v>
      </c>
      <c r="M40" s="99">
        <v>4</v>
      </c>
      <c r="N40" s="99">
        <v>3</v>
      </c>
      <c r="O40" s="131">
        <v>24.489795918367346</v>
      </c>
      <c r="P40" s="131">
        <v>41.199999999999996</v>
      </c>
      <c r="Q40" s="131">
        <v>46.7</v>
      </c>
      <c r="S40" s="131">
        <f t="shared" si="6"/>
        <v>4.5351473922902841E-2</v>
      </c>
      <c r="T40" s="131">
        <f t="shared" si="7"/>
        <v>-8.3000000000000043</v>
      </c>
      <c r="U40" s="131">
        <f t="shared" si="8"/>
        <v>4.0000000000000071</v>
      </c>
      <c r="W40" s="99" t="s">
        <v>255</v>
      </c>
      <c r="X40" s="99">
        <v>5</v>
      </c>
      <c r="Y40" s="99">
        <v>5</v>
      </c>
      <c r="Z40" s="237">
        <v>26.25</v>
      </c>
      <c r="AA40" s="237">
        <v>51</v>
      </c>
      <c r="AB40" s="237">
        <v>61.6</v>
      </c>
      <c r="AD40" s="237">
        <f t="shared" si="13"/>
        <v>0.41666666666666785</v>
      </c>
      <c r="AE40" s="237">
        <f t="shared" si="14"/>
        <v>-0.10000000000000142</v>
      </c>
      <c r="AF40" s="237">
        <f t="shared" si="15"/>
        <v>6.2999999999999972</v>
      </c>
      <c r="AH40" s="99" t="s">
        <v>255</v>
      </c>
      <c r="AI40" s="99">
        <v>5</v>
      </c>
      <c r="AJ40" s="99">
        <v>4.5</v>
      </c>
      <c r="AK40" s="202">
        <v>25.822784810126581</v>
      </c>
      <c r="AL40" s="202">
        <v>54.900000000000006</v>
      </c>
      <c r="AM40" s="202">
        <v>56.499999999999993</v>
      </c>
      <c r="AO40" s="202">
        <f t="shared" si="9"/>
        <v>4.6463142218912878</v>
      </c>
      <c r="AP40" s="202">
        <f t="shared" si="10"/>
        <v>43.000000000000007</v>
      </c>
      <c r="AQ40" s="202">
        <f t="shared" si="11"/>
        <v>0.39999999999998437</v>
      </c>
      <c r="AS40" s="202" t="str">
        <f t="shared" si="12"/>
        <v>Cool 겨울 Deep</v>
      </c>
      <c r="AU40" s="149" t="s">
        <v>2</v>
      </c>
      <c r="AV40" s="186" t="s">
        <v>264</v>
      </c>
      <c r="AW40" s="186">
        <v>6.17</v>
      </c>
      <c r="AX40" s="186">
        <v>3.52</v>
      </c>
      <c r="AY40" s="186">
        <v>182</v>
      </c>
      <c r="AZ40" s="186">
        <v>145</v>
      </c>
      <c r="BA40" s="186">
        <v>125</v>
      </c>
      <c r="BB40" s="187">
        <f>IF(MAX(AY40,AZ40,BA40)=AY40,60*(AZ40-BA40)/(MAX(AY40,AZ40,BA40)-MIN(AY40,AZ40,BA40)),IF(MAX(AY40,AZ40,BA40)=AZ40,(120+(60*(BA40-AY40)/(MAX(AY40,AZ40,BA40)-MIN(AY40,AZ40,BA40)))),IF(MAX(AY40,AZ40,BA40)=BA40,(240+(60*(AY40-AZ40)/(MAX(AY40,AZ40,BA40)-MIN(AY40,AZ40,BA40)))),0)))</f>
        <v>21.05263157894737</v>
      </c>
      <c r="BC40" s="187">
        <f>ROUND((MAX(AY40/255, AZ40/255, BA40/255) - MIN(AY40/255, AZ40/255, BA40/255))/MAX(AY40/255, AZ40/255, BA40/255),3)*100</f>
        <v>31.3</v>
      </c>
      <c r="BD40" s="187">
        <f>ROUND(MAX(AY40/255, AZ40/255, BA40/255),3)*100</f>
        <v>71.399999999999991</v>
      </c>
      <c r="BE40" s="149">
        <f>BD40-BC40</f>
        <v>40.099999999999994</v>
      </c>
    </row>
    <row r="41" spans="2:59" ht="13.5" customHeight="1" x14ac:dyDescent="0.4">
      <c r="B41" s="99" t="s">
        <v>255</v>
      </c>
      <c r="C41" s="99">
        <v>2.5</v>
      </c>
      <c r="D41" s="99">
        <v>2.5</v>
      </c>
      <c r="E41" s="238">
        <v>78</v>
      </c>
      <c r="F41" s="238">
        <v>55</v>
      </c>
      <c r="G41" s="238">
        <v>42</v>
      </c>
      <c r="H41" s="129">
        <f t="shared" si="3"/>
        <v>21.666666666666668</v>
      </c>
      <c r="I41" s="129">
        <f t="shared" si="4"/>
        <v>46.2</v>
      </c>
      <c r="J41" s="129">
        <f t="shared" si="5"/>
        <v>30.599999999999998</v>
      </c>
      <c r="L41" s="99" t="s">
        <v>255</v>
      </c>
      <c r="M41" s="99">
        <v>3</v>
      </c>
      <c r="N41" s="99">
        <v>4</v>
      </c>
      <c r="O41" s="131">
        <v>24.489795918367346</v>
      </c>
      <c r="P41" s="131">
        <v>41.199999999999996</v>
      </c>
      <c r="Q41" s="131">
        <v>46.7</v>
      </c>
      <c r="S41" s="131">
        <f t="shared" si="6"/>
        <v>0</v>
      </c>
      <c r="T41" s="131">
        <f t="shared" si="7"/>
        <v>0</v>
      </c>
      <c r="U41" s="131">
        <f t="shared" si="8"/>
        <v>0</v>
      </c>
      <c r="W41" s="99" t="s">
        <v>255</v>
      </c>
      <c r="X41" s="99">
        <v>7</v>
      </c>
      <c r="Y41" s="99">
        <v>7.5</v>
      </c>
      <c r="Z41" s="239">
        <v>28.235294117647058</v>
      </c>
      <c r="AA41" s="239">
        <v>50.2</v>
      </c>
      <c r="AB41" s="239">
        <v>92.9</v>
      </c>
      <c r="AD41" s="239">
        <f t="shared" si="13"/>
        <v>1.985294117647058</v>
      </c>
      <c r="AE41" s="239">
        <f t="shared" si="14"/>
        <v>-0.79999999999999716</v>
      </c>
      <c r="AF41" s="239">
        <f t="shared" si="15"/>
        <v>31.300000000000004</v>
      </c>
      <c r="AH41" s="99" t="s">
        <v>255</v>
      </c>
      <c r="AI41" s="99">
        <v>3</v>
      </c>
      <c r="AJ41" s="99">
        <v>5</v>
      </c>
      <c r="AK41" s="240">
        <v>25.2</v>
      </c>
      <c r="AL41" s="240">
        <v>34.5</v>
      </c>
      <c r="AM41" s="240">
        <v>56.899999999999991</v>
      </c>
      <c r="AO41" s="240">
        <f t="shared" si="9"/>
        <v>-0.62278481012658204</v>
      </c>
      <c r="AP41" s="240">
        <f t="shared" si="10"/>
        <v>-20.400000000000006</v>
      </c>
      <c r="AQ41" s="240">
        <f t="shared" si="11"/>
        <v>0.39999999999999858</v>
      </c>
      <c r="AS41" s="240" t="str">
        <f t="shared" si="12"/>
        <v>Cool 겨울 Deep</v>
      </c>
      <c r="AU41" s="1233" t="s">
        <v>272</v>
      </c>
      <c r="AV41" s="1234"/>
      <c r="AW41" s="1234"/>
      <c r="AX41" s="1234"/>
      <c r="AY41" s="1234"/>
      <c r="AZ41" s="1234"/>
      <c r="BA41" s="1234"/>
      <c r="BB41" s="1234"/>
      <c r="BC41" s="1234"/>
      <c r="BD41" s="1235"/>
      <c r="BE41" s="84">
        <f>BE38+((BE37-BE38)/2)</f>
        <v>43.149999999999991</v>
      </c>
    </row>
    <row r="42" spans="2:59" ht="13.5" customHeight="1" x14ac:dyDescent="0.4">
      <c r="B42" s="99" t="s">
        <v>255</v>
      </c>
      <c r="C42" s="99">
        <v>2.5</v>
      </c>
      <c r="D42" s="99">
        <v>3</v>
      </c>
      <c r="E42" s="241">
        <v>80</v>
      </c>
      <c r="F42" s="241">
        <v>54</v>
      </c>
      <c r="G42" s="241">
        <v>38</v>
      </c>
      <c r="H42" s="139">
        <f t="shared" si="3"/>
        <v>22.857142857142858</v>
      </c>
      <c r="I42" s="139">
        <f t="shared" si="4"/>
        <v>52.5</v>
      </c>
      <c r="J42" s="139">
        <f t="shared" si="5"/>
        <v>31.4</v>
      </c>
      <c r="L42" s="99" t="s">
        <v>255</v>
      </c>
      <c r="M42" s="99">
        <v>3</v>
      </c>
      <c r="N42" s="99">
        <v>4.5</v>
      </c>
      <c r="O42" s="185">
        <v>24.489795918367346</v>
      </c>
      <c r="P42" s="185">
        <v>37.1</v>
      </c>
      <c r="Q42" s="185">
        <v>51.800000000000004</v>
      </c>
      <c r="S42" s="185">
        <f t="shared" si="6"/>
        <v>0</v>
      </c>
      <c r="T42" s="185">
        <f t="shared" si="7"/>
        <v>-4.0999999999999943</v>
      </c>
      <c r="U42" s="185">
        <f t="shared" si="8"/>
        <v>5.1000000000000014</v>
      </c>
      <c r="W42" s="99" t="s">
        <v>255</v>
      </c>
      <c r="X42" s="99">
        <v>7.5</v>
      </c>
      <c r="Y42" s="99">
        <v>7</v>
      </c>
      <c r="Z42" s="239">
        <v>28.235294117647058</v>
      </c>
      <c r="AA42" s="239">
        <v>50.2</v>
      </c>
      <c r="AB42" s="239">
        <v>92.9</v>
      </c>
      <c r="AD42" s="239">
        <f t="shared" si="13"/>
        <v>0</v>
      </c>
      <c r="AE42" s="239">
        <f t="shared" si="14"/>
        <v>0</v>
      </c>
      <c r="AF42" s="239">
        <f t="shared" si="15"/>
        <v>0</v>
      </c>
      <c r="AH42" s="99" t="s">
        <v>255</v>
      </c>
      <c r="AI42" s="99">
        <v>4.5</v>
      </c>
      <c r="AJ42" s="99">
        <v>3</v>
      </c>
      <c r="AK42" s="240">
        <v>25.2</v>
      </c>
      <c r="AL42" s="240">
        <v>34.5</v>
      </c>
      <c r="AM42" s="240">
        <v>56.899999999999991</v>
      </c>
      <c r="AO42" s="240">
        <f t="shared" si="9"/>
        <v>0</v>
      </c>
      <c r="AP42" s="240">
        <f t="shared" si="10"/>
        <v>0</v>
      </c>
      <c r="AQ42" s="240">
        <f t="shared" si="11"/>
        <v>0</v>
      </c>
      <c r="AS42" s="240" t="str">
        <f t="shared" si="12"/>
        <v>Cool 겨울 Deep</v>
      </c>
      <c r="AU42" s="1233" t="s">
        <v>281</v>
      </c>
      <c r="AV42" s="1234"/>
      <c r="AW42" s="1234"/>
      <c r="AX42" s="1234"/>
      <c r="AY42" s="1234"/>
      <c r="AZ42" s="1234"/>
      <c r="BA42" s="1234"/>
      <c r="BB42" s="1234"/>
      <c r="BC42" s="1234"/>
      <c r="BD42" s="1235"/>
      <c r="BE42" s="84">
        <f>BE40+((BE39-BE40)/2)</f>
        <v>47.149999999999991</v>
      </c>
    </row>
    <row r="43" spans="2:59" x14ac:dyDescent="0.4">
      <c r="B43" s="99" t="s">
        <v>255</v>
      </c>
      <c r="C43" s="99">
        <v>2.5</v>
      </c>
      <c r="D43" s="99">
        <v>3.5</v>
      </c>
      <c r="E43" s="242">
        <v>83</v>
      </c>
      <c r="F43" s="242">
        <v>53</v>
      </c>
      <c r="G43" s="242">
        <v>34</v>
      </c>
      <c r="H43" s="151">
        <f t="shared" si="3"/>
        <v>23.26530612244898</v>
      </c>
      <c r="I43" s="151">
        <f t="shared" si="4"/>
        <v>59</v>
      </c>
      <c r="J43" s="151">
        <f t="shared" si="5"/>
        <v>32.5</v>
      </c>
      <c r="L43" s="99" t="s">
        <v>255</v>
      </c>
      <c r="M43" s="99">
        <v>3.5</v>
      </c>
      <c r="N43" s="99">
        <v>1</v>
      </c>
      <c r="O43" s="243">
        <v>24.705882352941178</v>
      </c>
      <c r="P43" s="243">
        <v>18.5</v>
      </c>
      <c r="Q43" s="243">
        <v>36.1</v>
      </c>
      <c r="S43" s="243">
        <f t="shared" si="6"/>
        <v>0.21608643457383181</v>
      </c>
      <c r="T43" s="243">
        <f t="shared" si="7"/>
        <v>-18.600000000000001</v>
      </c>
      <c r="U43" s="243">
        <f t="shared" si="8"/>
        <v>-15.700000000000003</v>
      </c>
      <c r="W43" s="99" t="s">
        <v>255</v>
      </c>
      <c r="X43" s="99">
        <v>3.5</v>
      </c>
      <c r="Y43" s="99">
        <v>3.5</v>
      </c>
      <c r="Z43" s="235">
        <v>24.444444444444443</v>
      </c>
      <c r="AA43" s="235">
        <v>49.5</v>
      </c>
      <c r="AB43" s="235">
        <v>42.699999999999996</v>
      </c>
      <c r="AD43" s="235">
        <f t="shared" si="13"/>
        <v>-3.7908496732026151</v>
      </c>
      <c r="AE43" s="235">
        <f t="shared" si="14"/>
        <v>-0.70000000000000284</v>
      </c>
      <c r="AF43" s="235">
        <f t="shared" si="15"/>
        <v>-50.20000000000001</v>
      </c>
      <c r="AH43" s="99" t="s">
        <v>255</v>
      </c>
      <c r="AI43" s="99">
        <v>5.5</v>
      </c>
      <c r="AJ43" s="99">
        <v>4.5</v>
      </c>
      <c r="AK43" s="154">
        <v>26.511627906976745</v>
      </c>
      <c r="AL43" s="154">
        <v>58.9</v>
      </c>
      <c r="AM43" s="154">
        <v>57.3</v>
      </c>
      <c r="AO43" s="154">
        <f t="shared" si="9"/>
        <v>1.3116279069767458</v>
      </c>
      <c r="AP43" s="154">
        <f t="shared" si="10"/>
        <v>24.4</v>
      </c>
      <c r="AQ43" s="154">
        <f t="shared" si="11"/>
        <v>0.40000000000000568</v>
      </c>
      <c r="AS43" s="154" t="str">
        <f t="shared" si="12"/>
        <v>Warm 가을 Deep</v>
      </c>
    </row>
    <row r="44" spans="2:59" ht="13.5" customHeight="1" x14ac:dyDescent="0.4">
      <c r="B44" s="99" t="s">
        <v>255</v>
      </c>
      <c r="C44" s="99">
        <v>2.5</v>
      </c>
      <c r="D44" s="99">
        <v>4</v>
      </c>
      <c r="E44" s="244">
        <v>116</v>
      </c>
      <c r="F44" s="244">
        <v>91</v>
      </c>
      <c r="G44" s="244">
        <v>74</v>
      </c>
      <c r="H44" s="117">
        <f t="shared" si="3"/>
        <v>24.285714285714285</v>
      </c>
      <c r="I44" s="117">
        <f t="shared" si="4"/>
        <v>36.199999999999996</v>
      </c>
      <c r="J44" s="117">
        <f t="shared" si="5"/>
        <v>45.5</v>
      </c>
      <c r="L44" s="99" t="s">
        <v>255</v>
      </c>
      <c r="M44" s="99">
        <v>4</v>
      </c>
      <c r="N44" s="99">
        <v>1</v>
      </c>
      <c r="O44" s="245">
        <v>24.705882352941178</v>
      </c>
      <c r="P44" s="245">
        <v>16.3</v>
      </c>
      <c r="Q44" s="245">
        <v>40.799999999999997</v>
      </c>
      <c r="S44" s="245">
        <f t="shared" si="6"/>
        <v>0</v>
      </c>
      <c r="T44" s="245">
        <f t="shared" si="7"/>
        <v>-2.1999999999999993</v>
      </c>
      <c r="U44" s="245">
        <f t="shared" si="8"/>
        <v>4.6999999999999957</v>
      </c>
      <c r="W44" s="99" t="s">
        <v>255</v>
      </c>
      <c r="X44" s="99">
        <v>6.5</v>
      </c>
      <c r="Y44" s="99">
        <v>7</v>
      </c>
      <c r="Z44" s="246">
        <v>27.522935779816514</v>
      </c>
      <c r="AA44" s="246">
        <v>49.5</v>
      </c>
      <c r="AB44" s="246">
        <v>86.3</v>
      </c>
      <c r="AD44" s="246">
        <f t="shared" si="13"/>
        <v>3.0784913353720711</v>
      </c>
      <c r="AE44" s="246">
        <f t="shared" si="14"/>
        <v>0</v>
      </c>
      <c r="AF44" s="246">
        <f t="shared" si="15"/>
        <v>43.6</v>
      </c>
      <c r="AH44" s="99" t="s">
        <v>255</v>
      </c>
      <c r="AI44" s="99">
        <v>1.5</v>
      </c>
      <c r="AJ44" s="99">
        <v>5.5</v>
      </c>
      <c r="AK44" s="162">
        <v>25.384615384615383</v>
      </c>
      <c r="AL44" s="162">
        <v>17.7</v>
      </c>
      <c r="AM44" s="162">
        <v>57.599999999999994</v>
      </c>
      <c r="AO44" s="162">
        <f t="shared" si="9"/>
        <v>-1.1270125223613618</v>
      </c>
      <c r="AP44" s="162">
        <f t="shared" si="10"/>
        <v>-41.2</v>
      </c>
      <c r="AQ44" s="162">
        <f t="shared" si="11"/>
        <v>0.29999999999999716</v>
      </c>
      <c r="AS44" s="162" t="str">
        <f t="shared" si="12"/>
        <v>Cool 겨울 Bright</v>
      </c>
      <c r="AU44" s="165" t="s">
        <v>334</v>
      </c>
    </row>
    <row r="45" spans="2:59" ht="13.5" customHeight="1" x14ac:dyDescent="0.4">
      <c r="B45" s="99" t="s">
        <v>255</v>
      </c>
      <c r="C45" s="99">
        <v>2.5</v>
      </c>
      <c r="D45" s="99">
        <v>4.5</v>
      </c>
      <c r="E45" s="247">
        <v>129</v>
      </c>
      <c r="F45" s="247">
        <v>104</v>
      </c>
      <c r="G45" s="247">
        <v>87</v>
      </c>
      <c r="H45" s="164">
        <f t="shared" si="3"/>
        <v>24.285714285714285</v>
      </c>
      <c r="I45" s="164">
        <f t="shared" si="4"/>
        <v>32.6</v>
      </c>
      <c r="J45" s="164">
        <f t="shared" si="5"/>
        <v>50.6</v>
      </c>
      <c r="L45" s="99" t="s">
        <v>250</v>
      </c>
      <c r="M45" s="99">
        <v>1</v>
      </c>
      <c r="N45" s="99">
        <v>4</v>
      </c>
      <c r="O45" s="245">
        <v>24.705882352941178</v>
      </c>
      <c r="P45" s="245">
        <v>16.3</v>
      </c>
      <c r="Q45" s="245">
        <v>40.799999999999997</v>
      </c>
      <c r="S45" s="245">
        <f t="shared" si="6"/>
        <v>0</v>
      </c>
      <c r="T45" s="245">
        <f t="shared" si="7"/>
        <v>0</v>
      </c>
      <c r="U45" s="245">
        <f t="shared" si="8"/>
        <v>0</v>
      </c>
      <c r="W45" s="99" t="s">
        <v>255</v>
      </c>
      <c r="X45" s="99">
        <v>6</v>
      </c>
      <c r="Y45" s="99">
        <v>6.5</v>
      </c>
      <c r="Z45" s="248">
        <v>27</v>
      </c>
      <c r="AA45" s="248">
        <v>49</v>
      </c>
      <c r="AB45" s="248">
        <v>80</v>
      </c>
      <c r="AD45" s="248">
        <f t="shared" si="13"/>
        <v>-0.52293577981651396</v>
      </c>
      <c r="AE45" s="248">
        <f t="shared" si="14"/>
        <v>-0.5</v>
      </c>
      <c r="AF45" s="248">
        <f t="shared" si="15"/>
        <v>-6.2999999999999972</v>
      </c>
      <c r="AH45" s="99" t="s">
        <v>255</v>
      </c>
      <c r="AI45" s="99">
        <v>5</v>
      </c>
      <c r="AJ45" s="99">
        <v>1.5</v>
      </c>
      <c r="AK45" s="162">
        <v>25.384615384615383</v>
      </c>
      <c r="AL45" s="162">
        <v>17.7</v>
      </c>
      <c r="AM45" s="162">
        <v>57.599999999999994</v>
      </c>
      <c r="AO45" s="162">
        <f t="shared" si="9"/>
        <v>0</v>
      </c>
      <c r="AP45" s="162">
        <f t="shared" si="10"/>
        <v>0</v>
      </c>
      <c r="AQ45" s="162">
        <f t="shared" si="11"/>
        <v>0</v>
      </c>
      <c r="AS45" s="162" t="str">
        <f t="shared" si="12"/>
        <v>Cool 겨울 Bright</v>
      </c>
      <c r="AU45" s="149" t="s">
        <v>335</v>
      </c>
      <c r="AV45" s="92" t="s">
        <v>336</v>
      </c>
      <c r="AW45" s="149" t="s">
        <v>17</v>
      </c>
      <c r="AX45" s="149" t="s">
        <v>191</v>
      </c>
      <c r="AY45" s="149" t="s">
        <v>196</v>
      </c>
      <c r="AZ45" s="92" t="s">
        <v>152</v>
      </c>
      <c r="BA45" s="92" t="s">
        <v>153</v>
      </c>
      <c r="BB45" s="92" t="s">
        <v>154</v>
      </c>
      <c r="BC45" s="92" t="s">
        <v>193</v>
      </c>
      <c r="BD45" s="92" t="s">
        <v>192</v>
      </c>
      <c r="BE45" s="92" t="s">
        <v>194</v>
      </c>
      <c r="BF45" s="149" t="s">
        <v>265</v>
      </c>
      <c r="BG45" s="149" t="s">
        <v>337</v>
      </c>
    </row>
    <row r="46" spans="2:59" ht="13.5" customHeight="1" x14ac:dyDescent="0.4">
      <c r="B46" s="99" t="s">
        <v>255</v>
      </c>
      <c r="C46" s="99">
        <v>2.5</v>
      </c>
      <c r="D46" s="99">
        <v>5</v>
      </c>
      <c r="E46" s="249">
        <v>141</v>
      </c>
      <c r="F46" s="249">
        <v>117</v>
      </c>
      <c r="G46" s="249">
        <v>100</v>
      </c>
      <c r="H46" s="226">
        <f t="shared" si="3"/>
        <v>24.878048780487806</v>
      </c>
      <c r="I46" s="226">
        <f t="shared" si="4"/>
        <v>29.099999999999998</v>
      </c>
      <c r="J46" s="226">
        <f t="shared" si="5"/>
        <v>55.300000000000004</v>
      </c>
      <c r="L46" s="99" t="s">
        <v>255</v>
      </c>
      <c r="M46" s="99">
        <v>1</v>
      </c>
      <c r="N46" s="99">
        <v>4.5</v>
      </c>
      <c r="O46" s="102">
        <v>24.705882352941178</v>
      </c>
      <c r="P46" s="102">
        <v>14.499999999999998</v>
      </c>
      <c r="Q46" s="102">
        <v>45.9</v>
      </c>
      <c r="S46" s="102">
        <f t="shared" si="6"/>
        <v>0</v>
      </c>
      <c r="T46" s="102">
        <f t="shared" si="7"/>
        <v>-1.8000000000000025</v>
      </c>
      <c r="U46" s="102">
        <f t="shared" si="8"/>
        <v>5.1000000000000014</v>
      </c>
      <c r="W46" s="99" t="s">
        <v>255</v>
      </c>
      <c r="X46" s="99">
        <v>5.5</v>
      </c>
      <c r="Y46" s="99">
        <v>6</v>
      </c>
      <c r="Z46" s="250">
        <v>27.032967032967033</v>
      </c>
      <c r="AA46" s="250">
        <v>48.699999999999996</v>
      </c>
      <c r="AB46" s="250">
        <v>73.3</v>
      </c>
      <c r="AD46" s="250">
        <f t="shared" si="13"/>
        <v>3.296703296703285E-2</v>
      </c>
      <c r="AE46" s="250">
        <f t="shared" si="14"/>
        <v>-0.30000000000000426</v>
      </c>
      <c r="AF46" s="250">
        <f t="shared" si="15"/>
        <v>-6.7000000000000028</v>
      </c>
      <c r="AH46" s="99" t="s">
        <v>255</v>
      </c>
      <c r="AI46" s="99">
        <v>3.5</v>
      </c>
      <c r="AJ46" s="99">
        <v>5</v>
      </c>
      <c r="AK46" s="251">
        <v>25.263157894736842</v>
      </c>
      <c r="AL46" s="251">
        <v>38.5</v>
      </c>
      <c r="AM46" s="251">
        <v>57.999999999999993</v>
      </c>
      <c r="AO46" s="251">
        <f t="shared" si="9"/>
        <v>-0.12145748987854077</v>
      </c>
      <c r="AP46" s="251">
        <f t="shared" si="10"/>
        <v>20.8</v>
      </c>
      <c r="AQ46" s="251">
        <f t="shared" si="11"/>
        <v>0.39999999999999858</v>
      </c>
      <c r="AS46" s="251" t="str">
        <f t="shared" si="12"/>
        <v>Cool 겨울 Deep</v>
      </c>
      <c r="AU46" s="1232" t="s">
        <v>112</v>
      </c>
      <c r="AV46" s="92" t="s">
        <v>328</v>
      </c>
      <c r="AW46" s="618" t="s">
        <v>333</v>
      </c>
      <c r="AX46" s="618" t="s">
        <v>333</v>
      </c>
      <c r="AY46" s="618" t="s">
        <v>333</v>
      </c>
      <c r="AZ46" s="618">
        <v>240</v>
      </c>
      <c r="BA46" s="618">
        <v>183</v>
      </c>
      <c r="BB46" s="618">
        <v>129</v>
      </c>
      <c r="BC46" s="619">
        <f t="shared" ref="BC46:BC53" si="16">IF(MAX(AZ46,BA46,BB46)=AZ46,60*(BA46-BB46)/(MAX(AZ46,BA46,BB46)-MIN(AZ46,BA46,BB46)),IF(MAX(AZ46,BA46,BB46)=BA46,(120+(60*(BB46-AZ46)/(MAX(AZ46,BA46,BB46)-MIN(AZ46,BA46,BB46)))),IF(MAX(AZ46,BA46,BB46)=BB46,(240+(60*(AZ46-BA46)/(MAX(AZ46,BA46,BB46)-MIN(AZ46,BA46,BB46)))),0)))</f>
        <v>29.189189189189189</v>
      </c>
      <c r="BD46" s="619">
        <f>60-((60-32)/2)</f>
        <v>46</v>
      </c>
      <c r="BE46" s="619">
        <f>100-((100-88)/2)</f>
        <v>94</v>
      </c>
      <c r="BF46" s="617">
        <f>BE46-BD46</f>
        <v>48</v>
      </c>
      <c r="BG46" s="617" t="str">
        <f t="shared" ref="BG46:BG53" si="17">IF(AND((BC46&gt;26),(BC46&lt;=(206))),"Warm","Cool")&amp;" "&amp;IF(IF(AND((BC46&gt;26),(BC46&lt;=(206))),"Warm","Cool")="Cool",IF((BE46-BD46)&gt;47.15,"여름","겨울"),IF((BE46-BD46)&gt;43.15,"봄","가을"))&amp;" "&amp;IF(IF(AND((BC46&gt;26),(BC46&lt;=(206))),"Warm","Cool")="Cool",IF(IF(IF(AND((BC46&gt;26),(BC46&lt;=(206))),"Warm","Cool")="Cool",IF((BE46-BD46)&gt;47.15,"여름","겨울"),IF((BE46-BD46)&gt;47.15,"봄","가을"))="여름",IF((BE46-BD46)&gt;60.6,"Light","Mute"),IF((BE46-BD46)&gt;23.58,"Bright","Deep")),IF(IF(IF(AND((BC46&gt;26),(BC46&lt;=(206))),"Warm","Cool")="Cool",IF((BE46-BD46)&gt;47.15,"여름","겨울"),IF((BE46-BD46)&gt;47.15,"봄","가을"))="봄",IF(BD46&gt;32.47,"Bright","Light"),IF(BD46&gt;32.47,"Deep","Mute")))</f>
        <v>Warm 봄 Bright</v>
      </c>
    </row>
    <row r="47" spans="2:59" ht="13.5" customHeight="1" x14ac:dyDescent="0.4">
      <c r="B47" s="99" t="s">
        <v>255</v>
      </c>
      <c r="C47" s="99">
        <v>2.5</v>
      </c>
      <c r="D47" s="99">
        <v>5.5</v>
      </c>
      <c r="E47" s="252">
        <v>154</v>
      </c>
      <c r="F47" s="252">
        <v>130</v>
      </c>
      <c r="G47" s="252">
        <v>112</v>
      </c>
      <c r="H47" s="253">
        <f t="shared" si="3"/>
        <v>25.714285714285715</v>
      </c>
      <c r="I47" s="253">
        <f t="shared" si="4"/>
        <v>27.3</v>
      </c>
      <c r="J47" s="253">
        <f t="shared" si="5"/>
        <v>60.4</v>
      </c>
      <c r="L47" s="99" t="s">
        <v>255</v>
      </c>
      <c r="M47" s="99">
        <v>2</v>
      </c>
      <c r="N47" s="99">
        <v>4.5</v>
      </c>
      <c r="O47" s="152">
        <v>24.705882352941178</v>
      </c>
      <c r="P47" s="152">
        <v>27.200000000000003</v>
      </c>
      <c r="Q47" s="152">
        <v>49</v>
      </c>
      <c r="S47" s="152">
        <f t="shared" si="6"/>
        <v>0</v>
      </c>
      <c r="T47" s="152">
        <f t="shared" si="7"/>
        <v>12.700000000000005</v>
      </c>
      <c r="U47" s="152">
        <f t="shared" si="8"/>
        <v>3.1000000000000014</v>
      </c>
      <c r="W47" s="99" t="s">
        <v>255</v>
      </c>
      <c r="X47" s="99">
        <v>7</v>
      </c>
      <c r="Y47" s="99">
        <v>8</v>
      </c>
      <c r="Z47" s="254">
        <v>28.524590163934427</v>
      </c>
      <c r="AA47" s="254">
        <v>48.6</v>
      </c>
      <c r="AB47" s="254">
        <v>98.4</v>
      </c>
      <c r="AD47" s="254">
        <f t="shared" si="13"/>
        <v>1.491623130967394</v>
      </c>
      <c r="AE47" s="254">
        <f t="shared" si="14"/>
        <v>-9.9999999999994316E-2</v>
      </c>
      <c r="AF47" s="254">
        <f t="shared" si="15"/>
        <v>25.100000000000009</v>
      </c>
      <c r="AH47" s="99" t="s">
        <v>255</v>
      </c>
      <c r="AI47" s="99">
        <v>4.5</v>
      </c>
      <c r="AJ47" s="99">
        <v>3.5</v>
      </c>
      <c r="AK47" s="251">
        <v>25.263157894736842</v>
      </c>
      <c r="AL47" s="251">
        <v>38.5</v>
      </c>
      <c r="AM47" s="251">
        <v>57.999999999999993</v>
      </c>
      <c r="AO47" s="251">
        <f t="shared" si="9"/>
        <v>0</v>
      </c>
      <c r="AP47" s="251">
        <f t="shared" si="10"/>
        <v>0</v>
      </c>
      <c r="AQ47" s="251">
        <f t="shared" si="11"/>
        <v>0</v>
      </c>
      <c r="AS47" s="251" t="str">
        <f t="shared" si="12"/>
        <v>Cool 겨울 Deep</v>
      </c>
      <c r="AU47" s="1232"/>
      <c r="AV47" s="92" t="s">
        <v>329</v>
      </c>
      <c r="AW47" s="620" t="s">
        <v>332</v>
      </c>
      <c r="AX47" s="620" t="s">
        <v>332</v>
      </c>
      <c r="AY47" s="620" t="s">
        <v>332</v>
      </c>
      <c r="AZ47" s="620">
        <v>209</v>
      </c>
      <c r="BA47" s="620">
        <v>186</v>
      </c>
      <c r="BB47" s="620">
        <v>165</v>
      </c>
      <c r="BC47" s="621">
        <f t="shared" si="16"/>
        <v>28.636363636363637</v>
      </c>
      <c r="BD47" s="621">
        <f>((32-10)/2)+10</f>
        <v>21</v>
      </c>
      <c r="BE47" s="621">
        <f>((88-75)/2)+75.5</f>
        <v>82</v>
      </c>
      <c r="BF47" s="616">
        <f t="shared" ref="BF47:BF53" si="18">BE47-BD47</f>
        <v>61</v>
      </c>
      <c r="BG47" s="616" t="str">
        <f t="shared" si="17"/>
        <v>Warm 봄 Light</v>
      </c>
    </row>
    <row r="48" spans="2:59" x14ac:dyDescent="0.4">
      <c r="B48" s="99" t="s">
        <v>255</v>
      </c>
      <c r="C48" s="99">
        <v>2.5</v>
      </c>
      <c r="D48" s="99">
        <v>6</v>
      </c>
      <c r="E48" s="255">
        <v>168</v>
      </c>
      <c r="F48" s="255">
        <v>143</v>
      </c>
      <c r="G48" s="255">
        <v>125</v>
      </c>
      <c r="H48" s="256">
        <f t="shared" si="3"/>
        <v>25.11627906976744</v>
      </c>
      <c r="I48" s="256">
        <f t="shared" si="4"/>
        <v>25.6</v>
      </c>
      <c r="J48" s="256">
        <f t="shared" si="5"/>
        <v>65.900000000000006</v>
      </c>
      <c r="L48" s="99" t="s">
        <v>255</v>
      </c>
      <c r="M48" s="99">
        <v>4.5</v>
      </c>
      <c r="N48" s="99">
        <v>1</v>
      </c>
      <c r="O48" s="106">
        <v>24.705882352941178</v>
      </c>
      <c r="P48" s="106">
        <v>13.100000000000001</v>
      </c>
      <c r="Q48" s="106">
        <v>51</v>
      </c>
      <c r="S48" s="106">
        <f t="shared" si="6"/>
        <v>0</v>
      </c>
      <c r="T48" s="106">
        <f t="shared" si="7"/>
        <v>-14.100000000000001</v>
      </c>
      <c r="U48" s="106">
        <f t="shared" si="8"/>
        <v>2</v>
      </c>
      <c r="W48" s="99" t="s">
        <v>255</v>
      </c>
      <c r="X48" s="99">
        <v>8</v>
      </c>
      <c r="Y48" s="99">
        <v>7</v>
      </c>
      <c r="Z48" s="254">
        <v>28.524590163934427</v>
      </c>
      <c r="AA48" s="254">
        <v>48.6</v>
      </c>
      <c r="AB48" s="254">
        <v>98.4</v>
      </c>
      <c r="AD48" s="254">
        <f t="shared" si="13"/>
        <v>0</v>
      </c>
      <c r="AE48" s="254">
        <f t="shared" si="14"/>
        <v>0</v>
      </c>
      <c r="AF48" s="254">
        <f t="shared" si="15"/>
        <v>0</v>
      </c>
      <c r="AH48" s="99" t="s">
        <v>255</v>
      </c>
      <c r="AI48" s="99">
        <v>6</v>
      </c>
      <c r="AJ48" s="99">
        <v>4.5</v>
      </c>
      <c r="AK48" s="130">
        <v>26.808510638297872</v>
      </c>
      <c r="AL48" s="130">
        <v>63.1</v>
      </c>
      <c r="AM48" s="130">
        <v>58.4</v>
      </c>
      <c r="AO48" s="130">
        <f t="shared" si="9"/>
        <v>1.545352743561029</v>
      </c>
      <c r="AP48" s="130">
        <f t="shared" si="10"/>
        <v>24.6</v>
      </c>
      <c r="AQ48" s="130">
        <f t="shared" si="11"/>
        <v>0.40000000000000568</v>
      </c>
      <c r="AS48" s="130" t="str">
        <f t="shared" si="12"/>
        <v>Warm 가을 Deep</v>
      </c>
      <c r="AU48" s="1232" t="s">
        <v>76</v>
      </c>
      <c r="AV48" s="92" t="s">
        <v>330</v>
      </c>
      <c r="AW48" s="638" t="s">
        <v>332</v>
      </c>
      <c r="AX48" s="638" t="s">
        <v>332</v>
      </c>
      <c r="AY48" s="638" t="s">
        <v>332</v>
      </c>
      <c r="AZ48" s="638">
        <v>179</v>
      </c>
      <c r="BA48" s="638">
        <v>136</v>
      </c>
      <c r="BB48" s="638">
        <v>96</v>
      </c>
      <c r="BC48" s="639">
        <f t="shared" si="16"/>
        <v>28.91566265060241</v>
      </c>
      <c r="BD48" s="639">
        <f>60-((60-32)/2)</f>
        <v>46</v>
      </c>
      <c r="BE48" s="639">
        <f>75-((75-64)/2)</f>
        <v>69.5</v>
      </c>
      <c r="BF48" s="640">
        <f t="shared" si="18"/>
        <v>23.5</v>
      </c>
      <c r="BG48" s="640" t="str">
        <f t="shared" si="17"/>
        <v>Warm 가을 Deep</v>
      </c>
    </row>
    <row r="49" spans="2:59" x14ac:dyDescent="0.4">
      <c r="B49" s="99" t="s">
        <v>255</v>
      </c>
      <c r="C49" s="99">
        <v>2.5</v>
      </c>
      <c r="D49" s="99">
        <v>6.5</v>
      </c>
      <c r="E49" s="257">
        <v>181</v>
      </c>
      <c r="F49" s="257">
        <v>156</v>
      </c>
      <c r="G49" s="257">
        <v>137</v>
      </c>
      <c r="H49" s="258">
        <f t="shared" si="3"/>
        <v>25.90909090909091</v>
      </c>
      <c r="I49" s="258">
        <f t="shared" si="4"/>
        <v>24.3</v>
      </c>
      <c r="J49" s="258">
        <f t="shared" si="5"/>
        <v>71</v>
      </c>
      <c r="L49" s="99" t="s">
        <v>255</v>
      </c>
      <c r="M49" s="99">
        <v>1</v>
      </c>
      <c r="N49" s="99">
        <v>5</v>
      </c>
      <c r="O49" s="106">
        <v>24.705882352941178</v>
      </c>
      <c r="P49" s="106">
        <v>13.100000000000001</v>
      </c>
      <c r="Q49" s="106">
        <v>51</v>
      </c>
      <c r="S49" s="106">
        <f t="shared" si="6"/>
        <v>0</v>
      </c>
      <c r="T49" s="106">
        <f t="shared" si="7"/>
        <v>0</v>
      </c>
      <c r="U49" s="106">
        <f t="shared" si="8"/>
        <v>0</v>
      </c>
      <c r="W49" s="99" t="s">
        <v>255</v>
      </c>
      <c r="X49" s="99">
        <v>3</v>
      </c>
      <c r="Y49" s="99">
        <v>3</v>
      </c>
      <c r="Z49" s="125">
        <v>21.333333333333332</v>
      </c>
      <c r="AA49" s="125">
        <v>48.4</v>
      </c>
      <c r="AB49" s="125">
        <v>36.5</v>
      </c>
      <c r="AD49" s="125">
        <f t="shared" si="13"/>
        <v>-7.1912568306010947</v>
      </c>
      <c r="AE49" s="125">
        <f t="shared" si="14"/>
        <v>-0.20000000000000284</v>
      </c>
      <c r="AF49" s="125">
        <f t="shared" si="15"/>
        <v>-61.900000000000006</v>
      </c>
      <c r="AH49" s="99" t="s">
        <v>255</v>
      </c>
      <c r="AI49" s="99">
        <v>6.5</v>
      </c>
      <c r="AJ49" s="99">
        <v>4.5</v>
      </c>
      <c r="AK49" s="116">
        <v>27.326732673267326</v>
      </c>
      <c r="AL49" s="116">
        <v>66.900000000000006</v>
      </c>
      <c r="AM49" s="116">
        <v>59.199999999999996</v>
      </c>
      <c r="AO49" s="116">
        <f t="shared" si="9"/>
        <v>0.51822203496945463</v>
      </c>
      <c r="AP49" s="116">
        <f t="shared" si="10"/>
        <v>3.8000000000000043</v>
      </c>
      <c r="AQ49" s="116">
        <f t="shared" si="11"/>
        <v>0.79999999999999716</v>
      </c>
      <c r="AS49" s="116" t="str">
        <f t="shared" si="12"/>
        <v>Warm 가을 Deep</v>
      </c>
      <c r="AU49" s="1232"/>
      <c r="AV49" s="92" t="s">
        <v>331</v>
      </c>
      <c r="AW49" s="641" t="s">
        <v>332</v>
      </c>
      <c r="AX49" s="641" t="s">
        <v>332</v>
      </c>
      <c r="AY49" s="641" t="s">
        <v>332</v>
      </c>
      <c r="AZ49" s="644">
        <v>146</v>
      </c>
      <c r="BA49" s="641">
        <v>130</v>
      </c>
      <c r="BB49" s="641">
        <v>115</v>
      </c>
      <c r="BC49" s="642">
        <f t="shared" si="16"/>
        <v>29.032258064516128</v>
      </c>
      <c r="BD49" s="642">
        <f>((32-10)/2)+10</f>
        <v>21</v>
      </c>
      <c r="BE49" s="642">
        <f>((64-50)/2)+50</f>
        <v>57</v>
      </c>
      <c r="BF49" s="643">
        <f t="shared" si="18"/>
        <v>36</v>
      </c>
      <c r="BG49" s="643" t="str">
        <f t="shared" si="17"/>
        <v>Warm 가을 Mute</v>
      </c>
    </row>
    <row r="50" spans="2:59" ht="13.5" customHeight="1" x14ac:dyDescent="0.4">
      <c r="B50" s="99" t="s">
        <v>255</v>
      </c>
      <c r="C50" s="99">
        <v>2.5</v>
      </c>
      <c r="D50" s="99">
        <v>7</v>
      </c>
      <c r="E50" s="259">
        <v>194</v>
      </c>
      <c r="F50" s="259">
        <v>169</v>
      </c>
      <c r="G50" s="259">
        <v>150</v>
      </c>
      <c r="H50" s="260">
        <f t="shared" si="3"/>
        <v>25.90909090909091</v>
      </c>
      <c r="I50" s="260">
        <f t="shared" si="4"/>
        <v>22.7</v>
      </c>
      <c r="J50" s="260">
        <f t="shared" si="5"/>
        <v>76.099999999999994</v>
      </c>
      <c r="L50" s="99" t="s">
        <v>255</v>
      </c>
      <c r="M50" s="99">
        <v>4.5</v>
      </c>
      <c r="N50" s="99">
        <v>2</v>
      </c>
      <c r="O50" s="206">
        <v>24.705882352941178</v>
      </c>
      <c r="P50" s="206">
        <v>24.6</v>
      </c>
      <c r="Q50" s="206">
        <v>54.1</v>
      </c>
      <c r="S50" s="206">
        <f t="shared" si="6"/>
        <v>0</v>
      </c>
      <c r="T50" s="206">
        <f t="shared" si="7"/>
        <v>11.5</v>
      </c>
      <c r="U50" s="206">
        <f t="shared" si="8"/>
        <v>3.1000000000000014</v>
      </c>
      <c r="W50" s="99" t="s">
        <v>255</v>
      </c>
      <c r="X50" s="99">
        <v>5</v>
      </c>
      <c r="Y50" s="99">
        <v>5.5</v>
      </c>
      <c r="Z50" s="261">
        <v>26.666666666666668</v>
      </c>
      <c r="AA50" s="261">
        <v>47.599999999999994</v>
      </c>
      <c r="AB50" s="261">
        <v>66.7</v>
      </c>
      <c r="AD50" s="261">
        <f t="shared" si="13"/>
        <v>5.3333333333333357</v>
      </c>
      <c r="AE50" s="261">
        <f t="shared" si="14"/>
        <v>-0.80000000000000426</v>
      </c>
      <c r="AF50" s="261">
        <f t="shared" si="15"/>
        <v>30.200000000000003</v>
      </c>
      <c r="AH50" s="99" t="s">
        <v>255</v>
      </c>
      <c r="AI50" s="99">
        <v>4</v>
      </c>
      <c r="AJ50" s="99">
        <v>5</v>
      </c>
      <c r="AK50" s="262">
        <v>25.846153846153847</v>
      </c>
      <c r="AL50" s="262">
        <v>43</v>
      </c>
      <c r="AM50" s="262">
        <v>59.199999999999996</v>
      </c>
      <c r="AO50" s="262">
        <f t="shared" si="9"/>
        <v>-1.4805788271134794</v>
      </c>
      <c r="AP50" s="262">
        <f t="shared" si="10"/>
        <v>-23.900000000000006</v>
      </c>
      <c r="AQ50" s="262">
        <f t="shared" si="11"/>
        <v>0</v>
      </c>
      <c r="AS50" s="262" t="str">
        <f t="shared" si="12"/>
        <v>Cool 겨울 Deep</v>
      </c>
      <c r="AU50" s="1232" t="s">
        <v>40</v>
      </c>
      <c r="AV50" s="92" t="s">
        <v>329</v>
      </c>
      <c r="AW50" s="628" t="s">
        <v>332</v>
      </c>
      <c r="AX50" s="628" t="s">
        <v>332</v>
      </c>
      <c r="AY50" s="628" t="s">
        <v>332</v>
      </c>
      <c r="AZ50" s="628">
        <v>235</v>
      </c>
      <c r="BA50" s="628">
        <v>193</v>
      </c>
      <c r="BB50" s="628">
        <v>171</v>
      </c>
      <c r="BC50" s="629">
        <f t="shared" si="16"/>
        <v>20.625</v>
      </c>
      <c r="BD50" s="629">
        <f>ROUND((MAX(AZ50/255, BA50/255, BB50/255) - MIN(AZ50/255, BA50/255, BB50/255))/MAX(AZ50/255, BA50/255, BB50/255),3)*100</f>
        <v>27.200000000000003</v>
      </c>
      <c r="BE50" s="629">
        <f>100-((100-84)/2)</f>
        <v>92</v>
      </c>
      <c r="BF50" s="630">
        <f t="shared" si="18"/>
        <v>64.8</v>
      </c>
      <c r="BG50" s="630" t="str">
        <f t="shared" si="17"/>
        <v>Cool 여름 Light</v>
      </c>
    </row>
    <row r="51" spans="2:59" ht="13.5" customHeight="1" x14ac:dyDescent="0.4">
      <c r="B51" s="99" t="s">
        <v>255</v>
      </c>
      <c r="C51" s="99">
        <v>2.5</v>
      </c>
      <c r="D51" s="99">
        <v>7.5</v>
      </c>
      <c r="E51" s="263">
        <v>207</v>
      </c>
      <c r="F51" s="263">
        <v>182</v>
      </c>
      <c r="G51" s="263">
        <v>163</v>
      </c>
      <c r="H51" s="264">
        <f t="shared" si="3"/>
        <v>25.90909090909091</v>
      </c>
      <c r="I51" s="264">
        <f t="shared" si="4"/>
        <v>21.3</v>
      </c>
      <c r="J51" s="264">
        <f t="shared" si="5"/>
        <v>81.2</v>
      </c>
      <c r="L51" s="99" t="s">
        <v>255</v>
      </c>
      <c r="M51" s="99">
        <v>2</v>
      </c>
      <c r="N51" s="99">
        <v>5</v>
      </c>
      <c r="O51" s="206">
        <v>24.705882352941178</v>
      </c>
      <c r="P51" s="206">
        <v>24.6</v>
      </c>
      <c r="Q51" s="206">
        <v>54.1</v>
      </c>
      <c r="S51" s="206">
        <f t="shared" si="6"/>
        <v>0</v>
      </c>
      <c r="T51" s="206">
        <f t="shared" si="7"/>
        <v>0</v>
      </c>
      <c r="U51" s="206">
        <f t="shared" si="8"/>
        <v>0</v>
      </c>
      <c r="W51" s="99" t="s">
        <v>255</v>
      </c>
      <c r="X51" s="99">
        <v>4.5</v>
      </c>
      <c r="Y51" s="99">
        <v>5</v>
      </c>
      <c r="Z51" s="265">
        <v>26.301369863013697</v>
      </c>
      <c r="AA51" s="265">
        <v>47.4</v>
      </c>
      <c r="AB51" s="265">
        <v>60.4</v>
      </c>
      <c r="AD51" s="265">
        <f t="shared" si="13"/>
        <v>-0.36529680365297068</v>
      </c>
      <c r="AE51" s="265">
        <f t="shared" si="14"/>
        <v>-0.19999999999999574</v>
      </c>
      <c r="AF51" s="265">
        <f t="shared" si="15"/>
        <v>-6.3000000000000043</v>
      </c>
      <c r="AH51" s="99" t="s">
        <v>255</v>
      </c>
      <c r="AI51" s="99">
        <v>2</v>
      </c>
      <c r="AJ51" s="99">
        <v>5.5</v>
      </c>
      <c r="AK51" s="211">
        <v>24.705882352941178</v>
      </c>
      <c r="AL51" s="211">
        <v>22.5</v>
      </c>
      <c r="AM51" s="211">
        <v>59.199999999999996</v>
      </c>
      <c r="AO51" s="211">
        <f t="shared" si="9"/>
        <v>-1.1402714932126692</v>
      </c>
      <c r="AP51" s="211">
        <f t="shared" si="10"/>
        <v>-20.5</v>
      </c>
      <c r="AQ51" s="211">
        <f t="shared" si="11"/>
        <v>0</v>
      </c>
      <c r="AS51" s="211" t="str">
        <f t="shared" si="12"/>
        <v>Cool 겨울 Bright</v>
      </c>
      <c r="AU51" s="1232"/>
      <c r="AV51" s="92" t="s">
        <v>331</v>
      </c>
      <c r="AW51" s="625" t="s">
        <v>332</v>
      </c>
      <c r="AX51" s="625" t="s">
        <v>332</v>
      </c>
      <c r="AY51" s="625" t="s">
        <v>332</v>
      </c>
      <c r="AZ51" s="625">
        <v>204</v>
      </c>
      <c r="BA51" s="625">
        <v>168</v>
      </c>
      <c r="BB51" s="625">
        <v>149</v>
      </c>
      <c r="BC51" s="626">
        <f t="shared" si="16"/>
        <v>20.727272727272727</v>
      </c>
      <c r="BD51" s="626">
        <f>ROUND(((BE51-BE50)/BE50)*BD50,0)+BD50</f>
        <v>23.200000000000003</v>
      </c>
      <c r="BE51" s="626">
        <f>((83-77)/2)+77</f>
        <v>80</v>
      </c>
      <c r="BF51" s="627">
        <f t="shared" si="18"/>
        <v>56.8</v>
      </c>
      <c r="BG51" s="627" t="str">
        <f t="shared" si="17"/>
        <v>Cool 여름 Mute</v>
      </c>
    </row>
    <row r="52" spans="2:59" ht="13.5" customHeight="1" x14ac:dyDescent="0.4">
      <c r="B52" s="99" t="s">
        <v>255</v>
      </c>
      <c r="C52" s="99">
        <v>2.5</v>
      </c>
      <c r="D52" s="99">
        <v>8</v>
      </c>
      <c r="E52" s="266">
        <v>220</v>
      </c>
      <c r="F52" s="266">
        <v>195</v>
      </c>
      <c r="G52" s="266">
        <v>176</v>
      </c>
      <c r="H52" s="267">
        <f t="shared" si="3"/>
        <v>25.90909090909091</v>
      </c>
      <c r="I52" s="267">
        <f t="shared" si="4"/>
        <v>20</v>
      </c>
      <c r="J52" s="267">
        <f t="shared" si="5"/>
        <v>86.3</v>
      </c>
      <c r="L52" s="99" t="s">
        <v>255</v>
      </c>
      <c r="M52" s="99">
        <v>5</v>
      </c>
      <c r="N52" s="99">
        <v>2</v>
      </c>
      <c r="O52" s="211">
        <v>24.705882352941178</v>
      </c>
      <c r="P52" s="211">
        <v>22.5</v>
      </c>
      <c r="Q52" s="211">
        <v>59.199999999999996</v>
      </c>
      <c r="S52" s="211">
        <f t="shared" si="6"/>
        <v>0</v>
      </c>
      <c r="T52" s="211">
        <f t="shared" si="7"/>
        <v>-2.1000000000000014</v>
      </c>
      <c r="U52" s="211">
        <f t="shared" si="8"/>
        <v>5.0999999999999943</v>
      </c>
      <c r="W52" s="99" t="s">
        <v>255</v>
      </c>
      <c r="X52" s="99">
        <v>6.5</v>
      </c>
      <c r="Y52" s="99">
        <v>7.5</v>
      </c>
      <c r="Z52" s="268">
        <v>27.567567567567568</v>
      </c>
      <c r="AA52" s="268">
        <v>47.4</v>
      </c>
      <c r="AB52" s="268">
        <v>91.8</v>
      </c>
      <c r="AD52" s="268">
        <f t="shared" si="13"/>
        <v>1.2661977045538713</v>
      </c>
      <c r="AE52" s="268">
        <f t="shared" si="14"/>
        <v>0</v>
      </c>
      <c r="AF52" s="268">
        <f t="shared" si="15"/>
        <v>31.4</v>
      </c>
      <c r="AH52" s="99" t="s">
        <v>255</v>
      </c>
      <c r="AI52" s="99">
        <v>5</v>
      </c>
      <c r="AJ52" s="99">
        <v>2</v>
      </c>
      <c r="AK52" s="211">
        <v>24.705882352941178</v>
      </c>
      <c r="AL52" s="211">
        <v>22.5</v>
      </c>
      <c r="AM52" s="211">
        <v>59.199999999999996</v>
      </c>
      <c r="AO52" s="211">
        <f t="shared" si="9"/>
        <v>0</v>
      </c>
      <c r="AP52" s="211">
        <f t="shared" si="10"/>
        <v>0</v>
      </c>
      <c r="AQ52" s="211">
        <f t="shared" si="11"/>
        <v>0</v>
      </c>
      <c r="AS52" s="211" t="str">
        <f t="shared" si="12"/>
        <v>Cool 겨울 Bright</v>
      </c>
      <c r="AU52" s="1232" t="s">
        <v>2</v>
      </c>
      <c r="AV52" s="92" t="s">
        <v>328</v>
      </c>
      <c r="AW52" s="632" t="s">
        <v>332</v>
      </c>
      <c r="AX52" s="632" t="s">
        <v>332</v>
      </c>
      <c r="AY52" s="632" t="s">
        <v>332</v>
      </c>
      <c r="AZ52" s="632">
        <v>179</v>
      </c>
      <c r="BA52" s="632">
        <v>144</v>
      </c>
      <c r="BB52" s="632">
        <v>125</v>
      </c>
      <c r="BC52" s="633">
        <f t="shared" si="16"/>
        <v>21.111111111111111</v>
      </c>
      <c r="BD52" s="633">
        <f>ROUND((MAX(AZ52/255, BA52/255, BB52/255) - MIN(AZ52/255, BA52/255, BB52/255))/MAX(AZ52/255, BA52/255, BB52/255),3)*100</f>
        <v>30.2</v>
      </c>
      <c r="BE52" s="633">
        <f>76-((76-64)/2)</f>
        <v>70</v>
      </c>
      <c r="BF52" s="634">
        <f t="shared" si="18"/>
        <v>39.799999999999997</v>
      </c>
      <c r="BG52" s="623" t="str">
        <f t="shared" si="17"/>
        <v>Cool 겨울 Bright</v>
      </c>
    </row>
    <row r="53" spans="2:59" x14ac:dyDescent="0.4">
      <c r="B53" s="99" t="s">
        <v>255</v>
      </c>
      <c r="C53" s="99">
        <v>2.5</v>
      </c>
      <c r="D53" s="99">
        <v>8.5</v>
      </c>
      <c r="E53" s="269">
        <v>234</v>
      </c>
      <c r="F53" s="269">
        <v>209</v>
      </c>
      <c r="G53" s="269">
        <v>188</v>
      </c>
      <c r="H53" s="270">
        <f t="shared" si="3"/>
        <v>27.391304347826086</v>
      </c>
      <c r="I53" s="270">
        <f t="shared" si="4"/>
        <v>19.7</v>
      </c>
      <c r="J53" s="270">
        <f t="shared" si="5"/>
        <v>91.8</v>
      </c>
      <c r="L53" s="99" t="s">
        <v>255</v>
      </c>
      <c r="M53" s="99">
        <v>2</v>
      </c>
      <c r="N53" s="99">
        <v>5.5</v>
      </c>
      <c r="O53" s="211">
        <v>24.705882352941178</v>
      </c>
      <c r="P53" s="211">
        <v>22.5</v>
      </c>
      <c r="Q53" s="211">
        <v>59.199999999999996</v>
      </c>
      <c r="S53" s="211">
        <f t="shared" si="6"/>
        <v>0</v>
      </c>
      <c r="T53" s="211">
        <f t="shared" si="7"/>
        <v>0</v>
      </c>
      <c r="U53" s="211">
        <f t="shared" si="8"/>
        <v>0</v>
      </c>
      <c r="W53" s="99" t="s">
        <v>255</v>
      </c>
      <c r="X53" s="99">
        <v>7.5</v>
      </c>
      <c r="Y53" s="99">
        <v>6.5</v>
      </c>
      <c r="Z53" s="268">
        <v>27.567567567567568</v>
      </c>
      <c r="AA53" s="268">
        <v>47.4</v>
      </c>
      <c r="AB53" s="268">
        <v>91.8</v>
      </c>
      <c r="AD53" s="268">
        <f t="shared" si="13"/>
        <v>0</v>
      </c>
      <c r="AE53" s="268">
        <f t="shared" si="14"/>
        <v>0</v>
      </c>
      <c r="AF53" s="268">
        <f t="shared" si="15"/>
        <v>0</v>
      </c>
      <c r="AH53" s="99" t="s">
        <v>255</v>
      </c>
      <c r="AI53" s="99">
        <v>7</v>
      </c>
      <c r="AJ53" s="99">
        <v>4.5</v>
      </c>
      <c r="AK53" s="108">
        <v>27.777777777777779</v>
      </c>
      <c r="AL53" s="108">
        <v>70.599999999999994</v>
      </c>
      <c r="AM53" s="108">
        <v>60</v>
      </c>
      <c r="AO53" s="108">
        <f t="shared" ref="AO53:AO116" si="19">AK53-AK52</f>
        <v>3.0718954248366011</v>
      </c>
      <c r="AP53" s="108">
        <f t="shared" ref="AP53:AP116" si="20">AL53-AL52</f>
        <v>48.099999999999994</v>
      </c>
      <c r="AQ53" s="108">
        <f t="shared" ref="AQ53:AQ116" si="21">AM53-AM52</f>
        <v>0.80000000000000426</v>
      </c>
      <c r="AS53" s="108" t="str">
        <f t="shared" si="12"/>
        <v>Warm 가을 Deep</v>
      </c>
      <c r="AU53" s="1232"/>
      <c r="AV53" s="92" t="s">
        <v>330</v>
      </c>
      <c r="AW53" s="635" t="s">
        <v>332</v>
      </c>
      <c r="AX53" s="635" t="s">
        <v>332</v>
      </c>
      <c r="AY53" s="635" t="s">
        <v>332</v>
      </c>
      <c r="AZ53" s="635">
        <v>140</v>
      </c>
      <c r="BA53" s="635">
        <v>111</v>
      </c>
      <c r="BB53" s="635">
        <v>95</v>
      </c>
      <c r="BC53" s="636">
        <f t="shared" si="16"/>
        <v>21.333333333333332</v>
      </c>
      <c r="BD53" s="636">
        <v>32</v>
      </c>
      <c r="BE53" s="636">
        <f>((64-46)/2)+46</f>
        <v>55</v>
      </c>
      <c r="BF53" s="637">
        <f t="shared" si="18"/>
        <v>23</v>
      </c>
      <c r="BG53" s="624" t="str">
        <f t="shared" si="17"/>
        <v>Cool 겨울 Deep</v>
      </c>
    </row>
    <row r="54" spans="2:59" x14ac:dyDescent="0.4">
      <c r="B54" s="99" t="s">
        <v>255</v>
      </c>
      <c r="C54" s="99">
        <v>2.5</v>
      </c>
      <c r="D54" s="99">
        <v>9</v>
      </c>
      <c r="E54" s="271">
        <v>248</v>
      </c>
      <c r="F54" s="271">
        <v>222</v>
      </c>
      <c r="G54" s="271">
        <v>201</v>
      </c>
      <c r="H54" s="272">
        <f t="shared" si="3"/>
        <v>26.808510638297872</v>
      </c>
      <c r="I54" s="272">
        <f t="shared" si="4"/>
        <v>19</v>
      </c>
      <c r="J54" s="272">
        <f t="shared" si="5"/>
        <v>97.3</v>
      </c>
      <c r="L54" s="99" t="s">
        <v>255</v>
      </c>
      <c r="M54" s="99">
        <v>4.5</v>
      </c>
      <c r="N54" s="99">
        <v>2.5</v>
      </c>
      <c r="O54" s="226">
        <v>24.878048780487806</v>
      </c>
      <c r="P54" s="226">
        <v>29.099999999999998</v>
      </c>
      <c r="Q54" s="226">
        <v>55.300000000000004</v>
      </c>
      <c r="S54" s="226">
        <f t="shared" si="6"/>
        <v>0.17216642754662814</v>
      </c>
      <c r="T54" s="226">
        <f t="shared" si="7"/>
        <v>6.5999999999999979</v>
      </c>
      <c r="U54" s="226">
        <f t="shared" si="8"/>
        <v>-3.8999999999999915</v>
      </c>
      <c r="W54" s="99" t="s">
        <v>255</v>
      </c>
      <c r="X54" s="99">
        <v>6</v>
      </c>
      <c r="Y54" s="99">
        <v>7</v>
      </c>
      <c r="Z54" s="273">
        <v>27.058823529411764</v>
      </c>
      <c r="AA54" s="273">
        <v>46.800000000000004</v>
      </c>
      <c r="AB54" s="273">
        <v>85.5</v>
      </c>
      <c r="AD54" s="273">
        <f t="shared" si="13"/>
        <v>-0.50874403815580393</v>
      </c>
      <c r="AE54" s="273">
        <f t="shared" si="14"/>
        <v>-0.59999999999999432</v>
      </c>
      <c r="AF54" s="273">
        <f t="shared" si="15"/>
        <v>-6.2999999999999972</v>
      </c>
      <c r="AH54" s="99" t="s">
        <v>255</v>
      </c>
      <c r="AI54" s="99">
        <v>4.5</v>
      </c>
      <c r="AJ54" s="99">
        <v>5</v>
      </c>
      <c r="AK54" s="265">
        <v>26.301369863013697</v>
      </c>
      <c r="AL54" s="265">
        <v>47.4</v>
      </c>
      <c r="AM54" s="265">
        <v>60.4</v>
      </c>
      <c r="AO54" s="265">
        <f t="shared" si="19"/>
        <v>-1.4764079147640814</v>
      </c>
      <c r="AP54" s="265">
        <f t="shared" si="20"/>
        <v>-23.199999999999996</v>
      </c>
      <c r="AQ54" s="265">
        <f t="shared" si="21"/>
        <v>0.39999999999999858</v>
      </c>
      <c r="AS54" s="265" t="str">
        <f t="shared" si="12"/>
        <v>Warm 가을 Mute</v>
      </c>
      <c r="BE54" s="631"/>
    </row>
    <row r="55" spans="2:59" ht="13.5" customHeight="1" x14ac:dyDescent="0.4">
      <c r="B55" s="99" t="s">
        <v>255</v>
      </c>
      <c r="C55" s="99">
        <v>3</v>
      </c>
      <c r="D55" s="99">
        <v>1</v>
      </c>
      <c r="E55" s="274">
        <v>79</v>
      </c>
      <c r="F55" s="274">
        <v>69</v>
      </c>
      <c r="G55" s="274">
        <v>64</v>
      </c>
      <c r="H55" s="275">
        <f t="shared" si="3"/>
        <v>20</v>
      </c>
      <c r="I55" s="275">
        <f t="shared" si="4"/>
        <v>19</v>
      </c>
      <c r="J55" s="275">
        <f t="shared" si="5"/>
        <v>31</v>
      </c>
      <c r="L55" s="99" t="s">
        <v>255</v>
      </c>
      <c r="M55" s="99">
        <v>2.5</v>
      </c>
      <c r="N55" s="99">
        <v>5</v>
      </c>
      <c r="O55" s="226">
        <v>24.878048780487806</v>
      </c>
      <c r="P55" s="226">
        <v>29.099999999999998</v>
      </c>
      <c r="Q55" s="226">
        <v>55.300000000000004</v>
      </c>
      <c r="S55" s="226">
        <f t="shared" si="6"/>
        <v>0</v>
      </c>
      <c r="T55" s="226">
        <f t="shared" si="7"/>
        <v>0</v>
      </c>
      <c r="U55" s="226">
        <f t="shared" si="8"/>
        <v>0</v>
      </c>
      <c r="W55" s="99" t="s">
        <v>255</v>
      </c>
      <c r="X55" s="99">
        <v>3.5</v>
      </c>
      <c r="Y55" s="99">
        <v>4</v>
      </c>
      <c r="Z55" s="145">
        <v>25.263157894736842</v>
      </c>
      <c r="AA55" s="145">
        <v>46.7</v>
      </c>
      <c r="AB55" s="145">
        <v>47.8</v>
      </c>
      <c r="AD55" s="145">
        <f t="shared" si="13"/>
        <v>-1.795665634674922</v>
      </c>
      <c r="AE55" s="145">
        <f t="shared" si="14"/>
        <v>-0.10000000000000142</v>
      </c>
      <c r="AF55" s="145">
        <f t="shared" si="15"/>
        <v>-37.700000000000003</v>
      </c>
      <c r="AH55" s="99" t="s">
        <v>255</v>
      </c>
      <c r="AI55" s="99">
        <v>2.5</v>
      </c>
      <c r="AJ55" s="99">
        <v>5.5</v>
      </c>
      <c r="AK55" s="253">
        <v>25.714285714285715</v>
      </c>
      <c r="AL55" s="253">
        <v>27.3</v>
      </c>
      <c r="AM55" s="253">
        <v>60.4</v>
      </c>
      <c r="AO55" s="253">
        <f t="shared" si="19"/>
        <v>-0.58708414872798187</v>
      </c>
      <c r="AP55" s="253">
        <f t="shared" si="20"/>
        <v>-20.099999999999998</v>
      </c>
      <c r="AQ55" s="253">
        <f t="shared" si="21"/>
        <v>0</v>
      </c>
      <c r="AS55" s="253" t="str">
        <f t="shared" si="12"/>
        <v>Cool 겨울 Bright</v>
      </c>
      <c r="AU55" s="165" t="s">
        <v>275</v>
      </c>
    </row>
    <row r="56" spans="2:59" ht="13.5" customHeight="1" x14ac:dyDescent="0.4">
      <c r="B56" s="99" t="s">
        <v>255</v>
      </c>
      <c r="C56" s="99">
        <v>3</v>
      </c>
      <c r="D56" s="99">
        <v>1.5</v>
      </c>
      <c r="E56" s="276">
        <v>83</v>
      </c>
      <c r="F56" s="276">
        <v>68</v>
      </c>
      <c r="G56" s="276">
        <v>60</v>
      </c>
      <c r="H56" s="107">
        <f t="shared" si="3"/>
        <v>20.869565217391305</v>
      </c>
      <c r="I56" s="107">
        <f t="shared" si="4"/>
        <v>27.700000000000003</v>
      </c>
      <c r="J56" s="107">
        <f t="shared" si="5"/>
        <v>32.5</v>
      </c>
      <c r="L56" s="99" t="s">
        <v>255</v>
      </c>
      <c r="M56" s="99">
        <v>4</v>
      </c>
      <c r="N56" s="99">
        <v>4</v>
      </c>
      <c r="O56" s="155">
        <v>24.923076923076923</v>
      </c>
      <c r="P56" s="155">
        <v>51.6</v>
      </c>
      <c r="Q56" s="155">
        <v>49.4</v>
      </c>
      <c r="S56" s="155">
        <f t="shared" si="6"/>
        <v>4.5028142589117692E-2</v>
      </c>
      <c r="T56" s="155">
        <f t="shared" si="7"/>
        <v>22.500000000000004</v>
      </c>
      <c r="U56" s="155">
        <f t="shared" si="8"/>
        <v>-5.9000000000000057</v>
      </c>
      <c r="W56" s="99" t="s">
        <v>255</v>
      </c>
      <c r="X56" s="99">
        <v>4</v>
      </c>
      <c r="Y56" s="99">
        <v>3.5</v>
      </c>
      <c r="Z56" s="145">
        <v>25.263157894736842</v>
      </c>
      <c r="AA56" s="145">
        <v>46.7</v>
      </c>
      <c r="AB56" s="145">
        <v>47.8</v>
      </c>
      <c r="AD56" s="145">
        <f t="shared" si="13"/>
        <v>0</v>
      </c>
      <c r="AE56" s="145">
        <f t="shared" si="14"/>
        <v>0</v>
      </c>
      <c r="AF56" s="145">
        <f t="shared" si="15"/>
        <v>0</v>
      </c>
      <c r="AH56" s="99" t="s">
        <v>255</v>
      </c>
      <c r="AI56" s="99">
        <v>5</v>
      </c>
      <c r="AJ56" s="99">
        <v>2.5</v>
      </c>
      <c r="AK56" s="253">
        <v>25.714285714285715</v>
      </c>
      <c r="AL56" s="253">
        <v>27.3</v>
      </c>
      <c r="AM56" s="253">
        <v>60.4</v>
      </c>
      <c r="AO56" s="253">
        <f t="shared" si="19"/>
        <v>0</v>
      </c>
      <c r="AP56" s="253">
        <f t="shared" si="20"/>
        <v>0</v>
      </c>
      <c r="AQ56" s="253">
        <f t="shared" si="21"/>
        <v>0</v>
      </c>
      <c r="AS56" s="253" t="str">
        <f t="shared" si="12"/>
        <v>Cool 겨울 Bright</v>
      </c>
      <c r="AU56" s="149"/>
      <c r="AV56" s="92" t="s">
        <v>152</v>
      </c>
      <c r="AW56" s="92" t="s">
        <v>153</v>
      </c>
      <c r="AX56" s="92" t="s">
        <v>154</v>
      </c>
      <c r="AY56" s="92" t="s">
        <v>193</v>
      </c>
      <c r="AZ56" s="92" t="s">
        <v>192</v>
      </c>
      <c r="BA56" s="92" t="s">
        <v>194</v>
      </c>
    </row>
    <row r="57" spans="2:59" ht="13.5" customHeight="1" x14ac:dyDescent="0.4">
      <c r="B57" s="99" t="s">
        <v>255</v>
      </c>
      <c r="C57" s="99">
        <v>3</v>
      </c>
      <c r="D57" s="99">
        <v>2</v>
      </c>
      <c r="E57" s="277">
        <v>87</v>
      </c>
      <c r="F57" s="277">
        <v>67</v>
      </c>
      <c r="G57" s="277">
        <v>56</v>
      </c>
      <c r="H57" s="121">
        <f t="shared" si="3"/>
        <v>21.29032258064516</v>
      </c>
      <c r="I57" s="121">
        <f t="shared" si="4"/>
        <v>35.6</v>
      </c>
      <c r="J57" s="121">
        <f t="shared" si="5"/>
        <v>34.1</v>
      </c>
      <c r="L57" s="99" t="s">
        <v>255</v>
      </c>
      <c r="M57" s="99">
        <v>5.5</v>
      </c>
      <c r="N57" s="99">
        <v>2.5</v>
      </c>
      <c r="O57" s="256">
        <v>25.11627906976744</v>
      </c>
      <c r="P57" s="256">
        <v>25.6</v>
      </c>
      <c r="Q57" s="256">
        <v>65.900000000000006</v>
      </c>
      <c r="S57" s="256">
        <f t="shared" si="6"/>
        <v>0.19320214669051694</v>
      </c>
      <c r="T57" s="256">
        <f t="shared" si="7"/>
        <v>-26</v>
      </c>
      <c r="U57" s="256">
        <f t="shared" si="8"/>
        <v>16.500000000000007</v>
      </c>
      <c r="W57" s="99" t="s">
        <v>255</v>
      </c>
      <c r="X57" s="99">
        <v>4</v>
      </c>
      <c r="Y57" s="99">
        <v>4.5</v>
      </c>
      <c r="Z57" s="212">
        <v>25.3125</v>
      </c>
      <c r="AA57" s="212">
        <v>46.400000000000006</v>
      </c>
      <c r="AB57" s="212">
        <v>54.1</v>
      </c>
      <c r="AD57" s="212">
        <f t="shared" si="13"/>
        <v>4.9342105263157521E-2</v>
      </c>
      <c r="AE57" s="212">
        <f t="shared" si="14"/>
        <v>-0.29999999999999716</v>
      </c>
      <c r="AF57" s="212">
        <f t="shared" si="15"/>
        <v>6.3000000000000043</v>
      </c>
      <c r="AH57" s="99" t="s">
        <v>255</v>
      </c>
      <c r="AI57" s="99">
        <v>1</v>
      </c>
      <c r="AJ57" s="99">
        <v>6</v>
      </c>
      <c r="AK57" s="115">
        <v>23.333333333333332</v>
      </c>
      <c r="AL57" s="115">
        <v>11.5</v>
      </c>
      <c r="AM57" s="115">
        <v>61.199999999999996</v>
      </c>
      <c r="AO57" s="115">
        <f t="shared" si="19"/>
        <v>-2.3809523809523832</v>
      </c>
      <c r="AP57" s="115">
        <f t="shared" si="20"/>
        <v>-15.8</v>
      </c>
      <c r="AQ57" s="115">
        <f t="shared" si="21"/>
        <v>0.79999999999999716</v>
      </c>
      <c r="AS57" s="115" t="str">
        <f t="shared" si="12"/>
        <v>Cool 여름 Mute</v>
      </c>
      <c r="AU57" s="149" t="s">
        <v>274</v>
      </c>
      <c r="AV57" s="209">
        <v>180</v>
      </c>
      <c r="AW57" s="209">
        <v>146</v>
      </c>
      <c r="AX57" s="209">
        <v>105</v>
      </c>
      <c r="AY57" s="680">
        <v>32.71</v>
      </c>
      <c r="AZ57" s="680">
        <v>41.667000000000002</v>
      </c>
      <c r="BA57" s="680">
        <v>70.587999999999994</v>
      </c>
    </row>
    <row r="58" spans="2:59" ht="13.5" customHeight="1" x14ac:dyDescent="0.4">
      <c r="B58" s="99" t="s">
        <v>255</v>
      </c>
      <c r="C58" s="99">
        <v>3</v>
      </c>
      <c r="D58" s="99">
        <v>2.5</v>
      </c>
      <c r="E58" s="278">
        <v>90</v>
      </c>
      <c r="F58" s="278">
        <v>66</v>
      </c>
      <c r="G58" s="278">
        <v>52</v>
      </c>
      <c r="H58" s="135">
        <f t="shared" si="3"/>
        <v>22.105263157894736</v>
      </c>
      <c r="I58" s="135">
        <f t="shared" si="4"/>
        <v>42.199999999999996</v>
      </c>
      <c r="J58" s="135">
        <f t="shared" si="5"/>
        <v>35.299999999999997</v>
      </c>
      <c r="L58" s="99" t="s">
        <v>255</v>
      </c>
      <c r="M58" s="99">
        <v>2.5</v>
      </c>
      <c r="N58" s="99">
        <v>6</v>
      </c>
      <c r="O58" s="256">
        <v>25.11627906976744</v>
      </c>
      <c r="P58" s="256">
        <v>25.6</v>
      </c>
      <c r="Q58" s="256">
        <v>65.900000000000006</v>
      </c>
      <c r="S58" s="256">
        <f t="shared" si="6"/>
        <v>0</v>
      </c>
      <c r="T58" s="256">
        <f t="shared" si="7"/>
        <v>0</v>
      </c>
      <c r="U58" s="256">
        <f t="shared" si="8"/>
        <v>0</v>
      </c>
      <c r="W58" s="99" t="s">
        <v>255</v>
      </c>
      <c r="X58" s="99">
        <v>2.5</v>
      </c>
      <c r="Y58" s="99">
        <v>2.5</v>
      </c>
      <c r="Z58" s="129">
        <v>21.666666666666668</v>
      </c>
      <c r="AA58" s="129">
        <v>46.2</v>
      </c>
      <c r="AB58" s="129">
        <v>30.599999999999998</v>
      </c>
      <c r="AD58" s="129">
        <f t="shared" si="13"/>
        <v>-3.6458333333333321</v>
      </c>
      <c r="AE58" s="129">
        <f t="shared" si="14"/>
        <v>-0.20000000000000284</v>
      </c>
      <c r="AF58" s="129">
        <f t="shared" si="15"/>
        <v>-23.500000000000004</v>
      </c>
      <c r="AH58" s="99" t="s">
        <v>255</v>
      </c>
      <c r="AI58" s="99">
        <v>5.5</v>
      </c>
      <c r="AJ58" s="99">
        <v>1</v>
      </c>
      <c r="AK58" s="115">
        <v>23.333333333333332</v>
      </c>
      <c r="AL58" s="115">
        <v>11.5</v>
      </c>
      <c r="AM58" s="115">
        <v>61.199999999999996</v>
      </c>
      <c r="AO58" s="115">
        <f t="shared" si="19"/>
        <v>0</v>
      </c>
      <c r="AP58" s="115">
        <f t="shared" si="20"/>
        <v>0</v>
      </c>
      <c r="AQ58" s="115">
        <f t="shared" si="21"/>
        <v>0</v>
      </c>
      <c r="AS58" s="115" t="str">
        <f t="shared" si="12"/>
        <v>Cool 여름 Mute</v>
      </c>
      <c r="AU58" s="149" t="s">
        <v>259</v>
      </c>
      <c r="AV58" s="681">
        <v>168</v>
      </c>
      <c r="AW58" s="681">
        <v>128</v>
      </c>
      <c r="AX58" s="681">
        <v>110</v>
      </c>
      <c r="AY58" s="682">
        <v>18.57</v>
      </c>
      <c r="AZ58" s="682">
        <v>34.520000000000003</v>
      </c>
      <c r="BA58" s="682">
        <v>65.88</v>
      </c>
    </row>
    <row r="59" spans="2:59" x14ac:dyDescent="0.4">
      <c r="B59" s="99" t="s">
        <v>255</v>
      </c>
      <c r="C59" s="99">
        <v>3</v>
      </c>
      <c r="D59" s="99">
        <v>3</v>
      </c>
      <c r="E59" s="279">
        <v>93</v>
      </c>
      <c r="F59" s="279">
        <v>64</v>
      </c>
      <c r="G59" s="279">
        <v>48</v>
      </c>
      <c r="H59" s="125">
        <f t="shared" si="3"/>
        <v>21.333333333333332</v>
      </c>
      <c r="I59" s="125">
        <f t="shared" si="4"/>
        <v>48.4</v>
      </c>
      <c r="J59" s="125">
        <f t="shared" si="5"/>
        <v>36.5</v>
      </c>
      <c r="L59" s="99" t="s">
        <v>255</v>
      </c>
      <c r="M59" s="99">
        <v>4.5</v>
      </c>
      <c r="N59" s="99">
        <v>3</v>
      </c>
      <c r="O59" s="240">
        <v>25.2</v>
      </c>
      <c r="P59" s="240">
        <v>34.5</v>
      </c>
      <c r="Q59" s="240">
        <v>56.899999999999991</v>
      </c>
      <c r="S59" s="240">
        <f t="shared" si="6"/>
        <v>8.3720930232558999E-2</v>
      </c>
      <c r="T59" s="240">
        <f t="shared" si="7"/>
        <v>8.8999999999999986</v>
      </c>
      <c r="U59" s="240">
        <f t="shared" si="8"/>
        <v>-9.0000000000000142</v>
      </c>
      <c r="W59" s="99" t="s">
        <v>255</v>
      </c>
      <c r="X59" s="99">
        <v>5.5</v>
      </c>
      <c r="Y59" s="99">
        <v>6.5</v>
      </c>
      <c r="Z59" s="280">
        <v>26.739130434782609</v>
      </c>
      <c r="AA59" s="280">
        <v>45.800000000000004</v>
      </c>
      <c r="AB59" s="280">
        <v>78.8</v>
      </c>
      <c r="AD59" s="280">
        <f t="shared" si="13"/>
        <v>5.0724637681159415</v>
      </c>
      <c r="AE59" s="280">
        <f t="shared" si="14"/>
        <v>-0.39999999999999858</v>
      </c>
      <c r="AF59" s="280">
        <f t="shared" si="15"/>
        <v>48.2</v>
      </c>
      <c r="AH59" s="99" t="s">
        <v>255</v>
      </c>
      <c r="AI59" s="99">
        <v>5</v>
      </c>
      <c r="AJ59" s="99">
        <v>5</v>
      </c>
      <c r="AK59" s="237">
        <v>26.25</v>
      </c>
      <c r="AL59" s="237">
        <v>51</v>
      </c>
      <c r="AM59" s="237">
        <v>61.6</v>
      </c>
      <c r="AO59" s="237">
        <f t="shared" si="19"/>
        <v>2.9166666666666679</v>
      </c>
      <c r="AP59" s="237">
        <f t="shared" si="20"/>
        <v>39.5</v>
      </c>
      <c r="AQ59" s="237">
        <f t="shared" si="21"/>
        <v>0.40000000000000568</v>
      </c>
      <c r="AS59" s="237" t="str">
        <f t="shared" si="12"/>
        <v>Warm 가을 Mute</v>
      </c>
      <c r="AU59" s="149" t="s">
        <v>260</v>
      </c>
      <c r="AV59" s="683">
        <v>206</v>
      </c>
      <c r="AW59" s="683">
        <v>160</v>
      </c>
      <c r="AX59" s="683">
        <v>143</v>
      </c>
      <c r="AY59" s="684">
        <v>16.146000000000001</v>
      </c>
      <c r="AZ59" s="684">
        <v>30.582999999999998</v>
      </c>
      <c r="BA59" s="684">
        <v>80.784000000000006</v>
      </c>
    </row>
    <row r="60" spans="2:59" ht="13.5" customHeight="1" x14ac:dyDescent="0.4">
      <c r="B60" s="99" t="s">
        <v>255</v>
      </c>
      <c r="C60" s="99">
        <v>3</v>
      </c>
      <c r="D60" s="99">
        <v>3.5</v>
      </c>
      <c r="E60" s="281">
        <v>95</v>
      </c>
      <c r="F60" s="281">
        <v>64</v>
      </c>
      <c r="G60" s="281">
        <v>44</v>
      </c>
      <c r="H60" s="190">
        <f t="shared" si="3"/>
        <v>23.529411764705884</v>
      </c>
      <c r="I60" s="190">
        <f t="shared" si="4"/>
        <v>53.7</v>
      </c>
      <c r="J60" s="190">
        <f t="shared" si="5"/>
        <v>37.299999999999997</v>
      </c>
      <c r="L60" s="99" t="s">
        <v>255</v>
      </c>
      <c r="M60" s="99">
        <v>3</v>
      </c>
      <c r="N60" s="99">
        <v>5</v>
      </c>
      <c r="O60" s="240">
        <v>25.2</v>
      </c>
      <c r="P60" s="240">
        <v>34.5</v>
      </c>
      <c r="Q60" s="240">
        <v>56.899999999999991</v>
      </c>
      <c r="S60" s="240">
        <f t="shared" si="6"/>
        <v>0</v>
      </c>
      <c r="T60" s="240">
        <f t="shared" si="7"/>
        <v>0</v>
      </c>
      <c r="U60" s="240">
        <f t="shared" si="8"/>
        <v>0</v>
      </c>
      <c r="W60" s="99" t="s">
        <v>255</v>
      </c>
      <c r="X60" s="99">
        <v>6.5</v>
      </c>
      <c r="Y60" s="99">
        <v>8</v>
      </c>
      <c r="Z60" s="282">
        <v>28.141592920353983</v>
      </c>
      <c r="AA60" s="282">
        <v>45.6</v>
      </c>
      <c r="AB60" s="282">
        <v>97.3</v>
      </c>
      <c r="AD60" s="282">
        <f t="shared" si="13"/>
        <v>1.4024624855713732</v>
      </c>
      <c r="AE60" s="282">
        <f t="shared" si="14"/>
        <v>-0.20000000000000284</v>
      </c>
      <c r="AF60" s="282">
        <f t="shared" si="15"/>
        <v>18.5</v>
      </c>
      <c r="AH60" s="99" t="s">
        <v>255</v>
      </c>
      <c r="AI60" s="99">
        <v>3</v>
      </c>
      <c r="AJ60" s="99">
        <v>5.5</v>
      </c>
      <c r="AK60" s="283">
        <v>25.2</v>
      </c>
      <c r="AL60" s="283">
        <v>31.6</v>
      </c>
      <c r="AM60" s="283">
        <v>62</v>
      </c>
      <c r="AO60" s="283">
        <f t="shared" si="19"/>
        <v>-1.0500000000000007</v>
      </c>
      <c r="AP60" s="283">
        <f t="shared" si="20"/>
        <v>-19.399999999999999</v>
      </c>
      <c r="AQ60" s="283">
        <f t="shared" si="21"/>
        <v>0.39999999999999858</v>
      </c>
      <c r="AS60" s="283" t="str">
        <f t="shared" si="12"/>
        <v>Cool 겨울 Bright</v>
      </c>
      <c r="AU60" s="149" t="s">
        <v>261</v>
      </c>
      <c r="AV60" s="685">
        <v>219</v>
      </c>
      <c r="AW60" s="685">
        <v>184</v>
      </c>
      <c r="AX60" s="685">
        <v>162</v>
      </c>
      <c r="AY60" s="686">
        <v>23.094000000000001</v>
      </c>
      <c r="AZ60" s="686">
        <v>26.027000000000001</v>
      </c>
      <c r="BA60" s="686">
        <v>85.882000000000005</v>
      </c>
    </row>
    <row r="61" spans="2:59" ht="13.5" customHeight="1" x14ac:dyDescent="0.4">
      <c r="B61" s="99" t="s">
        <v>255</v>
      </c>
      <c r="C61" s="99">
        <v>3</v>
      </c>
      <c r="D61" s="99">
        <v>4</v>
      </c>
      <c r="E61" s="284">
        <v>119</v>
      </c>
      <c r="F61" s="284">
        <v>90</v>
      </c>
      <c r="G61" s="284">
        <v>70</v>
      </c>
      <c r="H61" s="131">
        <f t="shared" si="3"/>
        <v>24.489795918367346</v>
      </c>
      <c r="I61" s="131">
        <f t="shared" si="4"/>
        <v>41.199999999999996</v>
      </c>
      <c r="J61" s="131">
        <f t="shared" si="5"/>
        <v>46.7</v>
      </c>
      <c r="L61" s="99" t="s">
        <v>255</v>
      </c>
      <c r="M61" s="99">
        <v>5</v>
      </c>
      <c r="N61" s="99">
        <v>3</v>
      </c>
      <c r="O61" s="283">
        <v>25.2</v>
      </c>
      <c r="P61" s="283">
        <v>31.6</v>
      </c>
      <c r="Q61" s="283">
        <v>62</v>
      </c>
      <c r="S61" s="283">
        <f t="shared" si="6"/>
        <v>0</v>
      </c>
      <c r="T61" s="283">
        <f t="shared" si="7"/>
        <v>-2.8999999999999986</v>
      </c>
      <c r="U61" s="283">
        <f t="shared" si="8"/>
        <v>5.1000000000000085</v>
      </c>
      <c r="W61" s="99" t="s">
        <v>255</v>
      </c>
      <c r="X61" s="99">
        <v>8</v>
      </c>
      <c r="Y61" s="99">
        <v>6.5</v>
      </c>
      <c r="Z61" s="282">
        <v>28.141592920353983</v>
      </c>
      <c r="AA61" s="282">
        <v>45.6</v>
      </c>
      <c r="AB61" s="282">
        <v>97.3</v>
      </c>
      <c r="AD61" s="282">
        <f t="shared" si="13"/>
        <v>0</v>
      </c>
      <c r="AE61" s="282">
        <f t="shared" si="14"/>
        <v>0</v>
      </c>
      <c r="AF61" s="282">
        <f t="shared" si="15"/>
        <v>0</v>
      </c>
      <c r="AH61" s="99" t="s">
        <v>255</v>
      </c>
      <c r="AI61" s="99">
        <v>5</v>
      </c>
      <c r="AJ61" s="99">
        <v>3</v>
      </c>
      <c r="AK61" s="283">
        <v>25.2</v>
      </c>
      <c r="AL61" s="283">
        <v>31.6</v>
      </c>
      <c r="AM61" s="283">
        <v>62</v>
      </c>
      <c r="AO61" s="283">
        <f t="shared" si="19"/>
        <v>0</v>
      </c>
      <c r="AP61" s="283">
        <f t="shared" si="20"/>
        <v>0</v>
      </c>
      <c r="AQ61" s="283">
        <f t="shared" si="21"/>
        <v>0</v>
      </c>
      <c r="AS61" s="283" t="str">
        <f t="shared" si="12"/>
        <v>Cool 겨울 Bright</v>
      </c>
      <c r="AU61" s="149" t="s">
        <v>273</v>
      </c>
      <c r="AV61" s="687">
        <v>192</v>
      </c>
      <c r="AW61" s="687">
        <v>151</v>
      </c>
      <c r="AX61" s="687">
        <v>138</v>
      </c>
      <c r="AY61" s="688">
        <v>14.404</v>
      </c>
      <c r="AZ61" s="688">
        <v>28.125</v>
      </c>
      <c r="BA61" s="688">
        <v>75.293999999999997</v>
      </c>
    </row>
    <row r="62" spans="2:59" x14ac:dyDescent="0.4">
      <c r="B62" s="99" t="s">
        <v>255</v>
      </c>
      <c r="C62" s="99">
        <v>3</v>
      </c>
      <c r="D62" s="99">
        <v>4.5</v>
      </c>
      <c r="E62" s="285">
        <v>132</v>
      </c>
      <c r="F62" s="285">
        <v>103</v>
      </c>
      <c r="G62" s="285">
        <v>83</v>
      </c>
      <c r="H62" s="185">
        <f t="shared" si="3"/>
        <v>24.489795918367346</v>
      </c>
      <c r="I62" s="185">
        <f t="shared" si="4"/>
        <v>37.1</v>
      </c>
      <c r="J62" s="185">
        <f t="shared" si="5"/>
        <v>51.800000000000004</v>
      </c>
      <c r="L62" s="99" t="s">
        <v>255</v>
      </c>
      <c r="M62" s="99">
        <v>3</v>
      </c>
      <c r="N62" s="99">
        <v>5.5</v>
      </c>
      <c r="O62" s="283">
        <v>25.2</v>
      </c>
      <c r="P62" s="283">
        <v>31.6</v>
      </c>
      <c r="Q62" s="283">
        <v>62</v>
      </c>
      <c r="S62" s="283">
        <f t="shared" si="6"/>
        <v>0</v>
      </c>
      <c r="T62" s="283">
        <f t="shared" si="7"/>
        <v>0</v>
      </c>
      <c r="U62" s="283">
        <f t="shared" si="8"/>
        <v>0</v>
      </c>
      <c r="W62" s="99" t="s">
        <v>255</v>
      </c>
      <c r="X62" s="99">
        <v>5</v>
      </c>
      <c r="Y62" s="99">
        <v>6</v>
      </c>
      <c r="Z62" s="286">
        <v>26.746987951807228</v>
      </c>
      <c r="AA62" s="286">
        <v>45.1</v>
      </c>
      <c r="AB62" s="286">
        <v>72.2</v>
      </c>
      <c r="AD62" s="286">
        <f t="shared" si="13"/>
        <v>-1.394604968546755</v>
      </c>
      <c r="AE62" s="286">
        <f t="shared" si="14"/>
        <v>-0.5</v>
      </c>
      <c r="AF62" s="286">
        <f t="shared" si="15"/>
        <v>-25.099999999999994</v>
      </c>
      <c r="AH62" s="99" t="s">
        <v>255</v>
      </c>
      <c r="AI62" s="99">
        <v>5.5</v>
      </c>
      <c r="AJ62" s="99">
        <v>5</v>
      </c>
      <c r="AK62" s="195">
        <v>26.59090909090909</v>
      </c>
      <c r="AL62" s="195">
        <v>55.000000000000007</v>
      </c>
      <c r="AM62" s="195">
        <v>62.7</v>
      </c>
      <c r="AO62" s="195">
        <f t="shared" si="19"/>
        <v>1.3909090909090907</v>
      </c>
      <c r="AP62" s="195">
        <f t="shared" si="20"/>
        <v>23.400000000000006</v>
      </c>
      <c r="AQ62" s="195">
        <f t="shared" si="21"/>
        <v>0.70000000000000284</v>
      </c>
      <c r="AS62" s="195" t="str">
        <f t="shared" si="12"/>
        <v>Warm 가을 Deep</v>
      </c>
    </row>
    <row r="63" spans="2:59" ht="13.5" customHeight="1" x14ac:dyDescent="0.4">
      <c r="B63" s="99" t="s">
        <v>255</v>
      </c>
      <c r="C63" s="99">
        <v>3</v>
      </c>
      <c r="D63" s="99">
        <v>5</v>
      </c>
      <c r="E63" s="287">
        <v>145</v>
      </c>
      <c r="F63" s="287">
        <v>116</v>
      </c>
      <c r="G63" s="287">
        <v>95</v>
      </c>
      <c r="H63" s="240">
        <f t="shared" si="3"/>
        <v>25.2</v>
      </c>
      <c r="I63" s="240">
        <f t="shared" si="4"/>
        <v>34.5</v>
      </c>
      <c r="J63" s="240">
        <f t="shared" si="5"/>
        <v>56.899999999999991</v>
      </c>
      <c r="L63" s="99" t="s">
        <v>255</v>
      </c>
      <c r="M63" s="99">
        <v>4</v>
      </c>
      <c r="N63" s="99">
        <v>3.5</v>
      </c>
      <c r="O63" s="145">
        <v>25.263157894736842</v>
      </c>
      <c r="P63" s="145">
        <v>46.7</v>
      </c>
      <c r="Q63" s="145">
        <v>47.8</v>
      </c>
      <c r="S63" s="145">
        <f t="shared" si="6"/>
        <v>6.315789473684319E-2</v>
      </c>
      <c r="T63" s="145">
        <f t="shared" si="7"/>
        <v>15.100000000000001</v>
      </c>
      <c r="U63" s="145">
        <f t="shared" si="8"/>
        <v>-14.200000000000003</v>
      </c>
      <c r="W63" s="99" t="s">
        <v>255</v>
      </c>
      <c r="X63" s="99">
        <v>6</v>
      </c>
      <c r="Y63" s="99">
        <v>7.5</v>
      </c>
      <c r="Z63" s="288">
        <v>27.378640776699029</v>
      </c>
      <c r="AA63" s="288">
        <v>44.6</v>
      </c>
      <c r="AB63" s="288">
        <v>90.600000000000009</v>
      </c>
      <c r="AD63" s="288">
        <f t="shared" si="13"/>
        <v>0.63165282489180186</v>
      </c>
      <c r="AE63" s="288">
        <f t="shared" si="14"/>
        <v>-0.5</v>
      </c>
      <c r="AF63" s="288">
        <f t="shared" si="15"/>
        <v>18.400000000000006</v>
      </c>
      <c r="AH63" s="99" t="s">
        <v>255</v>
      </c>
      <c r="AI63" s="99">
        <v>1.5</v>
      </c>
      <c r="AJ63" s="99">
        <v>6</v>
      </c>
      <c r="AK63" s="158">
        <v>23.076923076923077</v>
      </c>
      <c r="AL63" s="158">
        <v>16.3</v>
      </c>
      <c r="AM63" s="158">
        <v>62.7</v>
      </c>
      <c r="AO63" s="158">
        <f t="shared" si="19"/>
        <v>-3.5139860139860133</v>
      </c>
      <c r="AP63" s="158">
        <f t="shared" si="20"/>
        <v>-38.700000000000003</v>
      </c>
      <c r="AQ63" s="158">
        <f t="shared" si="21"/>
        <v>0</v>
      </c>
      <c r="AS63" s="158" t="str">
        <f t="shared" si="12"/>
        <v>Cool 겨울 Bright</v>
      </c>
    </row>
    <row r="64" spans="2:59" ht="13.5" customHeight="1" x14ac:dyDescent="0.4">
      <c r="B64" s="99" t="s">
        <v>255</v>
      </c>
      <c r="C64" s="99">
        <v>3</v>
      </c>
      <c r="D64" s="99">
        <v>5.5</v>
      </c>
      <c r="E64" s="289">
        <v>158</v>
      </c>
      <c r="F64" s="289">
        <v>129</v>
      </c>
      <c r="G64" s="289">
        <v>108</v>
      </c>
      <c r="H64" s="283">
        <f t="shared" si="3"/>
        <v>25.2</v>
      </c>
      <c r="I64" s="283">
        <f t="shared" si="4"/>
        <v>31.6</v>
      </c>
      <c r="J64" s="283">
        <f t="shared" si="5"/>
        <v>62</v>
      </c>
      <c r="L64" s="99" t="s">
        <v>255</v>
      </c>
      <c r="M64" s="99">
        <v>3.5</v>
      </c>
      <c r="N64" s="99">
        <v>4</v>
      </c>
      <c r="O64" s="145">
        <v>25.263157894736842</v>
      </c>
      <c r="P64" s="145">
        <v>46.7</v>
      </c>
      <c r="Q64" s="145">
        <v>47.8</v>
      </c>
      <c r="S64" s="145">
        <f t="shared" si="6"/>
        <v>0</v>
      </c>
      <c r="T64" s="145">
        <f t="shared" si="7"/>
        <v>0</v>
      </c>
      <c r="U64" s="145">
        <f t="shared" si="8"/>
        <v>0</v>
      </c>
      <c r="W64" s="99" t="s">
        <v>255</v>
      </c>
      <c r="X64" s="99">
        <v>7.5</v>
      </c>
      <c r="Y64" s="99">
        <v>6</v>
      </c>
      <c r="Z64" s="288">
        <v>27.378640776699029</v>
      </c>
      <c r="AA64" s="288">
        <v>44.6</v>
      </c>
      <c r="AB64" s="288">
        <v>90.600000000000009</v>
      </c>
      <c r="AD64" s="288">
        <f t="shared" si="13"/>
        <v>0</v>
      </c>
      <c r="AE64" s="288">
        <f t="shared" si="14"/>
        <v>0</v>
      </c>
      <c r="AF64" s="288">
        <f t="shared" si="15"/>
        <v>0</v>
      </c>
      <c r="AH64" s="99" t="s">
        <v>255</v>
      </c>
      <c r="AI64" s="99">
        <v>5.5</v>
      </c>
      <c r="AJ64" s="99">
        <v>1.5</v>
      </c>
      <c r="AK64" s="158">
        <v>23.076923076923077</v>
      </c>
      <c r="AL64" s="158">
        <v>16.3</v>
      </c>
      <c r="AM64" s="158">
        <v>62.7</v>
      </c>
      <c r="AO64" s="158">
        <f t="shared" si="19"/>
        <v>0</v>
      </c>
      <c r="AP64" s="158">
        <f t="shared" si="20"/>
        <v>0</v>
      </c>
      <c r="AQ64" s="158">
        <f t="shared" si="21"/>
        <v>0</v>
      </c>
      <c r="AS64" s="158" t="str">
        <f t="shared" si="12"/>
        <v>Cool 겨울 Bright</v>
      </c>
    </row>
    <row r="65" spans="2:45" ht="13.5" customHeight="1" x14ac:dyDescent="0.4">
      <c r="B65" s="99" t="s">
        <v>255</v>
      </c>
      <c r="C65" s="99">
        <v>3</v>
      </c>
      <c r="D65" s="99">
        <v>6</v>
      </c>
      <c r="E65" s="290">
        <v>171</v>
      </c>
      <c r="F65" s="290">
        <v>142</v>
      </c>
      <c r="G65" s="290">
        <v>120</v>
      </c>
      <c r="H65" s="291">
        <f t="shared" si="3"/>
        <v>25.882352941176471</v>
      </c>
      <c r="I65" s="291">
        <f t="shared" si="4"/>
        <v>29.799999999999997</v>
      </c>
      <c r="J65" s="291">
        <f t="shared" si="5"/>
        <v>67.100000000000009</v>
      </c>
      <c r="L65" s="99" t="s">
        <v>255</v>
      </c>
      <c r="M65" s="99">
        <v>3.5</v>
      </c>
      <c r="N65" s="99">
        <v>4.5</v>
      </c>
      <c r="O65" s="203">
        <v>25.263157894736842</v>
      </c>
      <c r="P65" s="203">
        <v>42.199999999999996</v>
      </c>
      <c r="Q65" s="203">
        <v>52.900000000000006</v>
      </c>
      <c r="S65" s="203">
        <f t="shared" si="6"/>
        <v>0</v>
      </c>
      <c r="T65" s="203">
        <f t="shared" si="7"/>
        <v>-4.5000000000000071</v>
      </c>
      <c r="U65" s="203">
        <f t="shared" si="8"/>
        <v>5.1000000000000085</v>
      </c>
      <c r="W65" s="99" t="s">
        <v>255</v>
      </c>
      <c r="X65" s="99">
        <v>3.5</v>
      </c>
      <c r="Y65" s="99">
        <v>3</v>
      </c>
      <c r="Z65" s="221">
        <v>24.25531914893617</v>
      </c>
      <c r="AA65" s="221">
        <v>44.3</v>
      </c>
      <c r="AB65" s="221">
        <v>41.6</v>
      </c>
      <c r="AD65" s="221">
        <f t="shared" si="13"/>
        <v>-3.1233216277628593</v>
      </c>
      <c r="AE65" s="221">
        <f t="shared" si="14"/>
        <v>-0.30000000000000426</v>
      </c>
      <c r="AF65" s="221">
        <f t="shared" si="15"/>
        <v>-49.000000000000007</v>
      </c>
      <c r="AH65" s="99" t="s">
        <v>255</v>
      </c>
      <c r="AI65" s="99">
        <v>3.5</v>
      </c>
      <c r="AJ65" s="99">
        <v>5.5</v>
      </c>
      <c r="AK65" s="292">
        <v>25.862068965517242</v>
      </c>
      <c r="AL65" s="292">
        <v>36</v>
      </c>
      <c r="AM65" s="292">
        <v>63.1</v>
      </c>
      <c r="AO65" s="292">
        <f t="shared" si="19"/>
        <v>2.7851458885941653</v>
      </c>
      <c r="AP65" s="292">
        <f t="shared" si="20"/>
        <v>19.7</v>
      </c>
      <c r="AQ65" s="292">
        <f t="shared" si="21"/>
        <v>0.39999999999999858</v>
      </c>
      <c r="AS65" s="292" t="str">
        <f t="shared" si="12"/>
        <v>Cool 겨울 Bright</v>
      </c>
    </row>
    <row r="66" spans="2:45" ht="13.5" customHeight="1" x14ac:dyDescent="0.4">
      <c r="B66" s="99" t="s">
        <v>255</v>
      </c>
      <c r="C66" s="99">
        <v>3</v>
      </c>
      <c r="D66" s="99">
        <v>6.5</v>
      </c>
      <c r="E66" s="293">
        <v>184</v>
      </c>
      <c r="F66" s="293">
        <v>155</v>
      </c>
      <c r="G66" s="293">
        <v>133</v>
      </c>
      <c r="H66" s="294">
        <f t="shared" si="3"/>
        <v>25.882352941176471</v>
      </c>
      <c r="I66" s="294">
        <f t="shared" si="4"/>
        <v>27.700000000000003</v>
      </c>
      <c r="J66" s="294">
        <f t="shared" si="5"/>
        <v>72.2</v>
      </c>
      <c r="L66" s="99" t="s">
        <v>255</v>
      </c>
      <c r="M66" s="99">
        <v>4.5</v>
      </c>
      <c r="N66" s="99">
        <v>3.5</v>
      </c>
      <c r="O66" s="251">
        <v>25.263157894736842</v>
      </c>
      <c r="P66" s="251">
        <v>38.5</v>
      </c>
      <c r="Q66" s="251">
        <v>57.999999999999993</v>
      </c>
      <c r="S66" s="251">
        <f t="shared" si="6"/>
        <v>0</v>
      </c>
      <c r="T66" s="251">
        <f t="shared" si="7"/>
        <v>-3.6999999999999957</v>
      </c>
      <c r="U66" s="251">
        <f t="shared" si="8"/>
        <v>5.0999999999999872</v>
      </c>
      <c r="W66" s="99" t="s">
        <v>255</v>
      </c>
      <c r="X66" s="99">
        <v>4.5</v>
      </c>
      <c r="Y66" s="99">
        <v>5.5</v>
      </c>
      <c r="Z66" s="295">
        <v>26.301369863013697</v>
      </c>
      <c r="AA66" s="295">
        <v>43.7</v>
      </c>
      <c r="AB66" s="295">
        <v>65.5</v>
      </c>
      <c r="AD66" s="295">
        <f t="shared" si="13"/>
        <v>2.046050714077527</v>
      </c>
      <c r="AE66" s="295">
        <f t="shared" si="14"/>
        <v>-0.59999999999999432</v>
      </c>
      <c r="AF66" s="295">
        <f t="shared" si="15"/>
        <v>23.9</v>
      </c>
      <c r="AH66" s="99" t="s">
        <v>255</v>
      </c>
      <c r="AI66" s="99">
        <v>5</v>
      </c>
      <c r="AJ66" s="99">
        <v>3.5</v>
      </c>
      <c r="AK66" s="292">
        <v>25.862068965517242</v>
      </c>
      <c r="AL66" s="292">
        <v>36</v>
      </c>
      <c r="AM66" s="292">
        <v>63.1</v>
      </c>
      <c r="AO66" s="292">
        <f t="shared" si="19"/>
        <v>0</v>
      </c>
      <c r="AP66" s="292">
        <f t="shared" si="20"/>
        <v>0</v>
      </c>
      <c r="AQ66" s="292">
        <f t="shared" si="21"/>
        <v>0</v>
      </c>
      <c r="AS66" s="292" t="str">
        <f t="shared" si="12"/>
        <v>Cool 겨울 Bright</v>
      </c>
    </row>
    <row r="67" spans="2:45" x14ac:dyDescent="0.4">
      <c r="B67" s="99" t="s">
        <v>255</v>
      </c>
      <c r="C67" s="99">
        <v>3</v>
      </c>
      <c r="D67" s="99">
        <v>7</v>
      </c>
      <c r="E67" s="296">
        <v>198</v>
      </c>
      <c r="F67" s="296">
        <v>168</v>
      </c>
      <c r="G67" s="296">
        <v>145</v>
      </c>
      <c r="H67" s="297">
        <f t="shared" si="3"/>
        <v>26.037735849056602</v>
      </c>
      <c r="I67" s="297">
        <f t="shared" si="4"/>
        <v>26.8</v>
      </c>
      <c r="J67" s="297">
        <f t="shared" si="5"/>
        <v>77.600000000000009</v>
      </c>
      <c r="L67" s="99" t="s">
        <v>255</v>
      </c>
      <c r="M67" s="99">
        <v>3.5</v>
      </c>
      <c r="N67" s="99">
        <v>5</v>
      </c>
      <c r="O67" s="251">
        <v>25.263157894736842</v>
      </c>
      <c r="P67" s="251">
        <v>38.5</v>
      </c>
      <c r="Q67" s="251">
        <v>57.999999999999993</v>
      </c>
      <c r="S67" s="251">
        <f t="shared" si="6"/>
        <v>0</v>
      </c>
      <c r="T67" s="251">
        <f t="shared" si="7"/>
        <v>0</v>
      </c>
      <c r="U67" s="251">
        <f t="shared" si="8"/>
        <v>0</v>
      </c>
      <c r="W67" s="99" t="s">
        <v>255</v>
      </c>
      <c r="X67" s="99">
        <v>5.5</v>
      </c>
      <c r="Y67" s="99">
        <v>7</v>
      </c>
      <c r="Z67" s="298">
        <v>27.096774193548388</v>
      </c>
      <c r="AA67" s="298">
        <v>43.5</v>
      </c>
      <c r="AB67" s="298">
        <v>83.899999999999991</v>
      </c>
      <c r="AD67" s="298">
        <f t="shared" si="13"/>
        <v>0.79540433053469073</v>
      </c>
      <c r="AE67" s="298">
        <f t="shared" si="14"/>
        <v>-0.20000000000000284</v>
      </c>
      <c r="AF67" s="298">
        <f t="shared" si="15"/>
        <v>18.399999999999991</v>
      </c>
      <c r="AH67" s="99" t="s">
        <v>255</v>
      </c>
      <c r="AI67" s="99">
        <v>6</v>
      </c>
      <c r="AJ67" s="99">
        <v>5</v>
      </c>
      <c r="AK67" s="159">
        <v>26.875</v>
      </c>
      <c r="AL67" s="159">
        <v>58.9</v>
      </c>
      <c r="AM67" s="159">
        <v>63.9</v>
      </c>
      <c r="AO67" s="159">
        <f t="shared" si="19"/>
        <v>1.012931034482758</v>
      </c>
      <c r="AP67" s="159">
        <f t="shared" si="20"/>
        <v>22.9</v>
      </c>
      <c r="AQ67" s="159">
        <f t="shared" si="21"/>
        <v>0.79999999999999716</v>
      </c>
      <c r="AS67" s="159" t="str">
        <f t="shared" si="12"/>
        <v>Warm 가을 Deep</v>
      </c>
    </row>
    <row r="68" spans="2:45" ht="13.5" customHeight="1" x14ac:dyDescent="0.4">
      <c r="B68" s="99" t="s">
        <v>255</v>
      </c>
      <c r="C68" s="99">
        <v>3</v>
      </c>
      <c r="D68" s="99">
        <v>7.5</v>
      </c>
      <c r="E68" s="299">
        <v>211</v>
      </c>
      <c r="F68" s="299">
        <v>181</v>
      </c>
      <c r="G68" s="299">
        <v>158</v>
      </c>
      <c r="H68" s="300">
        <f t="shared" si="3"/>
        <v>26.037735849056602</v>
      </c>
      <c r="I68" s="300">
        <f t="shared" si="4"/>
        <v>25.1</v>
      </c>
      <c r="J68" s="300">
        <f t="shared" si="5"/>
        <v>82.699999999999989</v>
      </c>
      <c r="L68" s="99" t="s">
        <v>255</v>
      </c>
      <c r="M68" s="99">
        <v>4</v>
      </c>
      <c r="N68" s="99">
        <v>4.5</v>
      </c>
      <c r="O68" s="212">
        <v>25.3125</v>
      </c>
      <c r="P68" s="212">
        <v>46.400000000000006</v>
      </c>
      <c r="Q68" s="212">
        <v>54.1</v>
      </c>
      <c r="S68" s="212">
        <f t="shared" si="6"/>
        <v>4.9342105263157521E-2</v>
      </c>
      <c r="T68" s="212">
        <f t="shared" si="7"/>
        <v>7.9000000000000057</v>
      </c>
      <c r="U68" s="212">
        <f t="shared" si="8"/>
        <v>-3.8999999999999915</v>
      </c>
      <c r="W68" s="99" t="s">
        <v>255</v>
      </c>
      <c r="X68" s="99">
        <v>4</v>
      </c>
      <c r="Y68" s="99">
        <v>5</v>
      </c>
      <c r="Z68" s="262">
        <v>25.846153846153847</v>
      </c>
      <c r="AA68" s="262">
        <v>43</v>
      </c>
      <c r="AB68" s="262">
        <v>59.199999999999996</v>
      </c>
      <c r="AD68" s="262">
        <f t="shared" si="13"/>
        <v>-1.2506203473945412</v>
      </c>
      <c r="AE68" s="262">
        <f t="shared" si="14"/>
        <v>-0.5</v>
      </c>
      <c r="AF68" s="262">
        <f t="shared" si="15"/>
        <v>-24.699999999999996</v>
      </c>
      <c r="AH68" s="99" t="s">
        <v>255</v>
      </c>
      <c r="AI68" s="99">
        <v>2</v>
      </c>
      <c r="AJ68" s="99">
        <v>6</v>
      </c>
      <c r="AK68" s="214">
        <v>24</v>
      </c>
      <c r="AL68" s="214">
        <v>21.3</v>
      </c>
      <c r="AM68" s="214">
        <v>64.3</v>
      </c>
      <c r="AO68" s="214">
        <f t="shared" si="19"/>
        <v>-2.875</v>
      </c>
      <c r="AP68" s="214">
        <f t="shared" si="20"/>
        <v>-37.599999999999994</v>
      </c>
      <c r="AQ68" s="214">
        <f t="shared" si="21"/>
        <v>0.39999999999999858</v>
      </c>
      <c r="AS68" s="214" t="str">
        <f t="shared" si="12"/>
        <v>Cool 겨울 Bright</v>
      </c>
    </row>
    <row r="69" spans="2:45" ht="13.5" customHeight="1" x14ac:dyDescent="0.4">
      <c r="B69" s="99" t="s">
        <v>255</v>
      </c>
      <c r="C69" s="99">
        <v>3</v>
      </c>
      <c r="D69" s="99">
        <v>8</v>
      </c>
      <c r="E69" s="301">
        <v>224</v>
      </c>
      <c r="F69" s="301">
        <v>194</v>
      </c>
      <c r="G69" s="301">
        <v>171</v>
      </c>
      <c r="H69" s="302">
        <f t="shared" ref="H69:H132" si="22">IF(MAX(E69,F69,G69)=E69,60*(F69-G69)/(MAX(E69,F69,G69)-MIN(E69,F69,G69)),IF(MAX(E69,F69,G69)=F69,(120+(60*(G69-E69)/(MAX(E69,F69,G69)-MIN(E69,F69,G69)))),IF(MAX(E69,F69,G69)=G69,(240+(60*(E69-F69)/(MAX(E69,F69,G69)-MIN(E69,F69,G69)))),0)))</f>
        <v>26.037735849056602</v>
      </c>
      <c r="I69" s="302">
        <f t="shared" ref="I69:I132" si="23">ROUND((MAX(E69/255, F69/255, G69/255) - MIN(E69/255, F69/255, G69/255))/MAX(E69/255, F69/255, G69/255),3)*100</f>
        <v>23.7</v>
      </c>
      <c r="J69" s="302">
        <f t="shared" ref="J69:J132" si="24">ROUND(MAX(E69/255, F69/255, G69/255),3)*100</f>
        <v>87.8</v>
      </c>
      <c r="L69" s="99" t="s">
        <v>255</v>
      </c>
      <c r="M69" s="99">
        <v>4.5</v>
      </c>
      <c r="N69" s="99">
        <v>4</v>
      </c>
      <c r="O69" s="160">
        <v>25.35211267605634</v>
      </c>
      <c r="P69" s="160">
        <v>55.500000000000007</v>
      </c>
      <c r="Q69" s="160">
        <v>50.2</v>
      </c>
      <c r="S69" s="160">
        <f t="shared" si="6"/>
        <v>3.961267605633978E-2</v>
      </c>
      <c r="T69" s="160">
        <f t="shared" si="7"/>
        <v>9.1000000000000014</v>
      </c>
      <c r="U69" s="160">
        <f t="shared" si="8"/>
        <v>-3.8999999999999986</v>
      </c>
      <c r="W69" s="99" t="s">
        <v>255</v>
      </c>
      <c r="X69" s="99">
        <v>5</v>
      </c>
      <c r="Y69" s="99">
        <v>6.5</v>
      </c>
      <c r="Z69" s="303">
        <v>26.428571428571427</v>
      </c>
      <c r="AA69" s="303">
        <v>42.4</v>
      </c>
      <c r="AB69" s="303">
        <v>77.600000000000009</v>
      </c>
      <c r="AD69" s="303">
        <f t="shared" si="13"/>
        <v>0.58241758241758035</v>
      </c>
      <c r="AE69" s="303">
        <f t="shared" si="14"/>
        <v>-0.60000000000000142</v>
      </c>
      <c r="AF69" s="303">
        <f t="shared" si="15"/>
        <v>18.400000000000013</v>
      </c>
      <c r="AH69" s="99" t="s">
        <v>255</v>
      </c>
      <c r="AI69" s="99">
        <v>5.5</v>
      </c>
      <c r="AJ69" s="99">
        <v>2</v>
      </c>
      <c r="AK69" s="214">
        <v>24</v>
      </c>
      <c r="AL69" s="214">
        <v>21.3</v>
      </c>
      <c r="AM69" s="214">
        <v>64.3</v>
      </c>
      <c r="AO69" s="214">
        <f t="shared" si="19"/>
        <v>0</v>
      </c>
      <c r="AP69" s="214">
        <f t="shared" si="20"/>
        <v>0</v>
      </c>
      <c r="AQ69" s="214">
        <f t="shared" si="21"/>
        <v>0</v>
      </c>
      <c r="AS69" s="214" t="str">
        <f t="shared" si="12"/>
        <v>Cool 겨울 Bright</v>
      </c>
    </row>
    <row r="70" spans="2:45" x14ac:dyDescent="0.4">
      <c r="B70" s="99" t="s">
        <v>255</v>
      </c>
      <c r="C70" s="99">
        <v>3</v>
      </c>
      <c r="D70" s="99">
        <v>8.5</v>
      </c>
      <c r="E70" s="304">
        <v>238</v>
      </c>
      <c r="F70" s="304">
        <v>208</v>
      </c>
      <c r="G70" s="304">
        <v>183</v>
      </c>
      <c r="H70" s="305">
        <f t="shared" si="22"/>
        <v>27.272727272727273</v>
      </c>
      <c r="I70" s="305">
        <f t="shared" si="23"/>
        <v>23.1</v>
      </c>
      <c r="J70" s="305">
        <f t="shared" si="24"/>
        <v>93.300000000000011</v>
      </c>
      <c r="L70" s="99" t="s">
        <v>255</v>
      </c>
      <c r="M70" s="99">
        <v>5</v>
      </c>
      <c r="N70" s="99">
        <v>1.5</v>
      </c>
      <c r="O70" s="162">
        <v>25.384615384615383</v>
      </c>
      <c r="P70" s="162">
        <v>17.7</v>
      </c>
      <c r="Q70" s="162">
        <v>57.599999999999994</v>
      </c>
      <c r="S70" s="162">
        <f t="shared" ref="S70:S133" si="25">O70-O69</f>
        <v>3.2502708559043469E-2</v>
      </c>
      <c r="T70" s="162">
        <f t="shared" ref="T70:T133" si="26">P70-P69</f>
        <v>-37.800000000000011</v>
      </c>
      <c r="U70" s="162">
        <f t="shared" ref="U70:U133" si="27">Q70-Q69</f>
        <v>7.3999999999999915</v>
      </c>
      <c r="W70" s="99" t="s">
        <v>255</v>
      </c>
      <c r="X70" s="99">
        <v>6</v>
      </c>
      <c r="Y70" s="99">
        <v>8</v>
      </c>
      <c r="Z70" s="306">
        <v>27.692307692307693</v>
      </c>
      <c r="AA70" s="306">
        <v>42.4</v>
      </c>
      <c r="AB70" s="306">
        <v>96.1</v>
      </c>
      <c r="AD70" s="306">
        <f t="shared" si="13"/>
        <v>1.2637362637362664</v>
      </c>
      <c r="AE70" s="306">
        <f t="shared" si="14"/>
        <v>0</v>
      </c>
      <c r="AF70" s="306">
        <f t="shared" si="15"/>
        <v>18.499999999999986</v>
      </c>
      <c r="AH70" s="99" t="s">
        <v>255</v>
      </c>
      <c r="AI70" s="99">
        <v>6.5</v>
      </c>
      <c r="AJ70" s="99">
        <v>5</v>
      </c>
      <c r="AK70" s="136">
        <v>27.692307692307693</v>
      </c>
      <c r="AL70" s="136">
        <v>63</v>
      </c>
      <c r="AM70" s="136">
        <v>64.7</v>
      </c>
      <c r="AO70" s="136">
        <f t="shared" si="19"/>
        <v>3.6923076923076934</v>
      </c>
      <c r="AP70" s="136">
        <f t="shared" si="20"/>
        <v>41.7</v>
      </c>
      <c r="AQ70" s="136">
        <f t="shared" si="21"/>
        <v>0.40000000000000568</v>
      </c>
      <c r="AS70" s="136" t="str">
        <f t="shared" ref="AS70:AS133" si="28">IF(AND((AK70&gt;26),(AK70&lt;=(206))),"Warm","Cool")&amp;" "&amp;IF(IF(AND((AK70&gt;26),(AK70&lt;=(206))),"Warm","Cool")="Cool",IF((AM70-AL70)&gt;47.15,"여름","겨울"),IF((AM70-AL70)&gt;43.15,"봄","가을"))&amp;" "&amp;IF(IF(AND((AK70&gt;26),(AK70&lt;=(206))),"Warm","Cool")="Cool",IF(IF(IF(AND((AK70&gt;26),(AK70&lt;=(206))),"Warm","Cool")="Cool",IF((AM70-AL70)&gt;47.15,"여름","겨울"),IF((AM70-AL70)&gt;43.15,"봄","가을"))="여름",IF((AM70-AL70)&gt;60.8,"Light","Mute"),IF((AM70-AL70)&gt;23.58,"Bright","Deep")),IF(IF(IF(AND((AK70&gt;26),(AK70&lt;=(206))),"Warm","Cool")="Cool",IF((AM70-AL70)&gt;47.15,"여름","겨울"),IF((AM70-AL70)&gt;43.15,"봄","가을"))="봄",IF(AL70&gt;26.8,"Bright","Light"),IF(AL70&gt;54.65,"Deep","Mute")))</f>
        <v>Warm 가을 Deep</v>
      </c>
    </row>
    <row r="71" spans="2:45" ht="13.5" customHeight="1" x14ac:dyDescent="0.4">
      <c r="B71" s="99" t="s">
        <v>255</v>
      </c>
      <c r="C71" s="99">
        <v>3</v>
      </c>
      <c r="D71" s="99">
        <v>9</v>
      </c>
      <c r="E71" s="307">
        <v>253</v>
      </c>
      <c r="F71" s="307">
        <v>221</v>
      </c>
      <c r="G71" s="307">
        <v>195</v>
      </c>
      <c r="H71" s="308">
        <f t="shared" si="22"/>
        <v>26.896551724137932</v>
      </c>
      <c r="I71" s="308">
        <f t="shared" si="23"/>
        <v>22.900000000000002</v>
      </c>
      <c r="J71" s="308">
        <f t="shared" si="24"/>
        <v>99.2</v>
      </c>
      <c r="L71" s="99" t="s">
        <v>255</v>
      </c>
      <c r="M71" s="99">
        <v>1.5</v>
      </c>
      <c r="N71" s="99">
        <v>5.5</v>
      </c>
      <c r="O71" s="162">
        <v>25.384615384615383</v>
      </c>
      <c r="P71" s="162">
        <v>17.7</v>
      </c>
      <c r="Q71" s="162">
        <v>57.599999999999994</v>
      </c>
      <c r="S71" s="162">
        <f t="shared" si="25"/>
        <v>0</v>
      </c>
      <c r="T71" s="162">
        <f t="shared" si="26"/>
        <v>0</v>
      </c>
      <c r="U71" s="162">
        <f t="shared" si="27"/>
        <v>0</v>
      </c>
      <c r="W71" s="99" t="s">
        <v>255</v>
      </c>
      <c r="X71" s="99">
        <v>8</v>
      </c>
      <c r="Y71" s="99">
        <v>6</v>
      </c>
      <c r="Z71" s="306">
        <v>27.692307692307693</v>
      </c>
      <c r="AA71" s="306">
        <v>42.4</v>
      </c>
      <c r="AB71" s="306">
        <v>96.1</v>
      </c>
      <c r="AD71" s="306">
        <f t="shared" ref="AD71:AD134" si="29">Z71-Z70</f>
        <v>0</v>
      </c>
      <c r="AE71" s="306">
        <f t="shared" ref="AE71:AE134" si="30">AA71-AA70</f>
        <v>0</v>
      </c>
      <c r="AF71" s="306">
        <f t="shared" ref="AF71:AF134" si="31">AB71-AB70</f>
        <v>0</v>
      </c>
      <c r="AH71" s="99" t="s">
        <v>255</v>
      </c>
      <c r="AI71" s="99">
        <v>4</v>
      </c>
      <c r="AJ71" s="99">
        <v>5.5</v>
      </c>
      <c r="AK71" s="309">
        <v>25.454545454545453</v>
      </c>
      <c r="AL71" s="309">
        <v>40</v>
      </c>
      <c r="AM71" s="309">
        <v>64.7</v>
      </c>
      <c r="AO71" s="309">
        <f t="shared" si="19"/>
        <v>-2.2377622377622401</v>
      </c>
      <c r="AP71" s="309">
        <f t="shared" si="20"/>
        <v>-23</v>
      </c>
      <c r="AQ71" s="309">
        <f t="shared" si="21"/>
        <v>0</v>
      </c>
      <c r="AS71" s="309" t="str">
        <f t="shared" si="28"/>
        <v>Cool 겨울 Bright</v>
      </c>
    </row>
    <row r="72" spans="2:45" x14ac:dyDescent="0.4">
      <c r="B72" s="99" t="s">
        <v>255</v>
      </c>
      <c r="C72" s="99">
        <v>3.5</v>
      </c>
      <c r="D72" s="99">
        <v>1</v>
      </c>
      <c r="E72" s="310">
        <v>92</v>
      </c>
      <c r="F72" s="310">
        <v>82</v>
      </c>
      <c r="G72" s="310">
        <v>75</v>
      </c>
      <c r="H72" s="243">
        <f t="shared" si="22"/>
        <v>24.705882352941178</v>
      </c>
      <c r="I72" s="243">
        <f t="shared" si="23"/>
        <v>18.5</v>
      </c>
      <c r="J72" s="243">
        <f t="shared" si="24"/>
        <v>36.1</v>
      </c>
      <c r="L72" s="99" t="s">
        <v>255</v>
      </c>
      <c r="M72" s="99">
        <v>7</v>
      </c>
      <c r="N72" s="99">
        <v>1.5</v>
      </c>
      <c r="O72" s="179">
        <v>25.384615384615383</v>
      </c>
      <c r="P72" s="179">
        <v>13.100000000000001</v>
      </c>
      <c r="Q72" s="179">
        <v>78</v>
      </c>
      <c r="S72" s="179">
        <f t="shared" si="25"/>
        <v>0</v>
      </c>
      <c r="T72" s="179">
        <f t="shared" si="26"/>
        <v>-4.5999999999999979</v>
      </c>
      <c r="U72" s="179">
        <f t="shared" si="27"/>
        <v>20.400000000000006</v>
      </c>
      <c r="W72" s="99" t="s">
        <v>255</v>
      </c>
      <c r="X72" s="99">
        <v>3</v>
      </c>
      <c r="Y72" s="99">
        <v>2.5</v>
      </c>
      <c r="Z72" s="135">
        <v>22.105263157894736</v>
      </c>
      <c r="AA72" s="135">
        <v>42.199999999999996</v>
      </c>
      <c r="AB72" s="135">
        <v>35.299999999999997</v>
      </c>
      <c r="AD72" s="135">
        <f t="shared" si="29"/>
        <v>-5.5870445344129571</v>
      </c>
      <c r="AE72" s="135">
        <f t="shared" si="30"/>
        <v>-0.20000000000000284</v>
      </c>
      <c r="AF72" s="135">
        <f t="shared" si="31"/>
        <v>-60.8</v>
      </c>
      <c r="AH72" s="99" t="s">
        <v>255</v>
      </c>
      <c r="AI72" s="99">
        <v>7</v>
      </c>
      <c r="AJ72" s="99">
        <v>5</v>
      </c>
      <c r="AK72" s="122">
        <v>28.108108108108109</v>
      </c>
      <c r="AL72" s="122">
        <v>66.5</v>
      </c>
      <c r="AM72" s="122">
        <v>65.5</v>
      </c>
      <c r="AO72" s="122">
        <f t="shared" si="19"/>
        <v>2.6535626535626555</v>
      </c>
      <c r="AP72" s="122">
        <f t="shared" si="20"/>
        <v>26.5</v>
      </c>
      <c r="AQ72" s="122">
        <f t="shared" si="21"/>
        <v>0.79999999999999716</v>
      </c>
      <c r="AS72" s="122" t="str">
        <f t="shared" si="28"/>
        <v>Warm 가을 Deep</v>
      </c>
    </row>
    <row r="73" spans="2:45" x14ac:dyDescent="0.4">
      <c r="B73" s="99" t="s">
        <v>255</v>
      </c>
      <c r="C73" s="99">
        <v>3.5</v>
      </c>
      <c r="D73" s="99">
        <v>1.5</v>
      </c>
      <c r="E73" s="311">
        <v>96</v>
      </c>
      <c r="F73" s="311">
        <v>81</v>
      </c>
      <c r="G73" s="311">
        <v>71</v>
      </c>
      <c r="H73" s="198">
        <f t="shared" si="22"/>
        <v>24</v>
      </c>
      <c r="I73" s="198">
        <f t="shared" si="23"/>
        <v>26</v>
      </c>
      <c r="J73" s="198">
        <f t="shared" si="24"/>
        <v>37.6</v>
      </c>
      <c r="L73" s="99" t="s">
        <v>255</v>
      </c>
      <c r="M73" s="99">
        <v>1.5</v>
      </c>
      <c r="N73" s="99">
        <v>7.5</v>
      </c>
      <c r="O73" s="179">
        <v>25.384615384615383</v>
      </c>
      <c r="P73" s="179">
        <v>13.100000000000001</v>
      </c>
      <c r="Q73" s="179">
        <v>78</v>
      </c>
      <c r="S73" s="179">
        <f t="shared" si="25"/>
        <v>0</v>
      </c>
      <c r="T73" s="179">
        <f t="shared" si="26"/>
        <v>0</v>
      </c>
      <c r="U73" s="179">
        <f t="shared" si="27"/>
        <v>0</v>
      </c>
      <c r="W73" s="99" t="s">
        <v>255</v>
      </c>
      <c r="X73" s="99">
        <v>3.5</v>
      </c>
      <c r="Y73" s="99">
        <v>4.5</v>
      </c>
      <c r="Z73" s="203">
        <v>25.263157894736842</v>
      </c>
      <c r="AA73" s="203">
        <v>42.199999999999996</v>
      </c>
      <c r="AB73" s="203">
        <v>52.900000000000006</v>
      </c>
      <c r="AD73" s="203">
        <f t="shared" si="29"/>
        <v>3.1578947368421062</v>
      </c>
      <c r="AE73" s="203">
        <f t="shared" si="30"/>
        <v>0</v>
      </c>
      <c r="AF73" s="203">
        <f t="shared" si="31"/>
        <v>17.600000000000009</v>
      </c>
      <c r="AH73" s="99" t="s">
        <v>255</v>
      </c>
      <c r="AI73" s="99">
        <v>4.5</v>
      </c>
      <c r="AJ73" s="99">
        <v>5.5</v>
      </c>
      <c r="AK73" s="295">
        <v>26.301369863013697</v>
      </c>
      <c r="AL73" s="295">
        <v>43.7</v>
      </c>
      <c r="AM73" s="295">
        <v>65.5</v>
      </c>
      <c r="AO73" s="295">
        <f t="shared" si="19"/>
        <v>-1.8067382450944116</v>
      </c>
      <c r="AP73" s="295">
        <f t="shared" si="20"/>
        <v>-22.799999999999997</v>
      </c>
      <c r="AQ73" s="295">
        <f t="shared" si="21"/>
        <v>0</v>
      </c>
      <c r="AS73" s="295" t="str">
        <f t="shared" si="28"/>
        <v>Warm 가을 Mute</v>
      </c>
    </row>
    <row r="74" spans="2:45" ht="13.5" customHeight="1" x14ac:dyDescent="0.4">
      <c r="B74" s="99" t="s">
        <v>255</v>
      </c>
      <c r="C74" s="99">
        <v>3.5</v>
      </c>
      <c r="D74" s="99">
        <v>2</v>
      </c>
      <c r="E74" s="312">
        <v>100</v>
      </c>
      <c r="F74" s="312">
        <v>80</v>
      </c>
      <c r="G74" s="312">
        <v>67</v>
      </c>
      <c r="H74" s="194">
        <f t="shared" si="22"/>
        <v>23.636363636363637</v>
      </c>
      <c r="I74" s="194">
        <f t="shared" si="23"/>
        <v>33</v>
      </c>
      <c r="J74" s="194">
        <f t="shared" si="24"/>
        <v>39.200000000000003</v>
      </c>
      <c r="L74" s="99" t="s">
        <v>255</v>
      </c>
      <c r="M74" s="99">
        <v>8</v>
      </c>
      <c r="N74" s="99">
        <v>1.5</v>
      </c>
      <c r="O74" s="183">
        <v>25.384615384615383</v>
      </c>
      <c r="P74" s="183">
        <v>12.3</v>
      </c>
      <c r="Q74" s="183">
        <v>83.1</v>
      </c>
      <c r="S74" s="183">
        <f t="shared" si="25"/>
        <v>0</v>
      </c>
      <c r="T74" s="183">
        <f t="shared" si="26"/>
        <v>-0.80000000000000071</v>
      </c>
      <c r="U74" s="183">
        <f t="shared" si="27"/>
        <v>5.0999999999999943</v>
      </c>
      <c r="W74" s="99" t="s">
        <v>255</v>
      </c>
      <c r="X74" s="99">
        <v>5.5</v>
      </c>
      <c r="Y74" s="99">
        <v>7.5</v>
      </c>
      <c r="Z74" s="313">
        <v>27.157894736842106</v>
      </c>
      <c r="AA74" s="313">
        <v>41.699999999999996</v>
      </c>
      <c r="AB74" s="313">
        <v>89.4</v>
      </c>
      <c r="AD74" s="313">
        <f t="shared" si="29"/>
        <v>1.8947368421052637</v>
      </c>
      <c r="AE74" s="313">
        <f t="shared" si="30"/>
        <v>-0.5</v>
      </c>
      <c r="AF74" s="313">
        <f t="shared" si="31"/>
        <v>36.5</v>
      </c>
      <c r="AH74" s="99" t="s">
        <v>255</v>
      </c>
      <c r="AI74" s="99">
        <v>2.5</v>
      </c>
      <c r="AJ74" s="99">
        <v>6</v>
      </c>
      <c r="AK74" s="256">
        <v>25.11627906976744</v>
      </c>
      <c r="AL74" s="256">
        <v>25.6</v>
      </c>
      <c r="AM74" s="256">
        <v>65.900000000000006</v>
      </c>
      <c r="AO74" s="256">
        <f t="shared" si="19"/>
        <v>-1.1850907932462569</v>
      </c>
      <c r="AP74" s="256">
        <f t="shared" si="20"/>
        <v>-18.100000000000001</v>
      </c>
      <c r="AQ74" s="256">
        <f t="shared" si="21"/>
        <v>0.40000000000000568</v>
      </c>
      <c r="AS74" s="256" t="str">
        <f t="shared" si="28"/>
        <v>Cool 겨울 Bright</v>
      </c>
    </row>
    <row r="75" spans="2:45" ht="13.5" customHeight="1" x14ac:dyDescent="0.4">
      <c r="B75" s="99" t="s">
        <v>255</v>
      </c>
      <c r="C75" s="99">
        <v>3.5</v>
      </c>
      <c r="D75" s="99">
        <v>2.5</v>
      </c>
      <c r="E75" s="314">
        <v>103</v>
      </c>
      <c r="F75" s="314">
        <v>79</v>
      </c>
      <c r="G75" s="314">
        <v>63</v>
      </c>
      <c r="H75" s="201">
        <f t="shared" si="22"/>
        <v>24</v>
      </c>
      <c r="I75" s="201">
        <f t="shared" si="23"/>
        <v>38.800000000000004</v>
      </c>
      <c r="J75" s="201">
        <f t="shared" si="24"/>
        <v>40.400000000000006</v>
      </c>
      <c r="L75" s="99" t="s">
        <v>255</v>
      </c>
      <c r="M75" s="99">
        <v>1.5</v>
      </c>
      <c r="N75" s="99">
        <v>8</v>
      </c>
      <c r="O75" s="183">
        <v>25.384615384615383</v>
      </c>
      <c r="P75" s="183">
        <v>12.3</v>
      </c>
      <c r="Q75" s="183">
        <v>83.1</v>
      </c>
      <c r="S75" s="183">
        <f t="shared" si="25"/>
        <v>0</v>
      </c>
      <c r="T75" s="183">
        <f t="shared" si="26"/>
        <v>0</v>
      </c>
      <c r="U75" s="183">
        <f t="shared" si="27"/>
        <v>0</v>
      </c>
      <c r="W75" s="99" t="s">
        <v>255</v>
      </c>
      <c r="X75" s="99">
        <v>7.5</v>
      </c>
      <c r="Y75" s="99">
        <v>5.5</v>
      </c>
      <c r="Z75" s="313">
        <v>27.157894736842106</v>
      </c>
      <c r="AA75" s="313">
        <v>41.699999999999996</v>
      </c>
      <c r="AB75" s="313">
        <v>89.4</v>
      </c>
      <c r="AD75" s="313">
        <f t="shared" si="29"/>
        <v>0</v>
      </c>
      <c r="AE75" s="313">
        <f t="shared" si="30"/>
        <v>0</v>
      </c>
      <c r="AF75" s="313">
        <f t="shared" si="31"/>
        <v>0</v>
      </c>
      <c r="AH75" s="99" t="s">
        <v>255</v>
      </c>
      <c r="AI75" s="99">
        <v>5.5</v>
      </c>
      <c r="AJ75" s="99">
        <v>2.5</v>
      </c>
      <c r="AK75" s="256">
        <v>25.11627906976744</v>
      </c>
      <c r="AL75" s="256">
        <v>25.6</v>
      </c>
      <c r="AM75" s="256">
        <v>65.900000000000006</v>
      </c>
      <c r="AO75" s="256">
        <f t="shared" si="19"/>
        <v>0</v>
      </c>
      <c r="AP75" s="256">
        <f t="shared" si="20"/>
        <v>0</v>
      </c>
      <c r="AQ75" s="256">
        <f t="shared" si="21"/>
        <v>0</v>
      </c>
      <c r="AS75" s="256" t="str">
        <f t="shared" si="28"/>
        <v>Cool 겨울 Bright</v>
      </c>
    </row>
    <row r="76" spans="2:45" ht="13.5" customHeight="1" x14ac:dyDescent="0.4">
      <c r="B76" s="99" t="s">
        <v>255</v>
      </c>
      <c r="C76" s="99">
        <v>3.5</v>
      </c>
      <c r="D76" s="99">
        <v>3</v>
      </c>
      <c r="E76" s="315">
        <v>106</v>
      </c>
      <c r="F76" s="315">
        <v>78</v>
      </c>
      <c r="G76" s="315">
        <v>59</v>
      </c>
      <c r="H76" s="221">
        <f t="shared" si="22"/>
        <v>24.25531914893617</v>
      </c>
      <c r="I76" s="221">
        <f t="shared" si="23"/>
        <v>44.3</v>
      </c>
      <c r="J76" s="221">
        <f t="shared" si="24"/>
        <v>41.6</v>
      </c>
      <c r="L76" s="99" t="s">
        <v>255</v>
      </c>
      <c r="M76" s="99">
        <v>4</v>
      </c>
      <c r="N76" s="99">
        <v>5.5</v>
      </c>
      <c r="O76" s="309">
        <v>25.454545454545453</v>
      </c>
      <c r="P76" s="309">
        <v>40</v>
      </c>
      <c r="Q76" s="309">
        <v>64.7</v>
      </c>
      <c r="S76" s="309">
        <f t="shared" si="25"/>
        <v>6.9930069930070005E-2</v>
      </c>
      <c r="T76" s="309">
        <f t="shared" si="26"/>
        <v>27.7</v>
      </c>
      <c r="U76" s="309">
        <f t="shared" si="27"/>
        <v>-18.399999999999991</v>
      </c>
      <c r="W76" s="99" t="s">
        <v>255</v>
      </c>
      <c r="X76" s="99">
        <v>4.5</v>
      </c>
      <c r="Y76" s="99">
        <v>6</v>
      </c>
      <c r="Z76" s="316">
        <v>26.4</v>
      </c>
      <c r="AA76" s="316">
        <v>41.4</v>
      </c>
      <c r="AB76" s="316">
        <v>71</v>
      </c>
      <c r="AD76" s="316">
        <f t="shared" si="29"/>
        <v>-0.75789473684210762</v>
      </c>
      <c r="AE76" s="316">
        <f t="shared" si="30"/>
        <v>-0.29999999999999716</v>
      </c>
      <c r="AF76" s="316">
        <f t="shared" si="31"/>
        <v>-18.400000000000006</v>
      </c>
      <c r="AH76" s="99" t="s">
        <v>255</v>
      </c>
      <c r="AI76" s="99">
        <v>1</v>
      </c>
      <c r="AJ76" s="99">
        <v>6.5</v>
      </c>
      <c r="AK76" s="120">
        <v>23.333333333333332</v>
      </c>
      <c r="AL76" s="120">
        <v>10.7</v>
      </c>
      <c r="AM76" s="120">
        <v>66.3</v>
      </c>
      <c r="AO76" s="120">
        <f t="shared" si="19"/>
        <v>-1.7829457364341081</v>
      </c>
      <c r="AP76" s="120">
        <f t="shared" si="20"/>
        <v>-14.900000000000002</v>
      </c>
      <c r="AQ76" s="120">
        <f t="shared" si="21"/>
        <v>0.39999999999999147</v>
      </c>
      <c r="AS76" s="120" t="str">
        <f t="shared" si="28"/>
        <v>Cool 여름 Mute</v>
      </c>
    </row>
    <row r="77" spans="2:45" ht="13.5" customHeight="1" x14ac:dyDescent="0.4">
      <c r="B77" s="99" t="s">
        <v>255</v>
      </c>
      <c r="C77" s="99">
        <v>3.5</v>
      </c>
      <c r="D77" s="99">
        <v>3.5</v>
      </c>
      <c r="E77" s="317">
        <v>109</v>
      </c>
      <c r="F77" s="317">
        <v>77</v>
      </c>
      <c r="G77" s="317">
        <v>55</v>
      </c>
      <c r="H77" s="235">
        <f t="shared" si="22"/>
        <v>24.444444444444443</v>
      </c>
      <c r="I77" s="235">
        <f t="shared" si="23"/>
        <v>49.5</v>
      </c>
      <c r="J77" s="235">
        <f t="shared" si="24"/>
        <v>42.699999999999996</v>
      </c>
      <c r="L77" s="99" t="s">
        <v>255</v>
      </c>
      <c r="M77" s="99">
        <v>5</v>
      </c>
      <c r="N77" s="99">
        <v>2.5</v>
      </c>
      <c r="O77" s="253">
        <v>25.714285714285715</v>
      </c>
      <c r="P77" s="253">
        <v>27.3</v>
      </c>
      <c r="Q77" s="253">
        <v>60.4</v>
      </c>
      <c r="S77" s="253">
        <f t="shared" si="25"/>
        <v>0.25974025974026205</v>
      </c>
      <c r="T77" s="253">
        <f t="shared" si="26"/>
        <v>-12.7</v>
      </c>
      <c r="U77" s="253">
        <f t="shared" si="27"/>
        <v>-4.3000000000000043</v>
      </c>
      <c r="W77" s="99" t="s">
        <v>255</v>
      </c>
      <c r="X77" s="99">
        <v>3</v>
      </c>
      <c r="Y77" s="99">
        <v>4</v>
      </c>
      <c r="Z77" s="131">
        <v>24.489795918367346</v>
      </c>
      <c r="AA77" s="131">
        <v>41.199999999999996</v>
      </c>
      <c r="AB77" s="131">
        <v>46.7</v>
      </c>
      <c r="AD77" s="131">
        <f t="shared" si="29"/>
        <v>-1.9102040816326529</v>
      </c>
      <c r="AE77" s="131">
        <f t="shared" si="30"/>
        <v>-0.20000000000000284</v>
      </c>
      <c r="AF77" s="131">
        <f t="shared" si="31"/>
        <v>-24.299999999999997</v>
      </c>
      <c r="AH77" s="99" t="s">
        <v>255</v>
      </c>
      <c r="AI77" s="99">
        <v>6</v>
      </c>
      <c r="AJ77" s="99">
        <v>1</v>
      </c>
      <c r="AK77" s="120">
        <v>23.333333333333332</v>
      </c>
      <c r="AL77" s="120">
        <v>10.7</v>
      </c>
      <c r="AM77" s="120">
        <v>66.3</v>
      </c>
      <c r="AO77" s="120">
        <f t="shared" si="19"/>
        <v>0</v>
      </c>
      <c r="AP77" s="120">
        <f t="shared" si="20"/>
        <v>0</v>
      </c>
      <c r="AQ77" s="120">
        <f t="shared" si="21"/>
        <v>0</v>
      </c>
      <c r="AS77" s="120" t="str">
        <f t="shared" si="28"/>
        <v>Cool 여름 Mute</v>
      </c>
    </row>
    <row r="78" spans="2:45" x14ac:dyDescent="0.4">
      <c r="B78" s="99" t="s">
        <v>255</v>
      </c>
      <c r="C78" s="99">
        <v>3.5</v>
      </c>
      <c r="D78" s="99">
        <v>4</v>
      </c>
      <c r="E78" s="318">
        <v>122</v>
      </c>
      <c r="F78" s="318">
        <v>89</v>
      </c>
      <c r="G78" s="318">
        <v>65</v>
      </c>
      <c r="H78" s="145">
        <f t="shared" si="22"/>
        <v>25.263157894736842</v>
      </c>
      <c r="I78" s="145">
        <f t="shared" si="23"/>
        <v>46.7</v>
      </c>
      <c r="J78" s="145">
        <f t="shared" si="24"/>
        <v>47.8</v>
      </c>
      <c r="L78" s="99" t="s">
        <v>255</v>
      </c>
      <c r="M78" s="99">
        <v>2.5</v>
      </c>
      <c r="N78" s="99">
        <v>5.5</v>
      </c>
      <c r="O78" s="253">
        <v>25.714285714285715</v>
      </c>
      <c r="P78" s="253">
        <v>27.3</v>
      </c>
      <c r="Q78" s="253">
        <v>60.4</v>
      </c>
      <c r="S78" s="253">
        <f t="shared" si="25"/>
        <v>0</v>
      </c>
      <c r="T78" s="253">
        <f t="shared" si="26"/>
        <v>0</v>
      </c>
      <c r="U78" s="253">
        <f t="shared" si="27"/>
        <v>0</v>
      </c>
      <c r="W78" s="99" t="s">
        <v>255</v>
      </c>
      <c r="X78" s="99">
        <v>4</v>
      </c>
      <c r="Y78" s="99">
        <v>3</v>
      </c>
      <c r="Z78" s="131">
        <v>24.489795918367346</v>
      </c>
      <c r="AA78" s="131">
        <v>41.199999999999996</v>
      </c>
      <c r="AB78" s="131">
        <v>46.7</v>
      </c>
      <c r="AD78" s="131">
        <f t="shared" si="29"/>
        <v>0</v>
      </c>
      <c r="AE78" s="131">
        <f t="shared" si="30"/>
        <v>0</v>
      </c>
      <c r="AF78" s="131">
        <f t="shared" si="31"/>
        <v>0</v>
      </c>
      <c r="AH78" s="99" t="s">
        <v>255</v>
      </c>
      <c r="AI78" s="99">
        <v>5</v>
      </c>
      <c r="AJ78" s="99">
        <v>5.5</v>
      </c>
      <c r="AK78" s="261">
        <v>26.666666666666668</v>
      </c>
      <c r="AL78" s="261">
        <v>47.599999999999994</v>
      </c>
      <c r="AM78" s="261">
        <v>66.7</v>
      </c>
      <c r="AO78" s="261">
        <f t="shared" si="19"/>
        <v>3.3333333333333357</v>
      </c>
      <c r="AP78" s="261">
        <f t="shared" si="20"/>
        <v>36.899999999999991</v>
      </c>
      <c r="AQ78" s="261">
        <f t="shared" si="21"/>
        <v>0.40000000000000568</v>
      </c>
      <c r="AS78" s="261" t="str">
        <f t="shared" si="28"/>
        <v>Warm 가을 Mute</v>
      </c>
    </row>
    <row r="79" spans="2:45" ht="13.5" customHeight="1" x14ac:dyDescent="0.4">
      <c r="B79" s="99" t="s">
        <v>255</v>
      </c>
      <c r="C79" s="99">
        <v>3.5</v>
      </c>
      <c r="D79" s="99">
        <v>4.5</v>
      </c>
      <c r="E79" s="319">
        <v>135</v>
      </c>
      <c r="F79" s="319">
        <v>102</v>
      </c>
      <c r="G79" s="319">
        <v>78</v>
      </c>
      <c r="H79" s="203">
        <f t="shared" si="22"/>
        <v>25.263157894736842</v>
      </c>
      <c r="I79" s="203">
        <f t="shared" si="23"/>
        <v>42.199999999999996</v>
      </c>
      <c r="J79" s="203">
        <f t="shared" si="24"/>
        <v>52.900000000000006</v>
      </c>
      <c r="L79" s="99" t="s">
        <v>255</v>
      </c>
      <c r="M79" s="99">
        <v>6</v>
      </c>
      <c r="N79" s="99">
        <v>2</v>
      </c>
      <c r="O79" s="217">
        <v>25.714285714285715</v>
      </c>
      <c r="P79" s="217">
        <v>19.8</v>
      </c>
      <c r="Q79" s="217">
        <v>69.399999999999991</v>
      </c>
      <c r="S79" s="217">
        <f t="shared" si="25"/>
        <v>0</v>
      </c>
      <c r="T79" s="217">
        <f t="shared" si="26"/>
        <v>-7.5</v>
      </c>
      <c r="U79" s="217">
        <f t="shared" si="27"/>
        <v>8.9999999999999929</v>
      </c>
      <c r="W79" s="99" t="s">
        <v>255</v>
      </c>
      <c r="X79" s="99">
        <v>5</v>
      </c>
      <c r="Y79" s="99">
        <v>7</v>
      </c>
      <c r="Z79" s="320">
        <v>26.823529411764707</v>
      </c>
      <c r="AA79" s="320">
        <v>40.300000000000004</v>
      </c>
      <c r="AB79" s="320">
        <v>82.699999999999989</v>
      </c>
      <c r="AD79" s="320">
        <f t="shared" si="29"/>
        <v>2.3337334933973608</v>
      </c>
      <c r="AE79" s="320">
        <f t="shared" si="30"/>
        <v>-0.89999999999999147</v>
      </c>
      <c r="AF79" s="320">
        <f t="shared" si="31"/>
        <v>35.999999999999986</v>
      </c>
      <c r="AH79" s="99" t="s">
        <v>255</v>
      </c>
      <c r="AI79" s="99">
        <v>3</v>
      </c>
      <c r="AJ79" s="99">
        <v>6</v>
      </c>
      <c r="AK79" s="291">
        <v>25.882352941176471</v>
      </c>
      <c r="AL79" s="291">
        <v>29.799999999999997</v>
      </c>
      <c r="AM79" s="291">
        <v>67.100000000000009</v>
      </c>
      <c r="AO79" s="291">
        <f t="shared" si="19"/>
        <v>-0.78431372549019684</v>
      </c>
      <c r="AP79" s="291">
        <f t="shared" si="20"/>
        <v>-17.799999999999997</v>
      </c>
      <c r="AQ79" s="291">
        <f t="shared" si="21"/>
        <v>0.40000000000000568</v>
      </c>
      <c r="AS79" s="291" t="str">
        <f t="shared" si="28"/>
        <v>Cool 겨울 Bright</v>
      </c>
    </row>
    <row r="80" spans="2:45" ht="13.5" customHeight="1" x14ac:dyDescent="0.4">
      <c r="B80" s="99" t="s">
        <v>255</v>
      </c>
      <c r="C80" s="99">
        <v>3.5</v>
      </c>
      <c r="D80" s="99">
        <v>5</v>
      </c>
      <c r="E80" s="321">
        <v>148</v>
      </c>
      <c r="F80" s="321">
        <v>115</v>
      </c>
      <c r="G80" s="321">
        <v>91</v>
      </c>
      <c r="H80" s="251">
        <f t="shared" si="22"/>
        <v>25.263157894736842</v>
      </c>
      <c r="I80" s="251">
        <f t="shared" si="23"/>
        <v>38.5</v>
      </c>
      <c r="J80" s="251">
        <f t="shared" si="24"/>
        <v>57.999999999999993</v>
      </c>
      <c r="L80" s="99" t="s">
        <v>255</v>
      </c>
      <c r="M80" s="99">
        <v>2</v>
      </c>
      <c r="N80" s="99">
        <v>6.5</v>
      </c>
      <c r="O80" s="217">
        <v>25.714285714285715</v>
      </c>
      <c r="P80" s="217">
        <v>19.8</v>
      </c>
      <c r="Q80" s="217">
        <v>69.399999999999991</v>
      </c>
      <c r="S80" s="217">
        <f t="shared" si="25"/>
        <v>0</v>
      </c>
      <c r="T80" s="217">
        <f t="shared" si="26"/>
        <v>0</v>
      </c>
      <c r="U80" s="217">
        <f t="shared" si="27"/>
        <v>0</v>
      </c>
      <c r="W80" s="99" t="s">
        <v>255</v>
      </c>
      <c r="X80" s="99">
        <v>4</v>
      </c>
      <c r="Y80" s="99">
        <v>5.5</v>
      </c>
      <c r="Z80" s="309">
        <v>25.454545454545453</v>
      </c>
      <c r="AA80" s="309">
        <v>40</v>
      </c>
      <c r="AB80" s="309">
        <v>64.7</v>
      </c>
      <c r="AD80" s="309">
        <f t="shared" si="29"/>
        <v>-1.3689839572192533</v>
      </c>
      <c r="AE80" s="309">
        <f t="shared" si="30"/>
        <v>-0.30000000000000426</v>
      </c>
      <c r="AF80" s="309">
        <f t="shared" si="31"/>
        <v>-17.999999999999986</v>
      </c>
      <c r="AH80" s="99" t="s">
        <v>255</v>
      </c>
      <c r="AI80" s="99">
        <v>5.5</v>
      </c>
      <c r="AJ80" s="99">
        <v>3</v>
      </c>
      <c r="AK80" s="291">
        <v>25.882352941176471</v>
      </c>
      <c r="AL80" s="291">
        <v>29.799999999999997</v>
      </c>
      <c r="AM80" s="291">
        <v>67.100000000000009</v>
      </c>
      <c r="AO80" s="291">
        <f t="shared" si="19"/>
        <v>0</v>
      </c>
      <c r="AP80" s="291">
        <f t="shared" si="20"/>
        <v>0</v>
      </c>
      <c r="AQ80" s="291">
        <f t="shared" si="21"/>
        <v>0</v>
      </c>
      <c r="AS80" s="291" t="str">
        <f t="shared" si="28"/>
        <v>Cool 겨울 Bright</v>
      </c>
    </row>
    <row r="81" spans="2:45" x14ac:dyDescent="0.4">
      <c r="B81" s="99" t="s">
        <v>255</v>
      </c>
      <c r="C81" s="99">
        <v>3.5</v>
      </c>
      <c r="D81" s="99">
        <v>5.5</v>
      </c>
      <c r="E81" s="322">
        <v>161</v>
      </c>
      <c r="F81" s="322">
        <v>128</v>
      </c>
      <c r="G81" s="322">
        <v>103</v>
      </c>
      <c r="H81" s="292">
        <f t="shared" si="22"/>
        <v>25.862068965517242</v>
      </c>
      <c r="I81" s="292">
        <f t="shared" si="23"/>
        <v>36</v>
      </c>
      <c r="J81" s="292">
        <f t="shared" si="24"/>
        <v>63.1</v>
      </c>
      <c r="L81" s="99" t="s">
        <v>255</v>
      </c>
      <c r="M81" s="99">
        <v>6.5</v>
      </c>
      <c r="N81" s="99">
        <v>2</v>
      </c>
      <c r="O81" s="220">
        <v>25.714285714285715</v>
      </c>
      <c r="P81" s="220">
        <v>18.399999999999999</v>
      </c>
      <c r="Q81" s="220">
        <v>74.5</v>
      </c>
      <c r="S81" s="220">
        <f t="shared" si="25"/>
        <v>0</v>
      </c>
      <c r="T81" s="220">
        <f t="shared" si="26"/>
        <v>-1.4000000000000021</v>
      </c>
      <c r="U81" s="220">
        <f t="shared" si="27"/>
        <v>5.1000000000000085</v>
      </c>
      <c r="W81" s="99" t="s">
        <v>255</v>
      </c>
      <c r="X81" s="99">
        <v>5.5</v>
      </c>
      <c r="Y81" s="99">
        <v>8</v>
      </c>
      <c r="Z81" s="323">
        <v>27.5</v>
      </c>
      <c r="AA81" s="323">
        <v>39.700000000000003</v>
      </c>
      <c r="AB81" s="323">
        <v>94.899999999999991</v>
      </c>
      <c r="AD81" s="323">
        <f t="shared" si="29"/>
        <v>2.0454545454545467</v>
      </c>
      <c r="AE81" s="323">
        <f t="shared" si="30"/>
        <v>-0.29999999999999716</v>
      </c>
      <c r="AF81" s="323">
        <f t="shared" si="31"/>
        <v>30.199999999999989</v>
      </c>
      <c r="AH81" s="99" t="s">
        <v>255</v>
      </c>
      <c r="AI81" s="99">
        <v>5.5</v>
      </c>
      <c r="AJ81" s="99">
        <v>5.5</v>
      </c>
      <c r="AK81" s="229">
        <v>26.966292134831459</v>
      </c>
      <c r="AL81" s="229">
        <v>51.4</v>
      </c>
      <c r="AM81" s="229">
        <v>67.800000000000011</v>
      </c>
      <c r="AO81" s="229">
        <f t="shared" si="19"/>
        <v>1.083939193654988</v>
      </c>
      <c r="AP81" s="229">
        <f t="shared" si="20"/>
        <v>21.6</v>
      </c>
      <c r="AQ81" s="229">
        <f t="shared" si="21"/>
        <v>0.70000000000000284</v>
      </c>
      <c r="AS81" s="229" t="str">
        <f t="shared" si="28"/>
        <v>Warm 가을 Mute</v>
      </c>
    </row>
    <row r="82" spans="2:45" x14ac:dyDescent="0.4">
      <c r="B82" s="99" t="s">
        <v>255</v>
      </c>
      <c r="C82" s="99">
        <v>3.5</v>
      </c>
      <c r="D82" s="99">
        <v>6</v>
      </c>
      <c r="E82" s="324">
        <v>174</v>
      </c>
      <c r="F82" s="324">
        <v>141</v>
      </c>
      <c r="G82" s="324">
        <v>116</v>
      </c>
      <c r="H82" s="325">
        <f t="shared" si="22"/>
        <v>25.862068965517242</v>
      </c>
      <c r="I82" s="325">
        <f t="shared" si="23"/>
        <v>33.300000000000004</v>
      </c>
      <c r="J82" s="325">
        <f t="shared" si="24"/>
        <v>68.2</v>
      </c>
      <c r="L82" s="99" t="s">
        <v>255</v>
      </c>
      <c r="M82" s="99">
        <v>2</v>
      </c>
      <c r="N82" s="99">
        <v>7</v>
      </c>
      <c r="O82" s="220">
        <v>25.714285714285715</v>
      </c>
      <c r="P82" s="220">
        <v>18.399999999999999</v>
      </c>
      <c r="Q82" s="220">
        <v>74.5</v>
      </c>
      <c r="S82" s="220">
        <f t="shared" si="25"/>
        <v>0</v>
      </c>
      <c r="T82" s="220">
        <f t="shared" si="26"/>
        <v>0</v>
      </c>
      <c r="U82" s="220">
        <f t="shared" si="27"/>
        <v>0</v>
      </c>
      <c r="W82" s="99" t="s">
        <v>255</v>
      </c>
      <c r="X82" s="99">
        <v>8</v>
      </c>
      <c r="Y82" s="99">
        <v>5.5</v>
      </c>
      <c r="Z82" s="323">
        <v>27.5</v>
      </c>
      <c r="AA82" s="323">
        <v>39.700000000000003</v>
      </c>
      <c r="AB82" s="323">
        <v>94.899999999999991</v>
      </c>
      <c r="AD82" s="323">
        <f t="shared" si="29"/>
        <v>0</v>
      </c>
      <c r="AE82" s="323">
        <f t="shared" si="30"/>
        <v>0</v>
      </c>
      <c r="AF82" s="323">
        <f t="shared" si="31"/>
        <v>0</v>
      </c>
      <c r="AH82" s="99" t="s">
        <v>255</v>
      </c>
      <c r="AI82" s="99">
        <v>1.5</v>
      </c>
      <c r="AJ82" s="99">
        <v>6.5</v>
      </c>
      <c r="AK82" s="169">
        <v>26.666666666666668</v>
      </c>
      <c r="AL82" s="169">
        <v>15.6</v>
      </c>
      <c r="AM82" s="169">
        <v>67.800000000000011</v>
      </c>
      <c r="AO82" s="169">
        <f t="shared" si="19"/>
        <v>-0.29962546816479119</v>
      </c>
      <c r="AP82" s="169">
        <f t="shared" si="20"/>
        <v>-35.799999999999997</v>
      </c>
      <c r="AQ82" s="169">
        <f t="shared" si="21"/>
        <v>0</v>
      </c>
      <c r="AS82" s="169" t="str">
        <f t="shared" si="28"/>
        <v>Warm 봄 Light</v>
      </c>
    </row>
    <row r="83" spans="2:45" x14ac:dyDescent="0.4">
      <c r="B83" s="99" t="s">
        <v>255</v>
      </c>
      <c r="C83" s="99">
        <v>3.5</v>
      </c>
      <c r="D83" s="99">
        <v>6.5</v>
      </c>
      <c r="E83" s="326">
        <v>188</v>
      </c>
      <c r="F83" s="326">
        <v>154</v>
      </c>
      <c r="G83" s="326">
        <v>128</v>
      </c>
      <c r="H83" s="327">
        <f t="shared" si="22"/>
        <v>26</v>
      </c>
      <c r="I83" s="327">
        <f t="shared" si="23"/>
        <v>31.900000000000002</v>
      </c>
      <c r="J83" s="327">
        <f t="shared" si="24"/>
        <v>73.7</v>
      </c>
      <c r="L83" s="99" t="s">
        <v>255</v>
      </c>
      <c r="M83" s="99">
        <v>7</v>
      </c>
      <c r="N83" s="99">
        <v>2</v>
      </c>
      <c r="O83" s="224">
        <v>25.714285714285715</v>
      </c>
      <c r="P83" s="224">
        <v>17.2</v>
      </c>
      <c r="Q83" s="224">
        <v>79.600000000000009</v>
      </c>
      <c r="S83" s="224">
        <f t="shared" si="25"/>
        <v>0</v>
      </c>
      <c r="T83" s="224">
        <f t="shared" si="26"/>
        <v>-1.1999999999999993</v>
      </c>
      <c r="U83" s="224">
        <f t="shared" si="27"/>
        <v>5.1000000000000085</v>
      </c>
      <c r="W83" s="99" t="s">
        <v>255</v>
      </c>
      <c r="X83" s="99">
        <v>3.5</v>
      </c>
      <c r="Y83" s="99">
        <v>2.5</v>
      </c>
      <c r="Z83" s="201">
        <v>24</v>
      </c>
      <c r="AA83" s="201">
        <v>38.800000000000004</v>
      </c>
      <c r="AB83" s="201">
        <v>40.400000000000006</v>
      </c>
      <c r="AD83" s="201">
        <f t="shared" si="29"/>
        <v>-3.5</v>
      </c>
      <c r="AE83" s="201">
        <f t="shared" si="30"/>
        <v>-0.89999999999999858</v>
      </c>
      <c r="AF83" s="201">
        <f t="shared" si="31"/>
        <v>-54.499999999999986</v>
      </c>
      <c r="AH83" s="99" t="s">
        <v>255</v>
      </c>
      <c r="AI83" s="99">
        <v>6</v>
      </c>
      <c r="AJ83" s="99">
        <v>1.5</v>
      </c>
      <c r="AK83" s="169">
        <v>26.666666666666668</v>
      </c>
      <c r="AL83" s="169">
        <v>15.6</v>
      </c>
      <c r="AM83" s="169">
        <v>67.800000000000011</v>
      </c>
      <c r="AO83" s="169">
        <f t="shared" si="19"/>
        <v>0</v>
      </c>
      <c r="AP83" s="169">
        <f t="shared" si="20"/>
        <v>0</v>
      </c>
      <c r="AQ83" s="169">
        <f t="shared" si="21"/>
        <v>0</v>
      </c>
      <c r="AS83" s="169" t="str">
        <f t="shared" si="28"/>
        <v>Warm 봄 Light</v>
      </c>
    </row>
    <row r="84" spans="2:45" ht="13.5" customHeight="1" x14ac:dyDescent="0.4">
      <c r="B84" s="99" t="s">
        <v>255</v>
      </c>
      <c r="C84" s="99">
        <v>3.5</v>
      </c>
      <c r="D84" s="99">
        <v>7</v>
      </c>
      <c r="E84" s="328">
        <v>201</v>
      </c>
      <c r="F84" s="328">
        <v>167</v>
      </c>
      <c r="G84" s="328">
        <v>141</v>
      </c>
      <c r="H84" s="329">
        <f t="shared" si="22"/>
        <v>26</v>
      </c>
      <c r="I84" s="329">
        <f t="shared" si="23"/>
        <v>29.9</v>
      </c>
      <c r="J84" s="329">
        <f t="shared" si="24"/>
        <v>78.8</v>
      </c>
      <c r="L84" s="99" t="s">
        <v>255</v>
      </c>
      <c r="M84" s="99">
        <v>2</v>
      </c>
      <c r="N84" s="99">
        <v>7.5</v>
      </c>
      <c r="O84" s="224">
        <v>25.714285714285715</v>
      </c>
      <c r="P84" s="224">
        <v>17.2</v>
      </c>
      <c r="Q84" s="224">
        <v>79.600000000000009</v>
      </c>
      <c r="S84" s="224">
        <f t="shared" si="25"/>
        <v>0</v>
      </c>
      <c r="T84" s="224">
        <f t="shared" si="26"/>
        <v>0</v>
      </c>
      <c r="U84" s="224">
        <f t="shared" si="27"/>
        <v>0</v>
      </c>
      <c r="W84" s="99" t="s">
        <v>255</v>
      </c>
      <c r="X84" s="99">
        <v>2.5</v>
      </c>
      <c r="Y84" s="99">
        <v>2</v>
      </c>
      <c r="Z84" s="103">
        <v>20.689655172413794</v>
      </c>
      <c r="AA84" s="103">
        <v>38.700000000000003</v>
      </c>
      <c r="AB84" s="103">
        <v>29.4</v>
      </c>
      <c r="AD84" s="103">
        <f t="shared" si="29"/>
        <v>-3.3103448275862064</v>
      </c>
      <c r="AE84" s="103">
        <f t="shared" si="30"/>
        <v>-0.10000000000000142</v>
      </c>
      <c r="AF84" s="103">
        <f t="shared" si="31"/>
        <v>-11.000000000000007</v>
      </c>
      <c r="AH84" s="99" t="s">
        <v>255</v>
      </c>
      <c r="AI84" s="99">
        <v>3.5</v>
      </c>
      <c r="AJ84" s="99">
        <v>6</v>
      </c>
      <c r="AK84" s="325">
        <v>25.862068965517242</v>
      </c>
      <c r="AL84" s="325">
        <v>33.300000000000004</v>
      </c>
      <c r="AM84" s="325">
        <v>68.2</v>
      </c>
      <c r="AO84" s="325">
        <f t="shared" si="19"/>
        <v>-0.80459770114942586</v>
      </c>
      <c r="AP84" s="325">
        <f t="shared" si="20"/>
        <v>17.700000000000003</v>
      </c>
      <c r="AQ84" s="325">
        <f t="shared" si="21"/>
        <v>0.39999999999999147</v>
      </c>
      <c r="AS84" s="325" t="str">
        <f t="shared" si="28"/>
        <v>Cool 겨울 Bright</v>
      </c>
    </row>
    <row r="85" spans="2:45" ht="13.5" customHeight="1" x14ac:dyDescent="0.4">
      <c r="B85" s="99" t="s">
        <v>255</v>
      </c>
      <c r="C85" s="99">
        <v>3.5</v>
      </c>
      <c r="D85" s="99">
        <v>7.5</v>
      </c>
      <c r="E85" s="330">
        <v>215</v>
      </c>
      <c r="F85" s="330">
        <v>180</v>
      </c>
      <c r="G85" s="330">
        <v>153</v>
      </c>
      <c r="H85" s="331">
        <f t="shared" si="22"/>
        <v>26.129032258064516</v>
      </c>
      <c r="I85" s="331">
        <f t="shared" si="23"/>
        <v>28.799999999999997</v>
      </c>
      <c r="J85" s="331">
        <f t="shared" si="24"/>
        <v>84.3</v>
      </c>
      <c r="L85" s="99" t="s">
        <v>255</v>
      </c>
      <c r="M85" s="99">
        <v>8</v>
      </c>
      <c r="N85" s="99">
        <v>2</v>
      </c>
      <c r="O85" s="228">
        <v>25.714285714285715</v>
      </c>
      <c r="P85" s="228">
        <v>16.2</v>
      </c>
      <c r="Q85" s="228">
        <v>84.7</v>
      </c>
      <c r="S85" s="228">
        <f t="shared" si="25"/>
        <v>0</v>
      </c>
      <c r="T85" s="228">
        <f t="shared" si="26"/>
        <v>-1</v>
      </c>
      <c r="U85" s="228">
        <f t="shared" si="27"/>
        <v>5.0999999999999943</v>
      </c>
      <c r="W85" s="99" t="s">
        <v>255</v>
      </c>
      <c r="X85" s="99">
        <v>4.5</v>
      </c>
      <c r="Y85" s="99">
        <v>6.5</v>
      </c>
      <c r="Z85" s="332">
        <v>26.4</v>
      </c>
      <c r="AA85" s="332">
        <v>38.700000000000003</v>
      </c>
      <c r="AB85" s="332">
        <v>76.099999999999994</v>
      </c>
      <c r="AD85" s="332">
        <f t="shared" si="29"/>
        <v>5.710344827586205</v>
      </c>
      <c r="AE85" s="332">
        <f t="shared" si="30"/>
        <v>0</v>
      </c>
      <c r="AF85" s="332">
        <f t="shared" si="31"/>
        <v>46.699999999999996</v>
      </c>
      <c r="AH85" s="99" t="s">
        <v>255</v>
      </c>
      <c r="AI85" s="99">
        <v>5.5</v>
      </c>
      <c r="AJ85" s="99">
        <v>3.5</v>
      </c>
      <c r="AK85" s="325">
        <v>25.862068965517242</v>
      </c>
      <c r="AL85" s="325">
        <v>33.300000000000004</v>
      </c>
      <c r="AM85" s="325">
        <v>68.2</v>
      </c>
      <c r="AO85" s="325">
        <f t="shared" si="19"/>
        <v>0</v>
      </c>
      <c r="AP85" s="325">
        <f t="shared" si="20"/>
        <v>0</v>
      </c>
      <c r="AQ85" s="325">
        <f t="shared" si="21"/>
        <v>0</v>
      </c>
      <c r="AS85" s="325" t="str">
        <f t="shared" si="28"/>
        <v>Cool 겨울 Bright</v>
      </c>
    </row>
    <row r="86" spans="2:45" x14ac:dyDescent="0.4">
      <c r="B86" s="99" t="s">
        <v>255</v>
      </c>
      <c r="C86" s="99">
        <v>3.5</v>
      </c>
      <c r="D86" s="99">
        <v>8</v>
      </c>
      <c r="E86" s="333">
        <v>228</v>
      </c>
      <c r="F86" s="333">
        <v>194</v>
      </c>
      <c r="G86" s="333">
        <v>166</v>
      </c>
      <c r="H86" s="334">
        <f t="shared" si="22"/>
        <v>27.096774193548388</v>
      </c>
      <c r="I86" s="334">
        <f t="shared" si="23"/>
        <v>27.200000000000003</v>
      </c>
      <c r="J86" s="334">
        <f t="shared" si="24"/>
        <v>89.4</v>
      </c>
      <c r="L86" s="99" t="s">
        <v>255</v>
      </c>
      <c r="M86" s="99">
        <v>2</v>
      </c>
      <c r="N86" s="99">
        <v>8</v>
      </c>
      <c r="O86" s="228">
        <v>25.714285714285715</v>
      </c>
      <c r="P86" s="228">
        <v>16.2</v>
      </c>
      <c r="Q86" s="228">
        <v>84.7</v>
      </c>
      <c r="S86" s="228">
        <f t="shared" si="25"/>
        <v>0</v>
      </c>
      <c r="T86" s="228">
        <f t="shared" si="26"/>
        <v>0</v>
      </c>
      <c r="U86" s="228">
        <f t="shared" si="27"/>
        <v>0</v>
      </c>
      <c r="W86" s="99" t="s">
        <v>255</v>
      </c>
      <c r="X86" s="99">
        <v>5</v>
      </c>
      <c r="Y86" s="99">
        <v>7.5</v>
      </c>
      <c r="Z86" s="335">
        <v>26.896551724137932</v>
      </c>
      <c r="AA86" s="335">
        <v>38.700000000000003</v>
      </c>
      <c r="AB86" s="335">
        <v>88.2</v>
      </c>
      <c r="AD86" s="335">
        <f t="shared" si="29"/>
        <v>0.4965517241379338</v>
      </c>
      <c r="AE86" s="335">
        <f t="shared" si="30"/>
        <v>0</v>
      </c>
      <c r="AF86" s="335">
        <f t="shared" si="31"/>
        <v>12.100000000000009</v>
      </c>
      <c r="AH86" s="99" t="s">
        <v>255</v>
      </c>
      <c r="AI86" s="99">
        <v>6</v>
      </c>
      <c r="AJ86" s="99">
        <v>5.5</v>
      </c>
      <c r="AK86" s="191">
        <v>27.216494845360824</v>
      </c>
      <c r="AL86" s="191">
        <v>55.1</v>
      </c>
      <c r="AM86" s="191">
        <v>69</v>
      </c>
      <c r="AO86" s="191">
        <f t="shared" si="19"/>
        <v>1.354425879843582</v>
      </c>
      <c r="AP86" s="191">
        <f t="shared" si="20"/>
        <v>21.799999999999997</v>
      </c>
      <c r="AQ86" s="191">
        <f t="shared" si="21"/>
        <v>0.79999999999999716</v>
      </c>
      <c r="AS86" s="191" t="str">
        <f t="shared" si="28"/>
        <v>Warm 가을 Deep</v>
      </c>
    </row>
    <row r="87" spans="2:45" ht="13.5" customHeight="1" x14ac:dyDescent="0.4">
      <c r="B87" s="99" t="s">
        <v>255</v>
      </c>
      <c r="C87" s="99">
        <v>3.5</v>
      </c>
      <c r="D87" s="99">
        <v>8.5</v>
      </c>
      <c r="E87" s="336">
        <v>242</v>
      </c>
      <c r="F87" s="336">
        <v>207</v>
      </c>
      <c r="G87" s="336">
        <v>177</v>
      </c>
      <c r="H87" s="337">
        <f t="shared" si="22"/>
        <v>27.692307692307693</v>
      </c>
      <c r="I87" s="337">
        <f t="shared" si="23"/>
        <v>26.900000000000002</v>
      </c>
      <c r="J87" s="337">
        <f t="shared" si="24"/>
        <v>94.899999999999991</v>
      </c>
      <c r="L87" s="99" t="s">
        <v>255</v>
      </c>
      <c r="M87" s="99">
        <v>9</v>
      </c>
      <c r="N87" s="99">
        <v>1.5</v>
      </c>
      <c r="O87" s="193">
        <v>25.714285714285715</v>
      </c>
      <c r="P87" s="193">
        <v>11.700000000000001</v>
      </c>
      <c r="Q87" s="193">
        <v>94.1</v>
      </c>
      <c r="S87" s="193">
        <f t="shared" si="25"/>
        <v>0</v>
      </c>
      <c r="T87" s="193">
        <f t="shared" si="26"/>
        <v>-4.4999999999999982</v>
      </c>
      <c r="U87" s="193">
        <f t="shared" si="27"/>
        <v>9.3999999999999915</v>
      </c>
      <c r="W87" s="99" t="s">
        <v>255</v>
      </c>
      <c r="X87" s="99">
        <v>7.5</v>
      </c>
      <c r="Y87" s="99">
        <v>5</v>
      </c>
      <c r="Z87" s="335">
        <v>26.896551724137932</v>
      </c>
      <c r="AA87" s="335">
        <v>38.700000000000003</v>
      </c>
      <c r="AB87" s="335">
        <v>88.2</v>
      </c>
      <c r="AD87" s="335">
        <f t="shared" si="29"/>
        <v>0</v>
      </c>
      <c r="AE87" s="335">
        <f t="shared" si="30"/>
        <v>0</v>
      </c>
      <c r="AF87" s="335">
        <f t="shared" si="31"/>
        <v>0</v>
      </c>
      <c r="AH87" s="99" t="s">
        <v>255</v>
      </c>
      <c r="AI87" s="99">
        <v>2</v>
      </c>
      <c r="AJ87" s="99">
        <v>6.5</v>
      </c>
      <c r="AK87" s="217">
        <v>25.714285714285715</v>
      </c>
      <c r="AL87" s="217">
        <v>19.8</v>
      </c>
      <c r="AM87" s="217">
        <v>69.399999999999991</v>
      </c>
      <c r="AO87" s="217">
        <f t="shared" si="19"/>
        <v>-1.5022091310751087</v>
      </c>
      <c r="AP87" s="217">
        <f t="shared" si="20"/>
        <v>-35.299999999999997</v>
      </c>
      <c r="AQ87" s="217">
        <f t="shared" si="21"/>
        <v>0.39999999999999147</v>
      </c>
      <c r="AS87" s="217" t="str">
        <f t="shared" si="28"/>
        <v>Cool 여름 Mute</v>
      </c>
    </row>
    <row r="88" spans="2:45" ht="13.5" customHeight="1" x14ac:dyDescent="0.4">
      <c r="B88" s="99" t="s">
        <v>255</v>
      </c>
      <c r="C88" s="99">
        <v>4</v>
      </c>
      <c r="D88" s="99">
        <v>1</v>
      </c>
      <c r="E88" s="338">
        <v>104</v>
      </c>
      <c r="F88" s="338">
        <v>94</v>
      </c>
      <c r="G88" s="338">
        <v>87</v>
      </c>
      <c r="H88" s="245">
        <f t="shared" si="22"/>
        <v>24.705882352941178</v>
      </c>
      <c r="I88" s="245">
        <f t="shared" si="23"/>
        <v>16.3</v>
      </c>
      <c r="J88" s="245">
        <f t="shared" si="24"/>
        <v>40.799999999999997</v>
      </c>
      <c r="L88" s="99" t="s">
        <v>255</v>
      </c>
      <c r="M88" s="99">
        <v>1.5</v>
      </c>
      <c r="N88" s="99">
        <v>9</v>
      </c>
      <c r="O88" s="193">
        <v>25.714285714285715</v>
      </c>
      <c r="P88" s="193">
        <v>11.700000000000001</v>
      </c>
      <c r="Q88" s="193">
        <v>94.1</v>
      </c>
      <c r="S88" s="193">
        <f t="shared" si="25"/>
        <v>0</v>
      </c>
      <c r="T88" s="193">
        <f t="shared" si="26"/>
        <v>0</v>
      </c>
      <c r="U88" s="193">
        <f t="shared" si="27"/>
        <v>0</v>
      </c>
      <c r="W88" s="99" t="s">
        <v>255</v>
      </c>
      <c r="X88" s="99">
        <v>3.5</v>
      </c>
      <c r="Y88" s="99">
        <v>5</v>
      </c>
      <c r="Z88" s="251">
        <v>25.263157894736842</v>
      </c>
      <c r="AA88" s="251">
        <v>38.5</v>
      </c>
      <c r="AB88" s="251">
        <v>57.999999999999993</v>
      </c>
      <c r="AD88" s="251">
        <f t="shared" si="29"/>
        <v>-1.6333938294010899</v>
      </c>
      <c r="AE88" s="251">
        <f t="shared" si="30"/>
        <v>-0.20000000000000284</v>
      </c>
      <c r="AF88" s="251">
        <f t="shared" si="31"/>
        <v>-30.20000000000001</v>
      </c>
      <c r="AH88" s="99" t="s">
        <v>255</v>
      </c>
      <c r="AI88" s="99">
        <v>6</v>
      </c>
      <c r="AJ88" s="99">
        <v>2</v>
      </c>
      <c r="AK88" s="217">
        <v>25.714285714285715</v>
      </c>
      <c r="AL88" s="217">
        <v>19.8</v>
      </c>
      <c r="AM88" s="217">
        <v>69.399999999999991</v>
      </c>
      <c r="AO88" s="217">
        <f t="shared" si="19"/>
        <v>0</v>
      </c>
      <c r="AP88" s="217">
        <f t="shared" si="20"/>
        <v>0</v>
      </c>
      <c r="AQ88" s="217">
        <f t="shared" si="21"/>
        <v>0</v>
      </c>
      <c r="AS88" s="217" t="str">
        <f t="shared" si="28"/>
        <v>Cool 여름 Mute</v>
      </c>
    </row>
    <row r="89" spans="2:45" ht="13.5" customHeight="1" x14ac:dyDescent="0.4">
      <c r="B89" s="99" t="s">
        <v>255</v>
      </c>
      <c r="C89" s="99">
        <v>4</v>
      </c>
      <c r="D89" s="99">
        <v>1.5</v>
      </c>
      <c r="E89" s="339">
        <v>109</v>
      </c>
      <c r="F89" s="339">
        <v>93</v>
      </c>
      <c r="G89" s="339">
        <v>83</v>
      </c>
      <c r="H89" s="100">
        <f t="shared" si="22"/>
        <v>23.076923076923077</v>
      </c>
      <c r="I89" s="100">
        <f t="shared" si="23"/>
        <v>23.9</v>
      </c>
      <c r="J89" s="100">
        <f t="shared" si="24"/>
        <v>42.699999999999996</v>
      </c>
      <c r="L89" s="99" t="s">
        <v>255</v>
      </c>
      <c r="M89" s="99">
        <v>5</v>
      </c>
      <c r="N89" s="99">
        <v>4.5</v>
      </c>
      <c r="O89" s="202">
        <v>25.822784810126581</v>
      </c>
      <c r="P89" s="202">
        <v>54.900000000000006</v>
      </c>
      <c r="Q89" s="202">
        <v>56.499999999999993</v>
      </c>
      <c r="S89" s="202">
        <f t="shared" si="25"/>
        <v>0.10849909584086603</v>
      </c>
      <c r="T89" s="202">
        <f t="shared" si="26"/>
        <v>43.2</v>
      </c>
      <c r="U89" s="202">
        <f t="shared" si="27"/>
        <v>-37.6</v>
      </c>
      <c r="W89" s="99" t="s">
        <v>255</v>
      </c>
      <c r="X89" s="99">
        <v>4.5</v>
      </c>
      <c r="Y89" s="99">
        <v>3.5</v>
      </c>
      <c r="Z89" s="251">
        <v>25.263157894736842</v>
      </c>
      <c r="AA89" s="251">
        <v>38.5</v>
      </c>
      <c r="AB89" s="251">
        <v>57.999999999999993</v>
      </c>
      <c r="AD89" s="251">
        <f t="shared" si="29"/>
        <v>0</v>
      </c>
      <c r="AE89" s="251">
        <f t="shared" si="30"/>
        <v>0</v>
      </c>
      <c r="AF89" s="251">
        <f t="shared" si="31"/>
        <v>0</v>
      </c>
      <c r="AH89" s="99" t="s">
        <v>255</v>
      </c>
      <c r="AI89" s="99">
        <v>4</v>
      </c>
      <c r="AJ89" s="99">
        <v>6</v>
      </c>
      <c r="AK89" s="340">
        <v>25.970149253731343</v>
      </c>
      <c r="AL89" s="340">
        <v>37.6</v>
      </c>
      <c r="AM89" s="340">
        <v>69.8</v>
      </c>
      <c r="AO89" s="340">
        <f t="shared" si="19"/>
        <v>0.25586353944562745</v>
      </c>
      <c r="AP89" s="340">
        <f t="shared" si="20"/>
        <v>17.8</v>
      </c>
      <c r="AQ89" s="340">
        <f t="shared" si="21"/>
        <v>0.40000000000000568</v>
      </c>
      <c r="AS89" s="340" t="str">
        <f t="shared" si="28"/>
        <v>Cool 겨울 Bright</v>
      </c>
    </row>
    <row r="90" spans="2:45" x14ac:dyDescent="0.4">
      <c r="B90" s="99" t="s">
        <v>255</v>
      </c>
      <c r="C90" s="99">
        <v>4</v>
      </c>
      <c r="D90" s="99">
        <v>2</v>
      </c>
      <c r="E90" s="341">
        <v>113</v>
      </c>
      <c r="F90" s="341">
        <v>92</v>
      </c>
      <c r="G90" s="341">
        <v>79</v>
      </c>
      <c r="H90" s="109">
        <f t="shared" si="22"/>
        <v>22.941176470588236</v>
      </c>
      <c r="I90" s="109">
        <f t="shared" si="23"/>
        <v>30.099999999999998</v>
      </c>
      <c r="J90" s="109">
        <f t="shared" si="24"/>
        <v>44.3</v>
      </c>
      <c r="L90" s="99" t="s">
        <v>255</v>
      </c>
      <c r="M90" s="99">
        <v>4.5</v>
      </c>
      <c r="N90" s="99">
        <v>4.5</v>
      </c>
      <c r="O90" s="222">
        <v>25.833333333333332</v>
      </c>
      <c r="P90" s="222">
        <v>51.1</v>
      </c>
      <c r="Q90" s="222">
        <v>55.300000000000004</v>
      </c>
      <c r="S90" s="222">
        <f t="shared" si="25"/>
        <v>1.0548523206750815E-2</v>
      </c>
      <c r="T90" s="222">
        <f t="shared" si="26"/>
        <v>-3.8000000000000043</v>
      </c>
      <c r="U90" s="222">
        <f t="shared" si="27"/>
        <v>-1.1999999999999886</v>
      </c>
      <c r="W90" s="99" t="s">
        <v>255</v>
      </c>
      <c r="X90" s="99">
        <v>4</v>
      </c>
      <c r="Y90" s="99">
        <v>6</v>
      </c>
      <c r="Z90" s="340">
        <v>25.970149253731343</v>
      </c>
      <c r="AA90" s="340">
        <v>37.6</v>
      </c>
      <c r="AB90" s="340">
        <v>69.8</v>
      </c>
      <c r="AD90" s="340">
        <f t="shared" si="29"/>
        <v>0.70699135899450027</v>
      </c>
      <c r="AE90" s="340">
        <f t="shared" si="30"/>
        <v>-0.89999999999999858</v>
      </c>
      <c r="AF90" s="340">
        <f t="shared" si="31"/>
        <v>11.800000000000004</v>
      </c>
      <c r="AH90" s="99" t="s">
        <v>255</v>
      </c>
      <c r="AI90" s="99">
        <v>6.5</v>
      </c>
      <c r="AJ90" s="99">
        <v>5.5</v>
      </c>
      <c r="AK90" s="163">
        <v>27.428571428571427</v>
      </c>
      <c r="AL90" s="163">
        <v>58.699999999999996</v>
      </c>
      <c r="AM90" s="163">
        <v>70.199999999999989</v>
      </c>
      <c r="AO90" s="163">
        <f t="shared" si="19"/>
        <v>1.4584221748400843</v>
      </c>
      <c r="AP90" s="163">
        <f t="shared" si="20"/>
        <v>21.099999999999994</v>
      </c>
      <c r="AQ90" s="163">
        <f t="shared" si="21"/>
        <v>0.39999999999999147</v>
      </c>
      <c r="AS90" s="163" t="str">
        <f t="shared" si="28"/>
        <v>Warm 가을 Deep</v>
      </c>
    </row>
    <row r="91" spans="2:45" x14ac:dyDescent="0.4">
      <c r="B91" s="99" t="s">
        <v>255</v>
      </c>
      <c r="C91" s="99">
        <v>4</v>
      </c>
      <c r="D91" s="99">
        <v>2.5</v>
      </c>
      <c r="E91" s="342">
        <v>116</v>
      </c>
      <c r="F91" s="342">
        <v>91</v>
      </c>
      <c r="G91" s="342">
        <v>74</v>
      </c>
      <c r="H91" s="117">
        <f t="shared" si="22"/>
        <v>24.285714285714285</v>
      </c>
      <c r="I91" s="117">
        <f t="shared" si="23"/>
        <v>36.199999999999996</v>
      </c>
      <c r="J91" s="117">
        <f t="shared" si="24"/>
        <v>45.5</v>
      </c>
      <c r="L91" s="99" t="s">
        <v>255</v>
      </c>
      <c r="M91" s="99">
        <v>4</v>
      </c>
      <c r="N91" s="99">
        <v>5</v>
      </c>
      <c r="O91" s="262">
        <v>25.846153846153847</v>
      </c>
      <c r="P91" s="262">
        <v>43</v>
      </c>
      <c r="Q91" s="262">
        <v>59.199999999999996</v>
      </c>
      <c r="S91" s="262">
        <f t="shared" si="25"/>
        <v>1.2820512820514551E-2</v>
      </c>
      <c r="T91" s="262">
        <f t="shared" si="26"/>
        <v>-8.1000000000000014</v>
      </c>
      <c r="U91" s="262">
        <f t="shared" si="27"/>
        <v>3.8999999999999915</v>
      </c>
      <c r="W91" s="99" t="s">
        <v>255</v>
      </c>
      <c r="X91" s="99">
        <v>3</v>
      </c>
      <c r="Y91" s="99">
        <v>4.5</v>
      </c>
      <c r="Z91" s="185">
        <v>24.489795918367346</v>
      </c>
      <c r="AA91" s="185">
        <v>37.1</v>
      </c>
      <c r="AB91" s="185">
        <v>51.800000000000004</v>
      </c>
      <c r="AD91" s="185">
        <f t="shared" si="29"/>
        <v>-1.480353335363997</v>
      </c>
      <c r="AE91" s="185">
        <f t="shared" si="30"/>
        <v>-0.5</v>
      </c>
      <c r="AF91" s="185">
        <f t="shared" si="31"/>
        <v>-17.999999999999993</v>
      </c>
      <c r="AH91" s="99" t="s">
        <v>255</v>
      </c>
      <c r="AI91" s="99">
        <v>7</v>
      </c>
      <c r="AJ91" s="99">
        <v>5.5</v>
      </c>
      <c r="AK91" s="140">
        <v>27.857142857142858</v>
      </c>
      <c r="AL91" s="140">
        <v>61.9</v>
      </c>
      <c r="AM91" s="140">
        <v>71</v>
      </c>
      <c r="AO91" s="140">
        <f t="shared" si="19"/>
        <v>0.4285714285714306</v>
      </c>
      <c r="AP91" s="140">
        <f t="shared" si="20"/>
        <v>3.2000000000000028</v>
      </c>
      <c r="AQ91" s="140">
        <f t="shared" si="21"/>
        <v>0.80000000000001137</v>
      </c>
      <c r="AS91" s="140" t="str">
        <f t="shared" si="28"/>
        <v>Warm 가을 Deep</v>
      </c>
    </row>
    <row r="92" spans="2:45" x14ac:dyDescent="0.4">
      <c r="B92" s="99" t="s">
        <v>255</v>
      </c>
      <c r="C92" s="99">
        <v>4</v>
      </c>
      <c r="D92" s="99">
        <v>3</v>
      </c>
      <c r="E92" s="343">
        <v>119</v>
      </c>
      <c r="F92" s="343">
        <v>90</v>
      </c>
      <c r="G92" s="343">
        <v>70</v>
      </c>
      <c r="H92" s="131">
        <f t="shared" si="22"/>
        <v>24.489795918367346</v>
      </c>
      <c r="I92" s="131">
        <f t="shared" si="23"/>
        <v>41.199999999999996</v>
      </c>
      <c r="J92" s="131">
        <f t="shared" si="24"/>
        <v>46.7</v>
      </c>
      <c r="L92" s="99" t="s">
        <v>255</v>
      </c>
      <c r="M92" s="99">
        <v>5</v>
      </c>
      <c r="N92" s="99">
        <v>3.5</v>
      </c>
      <c r="O92" s="292">
        <v>25.862068965517242</v>
      </c>
      <c r="P92" s="292">
        <v>36</v>
      </c>
      <c r="Q92" s="292">
        <v>63.1</v>
      </c>
      <c r="S92" s="292">
        <f t="shared" si="25"/>
        <v>1.5915119363395291E-2</v>
      </c>
      <c r="T92" s="292">
        <f t="shared" si="26"/>
        <v>-7</v>
      </c>
      <c r="U92" s="292">
        <f t="shared" si="27"/>
        <v>3.9000000000000057</v>
      </c>
      <c r="W92" s="99" t="s">
        <v>255</v>
      </c>
      <c r="X92" s="99">
        <v>4.5</v>
      </c>
      <c r="Y92" s="99">
        <v>7</v>
      </c>
      <c r="Z92" s="344">
        <v>26.493506493506494</v>
      </c>
      <c r="AA92" s="344">
        <v>37</v>
      </c>
      <c r="AB92" s="344">
        <v>81.599999999999994</v>
      </c>
      <c r="AD92" s="344">
        <f t="shared" si="29"/>
        <v>2.0037105751391486</v>
      </c>
      <c r="AE92" s="344">
        <f t="shared" si="30"/>
        <v>-0.10000000000000142</v>
      </c>
      <c r="AF92" s="344">
        <f t="shared" si="31"/>
        <v>29.79999999999999</v>
      </c>
      <c r="AH92" s="99" t="s">
        <v>255</v>
      </c>
      <c r="AI92" s="99">
        <v>4.5</v>
      </c>
      <c r="AJ92" s="99">
        <v>6</v>
      </c>
      <c r="AK92" s="316">
        <v>26.4</v>
      </c>
      <c r="AL92" s="316">
        <v>41.4</v>
      </c>
      <c r="AM92" s="316">
        <v>71</v>
      </c>
      <c r="AO92" s="316">
        <f t="shared" si="19"/>
        <v>-1.4571428571428591</v>
      </c>
      <c r="AP92" s="316">
        <f t="shared" si="20"/>
        <v>-20.5</v>
      </c>
      <c r="AQ92" s="316">
        <f t="shared" si="21"/>
        <v>0</v>
      </c>
      <c r="AS92" s="316" t="str">
        <f t="shared" si="28"/>
        <v>Warm 가을 Mute</v>
      </c>
    </row>
    <row r="93" spans="2:45" ht="13.5" customHeight="1" x14ac:dyDescent="0.4">
      <c r="B93" s="99" t="s">
        <v>255</v>
      </c>
      <c r="C93" s="99">
        <v>4</v>
      </c>
      <c r="D93" s="99">
        <v>3.5</v>
      </c>
      <c r="E93" s="345">
        <v>122</v>
      </c>
      <c r="F93" s="345">
        <v>89</v>
      </c>
      <c r="G93" s="345">
        <v>65</v>
      </c>
      <c r="H93" s="145">
        <f t="shared" si="22"/>
        <v>25.263157894736842</v>
      </c>
      <c r="I93" s="145">
        <f t="shared" si="23"/>
        <v>46.7</v>
      </c>
      <c r="J93" s="145">
        <f t="shared" si="24"/>
        <v>47.8</v>
      </c>
      <c r="L93" s="99" t="s">
        <v>255</v>
      </c>
      <c r="M93" s="99">
        <v>3.5</v>
      </c>
      <c r="N93" s="99">
        <v>5.5</v>
      </c>
      <c r="O93" s="292">
        <v>25.862068965517242</v>
      </c>
      <c r="P93" s="292">
        <v>36</v>
      </c>
      <c r="Q93" s="292">
        <v>63.1</v>
      </c>
      <c r="S93" s="292">
        <f t="shared" si="25"/>
        <v>0</v>
      </c>
      <c r="T93" s="292">
        <f t="shared" si="26"/>
        <v>0</v>
      </c>
      <c r="U93" s="292">
        <f t="shared" si="27"/>
        <v>0</v>
      </c>
      <c r="W93" s="99" t="s">
        <v>255</v>
      </c>
      <c r="X93" s="99">
        <v>5</v>
      </c>
      <c r="Y93" s="99">
        <v>8</v>
      </c>
      <c r="Z93" s="346">
        <v>27.272727272727273</v>
      </c>
      <c r="AA93" s="346">
        <v>36.799999999999997</v>
      </c>
      <c r="AB93" s="346">
        <v>93.7</v>
      </c>
      <c r="AD93" s="346">
        <f t="shared" si="29"/>
        <v>0.77922077922077904</v>
      </c>
      <c r="AE93" s="346">
        <f t="shared" si="30"/>
        <v>-0.20000000000000284</v>
      </c>
      <c r="AF93" s="346">
        <f t="shared" si="31"/>
        <v>12.100000000000009</v>
      </c>
      <c r="AH93" s="99" t="s">
        <v>255</v>
      </c>
      <c r="AI93" s="99">
        <v>2.5</v>
      </c>
      <c r="AJ93" s="99">
        <v>6.5</v>
      </c>
      <c r="AK93" s="258">
        <v>25.90909090909091</v>
      </c>
      <c r="AL93" s="258">
        <v>24.3</v>
      </c>
      <c r="AM93" s="258">
        <v>71</v>
      </c>
      <c r="AO93" s="258">
        <f t="shared" si="19"/>
        <v>-0.49090909090908852</v>
      </c>
      <c r="AP93" s="258">
        <f t="shared" si="20"/>
        <v>-17.099999999999998</v>
      </c>
      <c r="AQ93" s="258">
        <f t="shared" si="21"/>
        <v>0</v>
      </c>
      <c r="AS93" s="258" t="str">
        <f t="shared" si="28"/>
        <v>Cool 겨울 Bright</v>
      </c>
    </row>
    <row r="94" spans="2:45" ht="13.5" customHeight="1" x14ac:dyDescent="0.4">
      <c r="B94" s="99" t="s">
        <v>255</v>
      </c>
      <c r="C94" s="99">
        <v>4</v>
      </c>
      <c r="D94" s="99">
        <v>4</v>
      </c>
      <c r="E94" s="347">
        <v>126</v>
      </c>
      <c r="F94" s="347">
        <v>88</v>
      </c>
      <c r="G94" s="347">
        <v>61</v>
      </c>
      <c r="H94" s="155">
        <f t="shared" si="22"/>
        <v>24.923076923076923</v>
      </c>
      <c r="I94" s="155">
        <f t="shared" si="23"/>
        <v>51.6</v>
      </c>
      <c r="J94" s="155">
        <f t="shared" si="24"/>
        <v>49.4</v>
      </c>
      <c r="L94" s="99" t="s">
        <v>255</v>
      </c>
      <c r="M94" s="99">
        <v>5.5</v>
      </c>
      <c r="N94" s="99">
        <v>3.5</v>
      </c>
      <c r="O94" s="325">
        <v>25.862068965517242</v>
      </c>
      <c r="P94" s="325">
        <v>33.300000000000004</v>
      </c>
      <c r="Q94" s="325">
        <v>68.2</v>
      </c>
      <c r="S94" s="325">
        <f t="shared" si="25"/>
        <v>0</v>
      </c>
      <c r="T94" s="325">
        <f t="shared" si="26"/>
        <v>-2.6999999999999957</v>
      </c>
      <c r="U94" s="325">
        <f t="shared" si="27"/>
        <v>5.1000000000000014</v>
      </c>
      <c r="W94" s="99" t="s">
        <v>255</v>
      </c>
      <c r="X94" s="99">
        <v>8</v>
      </c>
      <c r="Y94" s="99">
        <v>5</v>
      </c>
      <c r="Z94" s="346">
        <v>27.272727272727273</v>
      </c>
      <c r="AA94" s="346">
        <v>36.799999999999997</v>
      </c>
      <c r="AB94" s="346">
        <v>93.7</v>
      </c>
      <c r="AD94" s="346">
        <f t="shared" si="29"/>
        <v>0</v>
      </c>
      <c r="AE94" s="346">
        <f t="shared" si="30"/>
        <v>0</v>
      </c>
      <c r="AF94" s="346">
        <f t="shared" si="31"/>
        <v>0</v>
      </c>
      <c r="AH94" s="99" t="s">
        <v>255</v>
      </c>
      <c r="AI94" s="99">
        <v>6</v>
      </c>
      <c r="AJ94" s="99">
        <v>2.5</v>
      </c>
      <c r="AK94" s="258">
        <v>25.90909090909091</v>
      </c>
      <c r="AL94" s="258">
        <v>24.3</v>
      </c>
      <c r="AM94" s="258">
        <v>71</v>
      </c>
      <c r="AO94" s="258">
        <f t="shared" si="19"/>
        <v>0</v>
      </c>
      <c r="AP94" s="258">
        <f t="shared" si="20"/>
        <v>0</v>
      </c>
      <c r="AQ94" s="258">
        <f t="shared" si="21"/>
        <v>0</v>
      </c>
      <c r="AS94" s="258" t="str">
        <f t="shared" si="28"/>
        <v>Cool 겨울 Bright</v>
      </c>
    </row>
    <row r="95" spans="2:45" x14ac:dyDescent="0.4">
      <c r="B95" s="99" t="s">
        <v>255</v>
      </c>
      <c r="C95" s="99">
        <v>4</v>
      </c>
      <c r="D95" s="99">
        <v>4.5</v>
      </c>
      <c r="E95" s="348">
        <v>138</v>
      </c>
      <c r="F95" s="348">
        <v>101</v>
      </c>
      <c r="G95" s="348">
        <v>74</v>
      </c>
      <c r="H95" s="212">
        <f t="shared" si="22"/>
        <v>25.3125</v>
      </c>
      <c r="I95" s="212">
        <f t="shared" si="23"/>
        <v>46.400000000000006</v>
      </c>
      <c r="J95" s="212">
        <f t="shared" si="24"/>
        <v>54.1</v>
      </c>
      <c r="L95" s="99" t="s">
        <v>255</v>
      </c>
      <c r="M95" s="99">
        <v>3.5</v>
      </c>
      <c r="N95" s="99">
        <v>6</v>
      </c>
      <c r="O95" s="325">
        <v>25.862068965517242</v>
      </c>
      <c r="P95" s="325">
        <v>33.300000000000004</v>
      </c>
      <c r="Q95" s="325">
        <v>68.2</v>
      </c>
      <c r="S95" s="325">
        <f t="shared" si="25"/>
        <v>0</v>
      </c>
      <c r="T95" s="325">
        <f t="shared" si="26"/>
        <v>0</v>
      </c>
      <c r="U95" s="325">
        <f t="shared" si="27"/>
        <v>0</v>
      </c>
      <c r="W95" s="99" t="s">
        <v>255</v>
      </c>
      <c r="X95" s="99">
        <v>2.5</v>
      </c>
      <c r="Y95" s="99">
        <v>4</v>
      </c>
      <c r="Z95" s="117">
        <v>24.285714285714285</v>
      </c>
      <c r="AA95" s="117">
        <v>36.199999999999996</v>
      </c>
      <c r="AB95" s="117">
        <v>45.5</v>
      </c>
      <c r="AD95" s="117">
        <f t="shared" si="29"/>
        <v>-2.9870129870129887</v>
      </c>
      <c r="AE95" s="117">
        <f t="shared" si="30"/>
        <v>-0.60000000000000142</v>
      </c>
      <c r="AF95" s="117">
        <f t="shared" si="31"/>
        <v>-48.2</v>
      </c>
      <c r="AH95" s="99" t="s">
        <v>255</v>
      </c>
      <c r="AI95" s="99">
        <v>1</v>
      </c>
      <c r="AJ95" s="99">
        <v>7</v>
      </c>
      <c r="AK95" s="124">
        <v>26.666666666666668</v>
      </c>
      <c r="AL95" s="124">
        <v>9.9</v>
      </c>
      <c r="AM95" s="124">
        <v>71.399999999999991</v>
      </c>
      <c r="AO95" s="124">
        <f t="shared" si="19"/>
        <v>0.75757575757575779</v>
      </c>
      <c r="AP95" s="124">
        <f t="shared" si="20"/>
        <v>-14.4</v>
      </c>
      <c r="AQ95" s="124">
        <f t="shared" si="21"/>
        <v>0.39999999999999147</v>
      </c>
      <c r="AS95" s="124" t="str">
        <f t="shared" si="28"/>
        <v>Warm 봄 Light</v>
      </c>
    </row>
    <row r="96" spans="2:45" x14ac:dyDescent="0.4">
      <c r="B96" s="99" t="s">
        <v>255</v>
      </c>
      <c r="C96" s="99">
        <v>4</v>
      </c>
      <c r="D96" s="99">
        <v>5</v>
      </c>
      <c r="E96" s="349">
        <v>151</v>
      </c>
      <c r="F96" s="349">
        <v>114</v>
      </c>
      <c r="G96" s="349">
        <v>86</v>
      </c>
      <c r="H96" s="262">
        <f t="shared" si="22"/>
        <v>25.846153846153847</v>
      </c>
      <c r="I96" s="262">
        <f t="shared" si="23"/>
        <v>43</v>
      </c>
      <c r="J96" s="262">
        <f t="shared" si="24"/>
        <v>59.199999999999996</v>
      </c>
      <c r="L96" s="99" t="s">
        <v>255</v>
      </c>
      <c r="M96" s="99">
        <v>5.5</v>
      </c>
      <c r="N96" s="99">
        <v>3</v>
      </c>
      <c r="O96" s="291">
        <v>25.882352941176471</v>
      </c>
      <c r="P96" s="291">
        <v>29.799999999999997</v>
      </c>
      <c r="Q96" s="291">
        <v>67.100000000000009</v>
      </c>
      <c r="S96" s="291">
        <f t="shared" si="25"/>
        <v>2.0283975659229014E-2</v>
      </c>
      <c r="T96" s="291">
        <f t="shared" si="26"/>
        <v>-3.5000000000000071</v>
      </c>
      <c r="U96" s="291">
        <f t="shared" si="27"/>
        <v>-1.0999999999999943</v>
      </c>
      <c r="W96" s="99" t="s">
        <v>255</v>
      </c>
      <c r="X96" s="99">
        <v>4</v>
      </c>
      <c r="Y96" s="99">
        <v>2.5</v>
      </c>
      <c r="Z96" s="117">
        <v>24.285714285714285</v>
      </c>
      <c r="AA96" s="117">
        <v>36.199999999999996</v>
      </c>
      <c r="AB96" s="117">
        <v>45.5</v>
      </c>
      <c r="AD96" s="117">
        <f t="shared" si="29"/>
        <v>0</v>
      </c>
      <c r="AE96" s="117">
        <f t="shared" si="30"/>
        <v>0</v>
      </c>
      <c r="AF96" s="117">
        <f t="shared" si="31"/>
        <v>0</v>
      </c>
      <c r="AH96" s="99" t="s">
        <v>255</v>
      </c>
      <c r="AI96" s="99">
        <v>6.5</v>
      </c>
      <c r="AJ96" s="99">
        <v>1</v>
      </c>
      <c r="AK96" s="124">
        <v>26.666666666666668</v>
      </c>
      <c r="AL96" s="124">
        <v>9.9</v>
      </c>
      <c r="AM96" s="124">
        <v>71.399999999999991</v>
      </c>
      <c r="AO96" s="124">
        <f t="shared" si="19"/>
        <v>0</v>
      </c>
      <c r="AP96" s="124">
        <f t="shared" si="20"/>
        <v>0</v>
      </c>
      <c r="AQ96" s="124">
        <f t="shared" si="21"/>
        <v>0</v>
      </c>
      <c r="AS96" s="124" t="str">
        <f t="shared" si="28"/>
        <v>Warm 봄 Light</v>
      </c>
    </row>
    <row r="97" spans="2:45" x14ac:dyDescent="0.4">
      <c r="B97" s="99" t="s">
        <v>255</v>
      </c>
      <c r="C97" s="99">
        <v>4</v>
      </c>
      <c r="D97" s="99">
        <v>5.5</v>
      </c>
      <c r="E97" s="350">
        <v>165</v>
      </c>
      <c r="F97" s="350">
        <v>127</v>
      </c>
      <c r="G97" s="350">
        <v>99</v>
      </c>
      <c r="H97" s="309">
        <f t="shared" si="22"/>
        <v>25.454545454545453</v>
      </c>
      <c r="I97" s="309">
        <f t="shared" si="23"/>
        <v>40</v>
      </c>
      <c r="J97" s="309">
        <f t="shared" si="24"/>
        <v>64.7</v>
      </c>
      <c r="L97" s="99" t="s">
        <v>255</v>
      </c>
      <c r="M97" s="99">
        <v>3</v>
      </c>
      <c r="N97" s="99">
        <v>6</v>
      </c>
      <c r="O97" s="291">
        <v>25.882352941176471</v>
      </c>
      <c r="P97" s="291">
        <v>29.799999999999997</v>
      </c>
      <c r="Q97" s="291">
        <v>67.100000000000009</v>
      </c>
      <c r="S97" s="291">
        <f t="shared" si="25"/>
        <v>0</v>
      </c>
      <c r="T97" s="291">
        <f t="shared" si="26"/>
        <v>0</v>
      </c>
      <c r="U97" s="291">
        <f t="shared" si="27"/>
        <v>0</v>
      </c>
      <c r="W97" s="99" t="s">
        <v>255</v>
      </c>
      <c r="X97" s="99">
        <v>3.5</v>
      </c>
      <c r="Y97" s="99">
        <v>5.5</v>
      </c>
      <c r="Z97" s="292">
        <v>25.862068965517242</v>
      </c>
      <c r="AA97" s="292">
        <v>36</v>
      </c>
      <c r="AB97" s="292">
        <v>63.1</v>
      </c>
      <c r="AD97" s="292">
        <f t="shared" si="29"/>
        <v>1.5763546798029573</v>
      </c>
      <c r="AE97" s="292">
        <f t="shared" si="30"/>
        <v>-0.19999999999999574</v>
      </c>
      <c r="AF97" s="292">
        <f t="shared" si="31"/>
        <v>17.600000000000001</v>
      </c>
      <c r="AH97" s="99" t="s">
        <v>255</v>
      </c>
      <c r="AI97" s="99">
        <v>5</v>
      </c>
      <c r="AJ97" s="99">
        <v>6</v>
      </c>
      <c r="AK97" s="286">
        <v>26.746987951807228</v>
      </c>
      <c r="AL97" s="286">
        <v>45.1</v>
      </c>
      <c r="AM97" s="286">
        <v>72.2</v>
      </c>
      <c r="AO97" s="286">
        <f t="shared" si="19"/>
        <v>8.0321285140559695E-2</v>
      </c>
      <c r="AP97" s="286">
        <f t="shared" si="20"/>
        <v>35.200000000000003</v>
      </c>
      <c r="AQ97" s="286">
        <f t="shared" si="21"/>
        <v>0.80000000000001137</v>
      </c>
      <c r="AS97" s="286" t="str">
        <f t="shared" si="28"/>
        <v>Warm 가을 Mute</v>
      </c>
    </row>
    <row r="98" spans="2:45" ht="13.5" customHeight="1" x14ac:dyDescent="0.4">
      <c r="B98" s="99" t="s">
        <v>255</v>
      </c>
      <c r="C98" s="99">
        <v>4</v>
      </c>
      <c r="D98" s="99">
        <v>6</v>
      </c>
      <c r="E98" s="351">
        <v>178</v>
      </c>
      <c r="F98" s="351">
        <v>140</v>
      </c>
      <c r="G98" s="351">
        <v>111</v>
      </c>
      <c r="H98" s="340">
        <f t="shared" si="22"/>
        <v>25.970149253731343</v>
      </c>
      <c r="I98" s="340">
        <f t="shared" si="23"/>
        <v>37.6</v>
      </c>
      <c r="J98" s="340">
        <f t="shared" si="24"/>
        <v>69.8</v>
      </c>
      <c r="L98" s="99" t="s">
        <v>255</v>
      </c>
      <c r="M98" s="99">
        <v>6</v>
      </c>
      <c r="N98" s="99">
        <v>3</v>
      </c>
      <c r="O98" s="294">
        <v>25.882352941176471</v>
      </c>
      <c r="P98" s="294">
        <v>27.700000000000003</v>
      </c>
      <c r="Q98" s="294">
        <v>72.2</v>
      </c>
      <c r="S98" s="294">
        <f t="shared" si="25"/>
        <v>0</v>
      </c>
      <c r="T98" s="294">
        <f t="shared" si="26"/>
        <v>-2.0999999999999943</v>
      </c>
      <c r="U98" s="294">
        <f t="shared" si="27"/>
        <v>5.0999999999999943</v>
      </c>
      <c r="W98" s="99" t="s">
        <v>255</v>
      </c>
      <c r="X98" s="99">
        <v>5</v>
      </c>
      <c r="Y98" s="99">
        <v>3.5</v>
      </c>
      <c r="Z98" s="292">
        <v>25.862068965517242</v>
      </c>
      <c r="AA98" s="292">
        <v>36</v>
      </c>
      <c r="AB98" s="292">
        <v>63.1</v>
      </c>
      <c r="AD98" s="292">
        <f t="shared" si="29"/>
        <v>0</v>
      </c>
      <c r="AE98" s="292">
        <f t="shared" si="30"/>
        <v>0</v>
      </c>
      <c r="AF98" s="292">
        <f t="shared" si="31"/>
        <v>0</v>
      </c>
      <c r="AH98" s="99" t="s">
        <v>255</v>
      </c>
      <c r="AI98" s="99">
        <v>3</v>
      </c>
      <c r="AJ98" s="99">
        <v>6.5</v>
      </c>
      <c r="AK98" s="294">
        <v>25.882352941176471</v>
      </c>
      <c r="AL98" s="294">
        <v>27.700000000000003</v>
      </c>
      <c r="AM98" s="294">
        <v>72.2</v>
      </c>
      <c r="AO98" s="294">
        <f t="shared" si="19"/>
        <v>-0.86463501063075654</v>
      </c>
      <c r="AP98" s="294">
        <f t="shared" si="20"/>
        <v>-17.399999999999999</v>
      </c>
      <c r="AQ98" s="294">
        <f t="shared" si="21"/>
        <v>0</v>
      </c>
      <c r="AS98" s="294" t="str">
        <f t="shared" si="28"/>
        <v>Cool 겨울 Bright</v>
      </c>
    </row>
    <row r="99" spans="2:45" ht="13.5" customHeight="1" x14ac:dyDescent="0.4">
      <c r="B99" s="99" t="s">
        <v>255</v>
      </c>
      <c r="C99" s="99">
        <v>4</v>
      </c>
      <c r="D99" s="99">
        <v>6.5</v>
      </c>
      <c r="E99" s="352">
        <v>191</v>
      </c>
      <c r="F99" s="352">
        <v>153</v>
      </c>
      <c r="G99" s="352">
        <v>124</v>
      </c>
      <c r="H99" s="353">
        <f t="shared" si="22"/>
        <v>25.970149253731343</v>
      </c>
      <c r="I99" s="353">
        <f t="shared" si="23"/>
        <v>35.099999999999994</v>
      </c>
      <c r="J99" s="353">
        <f t="shared" si="24"/>
        <v>74.900000000000006</v>
      </c>
      <c r="L99" s="99" t="s">
        <v>255</v>
      </c>
      <c r="M99" s="99">
        <v>3</v>
      </c>
      <c r="N99" s="99">
        <v>6.5</v>
      </c>
      <c r="O99" s="294">
        <v>25.882352941176471</v>
      </c>
      <c r="P99" s="294">
        <v>27.700000000000003</v>
      </c>
      <c r="Q99" s="294">
        <v>72.2</v>
      </c>
      <c r="S99" s="294">
        <f t="shared" si="25"/>
        <v>0</v>
      </c>
      <c r="T99" s="294">
        <f t="shared" si="26"/>
        <v>0</v>
      </c>
      <c r="U99" s="294">
        <f t="shared" si="27"/>
        <v>0</v>
      </c>
      <c r="W99" s="99" t="s">
        <v>255</v>
      </c>
      <c r="X99" s="99">
        <v>5</v>
      </c>
      <c r="Y99" s="99">
        <v>8.5</v>
      </c>
      <c r="Z99" s="354">
        <v>27.692307692307693</v>
      </c>
      <c r="AA99" s="354">
        <v>36</v>
      </c>
      <c r="AB99" s="354">
        <v>99.2</v>
      </c>
      <c r="AD99" s="354">
        <f t="shared" si="29"/>
        <v>1.8302387267904514</v>
      </c>
      <c r="AE99" s="354">
        <f t="shared" si="30"/>
        <v>0</v>
      </c>
      <c r="AF99" s="354">
        <f t="shared" si="31"/>
        <v>36.1</v>
      </c>
      <c r="AH99" s="99" t="s">
        <v>255</v>
      </c>
      <c r="AI99" s="99">
        <v>6</v>
      </c>
      <c r="AJ99" s="99">
        <v>3</v>
      </c>
      <c r="AK99" s="294">
        <v>25.882352941176471</v>
      </c>
      <c r="AL99" s="294">
        <v>27.700000000000003</v>
      </c>
      <c r="AM99" s="294">
        <v>72.2</v>
      </c>
      <c r="AO99" s="294">
        <f t="shared" si="19"/>
        <v>0</v>
      </c>
      <c r="AP99" s="294">
        <f t="shared" si="20"/>
        <v>0</v>
      </c>
      <c r="AQ99" s="294">
        <f t="shared" si="21"/>
        <v>0</v>
      </c>
      <c r="AS99" s="294" t="str">
        <f t="shared" si="28"/>
        <v>Cool 겨울 Bright</v>
      </c>
    </row>
    <row r="100" spans="2:45" x14ac:dyDescent="0.4">
      <c r="B100" s="99" t="s">
        <v>255</v>
      </c>
      <c r="C100" s="99">
        <v>4</v>
      </c>
      <c r="D100" s="99">
        <v>7</v>
      </c>
      <c r="E100" s="355">
        <v>205</v>
      </c>
      <c r="F100" s="355">
        <v>166</v>
      </c>
      <c r="G100" s="355">
        <v>136</v>
      </c>
      <c r="H100" s="356">
        <f t="shared" si="22"/>
        <v>26.086956521739129</v>
      </c>
      <c r="I100" s="356">
        <f t="shared" si="23"/>
        <v>33.700000000000003</v>
      </c>
      <c r="J100" s="356">
        <f t="shared" si="24"/>
        <v>80.400000000000006</v>
      </c>
      <c r="L100" s="99" t="s">
        <v>255</v>
      </c>
      <c r="M100" s="99">
        <v>6</v>
      </c>
      <c r="N100" s="99">
        <v>2.5</v>
      </c>
      <c r="O100" s="258">
        <v>25.90909090909091</v>
      </c>
      <c r="P100" s="258">
        <v>24.3</v>
      </c>
      <c r="Q100" s="258">
        <v>71</v>
      </c>
      <c r="S100" s="258">
        <f t="shared" si="25"/>
        <v>2.6737967914439054E-2</v>
      </c>
      <c r="T100" s="258">
        <f t="shared" si="26"/>
        <v>-3.4000000000000021</v>
      </c>
      <c r="U100" s="258">
        <f t="shared" si="27"/>
        <v>-1.2000000000000028</v>
      </c>
      <c r="W100" s="99" t="s">
        <v>255</v>
      </c>
      <c r="X100" s="99">
        <v>8.5</v>
      </c>
      <c r="Y100" s="99">
        <v>5</v>
      </c>
      <c r="Z100" s="354">
        <v>27.692307692307693</v>
      </c>
      <c r="AA100" s="354">
        <v>36</v>
      </c>
      <c r="AB100" s="354">
        <v>99.2</v>
      </c>
      <c r="AD100" s="354">
        <f t="shared" si="29"/>
        <v>0</v>
      </c>
      <c r="AE100" s="354">
        <f t="shared" si="30"/>
        <v>0</v>
      </c>
      <c r="AF100" s="354">
        <f t="shared" si="31"/>
        <v>0</v>
      </c>
      <c r="AH100" s="99" t="s">
        <v>255</v>
      </c>
      <c r="AI100" s="99">
        <v>1.5</v>
      </c>
      <c r="AJ100" s="99">
        <v>7</v>
      </c>
      <c r="AK100" s="174">
        <v>26.666666666666668</v>
      </c>
      <c r="AL100" s="174">
        <v>14.499999999999998</v>
      </c>
      <c r="AM100" s="174">
        <v>72.899999999999991</v>
      </c>
      <c r="AO100" s="174">
        <f t="shared" si="19"/>
        <v>0.78431372549019684</v>
      </c>
      <c r="AP100" s="174">
        <f t="shared" si="20"/>
        <v>-13.200000000000005</v>
      </c>
      <c r="AQ100" s="174">
        <f t="shared" si="21"/>
        <v>0.69999999999998863</v>
      </c>
      <c r="AS100" s="174" t="str">
        <f t="shared" si="28"/>
        <v>Warm 봄 Light</v>
      </c>
    </row>
    <row r="101" spans="2:45" x14ac:dyDescent="0.4">
      <c r="B101" s="99" t="s">
        <v>255</v>
      </c>
      <c r="C101" s="99">
        <v>4</v>
      </c>
      <c r="D101" s="99">
        <v>7.5</v>
      </c>
      <c r="E101" s="357">
        <v>218</v>
      </c>
      <c r="F101" s="357">
        <v>179</v>
      </c>
      <c r="G101" s="357">
        <v>148</v>
      </c>
      <c r="H101" s="358">
        <f t="shared" si="22"/>
        <v>26.571428571428573</v>
      </c>
      <c r="I101" s="358">
        <f t="shared" si="23"/>
        <v>32.1</v>
      </c>
      <c r="J101" s="358">
        <f t="shared" si="24"/>
        <v>85.5</v>
      </c>
      <c r="L101" s="99" t="s">
        <v>255</v>
      </c>
      <c r="M101" s="99">
        <v>2.5</v>
      </c>
      <c r="N101" s="99">
        <v>6.5</v>
      </c>
      <c r="O101" s="258">
        <v>25.90909090909091</v>
      </c>
      <c r="P101" s="258">
        <v>24.3</v>
      </c>
      <c r="Q101" s="258">
        <v>71</v>
      </c>
      <c r="S101" s="258">
        <f t="shared" si="25"/>
        <v>0</v>
      </c>
      <c r="T101" s="258">
        <f t="shared" si="26"/>
        <v>0</v>
      </c>
      <c r="U101" s="258">
        <f t="shared" si="27"/>
        <v>0</v>
      </c>
      <c r="W101" s="99" t="s">
        <v>255</v>
      </c>
      <c r="X101" s="99">
        <v>3</v>
      </c>
      <c r="Y101" s="99">
        <v>2</v>
      </c>
      <c r="Z101" s="121">
        <v>21.29032258064516</v>
      </c>
      <c r="AA101" s="121">
        <v>35.6</v>
      </c>
      <c r="AB101" s="121">
        <v>34.1</v>
      </c>
      <c r="AD101" s="121">
        <f t="shared" si="29"/>
        <v>-6.4019851116625333</v>
      </c>
      <c r="AE101" s="121">
        <f t="shared" si="30"/>
        <v>-0.39999999999999858</v>
      </c>
      <c r="AF101" s="121">
        <f t="shared" si="31"/>
        <v>-65.099999999999994</v>
      </c>
      <c r="AH101" s="99" t="s">
        <v>255</v>
      </c>
      <c r="AI101" s="99">
        <v>6.5</v>
      </c>
      <c r="AJ101" s="99">
        <v>1.5</v>
      </c>
      <c r="AK101" s="174">
        <v>26.666666666666668</v>
      </c>
      <c r="AL101" s="174">
        <v>14.499999999999998</v>
      </c>
      <c r="AM101" s="174">
        <v>72.899999999999991</v>
      </c>
      <c r="AO101" s="174">
        <f t="shared" si="19"/>
        <v>0</v>
      </c>
      <c r="AP101" s="174">
        <f t="shared" si="20"/>
        <v>0</v>
      </c>
      <c r="AQ101" s="174">
        <f t="shared" si="21"/>
        <v>0</v>
      </c>
      <c r="AS101" s="174" t="str">
        <f t="shared" si="28"/>
        <v>Warm 봄 Light</v>
      </c>
    </row>
    <row r="102" spans="2:45" x14ac:dyDescent="0.4">
      <c r="B102" s="99" t="s">
        <v>255</v>
      </c>
      <c r="C102" s="99">
        <v>4</v>
      </c>
      <c r="D102" s="99">
        <v>8</v>
      </c>
      <c r="E102" s="359">
        <v>232</v>
      </c>
      <c r="F102" s="359">
        <v>193</v>
      </c>
      <c r="G102" s="359">
        <v>160</v>
      </c>
      <c r="H102" s="360">
        <f t="shared" si="22"/>
        <v>27.5</v>
      </c>
      <c r="I102" s="360">
        <f t="shared" si="23"/>
        <v>31</v>
      </c>
      <c r="J102" s="360">
        <f t="shared" si="24"/>
        <v>91</v>
      </c>
      <c r="L102" s="99" t="s">
        <v>255</v>
      </c>
      <c r="M102" s="99">
        <v>6.5</v>
      </c>
      <c r="N102" s="99">
        <v>2.5</v>
      </c>
      <c r="O102" s="260">
        <v>25.90909090909091</v>
      </c>
      <c r="P102" s="260">
        <v>22.7</v>
      </c>
      <c r="Q102" s="260">
        <v>76.099999999999994</v>
      </c>
      <c r="S102" s="260">
        <f t="shared" si="25"/>
        <v>0</v>
      </c>
      <c r="T102" s="260">
        <f t="shared" si="26"/>
        <v>-1.6000000000000014</v>
      </c>
      <c r="U102" s="260">
        <f t="shared" si="27"/>
        <v>5.0999999999999943</v>
      </c>
      <c r="W102" s="99" t="s">
        <v>255</v>
      </c>
      <c r="X102" s="99">
        <v>4.5</v>
      </c>
      <c r="Y102" s="99">
        <v>7.5</v>
      </c>
      <c r="Z102" s="361">
        <v>26.582278481012658</v>
      </c>
      <c r="AA102" s="361">
        <v>35.6</v>
      </c>
      <c r="AB102" s="361">
        <v>87.1</v>
      </c>
      <c r="AD102" s="361">
        <f t="shared" si="29"/>
        <v>5.2919559003674976</v>
      </c>
      <c r="AE102" s="361">
        <f t="shared" si="30"/>
        <v>0</v>
      </c>
      <c r="AF102" s="361">
        <f t="shared" si="31"/>
        <v>52.999999999999993</v>
      </c>
      <c r="AH102" s="99" t="s">
        <v>255</v>
      </c>
      <c r="AI102" s="99">
        <v>5.5</v>
      </c>
      <c r="AJ102" s="99">
        <v>6</v>
      </c>
      <c r="AK102" s="250">
        <v>27.032967032967033</v>
      </c>
      <c r="AL102" s="250">
        <v>48.699999999999996</v>
      </c>
      <c r="AM102" s="250">
        <v>73.3</v>
      </c>
      <c r="AO102" s="250">
        <f t="shared" si="19"/>
        <v>0.366300366300365</v>
      </c>
      <c r="AP102" s="250">
        <f t="shared" si="20"/>
        <v>34.199999999999996</v>
      </c>
      <c r="AQ102" s="250">
        <f t="shared" si="21"/>
        <v>0.40000000000000568</v>
      </c>
      <c r="AS102" s="250" t="str">
        <f t="shared" si="28"/>
        <v>Warm 가을 Mute</v>
      </c>
    </row>
    <row r="103" spans="2:45" ht="13.5" customHeight="1" x14ac:dyDescent="0.4">
      <c r="B103" s="99" t="s">
        <v>255</v>
      </c>
      <c r="C103" s="99">
        <v>4</v>
      </c>
      <c r="D103" s="99">
        <v>8.5</v>
      </c>
      <c r="E103" s="362">
        <v>247</v>
      </c>
      <c r="F103" s="362">
        <v>206</v>
      </c>
      <c r="G103" s="362">
        <v>172</v>
      </c>
      <c r="H103" s="363">
        <f t="shared" si="22"/>
        <v>27.2</v>
      </c>
      <c r="I103" s="363">
        <f t="shared" si="23"/>
        <v>30.4</v>
      </c>
      <c r="J103" s="363">
        <f t="shared" si="24"/>
        <v>96.899999999999991</v>
      </c>
      <c r="L103" s="99" t="s">
        <v>255</v>
      </c>
      <c r="M103" s="99">
        <v>2.5</v>
      </c>
      <c r="N103" s="99">
        <v>7</v>
      </c>
      <c r="O103" s="260">
        <v>25.90909090909091</v>
      </c>
      <c r="P103" s="260">
        <v>22.7</v>
      </c>
      <c r="Q103" s="260">
        <v>76.099999999999994</v>
      </c>
      <c r="S103" s="260">
        <f t="shared" si="25"/>
        <v>0</v>
      </c>
      <c r="T103" s="260">
        <f t="shared" si="26"/>
        <v>0</v>
      </c>
      <c r="U103" s="260">
        <f t="shared" si="27"/>
        <v>0</v>
      </c>
      <c r="W103" s="99" t="s">
        <v>255</v>
      </c>
      <c r="X103" s="99">
        <v>7.5</v>
      </c>
      <c r="Y103" s="99">
        <v>4.5</v>
      </c>
      <c r="Z103" s="361">
        <v>26.582278481012658</v>
      </c>
      <c r="AA103" s="361">
        <v>35.6</v>
      </c>
      <c r="AB103" s="361">
        <v>87.1</v>
      </c>
      <c r="AD103" s="361">
        <f t="shared" si="29"/>
        <v>0</v>
      </c>
      <c r="AE103" s="361">
        <f t="shared" si="30"/>
        <v>0</v>
      </c>
      <c r="AF103" s="361">
        <f t="shared" si="31"/>
        <v>0</v>
      </c>
      <c r="AH103" s="99" t="s">
        <v>255</v>
      </c>
      <c r="AI103" s="99">
        <v>3.5</v>
      </c>
      <c r="AJ103" s="99">
        <v>6.5</v>
      </c>
      <c r="AK103" s="327">
        <v>26</v>
      </c>
      <c r="AL103" s="327">
        <v>31.900000000000002</v>
      </c>
      <c r="AM103" s="327">
        <v>73.7</v>
      </c>
      <c r="AO103" s="327">
        <f t="shared" si="19"/>
        <v>-1.0329670329670328</v>
      </c>
      <c r="AP103" s="327">
        <f t="shared" si="20"/>
        <v>-16.799999999999994</v>
      </c>
      <c r="AQ103" s="327">
        <f t="shared" si="21"/>
        <v>0.40000000000000568</v>
      </c>
      <c r="AS103" s="327" t="str">
        <f t="shared" si="28"/>
        <v>Cool 겨울 Bright</v>
      </c>
    </row>
    <row r="104" spans="2:45" ht="13.5" customHeight="1" x14ac:dyDescent="0.4">
      <c r="B104" s="99" t="s">
        <v>255</v>
      </c>
      <c r="C104" s="99">
        <v>4.5</v>
      </c>
      <c r="D104" s="99">
        <v>1</v>
      </c>
      <c r="E104" s="105">
        <v>130</v>
      </c>
      <c r="F104" s="105">
        <v>120</v>
      </c>
      <c r="G104" s="105">
        <v>113</v>
      </c>
      <c r="H104" s="106">
        <f t="shared" si="22"/>
        <v>24.705882352941178</v>
      </c>
      <c r="I104" s="106">
        <f t="shared" si="23"/>
        <v>13.100000000000001</v>
      </c>
      <c r="J104" s="106">
        <f t="shared" si="24"/>
        <v>51</v>
      </c>
      <c r="L104" s="99" t="s">
        <v>255</v>
      </c>
      <c r="M104" s="99">
        <v>7</v>
      </c>
      <c r="N104" s="99">
        <v>2.5</v>
      </c>
      <c r="O104" s="264">
        <v>25.90909090909091</v>
      </c>
      <c r="P104" s="264">
        <v>21.3</v>
      </c>
      <c r="Q104" s="264">
        <v>81.2</v>
      </c>
      <c r="S104" s="264">
        <f t="shared" si="25"/>
        <v>0</v>
      </c>
      <c r="T104" s="264">
        <f t="shared" si="26"/>
        <v>-1.3999999999999986</v>
      </c>
      <c r="U104" s="264">
        <f t="shared" si="27"/>
        <v>5.1000000000000085</v>
      </c>
      <c r="W104" s="99" t="s">
        <v>255</v>
      </c>
      <c r="X104" s="99">
        <v>4</v>
      </c>
      <c r="Y104" s="99">
        <v>6.5</v>
      </c>
      <c r="Z104" s="353">
        <v>25.970149253731343</v>
      </c>
      <c r="AA104" s="353">
        <v>35.099999999999994</v>
      </c>
      <c r="AB104" s="353">
        <v>74.900000000000006</v>
      </c>
      <c r="AD104" s="353">
        <f t="shared" si="29"/>
        <v>-0.61212922728131502</v>
      </c>
      <c r="AE104" s="353">
        <f t="shared" si="30"/>
        <v>-0.50000000000000711</v>
      </c>
      <c r="AF104" s="353">
        <f t="shared" si="31"/>
        <v>-12.199999999999989</v>
      </c>
      <c r="AH104" s="99" t="s">
        <v>255</v>
      </c>
      <c r="AI104" s="99">
        <v>6</v>
      </c>
      <c r="AJ104" s="99">
        <v>3.5</v>
      </c>
      <c r="AK104" s="327">
        <v>26</v>
      </c>
      <c r="AL104" s="327">
        <v>31.900000000000002</v>
      </c>
      <c r="AM104" s="327">
        <v>73.7</v>
      </c>
      <c r="AO104" s="327">
        <f t="shared" si="19"/>
        <v>0</v>
      </c>
      <c r="AP104" s="327">
        <f t="shared" si="20"/>
        <v>0</v>
      </c>
      <c r="AQ104" s="327">
        <f t="shared" si="21"/>
        <v>0</v>
      </c>
      <c r="AS104" s="327" t="str">
        <f t="shared" si="28"/>
        <v>Cool 겨울 Bright</v>
      </c>
    </row>
    <row r="105" spans="2:45" x14ac:dyDescent="0.4">
      <c r="B105" s="99" t="s">
        <v>255</v>
      </c>
      <c r="C105" s="99">
        <v>4.5</v>
      </c>
      <c r="D105" s="99">
        <v>1.5</v>
      </c>
      <c r="E105" s="156">
        <v>134</v>
      </c>
      <c r="F105" s="156">
        <v>119</v>
      </c>
      <c r="G105" s="156">
        <v>109</v>
      </c>
      <c r="H105" s="157">
        <f t="shared" si="22"/>
        <v>24</v>
      </c>
      <c r="I105" s="157">
        <f t="shared" si="23"/>
        <v>18.7</v>
      </c>
      <c r="J105" s="157">
        <f t="shared" si="24"/>
        <v>52.5</v>
      </c>
      <c r="L105" s="99" t="s">
        <v>255</v>
      </c>
      <c r="M105" s="99">
        <v>2.5</v>
      </c>
      <c r="N105" s="99">
        <v>7.5</v>
      </c>
      <c r="O105" s="264">
        <v>25.90909090909091</v>
      </c>
      <c r="P105" s="264">
        <v>21.3</v>
      </c>
      <c r="Q105" s="264">
        <v>81.2</v>
      </c>
      <c r="S105" s="264">
        <f t="shared" si="25"/>
        <v>0</v>
      </c>
      <c r="T105" s="264">
        <f t="shared" si="26"/>
        <v>0</v>
      </c>
      <c r="U105" s="264">
        <f t="shared" si="27"/>
        <v>0</v>
      </c>
      <c r="W105" s="99" t="s">
        <v>255</v>
      </c>
      <c r="X105" s="99">
        <v>3</v>
      </c>
      <c r="Y105" s="99">
        <v>5</v>
      </c>
      <c r="Z105" s="240">
        <v>25.2</v>
      </c>
      <c r="AA105" s="240">
        <v>34.5</v>
      </c>
      <c r="AB105" s="240">
        <v>56.899999999999991</v>
      </c>
      <c r="AD105" s="240">
        <f t="shared" si="29"/>
        <v>-0.77014925373134346</v>
      </c>
      <c r="AE105" s="240">
        <f t="shared" si="30"/>
        <v>-0.59999999999999432</v>
      </c>
      <c r="AF105" s="240">
        <f t="shared" si="31"/>
        <v>-18.000000000000014</v>
      </c>
      <c r="AH105" s="99" t="s">
        <v>255</v>
      </c>
      <c r="AI105" s="99">
        <v>6</v>
      </c>
      <c r="AJ105" s="99">
        <v>6</v>
      </c>
      <c r="AK105" s="225">
        <v>26.938775510204081</v>
      </c>
      <c r="AL105" s="225">
        <v>51.6</v>
      </c>
      <c r="AM105" s="225">
        <v>74.5</v>
      </c>
      <c r="AO105" s="225">
        <f t="shared" si="19"/>
        <v>0.93877551020408134</v>
      </c>
      <c r="AP105" s="225">
        <f t="shared" si="20"/>
        <v>19.7</v>
      </c>
      <c r="AQ105" s="225">
        <f t="shared" si="21"/>
        <v>0.79999999999999716</v>
      </c>
      <c r="AS105" s="225" t="str">
        <f t="shared" si="28"/>
        <v>Warm 가을 Mute</v>
      </c>
    </row>
    <row r="106" spans="2:45" ht="13.5" customHeight="1" x14ac:dyDescent="0.4">
      <c r="B106" s="99" t="s">
        <v>255</v>
      </c>
      <c r="C106" s="99">
        <v>4.5</v>
      </c>
      <c r="D106" s="99">
        <v>2</v>
      </c>
      <c r="E106" s="205">
        <v>138</v>
      </c>
      <c r="F106" s="205">
        <v>118</v>
      </c>
      <c r="G106" s="205">
        <v>104</v>
      </c>
      <c r="H106" s="206">
        <f t="shared" si="22"/>
        <v>24.705882352941178</v>
      </c>
      <c r="I106" s="206">
        <f t="shared" si="23"/>
        <v>24.6</v>
      </c>
      <c r="J106" s="206">
        <f t="shared" si="24"/>
        <v>54.1</v>
      </c>
      <c r="L106" s="99" t="s">
        <v>255</v>
      </c>
      <c r="M106" s="99">
        <v>8</v>
      </c>
      <c r="N106" s="99">
        <v>2.5</v>
      </c>
      <c r="O106" s="267">
        <v>25.90909090909091</v>
      </c>
      <c r="P106" s="267">
        <v>20</v>
      </c>
      <c r="Q106" s="267">
        <v>86.3</v>
      </c>
      <c r="S106" s="267">
        <f t="shared" si="25"/>
        <v>0</v>
      </c>
      <c r="T106" s="267">
        <f t="shared" si="26"/>
        <v>-1.3000000000000007</v>
      </c>
      <c r="U106" s="267">
        <f t="shared" si="27"/>
        <v>5.0999999999999943</v>
      </c>
      <c r="W106" s="99" t="s">
        <v>255</v>
      </c>
      <c r="X106" s="99">
        <v>4.5</v>
      </c>
      <c r="Y106" s="99">
        <v>3</v>
      </c>
      <c r="Z106" s="240">
        <v>25.2</v>
      </c>
      <c r="AA106" s="240">
        <v>34.5</v>
      </c>
      <c r="AB106" s="240">
        <v>56.899999999999991</v>
      </c>
      <c r="AD106" s="240">
        <f t="shared" si="29"/>
        <v>0</v>
      </c>
      <c r="AE106" s="240">
        <f t="shared" si="30"/>
        <v>0</v>
      </c>
      <c r="AF106" s="240">
        <f t="shared" si="31"/>
        <v>0</v>
      </c>
      <c r="AH106" s="99" t="s">
        <v>255</v>
      </c>
      <c r="AI106" s="99">
        <v>2</v>
      </c>
      <c r="AJ106" s="99">
        <v>7</v>
      </c>
      <c r="AK106" s="220">
        <v>25.714285714285715</v>
      </c>
      <c r="AL106" s="220">
        <v>18.399999999999999</v>
      </c>
      <c r="AM106" s="220">
        <v>74.5</v>
      </c>
      <c r="AO106" s="220">
        <f t="shared" si="19"/>
        <v>-1.224489795918366</v>
      </c>
      <c r="AP106" s="220">
        <f t="shared" si="20"/>
        <v>-33.200000000000003</v>
      </c>
      <c r="AQ106" s="220">
        <f t="shared" si="21"/>
        <v>0</v>
      </c>
      <c r="AS106" s="220" t="str">
        <f t="shared" si="28"/>
        <v>Cool 여름 Mute</v>
      </c>
    </row>
    <row r="107" spans="2:45" ht="13.5" customHeight="1" x14ac:dyDescent="0.4">
      <c r="B107" s="99" t="s">
        <v>255</v>
      </c>
      <c r="C107" s="99">
        <v>4.5</v>
      </c>
      <c r="D107" s="99">
        <v>2.5</v>
      </c>
      <c r="E107" s="249">
        <v>141</v>
      </c>
      <c r="F107" s="249">
        <v>117</v>
      </c>
      <c r="G107" s="249">
        <v>100</v>
      </c>
      <c r="H107" s="226">
        <f t="shared" si="22"/>
        <v>24.878048780487806</v>
      </c>
      <c r="I107" s="226">
        <f t="shared" si="23"/>
        <v>29.099999999999998</v>
      </c>
      <c r="J107" s="226">
        <f t="shared" si="24"/>
        <v>55.300000000000004</v>
      </c>
      <c r="L107" s="99" t="s">
        <v>255</v>
      </c>
      <c r="M107" s="99">
        <v>2.5</v>
      </c>
      <c r="N107" s="99">
        <v>8</v>
      </c>
      <c r="O107" s="267">
        <v>25.90909090909091</v>
      </c>
      <c r="P107" s="267">
        <v>20</v>
      </c>
      <c r="Q107" s="267">
        <v>86.3</v>
      </c>
      <c r="S107" s="267">
        <f t="shared" si="25"/>
        <v>0</v>
      </c>
      <c r="T107" s="267">
        <f t="shared" si="26"/>
        <v>0</v>
      </c>
      <c r="U107" s="267">
        <f t="shared" si="27"/>
        <v>0</v>
      </c>
      <c r="W107" s="99" t="s">
        <v>255</v>
      </c>
      <c r="X107" s="99">
        <v>4</v>
      </c>
      <c r="Y107" s="99">
        <v>7</v>
      </c>
      <c r="Z107" s="356">
        <v>26.086956521739129</v>
      </c>
      <c r="AA107" s="356">
        <v>33.700000000000003</v>
      </c>
      <c r="AB107" s="356">
        <v>80.400000000000006</v>
      </c>
      <c r="AD107" s="356">
        <f t="shared" si="29"/>
        <v>0.88695652173912976</v>
      </c>
      <c r="AE107" s="356">
        <f t="shared" si="30"/>
        <v>-0.79999999999999716</v>
      </c>
      <c r="AF107" s="356">
        <f t="shared" si="31"/>
        <v>23.500000000000014</v>
      </c>
      <c r="AH107" s="99" t="s">
        <v>255</v>
      </c>
      <c r="AI107" s="99">
        <v>6.5</v>
      </c>
      <c r="AJ107" s="99">
        <v>2</v>
      </c>
      <c r="AK107" s="220">
        <v>25.714285714285715</v>
      </c>
      <c r="AL107" s="220">
        <v>18.399999999999999</v>
      </c>
      <c r="AM107" s="220">
        <v>74.5</v>
      </c>
      <c r="AO107" s="220">
        <f t="shared" si="19"/>
        <v>0</v>
      </c>
      <c r="AP107" s="220">
        <f t="shared" si="20"/>
        <v>0</v>
      </c>
      <c r="AQ107" s="220">
        <f t="shared" si="21"/>
        <v>0</v>
      </c>
      <c r="AS107" s="220" t="str">
        <f t="shared" si="28"/>
        <v>Cool 여름 Mute</v>
      </c>
    </row>
    <row r="108" spans="2:45" ht="13.5" customHeight="1" x14ac:dyDescent="0.4">
      <c r="B108" s="99" t="s">
        <v>255</v>
      </c>
      <c r="C108" s="99">
        <v>4.5</v>
      </c>
      <c r="D108" s="99">
        <v>3</v>
      </c>
      <c r="E108" s="287">
        <v>145</v>
      </c>
      <c r="F108" s="287">
        <v>116</v>
      </c>
      <c r="G108" s="287">
        <v>95</v>
      </c>
      <c r="H108" s="240">
        <f t="shared" si="22"/>
        <v>25.2</v>
      </c>
      <c r="I108" s="240">
        <f t="shared" si="23"/>
        <v>34.5</v>
      </c>
      <c r="J108" s="240">
        <f t="shared" si="24"/>
        <v>56.899999999999991</v>
      </c>
      <c r="L108" s="99" t="s">
        <v>255</v>
      </c>
      <c r="M108" s="99">
        <v>4</v>
      </c>
      <c r="N108" s="99">
        <v>6</v>
      </c>
      <c r="O108" s="340">
        <v>25.970149253731343</v>
      </c>
      <c r="P108" s="340">
        <v>37.6</v>
      </c>
      <c r="Q108" s="340">
        <v>69.8</v>
      </c>
      <c r="S108" s="340">
        <f t="shared" si="25"/>
        <v>6.1058344640432693E-2</v>
      </c>
      <c r="T108" s="340">
        <f t="shared" si="26"/>
        <v>17.600000000000001</v>
      </c>
      <c r="U108" s="340">
        <f t="shared" si="27"/>
        <v>-16.5</v>
      </c>
      <c r="W108" s="99" t="s">
        <v>255</v>
      </c>
      <c r="X108" s="99">
        <v>4.5</v>
      </c>
      <c r="Y108" s="99">
        <v>8</v>
      </c>
      <c r="Z108" s="364">
        <v>27.341772151898734</v>
      </c>
      <c r="AA108" s="364">
        <v>33.6</v>
      </c>
      <c r="AB108" s="364">
        <v>92.2</v>
      </c>
      <c r="AD108" s="364">
        <f t="shared" si="29"/>
        <v>1.2548156301596052</v>
      </c>
      <c r="AE108" s="364">
        <f t="shared" si="30"/>
        <v>-0.10000000000000142</v>
      </c>
      <c r="AF108" s="364">
        <f t="shared" si="31"/>
        <v>11.799999999999997</v>
      </c>
      <c r="AH108" s="99" t="s">
        <v>255</v>
      </c>
      <c r="AI108" s="99">
        <v>4</v>
      </c>
      <c r="AJ108" s="99">
        <v>6.5</v>
      </c>
      <c r="AK108" s="353">
        <v>25.970149253731343</v>
      </c>
      <c r="AL108" s="353">
        <v>35.099999999999994</v>
      </c>
      <c r="AM108" s="353">
        <v>74.900000000000006</v>
      </c>
      <c r="AO108" s="353">
        <f t="shared" si="19"/>
        <v>0.25586353944562745</v>
      </c>
      <c r="AP108" s="353">
        <f t="shared" si="20"/>
        <v>16.699999999999996</v>
      </c>
      <c r="AQ108" s="353">
        <f t="shared" si="21"/>
        <v>0.40000000000000568</v>
      </c>
      <c r="AS108" s="353" t="str">
        <f t="shared" si="28"/>
        <v>Cool 겨울 Bright</v>
      </c>
    </row>
    <row r="109" spans="2:45" x14ac:dyDescent="0.4">
      <c r="B109" s="99" t="s">
        <v>255</v>
      </c>
      <c r="C109" s="99">
        <v>4.5</v>
      </c>
      <c r="D109" s="99">
        <v>3.5</v>
      </c>
      <c r="E109" s="321">
        <v>148</v>
      </c>
      <c r="F109" s="321">
        <v>115</v>
      </c>
      <c r="G109" s="321">
        <v>91</v>
      </c>
      <c r="H109" s="251">
        <f t="shared" si="22"/>
        <v>25.263157894736842</v>
      </c>
      <c r="I109" s="251">
        <f t="shared" si="23"/>
        <v>38.5</v>
      </c>
      <c r="J109" s="251">
        <f t="shared" si="24"/>
        <v>57.999999999999993</v>
      </c>
      <c r="L109" s="99" t="s">
        <v>255</v>
      </c>
      <c r="M109" s="99">
        <v>4</v>
      </c>
      <c r="N109" s="99">
        <v>6.5</v>
      </c>
      <c r="O109" s="353">
        <v>25.970149253731343</v>
      </c>
      <c r="P109" s="353">
        <v>35.099999999999994</v>
      </c>
      <c r="Q109" s="353">
        <v>74.900000000000006</v>
      </c>
      <c r="S109" s="353">
        <f t="shared" si="25"/>
        <v>0</v>
      </c>
      <c r="T109" s="353">
        <f t="shared" si="26"/>
        <v>-2.5000000000000071</v>
      </c>
      <c r="U109" s="353">
        <f t="shared" si="27"/>
        <v>5.1000000000000085</v>
      </c>
      <c r="W109" s="99" t="s">
        <v>255</v>
      </c>
      <c r="X109" s="99">
        <v>8</v>
      </c>
      <c r="Y109" s="99">
        <v>4.5</v>
      </c>
      <c r="Z109" s="364">
        <v>27.341772151898734</v>
      </c>
      <c r="AA109" s="364">
        <v>33.6</v>
      </c>
      <c r="AB109" s="364">
        <v>92.2</v>
      </c>
      <c r="AD109" s="364">
        <f t="shared" si="29"/>
        <v>0</v>
      </c>
      <c r="AE109" s="364">
        <f t="shared" si="30"/>
        <v>0</v>
      </c>
      <c r="AF109" s="364">
        <f t="shared" si="31"/>
        <v>0</v>
      </c>
      <c r="AH109" s="99" t="s">
        <v>255</v>
      </c>
      <c r="AI109" s="99">
        <v>6.5</v>
      </c>
      <c r="AJ109" s="99">
        <v>6</v>
      </c>
      <c r="AK109" s="184">
        <v>27.476635514018692</v>
      </c>
      <c r="AL109" s="184">
        <v>55.400000000000006</v>
      </c>
      <c r="AM109" s="184">
        <v>75.7</v>
      </c>
      <c r="AO109" s="184">
        <f t="shared" si="19"/>
        <v>1.5064862602873497</v>
      </c>
      <c r="AP109" s="184">
        <f t="shared" si="20"/>
        <v>20.300000000000011</v>
      </c>
      <c r="AQ109" s="184">
        <f t="shared" si="21"/>
        <v>0.79999999999999716</v>
      </c>
      <c r="AS109" s="184" t="str">
        <f t="shared" si="28"/>
        <v>Warm 가을 Deep</v>
      </c>
    </row>
    <row r="110" spans="2:45" x14ac:dyDescent="0.4">
      <c r="B110" s="99" t="s">
        <v>255</v>
      </c>
      <c r="C110" s="99">
        <v>4.5</v>
      </c>
      <c r="D110" s="99">
        <v>4</v>
      </c>
      <c r="E110" s="365">
        <v>128</v>
      </c>
      <c r="F110" s="365">
        <v>87</v>
      </c>
      <c r="G110" s="365">
        <v>57</v>
      </c>
      <c r="H110" s="160">
        <f t="shared" si="22"/>
        <v>25.35211267605634</v>
      </c>
      <c r="I110" s="160">
        <f t="shared" si="23"/>
        <v>55.500000000000007</v>
      </c>
      <c r="J110" s="160">
        <f t="shared" si="24"/>
        <v>50.2</v>
      </c>
      <c r="L110" s="99" t="s">
        <v>255</v>
      </c>
      <c r="M110" s="99">
        <v>6</v>
      </c>
      <c r="N110" s="99">
        <v>3.5</v>
      </c>
      <c r="O110" s="327">
        <v>26</v>
      </c>
      <c r="P110" s="327">
        <v>31.900000000000002</v>
      </c>
      <c r="Q110" s="327">
        <v>73.7</v>
      </c>
      <c r="S110" s="327">
        <f t="shared" si="25"/>
        <v>2.9850746268657247E-2</v>
      </c>
      <c r="T110" s="327">
        <f t="shared" si="26"/>
        <v>-3.1999999999999922</v>
      </c>
      <c r="U110" s="327">
        <f t="shared" si="27"/>
        <v>-1.2000000000000028</v>
      </c>
      <c r="W110" s="99" t="s">
        <v>255</v>
      </c>
      <c r="X110" s="99">
        <v>3.5</v>
      </c>
      <c r="Y110" s="99">
        <v>6</v>
      </c>
      <c r="Z110" s="325">
        <v>25.862068965517242</v>
      </c>
      <c r="AA110" s="325">
        <v>33.300000000000004</v>
      </c>
      <c r="AB110" s="325">
        <v>68.2</v>
      </c>
      <c r="AD110" s="325">
        <f t="shared" si="29"/>
        <v>-1.4797031863814922</v>
      </c>
      <c r="AE110" s="325">
        <f t="shared" si="30"/>
        <v>-0.29999999999999716</v>
      </c>
      <c r="AF110" s="325">
        <f t="shared" si="31"/>
        <v>-24</v>
      </c>
      <c r="AH110" s="99" t="s">
        <v>255</v>
      </c>
      <c r="AI110" s="99">
        <v>4.5</v>
      </c>
      <c r="AJ110" s="99">
        <v>6.5</v>
      </c>
      <c r="AK110" s="332">
        <v>26.4</v>
      </c>
      <c r="AL110" s="332">
        <v>38.700000000000003</v>
      </c>
      <c r="AM110" s="332">
        <v>76.099999999999994</v>
      </c>
      <c r="AO110" s="332">
        <f t="shared" si="19"/>
        <v>-1.0766355140186938</v>
      </c>
      <c r="AP110" s="332">
        <f t="shared" si="20"/>
        <v>-16.700000000000003</v>
      </c>
      <c r="AQ110" s="332">
        <f t="shared" si="21"/>
        <v>0.39999999999999147</v>
      </c>
      <c r="AS110" s="332" t="str">
        <f t="shared" si="28"/>
        <v>Warm 가을 Mute</v>
      </c>
    </row>
    <row r="111" spans="2:45" ht="13.5" customHeight="1" x14ac:dyDescent="0.4">
      <c r="B111" s="99" t="s">
        <v>255</v>
      </c>
      <c r="C111" s="99">
        <v>4.5</v>
      </c>
      <c r="D111" s="99">
        <v>4.5</v>
      </c>
      <c r="E111" s="366">
        <v>141</v>
      </c>
      <c r="F111" s="366">
        <v>100</v>
      </c>
      <c r="G111" s="366">
        <v>69</v>
      </c>
      <c r="H111" s="222">
        <f t="shared" si="22"/>
        <v>25.833333333333332</v>
      </c>
      <c r="I111" s="222">
        <f t="shared" si="23"/>
        <v>51.1</v>
      </c>
      <c r="J111" s="222">
        <f t="shared" si="24"/>
        <v>55.300000000000004</v>
      </c>
      <c r="L111" s="99" t="s">
        <v>255</v>
      </c>
      <c r="M111" s="99">
        <v>3.5</v>
      </c>
      <c r="N111" s="99">
        <v>6.5</v>
      </c>
      <c r="O111" s="327">
        <v>26</v>
      </c>
      <c r="P111" s="327">
        <v>31.900000000000002</v>
      </c>
      <c r="Q111" s="327">
        <v>73.7</v>
      </c>
      <c r="S111" s="327">
        <f t="shared" si="25"/>
        <v>0</v>
      </c>
      <c r="T111" s="327">
        <f t="shared" si="26"/>
        <v>0</v>
      </c>
      <c r="U111" s="327">
        <f t="shared" si="27"/>
        <v>0</v>
      </c>
      <c r="W111" s="99" t="s">
        <v>255</v>
      </c>
      <c r="X111" s="99">
        <v>5.5</v>
      </c>
      <c r="Y111" s="99">
        <v>3.5</v>
      </c>
      <c r="Z111" s="325">
        <v>25.862068965517242</v>
      </c>
      <c r="AA111" s="325">
        <v>33.300000000000004</v>
      </c>
      <c r="AB111" s="325">
        <v>68.2</v>
      </c>
      <c r="AD111" s="325">
        <f t="shared" si="29"/>
        <v>0</v>
      </c>
      <c r="AE111" s="325">
        <f t="shared" si="30"/>
        <v>0</v>
      </c>
      <c r="AF111" s="325">
        <f t="shared" si="31"/>
        <v>0</v>
      </c>
      <c r="AH111" s="99" t="s">
        <v>255</v>
      </c>
      <c r="AI111" s="99">
        <v>2.5</v>
      </c>
      <c r="AJ111" s="99">
        <v>7</v>
      </c>
      <c r="AK111" s="260">
        <v>25.90909090909091</v>
      </c>
      <c r="AL111" s="260">
        <v>22.7</v>
      </c>
      <c r="AM111" s="260">
        <v>76.099999999999994</v>
      </c>
      <c r="AO111" s="260">
        <f t="shared" si="19"/>
        <v>-0.49090909090908852</v>
      </c>
      <c r="AP111" s="260">
        <f t="shared" si="20"/>
        <v>-16.000000000000004</v>
      </c>
      <c r="AQ111" s="260">
        <f t="shared" si="21"/>
        <v>0</v>
      </c>
      <c r="AS111" s="260" t="str">
        <f t="shared" si="28"/>
        <v>Cool 여름 Mute</v>
      </c>
    </row>
    <row r="112" spans="2:45" ht="13.5" customHeight="1" x14ac:dyDescent="0.4">
      <c r="B112" s="99" t="s">
        <v>255</v>
      </c>
      <c r="C112" s="99">
        <v>4.5</v>
      </c>
      <c r="D112" s="99">
        <v>5</v>
      </c>
      <c r="E112" s="367">
        <v>154</v>
      </c>
      <c r="F112" s="367">
        <v>113</v>
      </c>
      <c r="G112" s="367">
        <v>81</v>
      </c>
      <c r="H112" s="265">
        <f t="shared" si="22"/>
        <v>26.301369863013697</v>
      </c>
      <c r="I112" s="265">
        <f t="shared" si="23"/>
        <v>47.4</v>
      </c>
      <c r="J112" s="265">
        <f t="shared" si="24"/>
        <v>60.4</v>
      </c>
      <c r="L112" s="99" t="s">
        <v>255</v>
      </c>
      <c r="M112" s="99">
        <v>6.5</v>
      </c>
      <c r="N112" s="99">
        <v>3.5</v>
      </c>
      <c r="O112" s="329">
        <v>26</v>
      </c>
      <c r="P112" s="329">
        <v>29.9</v>
      </c>
      <c r="Q112" s="329">
        <v>78.8</v>
      </c>
      <c r="S112" s="329">
        <f t="shared" si="25"/>
        <v>0</v>
      </c>
      <c r="T112" s="329">
        <f t="shared" si="26"/>
        <v>-2.0000000000000036</v>
      </c>
      <c r="U112" s="329">
        <f t="shared" si="27"/>
        <v>5.0999999999999943</v>
      </c>
      <c r="W112" s="99" t="s">
        <v>255</v>
      </c>
      <c r="X112" s="99">
        <v>4.5</v>
      </c>
      <c r="Y112" s="99">
        <v>8.5</v>
      </c>
      <c r="Z112" s="368">
        <v>27.46987951807229</v>
      </c>
      <c r="AA112" s="368">
        <v>33.200000000000003</v>
      </c>
      <c r="AB112" s="368">
        <v>98</v>
      </c>
      <c r="AD112" s="368">
        <f t="shared" si="29"/>
        <v>1.6078105525550477</v>
      </c>
      <c r="AE112" s="368">
        <f t="shared" si="30"/>
        <v>-0.10000000000000142</v>
      </c>
      <c r="AF112" s="368">
        <f t="shared" si="31"/>
        <v>29.799999999999997</v>
      </c>
      <c r="AH112" s="99" t="s">
        <v>255</v>
      </c>
      <c r="AI112" s="99">
        <v>6.5</v>
      </c>
      <c r="AJ112" s="99">
        <v>2.5</v>
      </c>
      <c r="AK112" s="260">
        <v>25.90909090909091</v>
      </c>
      <c r="AL112" s="260">
        <v>22.7</v>
      </c>
      <c r="AM112" s="260">
        <v>76.099999999999994</v>
      </c>
      <c r="AO112" s="260">
        <f t="shared" si="19"/>
        <v>0</v>
      </c>
      <c r="AP112" s="260">
        <f t="shared" si="20"/>
        <v>0</v>
      </c>
      <c r="AQ112" s="260">
        <f t="shared" si="21"/>
        <v>0</v>
      </c>
      <c r="AS112" s="260" t="str">
        <f t="shared" si="28"/>
        <v>Cool 여름 Mute</v>
      </c>
    </row>
    <row r="113" spans="2:45" x14ac:dyDescent="0.4">
      <c r="B113" s="99" t="s">
        <v>255</v>
      </c>
      <c r="C113" s="99">
        <v>4.5</v>
      </c>
      <c r="D113" s="99">
        <v>5.5</v>
      </c>
      <c r="E113" s="369">
        <v>167</v>
      </c>
      <c r="F113" s="369">
        <v>126</v>
      </c>
      <c r="G113" s="369">
        <v>94</v>
      </c>
      <c r="H113" s="295">
        <f t="shared" si="22"/>
        <v>26.301369863013697</v>
      </c>
      <c r="I113" s="295">
        <f t="shared" si="23"/>
        <v>43.7</v>
      </c>
      <c r="J113" s="295">
        <f t="shared" si="24"/>
        <v>65.5</v>
      </c>
      <c r="L113" s="99" t="s">
        <v>255</v>
      </c>
      <c r="M113" s="99">
        <v>3.5</v>
      </c>
      <c r="N113" s="99">
        <v>7</v>
      </c>
      <c r="O113" s="329">
        <v>26</v>
      </c>
      <c r="P113" s="329">
        <v>29.9</v>
      </c>
      <c r="Q113" s="329">
        <v>78.8</v>
      </c>
      <c r="S113" s="329">
        <f t="shared" si="25"/>
        <v>0</v>
      </c>
      <c r="T113" s="329">
        <f t="shared" si="26"/>
        <v>0</v>
      </c>
      <c r="U113" s="329">
        <f t="shared" si="27"/>
        <v>0</v>
      </c>
      <c r="W113" s="99" t="s">
        <v>255</v>
      </c>
      <c r="X113" s="99">
        <v>8.5</v>
      </c>
      <c r="Y113" s="99">
        <v>4.5</v>
      </c>
      <c r="Z113" s="368">
        <v>27.46987951807229</v>
      </c>
      <c r="AA113" s="368">
        <v>33.200000000000003</v>
      </c>
      <c r="AB113" s="368">
        <v>98</v>
      </c>
      <c r="AD113" s="368">
        <f t="shared" si="29"/>
        <v>0</v>
      </c>
      <c r="AE113" s="368">
        <f t="shared" si="30"/>
        <v>0</v>
      </c>
      <c r="AF113" s="368">
        <f t="shared" si="31"/>
        <v>0</v>
      </c>
      <c r="AH113" s="99" t="s">
        <v>255</v>
      </c>
      <c r="AI113" s="99">
        <v>7</v>
      </c>
      <c r="AJ113" s="99">
        <v>6</v>
      </c>
      <c r="AK113" s="167">
        <v>27.894736842105264</v>
      </c>
      <c r="AL113" s="167">
        <v>58.5</v>
      </c>
      <c r="AM113" s="167">
        <v>76.5</v>
      </c>
      <c r="AO113" s="167">
        <f t="shared" si="19"/>
        <v>1.9856459330143537</v>
      </c>
      <c r="AP113" s="167">
        <f t="shared" si="20"/>
        <v>35.799999999999997</v>
      </c>
      <c r="AQ113" s="167">
        <f t="shared" si="21"/>
        <v>0.40000000000000568</v>
      </c>
      <c r="AS113" s="167" t="str">
        <f t="shared" si="28"/>
        <v>Warm 가을 Deep</v>
      </c>
    </row>
    <row r="114" spans="2:45" x14ac:dyDescent="0.4">
      <c r="B114" s="99" t="s">
        <v>255</v>
      </c>
      <c r="C114" s="99">
        <v>4.5</v>
      </c>
      <c r="D114" s="99">
        <v>6</v>
      </c>
      <c r="E114" s="370">
        <v>181</v>
      </c>
      <c r="F114" s="370">
        <v>139</v>
      </c>
      <c r="G114" s="370">
        <v>106</v>
      </c>
      <c r="H114" s="316">
        <f t="shared" si="22"/>
        <v>26.4</v>
      </c>
      <c r="I114" s="316">
        <f t="shared" si="23"/>
        <v>41.4</v>
      </c>
      <c r="J114" s="316">
        <f t="shared" si="24"/>
        <v>71</v>
      </c>
      <c r="L114" s="99" t="s">
        <v>255</v>
      </c>
      <c r="M114" s="99">
        <v>6.5</v>
      </c>
      <c r="N114" s="99">
        <v>3</v>
      </c>
      <c r="O114" s="297">
        <v>26.037735849056602</v>
      </c>
      <c r="P114" s="297">
        <v>26.8</v>
      </c>
      <c r="Q114" s="297">
        <v>77.600000000000009</v>
      </c>
      <c r="S114" s="297">
        <f t="shared" si="25"/>
        <v>3.7735849056602433E-2</v>
      </c>
      <c r="T114" s="297">
        <f t="shared" si="26"/>
        <v>-3.0999999999999979</v>
      </c>
      <c r="U114" s="297">
        <f t="shared" si="27"/>
        <v>-1.1999999999999886</v>
      </c>
      <c r="W114" s="99" t="s">
        <v>255</v>
      </c>
      <c r="X114" s="99">
        <v>3.5</v>
      </c>
      <c r="Y114" s="99">
        <v>2</v>
      </c>
      <c r="Z114" s="194">
        <v>23.636363636363637</v>
      </c>
      <c r="AA114" s="194">
        <v>33</v>
      </c>
      <c r="AB114" s="194">
        <v>39.200000000000003</v>
      </c>
      <c r="AD114" s="194">
        <f t="shared" si="29"/>
        <v>-3.833515881708653</v>
      </c>
      <c r="AE114" s="194">
        <f t="shared" si="30"/>
        <v>-0.20000000000000284</v>
      </c>
      <c r="AF114" s="194">
        <f t="shared" si="31"/>
        <v>-58.8</v>
      </c>
      <c r="AH114" s="99" t="s">
        <v>255</v>
      </c>
      <c r="AI114" s="99">
        <v>1</v>
      </c>
      <c r="AJ114" s="99">
        <v>7.5</v>
      </c>
      <c r="AK114" s="128">
        <v>26.666666666666668</v>
      </c>
      <c r="AL114" s="128">
        <v>9.1999999999999993</v>
      </c>
      <c r="AM114" s="128">
        <v>76.5</v>
      </c>
      <c r="AO114" s="128">
        <f t="shared" si="19"/>
        <v>-1.2280701754385959</v>
      </c>
      <c r="AP114" s="128">
        <f t="shared" si="20"/>
        <v>-49.3</v>
      </c>
      <c r="AQ114" s="128">
        <f t="shared" si="21"/>
        <v>0</v>
      </c>
      <c r="AS114" s="128" t="str">
        <f t="shared" si="28"/>
        <v>Warm 봄 Light</v>
      </c>
    </row>
    <row r="115" spans="2:45" x14ac:dyDescent="0.4">
      <c r="B115" s="99" t="s">
        <v>255</v>
      </c>
      <c r="C115" s="99">
        <v>4.5</v>
      </c>
      <c r="D115" s="99">
        <v>6.5</v>
      </c>
      <c r="E115" s="371">
        <v>194</v>
      </c>
      <c r="F115" s="371">
        <v>152</v>
      </c>
      <c r="G115" s="371">
        <v>119</v>
      </c>
      <c r="H115" s="332">
        <f t="shared" si="22"/>
        <v>26.4</v>
      </c>
      <c r="I115" s="332">
        <f t="shared" si="23"/>
        <v>38.700000000000003</v>
      </c>
      <c r="J115" s="332">
        <f t="shared" si="24"/>
        <v>76.099999999999994</v>
      </c>
      <c r="L115" s="99" t="s">
        <v>255</v>
      </c>
      <c r="M115" s="99">
        <v>3</v>
      </c>
      <c r="N115" s="99">
        <v>7</v>
      </c>
      <c r="O115" s="297">
        <v>26.037735849056602</v>
      </c>
      <c r="P115" s="297">
        <v>26.8</v>
      </c>
      <c r="Q115" s="297">
        <v>77.600000000000009</v>
      </c>
      <c r="S115" s="297">
        <f t="shared" si="25"/>
        <v>0</v>
      </c>
      <c r="T115" s="297">
        <f t="shared" si="26"/>
        <v>0</v>
      </c>
      <c r="U115" s="297">
        <f t="shared" si="27"/>
        <v>0</v>
      </c>
      <c r="W115" s="99" t="s">
        <v>255</v>
      </c>
      <c r="X115" s="99">
        <v>2.5</v>
      </c>
      <c r="Y115" s="99">
        <v>4.5</v>
      </c>
      <c r="Z115" s="164">
        <v>24.285714285714285</v>
      </c>
      <c r="AA115" s="164">
        <v>32.6</v>
      </c>
      <c r="AB115" s="164">
        <v>50.6</v>
      </c>
      <c r="AD115" s="164">
        <f t="shared" si="29"/>
        <v>0.64935064935064801</v>
      </c>
      <c r="AE115" s="164">
        <f t="shared" si="30"/>
        <v>-0.39999999999999858</v>
      </c>
      <c r="AF115" s="164">
        <f t="shared" si="31"/>
        <v>11.399999999999999</v>
      </c>
      <c r="AH115" s="99" t="s">
        <v>255</v>
      </c>
      <c r="AI115" s="99">
        <v>7</v>
      </c>
      <c r="AJ115" s="99">
        <v>1</v>
      </c>
      <c r="AK115" s="128">
        <v>26.666666666666668</v>
      </c>
      <c r="AL115" s="128">
        <v>9.1999999999999993</v>
      </c>
      <c r="AM115" s="128">
        <v>76.5</v>
      </c>
      <c r="AO115" s="128">
        <f t="shared" si="19"/>
        <v>0</v>
      </c>
      <c r="AP115" s="128">
        <f t="shared" si="20"/>
        <v>0</v>
      </c>
      <c r="AQ115" s="128">
        <f t="shared" si="21"/>
        <v>0</v>
      </c>
      <c r="AS115" s="128" t="str">
        <f t="shared" si="28"/>
        <v>Warm 봄 Light</v>
      </c>
    </row>
    <row r="116" spans="2:45" x14ac:dyDescent="0.4">
      <c r="B116" s="99" t="s">
        <v>255</v>
      </c>
      <c r="C116" s="99">
        <v>4.5</v>
      </c>
      <c r="D116" s="99">
        <v>7</v>
      </c>
      <c r="E116" s="372">
        <v>208</v>
      </c>
      <c r="F116" s="372">
        <v>165</v>
      </c>
      <c r="G116" s="372">
        <v>131</v>
      </c>
      <c r="H116" s="344">
        <f t="shared" si="22"/>
        <v>26.493506493506494</v>
      </c>
      <c r="I116" s="344">
        <f t="shared" si="23"/>
        <v>37</v>
      </c>
      <c r="J116" s="344">
        <f t="shared" si="24"/>
        <v>81.599999999999994</v>
      </c>
      <c r="L116" s="99" t="s">
        <v>255</v>
      </c>
      <c r="M116" s="99">
        <v>7</v>
      </c>
      <c r="N116" s="99">
        <v>3</v>
      </c>
      <c r="O116" s="300">
        <v>26.037735849056602</v>
      </c>
      <c r="P116" s="300">
        <v>25.1</v>
      </c>
      <c r="Q116" s="300">
        <v>82.699999999999989</v>
      </c>
      <c r="S116" s="300">
        <f t="shared" si="25"/>
        <v>0</v>
      </c>
      <c r="T116" s="300">
        <f t="shared" si="26"/>
        <v>-1.6999999999999993</v>
      </c>
      <c r="U116" s="300">
        <f t="shared" si="27"/>
        <v>5.0999999999999801</v>
      </c>
      <c r="W116" s="99" t="s">
        <v>255</v>
      </c>
      <c r="X116" s="99">
        <v>4</v>
      </c>
      <c r="Y116" s="99">
        <v>7.5</v>
      </c>
      <c r="Z116" s="358">
        <v>26.571428571428573</v>
      </c>
      <c r="AA116" s="358">
        <v>32.1</v>
      </c>
      <c r="AB116" s="358">
        <v>85.5</v>
      </c>
      <c r="AD116" s="358">
        <f t="shared" si="29"/>
        <v>2.2857142857142883</v>
      </c>
      <c r="AE116" s="358">
        <f t="shared" si="30"/>
        <v>-0.5</v>
      </c>
      <c r="AF116" s="358">
        <f t="shared" si="31"/>
        <v>34.9</v>
      </c>
      <c r="AH116" s="99" t="s">
        <v>255</v>
      </c>
      <c r="AI116" s="99">
        <v>5</v>
      </c>
      <c r="AJ116" s="99">
        <v>6.5</v>
      </c>
      <c r="AK116" s="303">
        <v>26.428571428571427</v>
      </c>
      <c r="AL116" s="303">
        <v>42.4</v>
      </c>
      <c r="AM116" s="303">
        <v>77.600000000000009</v>
      </c>
      <c r="AO116" s="303">
        <f t="shared" si="19"/>
        <v>-0.2380952380952408</v>
      </c>
      <c r="AP116" s="303">
        <f t="shared" si="20"/>
        <v>33.200000000000003</v>
      </c>
      <c r="AQ116" s="303">
        <f t="shared" si="21"/>
        <v>1.1000000000000085</v>
      </c>
      <c r="AS116" s="303" t="str">
        <f t="shared" si="28"/>
        <v>Warm 가을 Mute</v>
      </c>
    </row>
    <row r="117" spans="2:45" x14ac:dyDescent="0.4">
      <c r="B117" s="99" t="s">
        <v>255</v>
      </c>
      <c r="C117" s="99">
        <v>4.5</v>
      </c>
      <c r="D117" s="99">
        <v>7.5</v>
      </c>
      <c r="E117" s="373">
        <v>222</v>
      </c>
      <c r="F117" s="373">
        <v>178</v>
      </c>
      <c r="G117" s="373">
        <v>143</v>
      </c>
      <c r="H117" s="361">
        <f t="shared" si="22"/>
        <v>26.582278481012658</v>
      </c>
      <c r="I117" s="361">
        <f t="shared" si="23"/>
        <v>35.6</v>
      </c>
      <c r="J117" s="361">
        <f t="shared" si="24"/>
        <v>87.1</v>
      </c>
      <c r="L117" s="99" t="s">
        <v>255</v>
      </c>
      <c r="M117" s="99">
        <v>3</v>
      </c>
      <c r="N117" s="99">
        <v>7.5</v>
      </c>
      <c r="O117" s="300">
        <v>26.037735849056602</v>
      </c>
      <c r="P117" s="300">
        <v>25.1</v>
      </c>
      <c r="Q117" s="300">
        <v>82.699999999999989</v>
      </c>
      <c r="S117" s="300">
        <f t="shared" si="25"/>
        <v>0</v>
      </c>
      <c r="T117" s="300">
        <f t="shared" si="26"/>
        <v>0</v>
      </c>
      <c r="U117" s="300">
        <f t="shared" si="27"/>
        <v>0</v>
      </c>
      <c r="W117" s="99" t="s">
        <v>255</v>
      </c>
      <c r="X117" s="99">
        <v>7.5</v>
      </c>
      <c r="Y117" s="99">
        <v>4</v>
      </c>
      <c r="Z117" s="358">
        <v>26.571428571428573</v>
      </c>
      <c r="AA117" s="358">
        <v>32.1</v>
      </c>
      <c r="AB117" s="358">
        <v>85.5</v>
      </c>
      <c r="AD117" s="358">
        <f t="shared" si="29"/>
        <v>0</v>
      </c>
      <c r="AE117" s="358">
        <f t="shared" si="30"/>
        <v>0</v>
      </c>
      <c r="AF117" s="358">
        <f t="shared" si="31"/>
        <v>0</v>
      </c>
      <c r="AH117" s="99" t="s">
        <v>255</v>
      </c>
      <c r="AI117" s="99">
        <v>3</v>
      </c>
      <c r="AJ117" s="99">
        <v>7</v>
      </c>
      <c r="AK117" s="297">
        <v>26.037735849056602</v>
      </c>
      <c r="AL117" s="297">
        <v>26.8</v>
      </c>
      <c r="AM117" s="297">
        <v>77.600000000000009</v>
      </c>
      <c r="AO117" s="297">
        <f t="shared" ref="AO117:AO180" si="32">AK117-AK116</f>
        <v>-0.39083557951482462</v>
      </c>
      <c r="AP117" s="297">
        <f t="shared" ref="AP117:AP180" si="33">AL117-AL116</f>
        <v>-15.599999999999998</v>
      </c>
      <c r="AQ117" s="297">
        <f t="shared" ref="AQ117:AQ180" si="34">AM117-AM116</f>
        <v>0</v>
      </c>
      <c r="AS117" s="297" t="str">
        <f t="shared" si="28"/>
        <v>Warm 봄 Light</v>
      </c>
    </row>
    <row r="118" spans="2:45" x14ac:dyDescent="0.4">
      <c r="B118" s="99" t="s">
        <v>255</v>
      </c>
      <c r="C118" s="99">
        <v>4.5</v>
      </c>
      <c r="D118" s="99">
        <v>8</v>
      </c>
      <c r="E118" s="374">
        <v>235</v>
      </c>
      <c r="F118" s="374">
        <v>192</v>
      </c>
      <c r="G118" s="374">
        <v>156</v>
      </c>
      <c r="H118" s="364">
        <f t="shared" si="22"/>
        <v>27.341772151898734</v>
      </c>
      <c r="I118" s="364">
        <f t="shared" si="23"/>
        <v>33.6</v>
      </c>
      <c r="J118" s="364">
        <f t="shared" si="24"/>
        <v>92.2</v>
      </c>
      <c r="L118" s="99" t="s">
        <v>255</v>
      </c>
      <c r="M118" s="99">
        <v>8</v>
      </c>
      <c r="N118" s="99">
        <v>3</v>
      </c>
      <c r="O118" s="302">
        <v>26.037735849056602</v>
      </c>
      <c r="P118" s="302">
        <v>23.7</v>
      </c>
      <c r="Q118" s="302">
        <v>87.8</v>
      </c>
      <c r="S118" s="302">
        <f t="shared" si="25"/>
        <v>0</v>
      </c>
      <c r="T118" s="302">
        <f t="shared" si="26"/>
        <v>-1.4000000000000021</v>
      </c>
      <c r="U118" s="302">
        <f t="shared" si="27"/>
        <v>5.1000000000000085</v>
      </c>
      <c r="W118" s="99" t="s">
        <v>255</v>
      </c>
      <c r="X118" s="99">
        <v>3.5</v>
      </c>
      <c r="Y118" s="99">
        <v>6.5</v>
      </c>
      <c r="Z118" s="327">
        <v>26</v>
      </c>
      <c r="AA118" s="327">
        <v>31.900000000000002</v>
      </c>
      <c r="AB118" s="327">
        <v>73.7</v>
      </c>
      <c r="AD118" s="327">
        <f t="shared" si="29"/>
        <v>-0.57142857142857295</v>
      </c>
      <c r="AE118" s="327">
        <f t="shared" si="30"/>
        <v>-0.19999999999999929</v>
      </c>
      <c r="AF118" s="327">
        <f t="shared" si="31"/>
        <v>-11.799999999999997</v>
      </c>
      <c r="AH118" s="99" t="s">
        <v>255</v>
      </c>
      <c r="AI118" s="99">
        <v>6.5</v>
      </c>
      <c r="AJ118" s="99">
        <v>3</v>
      </c>
      <c r="AK118" s="297">
        <v>26.037735849056602</v>
      </c>
      <c r="AL118" s="297">
        <v>26.8</v>
      </c>
      <c r="AM118" s="297">
        <v>77.600000000000009</v>
      </c>
      <c r="AO118" s="297">
        <f t="shared" si="32"/>
        <v>0</v>
      </c>
      <c r="AP118" s="297">
        <f t="shared" si="33"/>
        <v>0</v>
      </c>
      <c r="AQ118" s="297">
        <f t="shared" si="34"/>
        <v>0</v>
      </c>
      <c r="AS118" s="297" t="str">
        <f t="shared" si="28"/>
        <v>Warm 봄 Light</v>
      </c>
    </row>
    <row r="119" spans="2:45" ht="13.5" customHeight="1" x14ac:dyDescent="0.4">
      <c r="B119" s="99" t="s">
        <v>255</v>
      </c>
      <c r="C119" s="99">
        <v>4.5</v>
      </c>
      <c r="D119" s="99">
        <v>8.5</v>
      </c>
      <c r="E119" s="375">
        <v>250</v>
      </c>
      <c r="F119" s="375">
        <v>205</v>
      </c>
      <c r="G119" s="375">
        <v>167</v>
      </c>
      <c r="H119" s="368">
        <f t="shared" si="22"/>
        <v>27.46987951807229</v>
      </c>
      <c r="I119" s="368">
        <f t="shared" si="23"/>
        <v>33.200000000000003</v>
      </c>
      <c r="J119" s="368">
        <f t="shared" si="24"/>
        <v>98</v>
      </c>
      <c r="L119" s="99" t="s">
        <v>255</v>
      </c>
      <c r="M119" s="99">
        <v>3</v>
      </c>
      <c r="N119" s="99">
        <v>8</v>
      </c>
      <c r="O119" s="302">
        <v>26.037735849056602</v>
      </c>
      <c r="P119" s="302">
        <v>23.7</v>
      </c>
      <c r="Q119" s="302">
        <v>87.8</v>
      </c>
      <c r="S119" s="302">
        <f t="shared" si="25"/>
        <v>0</v>
      </c>
      <c r="T119" s="302">
        <f t="shared" si="26"/>
        <v>0</v>
      </c>
      <c r="U119" s="302">
        <f t="shared" si="27"/>
        <v>0</v>
      </c>
      <c r="W119" s="99" t="s">
        <v>255</v>
      </c>
      <c r="X119" s="99">
        <v>6</v>
      </c>
      <c r="Y119" s="99">
        <v>3.5</v>
      </c>
      <c r="Z119" s="327">
        <v>26</v>
      </c>
      <c r="AA119" s="327">
        <v>31.900000000000002</v>
      </c>
      <c r="AB119" s="327">
        <v>73.7</v>
      </c>
      <c r="AD119" s="327">
        <f t="shared" si="29"/>
        <v>0</v>
      </c>
      <c r="AE119" s="327">
        <f t="shared" si="30"/>
        <v>0</v>
      </c>
      <c r="AF119" s="327">
        <f t="shared" si="31"/>
        <v>0</v>
      </c>
      <c r="AH119" s="99" t="s">
        <v>255</v>
      </c>
      <c r="AI119" s="99">
        <v>1.5</v>
      </c>
      <c r="AJ119" s="99">
        <v>7.5</v>
      </c>
      <c r="AK119" s="179">
        <v>25.384615384615383</v>
      </c>
      <c r="AL119" s="179">
        <v>13.100000000000001</v>
      </c>
      <c r="AM119" s="179">
        <v>78</v>
      </c>
      <c r="AO119" s="179">
        <f t="shared" si="32"/>
        <v>-0.65312046444121918</v>
      </c>
      <c r="AP119" s="179">
        <f t="shared" si="33"/>
        <v>-13.7</v>
      </c>
      <c r="AQ119" s="179">
        <f t="shared" si="34"/>
        <v>0.39999999999999147</v>
      </c>
      <c r="AS119" s="179" t="str">
        <f t="shared" si="28"/>
        <v>Cool 여름 Light</v>
      </c>
    </row>
    <row r="120" spans="2:45" ht="13.5" customHeight="1" x14ac:dyDescent="0.4">
      <c r="B120" s="99" t="s">
        <v>255</v>
      </c>
      <c r="C120" s="99">
        <v>5</v>
      </c>
      <c r="D120" s="99">
        <v>1</v>
      </c>
      <c r="E120" s="110">
        <v>143</v>
      </c>
      <c r="F120" s="110">
        <v>132</v>
      </c>
      <c r="G120" s="110">
        <v>126</v>
      </c>
      <c r="H120" s="111">
        <f t="shared" si="22"/>
        <v>21.176470588235293</v>
      </c>
      <c r="I120" s="111">
        <f t="shared" si="23"/>
        <v>11.899999999999999</v>
      </c>
      <c r="J120" s="111">
        <f t="shared" si="24"/>
        <v>56.100000000000009</v>
      </c>
      <c r="L120" s="99" t="s">
        <v>255</v>
      </c>
      <c r="M120" s="99">
        <v>4</v>
      </c>
      <c r="N120" s="99">
        <v>7</v>
      </c>
      <c r="O120" s="356">
        <v>26.086956521739129</v>
      </c>
      <c r="P120" s="356">
        <v>33.700000000000003</v>
      </c>
      <c r="Q120" s="356">
        <v>80.400000000000006</v>
      </c>
      <c r="S120" s="356">
        <f t="shared" si="25"/>
        <v>4.9220672682526612E-2</v>
      </c>
      <c r="T120" s="356">
        <f t="shared" si="26"/>
        <v>10.000000000000004</v>
      </c>
      <c r="U120" s="356">
        <f t="shared" si="27"/>
        <v>-7.3999999999999915</v>
      </c>
      <c r="W120" s="99" t="s">
        <v>255</v>
      </c>
      <c r="X120" s="99">
        <v>3</v>
      </c>
      <c r="Y120" s="99">
        <v>5.5</v>
      </c>
      <c r="Z120" s="283">
        <v>25.2</v>
      </c>
      <c r="AA120" s="283">
        <v>31.6</v>
      </c>
      <c r="AB120" s="283">
        <v>62</v>
      </c>
      <c r="AD120" s="283">
        <f t="shared" si="29"/>
        <v>-0.80000000000000071</v>
      </c>
      <c r="AE120" s="283">
        <f t="shared" si="30"/>
        <v>-0.30000000000000071</v>
      </c>
      <c r="AF120" s="283">
        <f t="shared" si="31"/>
        <v>-11.700000000000003</v>
      </c>
      <c r="AH120" s="99" t="s">
        <v>255</v>
      </c>
      <c r="AI120" s="99">
        <v>7</v>
      </c>
      <c r="AJ120" s="99">
        <v>1.5</v>
      </c>
      <c r="AK120" s="179">
        <v>25.384615384615383</v>
      </c>
      <c r="AL120" s="179">
        <v>13.100000000000001</v>
      </c>
      <c r="AM120" s="179">
        <v>78</v>
      </c>
      <c r="AO120" s="179">
        <f t="shared" si="32"/>
        <v>0</v>
      </c>
      <c r="AP120" s="179">
        <f t="shared" si="33"/>
        <v>0</v>
      </c>
      <c r="AQ120" s="179">
        <f t="shared" si="34"/>
        <v>0</v>
      </c>
      <c r="AS120" s="179" t="str">
        <f t="shared" si="28"/>
        <v>Cool 여름 Light</v>
      </c>
    </row>
    <row r="121" spans="2:45" x14ac:dyDescent="0.4">
      <c r="B121" s="99" t="s">
        <v>255</v>
      </c>
      <c r="C121" s="99">
        <v>5</v>
      </c>
      <c r="D121" s="99">
        <v>1.5</v>
      </c>
      <c r="E121" s="161">
        <v>147</v>
      </c>
      <c r="F121" s="161">
        <v>132</v>
      </c>
      <c r="G121" s="161">
        <v>121</v>
      </c>
      <c r="H121" s="162">
        <f t="shared" si="22"/>
        <v>25.384615384615383</v>
      </c>
      <c r="I121" s="162">
        <f t="shared" si="23"/>
        <v>17.7</v>
      </c>
      <c r="J121" s="162">
        <f t="shared" si="24"/>
        <v>57.599999999999994</v>
      </c>
      <c r="L121" s="99" t="s">
        <v>255</v>
      </c>
      <c r="M121" s="99">
        <v>7</v>
      </c>
      <c r="N121" s="99">
        <v>3.5</v>
      </c>
      <c r="O121" s="331">
        <v>26.129032258064516</v>
      </c>
      <c r="P121" s="331">
        <v>28.799999999999997</v>
      </c>
      <c r="Q121" s="331">
        <v>84.3</v>
      </c>
      <c r="S121" s="331">
        <f t="shared" si="25"/>
        <v>4.207573632538697E-2</v>
      </c>
      <c r="T121" s="331">
        <f t="shared" si="26"/>
        <v>-4.9000000000000057</v>
      </c>
      <c r="U121" s="331">
        <f t="shared" si="27"/>
        <v>3.8999999999999915</v>
      </c>
      <c r="W121" s="99" t="s">
        <v>255</v>
      </c>
      <c r="X121" s="99">
        <v>5</v>
      </c>
      <c r="Y121" s="99">
        <v>3</v>
      </c>
      <c r="Z121" s="283">
        <v>25.2</v>
      </c>
      <c r="AA121" s="283">
        <v>31.6</v>
      </c>
      <c r="AB121" s="283">
        <v>62</v>
      </c>
      <c r="AD121" s="283">
        <f t="shared" si="29"/>
        <v>0</v>
      </c>
      <c r="AE121" s="283">
        <f t="shared" si="30"/>
        <v>0</v>
      </c>
      <c r="AF121" s="283">
        <f t="shared" si="31"/>
        <v>0</v>
      </c>
      <c r="AH121" s="99" t="s">
        <v>255</v>
      </c>
      <c r="AI121" s="99">
        <v>5.5</v>
      </c>
      <c r="AJ121" s="99">
        <v>6.5</v>
      </c>
      <c r="AK121" s="280">
        <v>26.739130434782609</v>
      </c>
      <c r="AL121" s="280">
        <v>45.800000000000004</v>
      </c>
      <c r="AM121" s="280">
        <v>78.8</v>
      </c>
      <c r="AO121" s="280">
        <f t="shared" si="32"/>
        <v>1.3545150501672261</v>
      </c>
      <c r="AP121" s="280">
        <f t="shared" si="33"/>
        <v>32.700000000000003</v>
      </c>
      <c r="AQ121" s="280">
        <f t="shared" si="34"/>
        <v>0.79999999999999716</v>
      </c>
      <c r="AS121" s="280" t="str">
        <f t="shared" si="28"/>
        <v>Warm 가을 Mute</v>
      </c>
    </row>
    <row r="122" spans="2:45" ht="13.5" customHeight="1" x14ac:dyDescent="0.4">
      <c r="B122" s="99" t="s">
        <v>255</v>
      </c>
      <c r="C122" s="99">
        <v>5</v>
      </c>
      <c r="D122" s="99">
        <v>2</v>
      </c>
      <c r="E122" s="210">
        <v>151</v>
      </c>
      <c r="F122" s="210">
        <v>131</v>
      </c>
      <c r="G122" s="210">
        <v>117</v>
      </c>
      <c r="H122" s="211">
        <f t="shared" si="22"/>
        <v>24.705882352941178</v>
      </c>
      <c r="I122" s="211">
        <f t="shared" si="23"/>
        <v>22.5</v>
      </c>
      <c r="J122" s="211">
        <f t="shared" si="24"/>
        <v>59.199999999999996</v>
      </c>
      <c r="L122" s="99" t="s">
        <v>255</v>
      </c>
      <c r="M122" s="99">
        <v>3.5</v>
      </c>
      <c r="N122" s="99">
        <v>7.5</v>
      </c>
      <c r="O122" s="331">
        <v>26.129032258064516</v>
      </c>
      <c r="P122" s="331">
        <v>28.799999999999997</v>
      </c>
      <c r="Q122" s="331">
        <v>84.3</v>
      </c>
      <c r="S122" s="331">
        <f t="shared" si="25"/>
        <v>0</v>
      </c>
      <c r="T122" s="331">
        <f t="shared" si="26"/>
        <v>0</v>
      </c>
      <c r="U122" s="331">
        <f t="shared" si="27"/>
        <v>0</v>
      </c>
      <c r="W122" s="99" t="s">
        <v>255</v>
      </c>
      <c r="X122" s="99">
        <v>4</v>
      </c>
      <c r="Y122" s="99">
        <v>8</v>
      </c>
      <c r="Z122" s="360">
        <v>27.5</v>
      </c>
      <c r="AA122" s="360">
        <v>31</v>
      </c>
      <c r="AB122" s="360">
        <v>91</v>
      </c>
      <c r="AD122" s="360">
        <f t="shared" si="29"/>
        <v>2.3000000000000007</v>
      </c>
      <c r="AE122" s="360">
        <f t="shared" si="30"/>
        <v>-0.60000000000000142</v>
      </c>
      <c r="AF122" s="360">
        <f t="shared" si="31"/>
        <v>29</v>
      </c>
      <c r="AH122" s="99" t="s">
        <v>255</v>
      </c>
      <c r="AI122" s="99">
        <v>3.5</v>
      </c>
      <c r="AJ122" s="99">
        <v>7</v>
      </c>
      <c r="AK122" s="329">
        <v>26</v>
      </c>
      <c r="AL122" s="329">
        <v>29.9</v>
      </c>
      <c r="AM122" s="329">
        <v>78.8</v>
      </c>
      <c r="AO122" s="329">
        <f t="shared" si="32"/>
        <v>-0.73913043478260931</v>
      </c>
      <c r="AP122" s="329">
        <f t="shared" si="33"/>
        <v>-15.900000000000006</v>
      </c>
      <c r="AQ122" s="329">
        <f t="shared" si="34"/>
        <v>0</v>
      </c>
      <c r="AS122" s="329" t="str">
        <f t="shared" si="28"/>
        <v>Cool 여름 Mute</v>
      </c>
    </row>
    <row r="123" spans="2:45" ht="13.5" customHeight="1" x14ac:dyDescent="0.4">
      <c r="B123" s="99" t="s">
        <v>255</v>
      </c>
      <c r="C123" s="99">
        <v>5</v>
      </c>
      <c r="D123" s="99">
        <v>2.5</v>
      </c>
      <c r="E123" s="252">
        <v>154</v>
      </c>
      <c r="F123" s="252">
        <v>130</v>
      </c>
      <c r="G123" s="252">
        <v>112</v>
      </c>
      <c r="H123" s="253">
        <f t="shared" si="22"/>
        <v>25.714285714285715</v>
      </c>
      <c r="I123" s="253">
        <f t="shared" si="23"/>
        <v>27.3</v>
      </c>
      <c r="J123" s="253">
        <f t="shared" si="24"/>
        <v>60.4</v>
      </c>
      <c r="L123" s="99" t="s">
        <v>255</v>
      </c>
      <c r="M123" s="99">
        <v>5</v>
      </c>
      <c r="N123" s="99">
        <v>4</v>
      </c>
      <c r="O123" s="148">
        <v>26.153846153846153</v>
      </c>
      <c r="P123" s="148">
        <v>60</v>
      </c>
      <c r="Q123" s="148">
        <v>51</v>
      </c>
      <c r="S123" s="148">
        <f t="shared" si="25"/>
        <v>2.4813895781637285E-2</v>
      </c>
      <c r="T123" s="148">
        <f t="shared" si="26"/>
        <v>31.200000000000003</v>
      </c>
      <c r="U123" s="148">
        <f t="shared" si="27"/>
        <v>-33.299999999999997</v>
      </c>
      <c r="W123" s="99" t="s">
        <v>255</v>
      </c>
      <c r="X123" s="99">
        <v>8</v>
      </c>
      <c r="Y123" s="99">
        <v>4</v>
      </c>
      <c r="Z123" s="360">
        <v>27.5</v>
      </c>
      <c r="AA123" s="360">
        <v>31</v>
      </c>
      <c r="AB123" s="360">
        <v>91</v>
      </c>
      <c r="AD123" s="360">
        <f t="shared" si="29"/>
        <v>0</v>
      </c>
      <c r="AE123" s="360">
        <f t="shared" si="30"/>
        <v>0</v>
      </c>
      <c r="AF123" s="360">
        <f t="shared" si="31"/>
        <v>0</v>
      </c>
      <c r="AH123" s="99" t="s">
        <v>255</v>
      </c>
      <c r="AI123" s="99">
        <v>6.5</v>
      </c>
      <c r="AJ123" s="99">
        <v>3.5</v>
      </c>
      <c r="AK123" s="329">
        <v>26</v>
      </c>
      <c r="AL123" s="329">
        <v>29.9</v>
      </c>
      <c r="AM123" s="329">
        <v>78.8</v>
      </c>
      <c r="AO123" s="329">
        <f t="shared" si="32"/>
        <v>0</v>
      </c>
      <c r="AP123" s="329">
        <f t="shared" si="33"/>
        <v>0</v>
      </c>
      <c r="AQ123" s="329">
        <f t="shared" si="34"/>
        <v>0</v>
      </c>
      <c r="AS123" s="329" t="str">
        <f t="shared" si="28"/>
        <v>Cool 여름 Mute</v>
      </c>
    </row>
    <row r="124" spans="2:45" ht="13.5" customHeight="1" x14ac:dyDescent="0.4">
      <c r="B124" s="99" t="s">
        <v>255</v>
      </c>
      <c r="C124" s="99">
        <v>5</v>
      </c>
      <c r="D124" s="99">
        <v>3</v>
      </c>
      <c r="E124" s="289">
        <v>158</v>
      </c>
      <c r="F124" s="289">
        <v>129</v>
      </c>
      <c r="G124" s="289">
        <v>108</v>
      </c>
      <c r="H124" s="283">
        <f t="shared" si="22"/>
        <v>25.2</v>
      </c>
      <c r="I124" s="283">
        <f t="shared" si="23"/>
        <v>31.6</v>
      </c>
      <c r="J124" s="283">
        <f t="shared" si="24"/>
        <v>62</v>
      </c>
      <c r="L124" s="99" t="s">
        <v>255</v>
      </c>
      <c r="M124" s="99">
        <v>5</v>
      </c>
      <c r="N124" s="99">
        <v>5</v>
      </c>
      <c r="O124" s="237">
        <v>26.25</v>
      </c>
      <c r="P124" s="237">
        <v>51</v>
      </c>
      <c r="Q124" s="237">
        <v>61.6</v>
      </c>
      <c r="S124" s="237">
        <f t="shared" si="25"/>
        <v>9.61538461538467E-2</v>
      </c>
      <c r="T124" s="237">
        <f t="shared" si="26"/>
        <v>-9</v>
      </c>
      <c r="U124" s="237">
        <f t="shared" si="27"/>
        <v>10.600000000000001</v>
      </c>
      <c r="W124" s="99" t="s">
        <v>255</v>
      </c>
      <c r="X124" s="99">
        <v>4</v>
      </c>
      <c r="Y124" s="99">
        <v>8.5</v>
      </c>
      <c r="Z124" s="363">
        <v>27.2</v>
      </c>
      <c r="AA124" s="363">
        <v>30.4</v>
      </c>
      <c r="AB124" s="363">
        <v>96.899999999999991</v>
      </c>
      <c r="AD124" s="363">
        <f t="shared" si="29"/>
        <v>-0.30000000000000071</v>
      </c>
      <c r="AE124" s="363">
        <f t="shared" si="30"/>
        <v>-0.60000000000000142</v>
      </c>
      <c r="AF124" s="363">
        <f t="shared" si="31"/>
        <v>5.8999999999999915</v>
      </c>
      <c r="AH124" s="99" t="s">
        <v>255</v>
      </c>
      <c r="AI124" s="99">
        <v>2</v>
      </c>
      <c r="AJ124" s="99">
        <v>7.5</v>
      </c>
      <c r="AK124" s="224">
        <v>25.714285714285715</v>
      </c>
      <c r="AL124" s="224">
        <v>17.2</v>
      </c>
      <c r="AM124" s="224">
        <v>79.600000000000009</v>
      </c>
      <c r="AO124" s="224">
        <f t="shared" si="32"/>
        <v>-0.2857142857142847</v>
      </c>
      <c r="AP124" s="224">
        <f t="shared" si="33"/>
        <v>-12.7</v>
      </c>
      <c r="AQ124" s="224">
        <f t="shared" si="34"/>
        <v>0.80000000000001137</v>
      </c>
      <c r="AS124" s="224" t="str">
        <f t="shared" si="28"/>
        <v>Cool 여름 Light</v>
      </c>
    </row>
    <row r="125" spans="2:45" ht="13.5" customHeight="1" x14ac:dyDescent="0.4">
      <c r="B125" s="99" t="s">
        <v>255</v>
      </c>
      <c r="C125" s="99">
        <v>5</v>
      </c>
      <c r="D125" s="99">
        <v>3.5</v>
      </c>
      <c r="E125" s="322">
        <v>161</v>
      </c>
      <c r="F125" s="322">
        <v>128</v>
      </c>
      <c r="G125" s="322">
        <v>103</v>
      </c>
      <c r="H125" s="292">
        <f t="shared" si="22"/>
        <v>25.862068965517242</v>
      </c>
      <c r="I125" s="292">
        <f t="shared" si="23"/>
        <v>36</v>
      </c>
      <c r="J125" s="292">
        <f t="shared" si="24"/>
        <v>63.1</v>
      </c>
      <c r="L125" s="99" t="s">
        <v>255</v>
      </c>
      <c r="M125" s="99">
        <v>4.5</v>
      </c>
      <c r="N125" s="99">
        <v>5</v>
      </c>
      <c r="O125" s="265">
        <v>26.301369863013697</v>
      </c>
      <c r="P125" s="265">
        <v>47.4</v>
      </c>
      <c r="Q125" s="265">
        <v>60.4</v>
      </c>
      <c r="S125" s="265">
        <f t="shared" si="25"/>
        <v>5.136986301369717E-2</v>
      </c>
      <c r="T125" s="265">
        <f t="shared" si="26"/>
        <v>-3.6000000000000014</v>
      </c>
      <c r="U125" s="265">
        <f t="shared" si="27"/>
        <v>-1.2000000000000028</v>
      </c>
      <c r="W125" s="99" t="s">
        <v>255</v>
      </c>
      <c r="X125" s="99">
        <v>8.5</v>
      </c>
      <c r="Y125" s="99">
        <v>4</v>
      </c>
      <c r="Z125" s="363">
        <v>27.2</v>
      </c>
      <c r="AA125" s="363">
        <v>30.4</v>
      </c>
      <c r="AB125" s="363">
        <v>96.899999999999991</v>
      </c>
      <c r="AD125" s="363">
        <f t="shared" si="29"/>
        <v>0</v>
      </c>
      <c r="AE125" s="363">
        <f t="shared" si="30"/>
        <v>0</v>
      </c>
      <c r="AF125" s="363">
        <f t="shared" si="31"/>
        <v>0</v>
      </c>
      <c r="AH125" s="99" t="s">
        <v>255</v>
      </c>
      <c r="AI125" s="99">
        <v>7</v>
      </c>
      <c r="AJ125" s="99">
        <v>2</v>
      </c>
      <c r="AK125" s="224">
        <v>25.714285714285715</v>
      </c>
      <c r="AL125" s="224">
        <v>17.2</v>
      </c>
      <c r="AM125" s="224">
        <v>79.600000000000009</v>
      </c>
      <c r="AO125" s="224">
        <f t="shared" si="32"/>
        <v>0</v>
      </c>
      <c r="AP125" s="224">
        <f t="shared" si="33"/>
        <v>0</v>
      </c>
      <c r="AQ125" s="224">
        <f t="shared" si="34"/>
        <v>0</v>
      </c>
      <c r="AS125" s="224" t="str">
        <f t="shared" si="28"/>
        <v>Cool 여름 Light</v>
      </c>
    </row>
    <row r="126" spans="2:45" x14ac:dyDescent="0.4">
      <c r="B126" s="99" t="s">
        <v>255</v>
      </c>
      <c r="C126" s="99">
        <v>5</v>
      </c>
      <c r="D126" s="99">
        <v>4</v>
      </c>
      <c r="E126" s="376">
        <v>130</v>
      </c>
      <c r="F126" s="376">
        <v>86</v>
      </c>
      <c r="G126" s="376">
        <v>52</v>
      </c>
      <c r="H126" s="148">
        <f t="shared" si="22"/>
        <v>26.153846153846153</v>
      </c>
      <c r="I126" s="148">
        <f t="shared" si="23"/>
        <v>60</v>
      </c>
      <c r="J126" s="148">
        <f t="shared" si="24"/>
        <v>51</v>
      </c>
      <c r="L126" s="99" t="s">
        <v>255</v>
      </c>
      <c r="M126" s="99">
        <v>4.5</v>
      </c>
      <c r="N126" s="99">
        <v>5.5</v>
      </c>
      <c r="O126" s="295">
        <v>26.301369863013697</v>
      </c>
      <c r="P126" s="295">
        <v>43.7</v>
      </c>
      <c r="Q126" s="295">
        <v>65.5</v>
      </c>
      <c r="S126" s="295">
        <f t="shared" si="25"/>
        <v>0</v>
      </c>
      <c r="T126" s="295">
        <f t="shared" si="26"/>
        <v>-3.6999999999999957</v>
      </c>
      <c r="U126" s="295">
        <f t="shared" si="27"/>
        <v>5.1000000000000014</v>
      </c>
      <c r="W126" s="99" t="s">
        <v>255</v>
      </c>
      <c r="X126" s="99">
        <v>2</v>
      </c>
      <c r="Y126" s="99">
        <v>4</v>
      </c>
      <c r="Z126" s="109">
        <v>22.941176470588236</v>
      </c>
      <c r="AA126" s="109">
        <v>30.099999999999998</v>
      </c>
      <c r="AB126" s="109">
        <v>44.3</v>
      </c>
      <c r="AD126" s="109">
        <f t="shared" si="29"/>
        <v>-4.2588235294117638</v>
      </c>
      <c r="AE126" s="109">
        <f t="shared" si="30"/>
        <v>-0.30000000000000071</v>
      </c>
      <c r="AF126" s="109">
        <f t="shared" si="31"/>
        <v>-52.599999999999994</v>
      </c>
      <c r="AH126" s="99" t="s">
        <v>255</v>
      </c>
      <c r="AI126" s="99">
        <v>6</v>
      </c>
      <c r="AJ126" s="99">
        <v>6.5</v>
      </c>
      <c r="AK126" s="248">
        <v>27</v>
      </c>
      <c r="AL126" s="248">
        <v>49</v>
      </c>
      <c r="AM126" s="248">
        <v>80</v>
      </c>
      <c r="AO126" s="248">
        <f t="shared" si="32"/>
        <v>1.2857142857142847</v>
      </c>
      <c r="AP126" s="248">
        <f t="shared" si="33"/>
        <v>31.8</v>
      </c>
      <c r="AQ126" s="248">
        <f t="shared" si="34"/>
        <v>0.39999999999999147</v>
      </c>
      <c r="AS126" s="248" t="str">
        <f t="shared" si="28"/>
        <v>Warm 가을 Mute</v>
      </c>
    </row>
    <row r="127" spans="2:45" x14ac:dyDescent="0.4">
      <c r="B127" s="99" t="s">
        <v>255</v>
      </c>
      <c r="C127" s="99">
        <v>5</v>
      </c>
      <c r="D127" s="99">
        <v>4.5</v>
      </c>
      <c r="E127" s="377">
        <v>144</v>
      </c>
      <c r="F127" s="377">
        <v>99</v>
      </c>
      <c r="G127" s="377">
        <v>65</v>
      </c>
      <c r="H127" s="202">
        <f t="shared" si="22"/>
        <v>25.822784810126581</v>
      </c>
      <c r="I127" s="202">
        <f t="shared" si="23"/>
        <v>54.900000000000006</v>
      </c>
      <c r="J127" s="202">
        <f t="shared" si="24"/>
        <v>56.499999999999993</v>
      </c>
      <c r="L127" s="99" t="s">
        <v>255</v>
      </c>
      <c r="M127" s="99">
        <v>6</v>
      </c>
      <c r="N127" s="99">
        <v>4</v>
      </c>
      <c r="O127" s="112">
        <v>26.373626373626372</v>
      </c>
      <c r="P127" s="112">
        <v>67.400000000000006</v>
      </c>
      <c r="Q127" s="112">
        <v>52.900000000000006</v>
      </c>
      <c r="S127" s="112">
        <f t="shared" si="25"/>
        <v>7.2256510612675129E-2</v>
      </c>
      <c r="T127" s="112">
        <f t="shared" si="26"/>
        <v>23.700000000000003</v>
      </c>
      <c r="U127" s="112">
        <f t="shared" si="27"/>
        <v>-12.599999999999994</v>
      </c>
      <c r="W127" s="99" t="s">
        <v>255</v>
      </c>
      <c r="X127" s="99">
        <v>4</v>
      </c>
      <c r="Y127" s="99">
        <v>2</v>
      </c>
      <c r="Z127" s="109">
        <v>22.941176470588236</v>
      </c>
      <c r="AA127" s="109">
        <v>30.099999999999998</v>
      </c>
      <c r="AB127" s="109">
        <v>44.3</v>
      </c>
      <c r="AD127" s="109">
        <f t="shared" si="29"/>
        <v>0</v>
      </c>
      <c r="AE127" s="109">
        <f t="shared" si="30"/>
        <v>0</v>
      </c>
      <c r="AF127" s="109">
        <f t="shared" si="31"/>
        <v>0</v>
      </c>
      <c r="AH127" s="99" t="s">
        <v>255</v>
      </c>
      <c r="AI127" s="99">
        <v>4</v>
      </c>
      <c r="AJ127" s="99">
        <v>7</v>
      </c>
      <c r="AK127" s="356">
        <v>26.086956521739129</v>
      </c>
      <c r="AL127" s="356">
        <v>33.700000000000003</v>
      </c>
      <c r="AM127" s="356">
        <v>80.400000000000006</v>
      </c>
      <c r="AO127" s="356">
        <f t="shared" si="32"/>
        <v>-0.91304347826087096</v>
      </c>
      <c r="AP127" s="356">
        <f t="shared" si="33"/>
        <v>-15.299999999999997</v>
      </c>
      <c r="AQ127" s="356">
        <f t="shared" si="34"/>
        <v>0.40000000000000568</v>
      </c>
      <c r="AS127" s="356" t="str">
        <f t="shared" si="28"/>
        <v>Warm 봄 Bright</v>
      </c>
    </row>
    <row r="128" spans="2:45" x14ac:dyDescent="0.4">
      <c r="B128" s="99" t="s">
        <v>255</v>
      </c>
      <c r="C128" s="99">
        <v>5</v>
      </c>
      <c r="D128" s="99">
        <v>5</v>
      </c>
      <c r="E128" s="378">
        <v>157</v>
      </c>
      <c r="F128" s="378">
        <v>112</v>
      </c>
      <c r="G128" s="378">
        <v>77</v>
      </c>
      <c r="H128" s="237">
        <f t="shared" si="22"/>
        <v>26.25</v>
      </c>
      <c r="I128" s="237">
        <f t="shared" si="23"/>
        <v>51</v>
      </c>
      <c r="J128" s="237">
        <f t="shared" si="24"/>
        <v>61.6</v>
      </c>
      <c r="L128" s="99" t="s">
        <v>255</v>
      </c>
      <c r="M128" s="99">
        <v>4.5</v>
      </c>
      <c r="N128" s="99">
        <v>6</v>
      </c>
      <c r="O128" s="316">
        <v>26.4</v>
      </c>
      <c r="P128" s="316">
        <v>41.4</v>
      </c>
      <c r="Q128" s="316">
        <v>71</v>
      </c>
      <c r="S128" s="316">
        <f t="shared" si="25"/>
        <v>2.637362637362628E-2</v>
      </c>
      <c r="T128" s="316">
        <f t="shared" si="26"/>
        <v>-26.000000000000007</v>
      </c>
      <c r="U128" s="316">
        <f t="shared" si="27"/>
        <v>18.099999999999994</v>
      </c>
      <c r="W128" s="99" t="s">
        <v>255</v>
      </c>
      <c r="X128" s="99">
        <v>3.5</v>
      </c>
      <c r="Y128" s="99">
        <v>7</v>
      </c>
      <c r="Z128" s="329">
        <v>26</v>
      </c>
      <c r="AA128" s="329">
        <v>29.9</v>
      </c>
      <c r="AB128" s="329">
        <v>78.8</v>
      </c>
      <c r="AD128" s="329">
        <f t="shared" si="29"/>
        <v>3.0588235294117645</v>
      </c>
      <c r="AE128" s="329">
        <f t="shared" si="30"/>
        <v>-0.19999999999999929</v>
      </c>
      <c r="AF128" s="329">
        <f t="shared" si="31"/>
        <v>34.5</v>
      </c>
      <c r="AH128" s="99" t="s">
        <v>255</v>
      </c>
      <c r="AI128" s="99">
        <v>6.5</v>
      </c>
      <c r="AJ128" s="99">
        <v>6.5</v>
      </c>
      <c r="AK128" s="218">
        <v>27.476635514018692</v>
      </c>
      <c r="AL128" s="218">
        <v>51.9</v>
      </c>
      <c r="AM128" s="218">
        <v>80.800000000000011</v>
      </c>
      <c r="AO128" s="218">
        <f t="shared" si="32"/>
        <v>1.3896789922795634</v>
      </c>
      <c r="AP128" s="218">
        <f t="shared" si="33"/>
        <v>18.199999999999996</v>
      </c>
      <c r="AQ128" s="218">
        <f t="shared" si="34"/>
        <v>0.40000000000000568</v>
      </c>
      <c r="AS128" s="218" t="str">
        <f t="shared" si="28"/>
        <v>Warm 가을 Mute</v>
      </c>
    </row>
    <row r="129" spans="2:45" ht="13.5" customHeight="1" x14ac:dyDescent="0.4">
      <c r="B129" s="99" t="s">
        <v>255</v>
      </c>
      <c r="C129" s="99">
        <v>5</v>
      </c>
      <c r="D129" s="99">
        <v>5.5</v>
      </c>
      <c r="E129" s="379">
        <v>170</v>
      </c>
      <c r="F129" s="379">
        <v>125</v>
      </c>
      <c r="G129" s="379">
        <v>89</v>
      </c>
      <c r="H129" s="261">
        <f t="shared" si="22"/>
        <v>26.666666666666668</v>
      </c>
      <c r="I129" s="261">
        <f t="shared" si="23"/>
        <v>47.599999999999994</v>
      </c>
      <c r="J129" s="261">
        <f t="shared" si="24"/>
        <v>66.7</v>
      </c>
      <c r="L129" s="99" t="s">
        <v>255</v>
      </c>
      <c r="M129" s="99">
        <v>4.5</v>
      </c>
      <c r="N129" s="99">
        <v>6.5</v>
      </c>
      <c r="O129" s="332">
        <v>26.4</v>
      </c>
      <c r="P129" s="332">
        <v>38.700000000000003</v>
      </c>
      <c r="Q129" s="332">
        <v>76.099999999999994</v>
      </c>
      <c r="S129" s="332">
        <f t="shared" si="25"/>
        <v>0</v>
      </c>
      <c r="T129" s="332">
        <f t="shared" si="26"/>
        <v>-2.6999999999999957</v>
      </c>
      <c r="U129" s="332">
        <f t="shared" si="27"/>
        <v>5.0999999999999943</v>
      </c>
      <c r="W129" s="99" t="s">
        <v>255</v>
      </c>
      <c r="X129" s="99">
        <v>6.5</v>
      </c>
      <c r="Y129" s="99">
        <v>3.5</v>
      </c>
      <c r="Z129" s="329">
        <v>26</v>
      </c>
      <c r="AA129" s="329">
        <v>29.9</v>
      </c>
      <c r="AB129" s="329">
        <v>78.8</v>
      </c>
      <c r="AD129" s="329">
        <f t="shared" si="29"/>
        <v>0</v>
      </c>
      <c r="AE129" s="329">
        <f t="shared" si="30"/>
        <v>0</v>
      </c>
      <c r="AF129" s="329">
        <f t="shared" si="31"/>
        <v>0</v>
      </c>
      <c r="AH129" s="99" t="s">
        <v>255</v>
      </c>
      <c r="AI129" s="99">
        <v>2.5</v>
      </c>
      <c r="AJ129" s="99">
        <v>7.5</v>
      </c>
      <c r="AK129" s="264">
        <v>25.90909090909091</v>
      </c>
      <c r="AL129" s="264">
        <v>21.3</v>
      </c>
      <c r="AM129" s="264">
        <v>81.2</v>
      </c>
      <c r="AO129" s="264">
        <f t="shared" si="32"/>
        <v>-1.5675446049277824</v>
      </c>
      <c r="AP129" s="264">
        <f t="shared" si="33"/>
        <v>-30.599999999999998</v>
      </c>
      <c r="AQ129" s="264">
        <f t="shared" si="34"/>
        <v>0.39999999999999147</v>
      </c>
      <c r="AS129" s="264" t="str">
        <f t="shared" si="28"/>
        <v>Cool 여름 Mute</v>
      </c>
    </row>
    <row r="130" spans="2:45" ht="13.5" customHeight="1" x14ac:dyDescent="0.4">
      <c r="B130" s="99" t="s">
        <v>255</v>
      </c>
      <c r="C130" s="99">
        <v>5</v>
      </c>
      <c r="D130" s="99">
        <v>6</v>
      </c>
      <c r="E130" s="380">
        <v>184</v>
      </c>
      <c r="F130" s="380">
        <v>138</v>
      </c>
      <c r="G130" s="380">
        <v>101</v>
      </c>
      <c r="H130" s="286">
        <f t="shared" si="22"/>
        <v>26.746987951807228</v>
      </c>
      <c r="I130" s="286">
        <f t="shared" si="23"/>
        <v>45.1</v>
      </c>
      <c r="J130" s="286">
        <f t="shared" si="24"/>
        <v>72.2</v>
      </c>
      <c r="L130" s="99" t="s">
        <v>255</v>
      </c>
      <c r="M130" s="99">
        <v>5.5</v>
      </c>
      <c r="N130" s="99">
        <v>4</v>
      </c>
      <c r="O130" s="126">
        <v>26.428571428571427</v>
      </c>
      <c r="P130" s="126">
        <v>63.6</v>
      </c>
      <c r="Q130" s="126">
        <v>51.800000000000004</v>
      </c>
      <c r="S130" s="126">
        <f t="shared" si="25"/>
        <v>2.857142857142847E-2</v>
      </c>
      <c r="T130" s="126">
        <f t="shared" si="26"/>
        <v>24.9</v>
      </c>
      <c r="U130" s="126">
        <f t="shared" si="27"/>
        <v>-24.29999999999999</v>
      </c>
      <c r="W130" s="99" t="s">
        <v>255</v>
      </c>
      <c r="X130" s="99">
        <v>3</v>
      </c>
      <c r="Y130" s="99">
        <v>6</v>
      </c>
      <c r="Z130" s="291">
        <v>25.882352941176471</v>
      </c>
      <c r="AA130" s="291">
        <v>29.799999999999997</v>
      </c>
      <c r="AB130" s="291">
        <v>67.100000000000009</v>
      </c>
      <c r="AD130" s="291">
        <f t="shared" si="29"/>
        <v>-0.11764705882352899</v>
      </c>
      <c r="AE130" s="291">
        <f t="shared" si="30"/>
        <v>-0.10000000000000142</v>
      </c>
      <c r="AF130" s="291">
        <f t="shared" si="31"/>
        <v>-11.699999999999989</v>
      </c>
      <c r="AH130" s="99" t="s">
        <v>255</v>
      </c>
      <c r="AI130" s="99">
        <v>7</v>
      </c>
      <c r="AJ130" s="99">
        <v>2.5</v>
      </c>
      <c r="AK130" s="264">
        <v>25.90909090909091</v>
      </c>
      <c r="AL130" s="264">
        <v>21.3</v>
      </c>
      <c r="AM130" s="264">
        <v>81.2</v>
      </c>
      <c r="AO130" s="264">
        <f t="shared" si="32"/>
        <v>0</v>
      </c>
      <c r="AP130" s="264">
        <f t="shared" si="33"/>
        <v>0</v>
      </c>
      <c r="AQ130" s="264">
        <f t="shared" si="34"/>
        <v>0</v>
      </c>
      <c r="AS130" s="264" t="str">
        <f t="shared" si="28"/>
        <v>Cool 여름 Mute</v>
      </c>
    </row>
    <row r="131" spans="2:45" x14ac:dyDescent="0.4">
      <c r="B131" s="99" t="s">
        <v>255</v>
      </c>
      <c r="C131" s="99">
        <v>5</v>
      </c>
      <c r="D131" s="99">
        <v>6.5</v>
      </c>
      <c r="E131" s="381">
        <v>198</v>
      </c>
      <c r="F131" s="381">
        <v>151</v>
      </c>
      <c r="G131" s="381">
        <v>114</v>
      </c>
      <c r="H131" s="303">
        <f t="shared" si="22"/>
        <v>26.428571428571427</v>
      </c>
      <c r="I131" s="303">
        <f t="shared" si="23"/>
        <v>42.4</v>
      </c>
      <c r="J131" s="303">
        <f t="shared" si="24"/>
        <v>77.600000000000009</v>
      </c>
      <c r="L131" s="99" t="s">
        <v>255</v>
      </c>
      <c r="M131" s="99">
        <v>5</v>
      </c>
      <c r="N131" s="99">
        <v>6.5</v>
      </c>
      <c r="O131" s="303">
        <v>26.428571428571427</v>
      </c>
      <c r="P131" s="303">
        <v>42.4</v>
      </c>
      <c r="Q131" s="303">
        <v>77.600000000000009</v>
      </c>
      <c r="S131" s="303">
        <f t="shared" si="25"/>
        <v>0</v>
      </c>
      <c r="T131" s="303">
        <f t="shared" si="26"/>
        <v>-21.200000000000003</v>
      </c>
      <c r="U131" s="303">
        <f t="shared" si="27"/>
        <v>25.800000000000004</v>
      </c>
      <c r="W131" s="99" t="s">
        <v>255</v>
      </c>
      <c r="X131" s="99">
        <v>5.5</v>
      </c>
      <c r="Y131" s="99">
        <v>3</v>
      </c>
      <c r="Z131" s="291">
        <v>25.882352941176471</v>
      </c>
      <c r="AA131" s="291">
        <v>29.799999999999997</v>
      </c>
      <c r="AB131" s="291">
        <v>67.100000000000009</v>
      </c>
      <c r="AD131" s="291">
        <f t="shared" si="29"/>
        <v>0</v>
      </c>
      <c r="AE131" s="291">
        <f t="shared" si="30"/>
        <v>0</v>
      </c>
      <c r="AF131" s="291">
        <f t="shared" si="31"/>
        <v>0</v>
      </c>
      <c r="AH131" s="99" t="s">
        <v>255</v>
      </c>
      <c r="AI131" s="99">
        <v>4.5</v>
      </c>
      <c r="AJ131" s="99">
        <v>7</v>
      </c>
      <c r="AK131" s="344">
        <v>26.493506493506494</v>
      </c>
      <c r="AL131" s="344">
        <v>37</v>
      </c>
      <c r="AM131" s="344">
        <v>81.599999999999994</v>
      </c>
      <c r="AO131" s="344">
        <f t="shared" si="32"/>
        <v>0.58441558441558428</v>
      </c>
      <c r="AP131" s="344">
        <f t="shared" si="33"/>
        <v>15.7</v>
      </c>
      <c r="AQ131" s="344">
        <f t="shared" si="34"/>
        <v>0.39999999999999147</v>
      </c>
      <c r="AS131" s="344" t="str">
        <f t="shared" si="28"/>
        <v>Warm 봄 Bright</v>
      </c>
    </row>
    <row r="132" spans="2:45" x14ac:dyDescent="0.4">
      <c r="B132" s="99" t="s">
        <v>255</v>
      </c>
      <c r="C132" s="99">
        <v>5</v>
      </c>
      <c r="D132" s="99">
        <v>7</v>
      </c>
      <c r="E132" s="382">
        <v>211</v>
      </c>
      <c r="F132" s="382">
        <v>164</v>
      </c>
      <c r="G132" s="382">
        <v>126</v>
      </c>
      <c r="H132" s="320">
        <f t="shared" si="22"/>
        <v>26.823529411764707</v>
      </c>
      <c r="I132" s="320">
        <f t="shared" si="23"/>
        <v>40.300000000000004</v>
      </c>
      <c r="J132" s="320">
        <f t="shared" si="24"/>
        <v>82.699999999999989</v>
      </c>
      <c r="L132" s="99" t="s">
        <v>255</v>
      </c>
      <c r="M132" s="99">
        <v>4.5</v>
      </c>
      <c r="N132" s="99">
        <v>7</v>
      </c>
      <c r="O132" s="344">
        <v>26.493506493506494</v>
      </c>
      <c r="P132" s="344">
        <v>37</v>
      </c>
      <c r="Q132" s="344">
        <v>81.599999999999994</v>
      </c>
      <c r="S132" s="344">
        <f t="shared" si="25"/>
        <v>6.4935064935067288E-2</v>
      </c>
      <c r="T132" s="344">
        <f t="shared" si="26"/>
        <v>-5.3999999999999986</v>
      </c>
      <c r="U132" s="344">
        <f t="shared" si="27"/>
        <v>3.9999999999999858</v>
      </c>
      <c r="W132" s="99" t="s">
        <v>255</v>
      </c>
      <c r="X132" s="99">
        <v>2.5</v>
      </c>
      <c r="Y132" s="99">
        <v>5</v>
      </c>
      <c r="Z132" s="226">
        <v>24.878048780487806</v>
      </c>
      <c r="AA132" s="226">
        <v>29.099999999999998</v>
      </c>
      <c r="AB132" s="226">
        <v>55.300000000000004</v>
      </c>
      <c r="AD132" s="226">
        <f t="shared" si="29"/>
        <v>-1.0043041606886653</v>
      </c>
      <c r="AE132" s="226">
        <f t="shared" si="30"/>
        <v>-0.69999999999999929</v>
      </c>
      <c r="AF132" s="226">
        <f t="shared" si="31"/>
        <v>-11.800000000000004</v>
      </c>
      <c r="AH132" s="99" t="s">
        <v>255</v>
      </c>
      <c r="AI132" s="99">
        <v>1</v>
      </c>
      <c r="AJ132" s="99">
        <v>8</v>
      </c>
      <c r="AK132" s="134">
        <v>26.666666666666668</v>
      </c>
      <c r="AL132" s="134">
        <v>8.6999999999999993</v>
      </c>
      <c r="AM132" s="134">
        <v>81.599999999999994</v>
      </c>
      <c r="AO132" s="134">
        <f t="shared" si="32"/>
        <v>0.17316017316017351</v>
      </c>
      <c r="AP132" s="134">
        <f t="shared" si="33"/>
        <v>-28.3</v>
      </c>
      <c r="AQ132" s="134">
        <f t="shared" si="34"/>
        <v>0</v>
      </c>
      <c r="AS132" s="134" t="str">
        <f t="shared" si="28"/>
        <v>Warm 봄 Light</v>
      </c>
    </row>
    <row r="133" spans="2:45" x14ac:dyDescent="0.4">
      <c r="B133" s="99" t="s">
        <v>255</v>
      </c>
      <c r="C133" s="99">
        <v>5</v>
      </c>
      <c r="D133" s="99">
        <v>7.5</v>
      </c>
      <c r="E133" s="383">
        <v>225</v>
      </c>
      <c r="F133" s="383">
        <v>177</v>
      </c>
      <c r="G133" s="383">
        <v>138</v>
      </c>
      <c r="H133" s="335">
        <f t="shared" ref="H133:H196" si="35">IF(MAX(E133,F133,G133)=E133,60*(F133-G133)/(MAX(E133,F133,G133)-MIN(E133,F133,G133)),IF(MAX(E133,F133,G133)=F133,(120+(60*(G133-E133)/(MAX(E133,F133,G133)-MIN(E133,F133,G133)))),IF(MAX(E133,F133,G133)=G133,(240+(60*(E133-F133)/(MAX(E133,F133,G133)-MIN(E133,F133,G133)))),0)))</f>
        <v>26.896551724137932</v>
      </c>
      <c r="I133" s="335">
        <f t="shared" ref="I133:I196" si="36">ROUND((MAX(E133/255, F133/255, G133/255) - MIN(E133/255, F133/255, G133/255))/MAX(E133/255, F133/255, G133/255),3)*100</f>
        <v>38.700000000000003</v>
      </c>
      <c r="J133" s="335">
        <f t="shared" ref="J133:J196" si="37">ROUND(MAX(E133/255, F133/255, G133/255),3)*100</f>
        <v>88.2</v>
      </c>
      <c r="L133" s="99" t="s">
        <v>255</v>
      </c>
      <c r="M133" s="99">
        <v>5.5</v>
      </c>
      <c r="N133" s="99">
        <v>4.5</v>
      </c>
      <c r="O133" s="154">
        <v>26.511627906976745</v>
      </c>
      <c r="P133" s="154">
        <v>58.9</v>
      </c>
      <c r="Q133" s="154">
        <v>57.3</v>
      </c>
      <c r="S133" s="154">
        <f t="shared" si="25"/>
        <v>1.8121413470250758E-2</v>
      </c>
      <c r="T133" s="154">
        <f t="shared" si="26"/>
        <v>21.9</v>
      </c>
      <c r="U133" s="154">
        <f t="shared" si="27"/>
        <v>-24.299999999999997</v>
      </c>
      <c r="W133" s="99" t="s">
        <v>255</v>
      </c>
      <c r="X133" s="99">
        <v>4.5</v>
      </c>
      <c r="Y133" s="99">
        <v>2.5</v>
      </c>
      <c r="Z133" s="226">
        <v>24.878048780487806</v>
      </c>
      <c r="AA133" s="226">
        <v>29.099999999999998</v>
      </c>
      <c r="AB133" s="226">
        <v>55.300000000000004</v>
      </c>
      <c r="AD133" s="226">
        <f t="shared" si="29"/>
        <v>0</v>
      </c>
      <c r="AE133" s="226">
        <f t="shared" si="30"/>
        <v>0</v>
      </c>
      <c r="AF133" s="226">
        <f t="shared" si="31"/>
        <v>0</v>
      </c>
      <c r="AH133" s="99" t="s">
        <v>255</v>
      </c>
      <c r="AI133" s="99">
        <v>8</v>
      </c>
      <c r="AJ133" s="99">
        <v>1</v>
      </c>
      <c r="AK133" s="134">
        <v>26.666666666666668</v>
      </c>
      <c r="AL133" s="134">
        <v>8.6999999999999993</v>
      </c>
      <c r="AM133" s="134">
        <v>81.599999999999994</v>
      </c>
      <c r="AO133" s="134">
        <f t="shared" si="32"/>
        <v>0</v>
      </c>
      <c r="AP133" s="134">
        <f t="shared" si="33"/>
        <v>0</v>
      </c>
      <c r="AQ133" s="134">
        <f t="shared" si="34"/>
        <v>0</v>
      </c>
      <c r="AS133" s="134" t="str">
        <f t="shared" si="28"/>
        <v>Warm 봄 Light</v>
      </c>
    </row>
    <row r="134" spans="2:45" x14ac:dyDescent="0.4">
      <c r="B134" s="99" t="s">
        <v>255</v>
      </c>
      <c r="C134" s="99">
        <v>5</v>
      </c>
      <c r="D134" s="99">
        <v>8</v>
      </c>
      <c r="E134" s="384">
        <v>239</v>
      </c>
      <c r="F134" s="384">
        <v>191</v>
      </c>
      <c r="G134" s="384">
        <v>151</v>
      </c>
      <c r="H134" s="346">
        <f t="shared" si="35"/>
        <v>27.272727272727273</v>
      </c>
      <c r="I134" s="346">
        <f t="shared" si="36"/>
        <v>36.799999999999997</v>
      </c>
      <c r="J134" s="346">
        <f t="shared" si="37"/>
        <v>93.7</v>
      </c>
      <c r="L134" s="99" t="s">
        <v>255</v>
      </c>
      <c r="M134" s="99">
        <v>7.5</v>
      </c>
      <c r="N134" s="99">
        <v>4</v>
      </c>
      <c r="O134" s="358">
        <v>26.571428571428573</v>
      </c>
      <c r="P134" s="358">
        <v>32.1</v>
      </c>
      <c r="Q134" s="358">
        <v>85.5</v>
      </c>
      <c r="S134" s="358">
        <f t="shared" ref="S134:S197" si="38">O134-O133</f>
        <v>5.9800664451827856E-2</v>
      </c>
      <c r="T134" s="358">
        <f t="shared" ref="T134:T197" si="39">P134-P133</f>
        <v>-26.799999999999997</v>
      </c>
      <c r="U134" s="358">
        <f t="shared" ref="U134:U197" si="40">Q134-Q133</f>
        <v>28.200000000000003</v>
      </c>
      <c r="W134" s="99" t="s">
        <v>255</v>
      </c>
      <c r="X134" s="99">
        <v>3.5</v>
      </c>
      <c r="Y134" s="99">
        <v>7.5</v>
      </c>
      <c r="Z134" s="331">
        <v>26.129032258064516</v>
      </c>
      <c r="AA134" s="331">
        <v>28.799999999999997</v>
      </c>
      <c r="AB134" s="331">
        <v>84.3</v>
      </c>
      <c r="AD134" s="331">
        <f t="shared" si="29"/>
        <v>1.2509834775767104</v>
      </c>
      <c r="AE134" s="331">
        <f t="shared" si="30"/>
        <v>-0.30000000000000071</v>
      </c>
      <c r="AF134" s="331">
        <f t="shared" si="31"/>
        <v>28.999999999999993</v>
      </c>
      <c r="AH134" s="99" t="s">
        <v>255</v>
      </c>
      <c r="AI134" s="99">
        <v>7</v>
      </c>
      <c r="AJ134" s="99">
        <v>6.5</v>
      </c>
      <c r="AK134" s="199">
        <v>27.652173913043477</v>
      </c>
      <c r="AL134" s="199">
        <v>55.000000000000007</v>
      </c>
      <c r="AM134" s="199">
        <v>82</v>
      </c>
      <c r="AO134" s="199">
        <f t="shared" si="32"/>
        <v>0.98550724637680887</v>
      </c>
      <c r="AP134" s="199">
        <f t="shared" si="33"/>
        <v>46.300000000000011</v>
      </c>
      <c r="AQ134" s="199">
        <f t="shared" si="34"/>
        <v>0.40000000000000568</v>
      </c>
      <c r="AS134" s="199" t="str">
        <f t="shared" ref="AS134:AS197" si="41">IF(AND((AK134&gt;26),(AK134&lt;=(206))),"Warm","Cool")&amp;" "&amp;IF(IF(AND((AK134&gt;26),(AK134&lt;=(206))),"Warm","Cool")="Cool",IF((AM134-AL134)&gt;47.15,"여름","겨울"),IF((AM134-AL134)&gt;43.15,"봄","가을"))&amp;" "&amp;IF(IF(AND((AK134&gt;26),(AK134&lt;=(206))),"Warm","Cool")="Cool",IF(IF(IF(AND((AK134&gt;26),(AK134&lt;=(206))),"Warm","Cool")="Cool",IF((AM134-AL134)&gt;47.15,"여름","겨울"),IF((AM134-AL134)&gt;43.15,"봄","가을"))="여름",IF((AM134-AL134)&gt;60.8,"Light","Mute"),IF((AM134-AL134)&gt;23.58,"Bright","Deep")),IF(IF(IF(AND((AK134&gt;26),(AK134&lt;=(206))),"Warm","Cool")="Cool",IF((AM134-AL134)&gt;47.15,"여름","겨울"),IF((AM134-AL134)&gt;43.15,"봄","가을"))="봄",IF(AL134&gt;26.8,"Bright","Light"),IF(AL134&gt;54.65,"Deep","Mute")))</f>
        <v>Warm 가을 Deep</v>
      </c>
    </row>
    <row r="135" spans="2:45" x14ac:dyDescent="0.4">
      <c r="B135" s="99" t="s">
        <v>255</v>
      </c>
      <c r="C135" s="99">
        <v>5</v>
      </c>
      <c r="D135" s="99">
        <v>8.5</v>
      </c>
      <c r="E135" s="385">
        <v>253</v>
      </c>
      <c r="F135" s="385">
        <v>204</v>
      </c>
      <c r="G135" s="385">
        <v>162</v>
      </c>
      <c r="H135" s="354">
        <f t="shared" si="35"/>
        <v>27.692307692307693</v>
      </c>
      <c r="I135" s="354">
        <f t="shared" si="36"/>
        <v>36</v>
      </c>
      <c r="J135" s="354">
        <f t="shared" si="37"/>
        <v>99.2</v>
      </c>
      <c r="L135" s="99" t="s">
        <v>255</v>
      </c>
      <c r="M135" s="99">
        <v>4</v>
      </c>
      <c r="N135" s="99">
        <v>7.5</v>
      </c>
      <c r="O135" s="358">
        <v>26.571428571428573</v>
      </c>
      <c r="P135" s="358">
        <v>32.1</v>
      </c>
      <c r="Q135" s="358">
        <v>85.5</v>
      </c>
      <c r="S135" s="358">
        <f t="shared" si="38"/>
        <v>0</v>
      </c>
      <c r="T135" s="358">
        <f t="shared" si="39"/>
        <v>0</v>
      </c>
      <c r="U135" s="358">
        <f t="shared" si="40"/>
        <v>0</v>
      </c>
      <c r="W135" s="99" t="s">
        <v>255</v>
      </c>
      <c r="X135" s="99">
        <v>7</v>
      </c>
      <c r="Y135" s="99">
        <v>3.5</v>
      </c>
      <c r="Z135" s="331">
        <v>26.129032258064516</v>
      </c>
      <c r="AA135" s="331">
        <v>28.799999999999997</v>
      </c>
      <c r="AB135" s="331">
        <v>84.3</v>
      </c>
      <c r="AD135" s="331">
        <f t="shared" ref="AD135:AD198" si="42">Z135-Z134</f>
        <v>0</v>
      </c>
      <c r="AE135" s="331">
        <f t="shared" ref="AE135:AE198" si="43">AA135-AA134</f>
        <v>0</v>
      </c>
      <c r="AF135" s="331">
        <f t="shared" ref="AF135:AF198" si="44">AB135-AB134</f>
        <v>0</v>
      </c>
      <c r="AH135" s="99" t="s">
        <v>255</v>
      </c>
      <c r="AI135" s="99">
        <v>5</v>
      </c>
      <c r="AJ135" s="99">
        <v>7</v>
      </c>
      <c r="AK135" s="320">
        <v>26.823529411764707</v>
      </c>
      <c r="AL135" s="320">
        <v>40.300000000000004</v>
      </c>
      <c r="AM135" s="320">
        <v>82.699999999999989</v>
      </c>
      <c r="AO135" s="320">
        <f t="shared" si="32"/>
        <v>-0.82864450127877021</v>
      </c>
      <c r="AP135" s="320">
        <f t="shared" si="33"/>
        <v>-14.700000000000003</v>
      </c>
      <c r="AQ135" s="320">
        <f t="shared" si="34"/>
        <v>0.69999999999998863</v>
      </c>
      <c r="AS135" s="320" t="str">
        <f t="shared" si="41"/>
        <v>Warm 가을 Mute</v>
      </c>
    </row>
    <row r="136" spans="2:45" x14ac:dyDescent="0.4">
      <c r="B136" s="99" t="s">
        <v>255</v>
      </c>
      <c r="C136" s="99">
        <v>5.5</v>
      </c>
      <c r="D136" s="99">
        <v>1</v>
      </c>
      <c r="E136" s="114">
        <v>156</v>
      </c>
      <c r="F136" s="114">
        <v>145</v>
      </c>
      <c r="G136" s="114">
        <v>138</v>
      </c>
      <c r="H136" s="115">
        <f t="shared" si="35"/>
        <v>23.333333333333332</v>
      </c>
      <c r="I136" s="115">
        <f t="shared" si="36"/>
        <v>11.5</v>
      </c>
      <c r="J136" s="115">
        <f t="shared" si="37"/>
        <v>61.199999999999996</v>
      </c>
      <c r="L136" s="99" t="s">
        <v>255</v>
      </c>
      <c r="M136" s="99">
        <v>7.5</v>
      </c>
      <c r="N136" s="99">
        <v>4.5</v>
      </c>
      <c r="O136" s="361">
        <v>26.582278481012658</v>
      </c>
      <c r="P136" s="361">
        <v>35.6</v>
      </c>
      <c r="Q136" s="361">
        <v>87.1</v>
      </c>
      <c r="S136" s="361">
        <f t="shared" si="38"/>
        <v>1.0849909584084827E-2</v>
      </c>
      <c r="T136" s="361">
        <f t="shared" si="39"/>
        <v>3.5</v>
      </c>
      <c r="U136" s="361">
        <f t="shared" si="40"/>
        <v>1.5999999999999943</v>
      </c>
      <c r="W136" s="99" t="s">
        <v>255</v>
      </c>
      <c r="X136" s="99">
        <v>3</v>
      </c>
      <c r="Y136" s="99">
        <v>1.5</v>
      </c>
      <c r="Z136" s="107">
        <v>20.869565217391305</v>
      </c>
      <c r="AA136" s="107">
        <v>27.700000000000003</v>
      </c>
      <c r="AB136" s="107">
        <v>32.5</v>
      </c>
      <c r="AD136" s="107">
        <f t="shared" si="42"/>
        <v>-5.2594670406732114</v>
      </c>
      <c r="AE136" s="107">
        <f t="shared" si="43"/>
        <v>-1.0999999999999943</v>
      </c>
      <c r="AF136" s="107">
        <f t="shared" si="44"/>
        <v>-51.8</v>
      </c>
      <c r="AH136" s="99" t="s">
        <v>255</v>
      </c>
      <c r="AI136" s="99">
        <v>3</v>
      </c>
      <c r="AJ136" s="99">
        <v>7.5</v>
      </c>
      <c r="AK136" s="300">
        <v>26.037735849056602</v>
      </c>
      <c r="AL136" s="300">
        <v>25.1</v>
      </c>
      <c r="AM136" s="300">
        <v>82.699999999999989</v>
      </c>
      <c r="AO136" s="300">
        <f t="shared" si="32"/>
        <v>-0.78579356270810408</v>
      </c>
      <c r="AP136" s="300">
        <f t="shared" si="33"/>
        <v>-15.200000000000003</v>
      </c>
      <c r="AQ136" s="300">
        <f t="shared" si="34"/>
        <v>0</v>
      </c>
      <c r="AS136" s="300" t="str">
        <f t="shared" si="41"/>
        <v>Warm 봄 Light</v>
      </c>
    </row>
    <row r="137" spans="2:45" x14ac:dyDescent="0.4">
      <c r="B137" s="99" t="s">
        <v>255</v>
      </c>
      <c r="C137" s="99">
        <v>5.5</v>
      </c>
      <c r="D137" s="99">
        <v>1.5</v>
      </c>
      <c r="E137" s="166">
        <v>160</v>
      </c>
      <c r="F137" s="166">
        <v>144</v>
      </c>
      <c r="G137" s="166">
        <v>134</v>
      </c>
      <c r="H137" s="158">
        <f t="shared" si="35"/>
        <v>23.076923076923077</v>
      </c>
      <c r="I137" s="158">
        <f t="shared" si="36"/>
        <v>16.3</v>
      </c>
      <c r="J137" s="158">
        <f t="shared" si="37"/>
        <v>62.7</v>
      </c>
      <c r="L137" s="99" t="s">
        <v>255</v>
      </c>
      <c r="M137" s="99">
        <v>4.5</v>
      </c>
      <c r="N137" s="99">
        <v>7.5</v>
      </c>
      <c r="O137" s="361">
        <v>26.582278481012658</v>
      </c>
      <c r="P137" s="361">
        <v>35.6</v>
      </c>
      <c r="Q137" s="361">
        <v>87.1</v>
      </c>
      <c r="S137" s="361">
        <f t="shared" si="38"/>
        <v>0</v>
      </c>
      <c r="T137" s="361">
        <f t="shared" si="39"/>
        <v>0</v>
      </c>
      <c r="U137" s="361">
        <f t="shared" si="40"/>
        <v>0</v>
      </c>
      <c r="W137" s="99" t="s">
        <v>255</v>
      </c>
      <c r="X137" s="99">
        <v>3</v>
      </c>
      <c r="Y137" s="99">
        <v>6.5</v>
      </c>
      <c r="Z137" s="294">
        <v>25.882352941176471</v>
      </c>
      <c r="AA137" s="294">
        <v>27.700000000000003</v>
      </c>
      <c r="AB137" s="294">
        <v>72.2</v>
      </c>
      <c r="AD137" s="294">
        <f t="shared" si="42"/>
        <v>5.0127877237851663</v>
      </c>
      <c r="AE137" s="294">
        <f t="shared" si="43"/>
        <v>0</v>
      </c>
      <c r="AF137" s="294">
        <f t="shared" si="44"/>
        <v>39.700000000000003</v>
      </c>
      <c r="AH137" s="99" t="s">
        <v>255</v>
      </c>
      <c r="AI137" s="99">
        <v>7</v>
      </c>
      <c r="AJ137" s="99">
        <v>3</v>
      </c>
      <c r="AK137" s="300">
        <v>26.037735849056602</v>
      </c>
      <c r="AL137" s="300">
        <v>25.1</v>
      </c>
      <c r="AM137" s="300">
        <v>82.699999999999989</v>
      </c>
      <c r="AO137" s="300">
        <f t="shared" si="32"/>
        <v>0</v>
      </c>
      <c r="AP137" s="300">
        <f t="shared" si="33"/>
        <v>0</v>
      </c>
      <c r="AQ137" s="300">
        <f t="shared" si="34"/>
        <v>0</v>
      </c>
      <c r="AS137" s="300" t="str">
        <f t="shared" si="41"/>
        <v>Warm 봄 Light</v>
      </c>
    </row>
    <row r="138" spans="2:45" ht="13.5" customHeight="1" x14ac:dyDescent="0.4">
      <c r="B138" s="99" t="s">
        <v>255</v>
      </c>
      <c r="C138" s="99">
        <v>5.5</v>
      </c>
      <c r="D138" s="99">
        <v>2</v>
      </c>
      <c r="E138" s="213">
        <v>164</v>
      </c>
      <c r="F138" s="213">
        <v>143</v>
      </c>
      <c r="G138" s="213">
        <v>129</v>
      </c>
      <c r="H138" s="214">
        <f t="shared" si="35"/>
        <v>24</v>
      </c>
      <c r="I138" s="214">
        <f t="shared" si="36"/>
        <v>21.3</v>
      </c>
      <c r="J138" s="214">
        <f t="shared" si="37"/>
        <v>64.3</v>
      </c>
      <c r="L138" s="99" t="s">
        <v>255</v>
      </c>
      <c r="M138" s="99">
        <v>5.5</v>
      </c>
      <c r="N138" s="99">
        <v>5</v>
      </c>
      <c r="O138" s="195">
        <v>26.59090909090909</v>
      </c>
      <c r="P138" s="195">
        <v>55.000000000000007</v>
      </c>
      <c r="Q138" s="195">
        <v>62.7</v>
      </c>
      <c r="S138" s="195">
        <f t="shared" si="38"/>
        <v>8.630609896432162E-3</v>
      </c>
      <c r="T138" s="195">
        <f t="shared" si="39"/>
        <v>19.400000000000006</v>
      </c>
      <c r="U138" s="195">
        <f t="shared" si="40"/>
        <v>-24.399999999999991</v>
      </c>
      <c r="W138" s="99" t="s">
        <v>255</v>
      </c>
      <c r="X138" s="99">
        <v>6</v>
      </c>
      <c r="Y138" s="99">
        <v>3</v>
      </c>
      <c r="Z138" s="294">
        <v>25.882352941176471</v>
      </c>
      <c r="AA138" s="294">
        <v>27.700000000000003</v>
      </c>
      <c r="AB138" s="294">
        <v>72.2</v>
      </c>
      <c r="AD138" s="294">
        <f t="shared" si="42"/>
        <v>0</v>
      </c>
      <c r="AE138" s="294">
        <f t="shared" si="43"/>
        <v>0</v>
      </c>
      <c r="AF138" s="294">
        <f t="shared" si="44"/>
        <v>0</v>
      </c>
      <c r="AH138" s="99" t="s">
        <v>255</v>
      </c>
      <c r="AI138" s="99">
        <v>1.5</v>
      </c>
      <c r="AJ138" s="99">
        <v>8</v>
      </c>
      <c r="AK138" s="183">
        <v>25.384615384615383</v>
      </c>
      <c r="AL138" s="183">
        <v>12.3</v>
      </c>
      <c r="AM138" s="183">
        <v>83.1</v>
      </c>
      <c r="AO138" s="183">
        <f t="shared" si="32"/>
        <v>-0.65312046444121918</v>
      </c>
      <c r="AP138" s="183">
        <f t="shared" si="33"/>
        <v>-12.8</v>
      </c>
      <c r="AQ138" s="183">
        <f t="shared" si="34"/>
        <v>0.40000000000000568</v>
      </c>
      <c r="AS138" s="183" t="str">
        <f t="shared" si="41"/>
        <v>Cool 여름 Light</v>
      </c>
    </row>
    <row r="139" spans="2:45" ht="13.5" customHeight="1" x14ac:dyDescent="0.4">
      <c r="B139" s="99" t="s">
        <v>255</v>
      </c>
      <c r="C139" s="99">
        <v>5.5</v>
      </c>
      <c r="D139" s="99">
        <v>2.5</v>
      </c>
      <c r="E139" s="255">
        <v>168</v>
      </c>
      <c r="F139" s="255">
        <v>143</v>
      </c>
      <c r="G139" s="255">
        <v>125</v>
      </c>
      <c r="H139" s="256">
        <f t="shared" si="35"/>
        <v>25.11627906976744</v>
      </c>
      <c r="I139" s="256">
        <f t="shared" si="36"/>
        <v>25.6</v>
      </c>
      <c r="J139" s="256">
        <f t="shared" si="37"/>
        <v>65.900000000000006</v>
      </c>
      <c r="L139" s="99" t="s">
        <v>255</v>
      </c>
      <c r="M139" s="99">
        <v>5</v>
      </c>
      <c r="N139" s="99">
        <v>5.5</v>
      </c>
      <c r="O139" s="261">
        <v>26.666666666666668</v>
      </c>
      <c r="P139" s="261">
        <v>47.599999999999994</v>
      </c>
      <c r="Q139" s="261">
        <v>66.7</v>
      </c>
      <c r="S139" s="261">
        <f t="shared" si="38"/>
        <v>7.5757575757577911E-2</v>
      </c>
      <c r="T139" s="261">
        <f t="shared" si="39"/>
        <v>-7.4000000000000128</v>
      </c>
      <c r="U139" s="261">
        <f t="shared" si="40"/>
        <v>4</v>
      </c>
      <c r="W139" s="99" t="s">
        <v>255</v>
      </c>
      <c r="X139" s="99">
        <v>2.5</v>
      </c>
      <c r="Y139" s="99">
        <v>5.5</v>
      </c>
      <c r="Z139" s="253">
        <v>25.714285714285715</v>
      </c>
      <c r="AA139" s="253">
        <v>27.3</v>
      </c>
      <c r="AB139" s="253">
        <v>60.4</v>
      </c>
      <c r="AD139" s="253">
        <f t="shared" si="42"/>
        <v>-0.16806722689075571</v>
      </c>
      <c r="AE139" s="253">
        <f t="shared" si="43"/>
        <v>-0.40000000000000213</v>
      </c>
      <c r="AF139" s="253">
        <f t="shared" si="44"/>
        <v>-11.800000000000004</v>
      </c>
      <c r="AH139" s="99" t="s">
        <v>255</v>
      </c>
      <c r="AI139" s="99">
        <v>8</v>
      </c>
      <c r="AJ139" s="99">
        <v>1.5</v>
      </c>
      <c r="AK139" s="183">
        <v>25.384615384615383</v>
      </c>
      <c r="AL139" s="183">
        <v>12.3</v>
      </c>
      <c r="AM139" s="183">
        <v>83.1</v>
      </c>
      <c r="AO139" s="183">
        <f t="shared" si="32"/>
        <v>0</v>
      </c>
      <c r="AP139" s="183">
        <f t="shared" si="33"/>
        <v>0</v>
      </c>
      <c r="AQ139" s="183">
        <f t="shared" si="34"/>
        <v>0</v>
      </c>
      <c r="AS139" s="183" t="str">
        <f t="shared" si="41"/>
        <v>Cool 여름 Light</v>
      </c>
    </row>
    <row r="140" spans="2:45" x14ac:dyDescent="0.4">
      <c r="B140" s="99" t="s">
        <v>255</v>
      </c>
      <c r="C140" s="99">
        <v>5.5</v>
      </c>
      <c r="D140" s="99">
        <v>3</v>
      </c>
      <c r="E140" s="290">
        <v>171</v>
      </c>
      <c r="F140" s="290">
        <v>142</v>
      </c>
      <c r="G140" s="290">
        <v>120</v>
      </c>
      <c r="H140" s="291">
        <f t="shared" si="35"/>
        <v>25.882352941176471</v>
      </c>
      <c r="I140" s="291">
        <f t="shared" si="36"/>
        <v>29.799999999999997</v>
      </c>
      <c r="J140" s="291">
        <f t="shared" si="37"/>
        <v>67.100000000000009</v>
      </c>
      <c r="L140" s="99" t="s">
        <v>255</v>
      </c>
      <c r="M140" s="99">
        <v>6</v>
      </c>
      <c r="N140" s="99">
        <v>1.5</v>
      </c>
      <c r="O140" s="169">
        <v>26.666666666666668</v>
      </c>
      <c r="P140" s="169">
        <v>15.6</v>
      </c>
      <c r="Q140" s="169">
        <v>67.800000000000011</v>
      </c>
      <c r="S140" s="169">
        <f t="shared" si="38"/>
        <v>0</v>
      </c>
      <c r="T140" s="169">
        <f t="shared" si="39"/>
        <v>-31.999999999999993</v>
      </c>
      <c r="U140" s="169">
        <f t="shared" si="40"/>
        <v>1.1000000000000085</v>
      </c>
      <c r="W140" s="99" t="s">
        <v>255</v>
      </c>
      <c r="X140" s="99">
        <v>5</v>
      </c>
      <c r="Y140" s="99">
        <v>2.5</v>
      </c>
      <c r="Z140" s="253">
        <v>25.714285714285715</v>
      </c>
      <c r="AA140" s="253">
        <v>27.3</v>
      </c>
      <c r="AB140" s="253">
        <v>60.4</v>
      </c>
      <c r="AD140" s="253">
        <f t="shared" si="42"/>
        <v>0</v>
      </c>
      <c r="AE140" s="253">
        <f t="shared" si="43"/>
        <v>0</v>
      </c>
      <c r="AF140" s="253">
        <f t="shared" si="44"/>
        <v>0</v>
      </c>
      <c r="AH140" s="99" t="s">
        <v>255</v>
      </c>
      <c r="AI140" s="99">
        <v>5.5</v>
      </c>
      <c r="AJ140" s="99">
        <v>7</v>
      </c>
      <c r="AK140" s="298">
        <v>27.096774193548388</v>
      </c>
      <c r="AL140" s="298">
        <v>43.5</v>
      </c>
      <c r="AM140" s="298">
        <v>83.899999999999991</v>
      </c>
      <c r="AO140" s="298">
        <f t="shared" si="32"/>
        <v>1.7121588089330047</v>
      </c>
      <c r="AP140" s="298">
        <f t="shared" si="33"/>
        <v>31.2</v>
      </c>
      <c r="AQ140" s="298">
        <f t="shared" si="34"/>
        <v>0.79999999999999716</v>
      </c>
      <c r="AS140" s="298" t="str">
        <f t="shared" si="41"/>
        <v>Warm 가을 Mute</v>
      </c>
    </row>
    <row r="141" spans="2:45" x14ac:dyDescent="0.4">
      <c r="B141" s="99" t="s">
        <v>255</v>
      </c>
      <c r="C141" s="99">
        <v>5.5</v>
      </c>
      <c r="D141" s="99">
        <v>3.5</v>
      </c>
      <c r="E141" s="324">
        <v>174</v>
      </c>
      <c r="F141" s="324">
        <v>141</v>
      </c>
      <c r="G141" s="324">
        <v>116</v>
      </c>
      <c r="H141" s="325">
        <f t="shared" si="35"/>
        <v>25.862068965517242</v>
      </c>
      <c r="I141" s="325">
        <f t="shared" si="36"/>
        <v>33.300000000000004</v>
      </c>
      <c r="J141" s="325">
        <f t="shared" si="37"/>
        <v>68.2</v>
      </c>
      <c r="L141" s="99" t="s">
        <v>255</v>
      </c>
      <c r="M141" s="99">
        <v>1.5</v>
      </c>
      <c r="N141" s="99">
        <v>6.5</v>
      </c>
      <c r="O141" s="169">
        <v>26.666666666666668</v>
      </c>
      <c r="P141" s="169">
        <v>15.6</v>
      </c>
      <c r="Q141" s="169">
        <v>67.800000000000011</v>
      </c>
      <c r="S141" s="169">
        <f t="shared" si="38"/>
        <v>0</v>
      </c>
      <c r="T141" s="169">
        <f t="shared" si="39"/>
        <v>0</v>
      </c>
      <c r="U141" s="169">
        <f t="shared" si="40"/>
        <v>0</v>
      </c>
      <c r="W141" s="99" t="s">
        <v>255</v>
      </c>
      <c r="X141" s="99">
        <v>2</v>
      </c>
      <c r="Y141" s="99">
        <v>4.5</v>
      </c>
      <c r="Z141" s="152">
        <v>24.705882352941178</v>
      </c>
      <c r="AA141" s="152">
        <v>27.200000000000003</v>
      </c>
      <c r="AB141" s="152">
        <v>49</v>
      </c>
      <c r="AD141" s="152">
        <f t="shared" si="42"/>
        <v>-1.0084033613445378</v>
      </c>
      <c r="AE141" s="152">
        <f t="shared" si="43"/>
        <v>-9.9999999999997868E-2</v>
      </c>
      <c r="AF141" s="152">
        <f t="shared" si="44"/>
        <v>-11.399999999999999</v>
      </c>
      <c r="AH141" s="99" t="s">
        <v>255</v>
      </c>
      <c r="AI141" s="99">
        <v>3.5</v>
      </c>
      <c r="AJ141" s="99">
        <v>7.5</v>
      </c>
      <c r="AK141" s="331">
        <v>26.129032258064516</v>
      </c>
      <c r="AL141" s="331">
        <v>28.799999999999997</v>
      </c>
      <c r="AM141" s="331">
        <v>84.3</v>
      </c>
      <c r="AO141" s="331">
        <f t="shared" si="32"/>
        <v>-0.96774193548387188</v>
      </c>
      <c r="AP141" s="331">
        <f t="shared" si="33"/>
        <v>-14.700000000000003</v>
      </c>
      <c r="AQ141" s="331">
        <f t="shared" si="34"/>
        <v>0.40000000000000568</v>
      </c>
      <c r="AS141" s="331" t="str">
        <f t="shared" si="41"/>
        <v>Warm 봄 Bright</v>
      </c>
    </row>
    <row r="142" spans="2:45" x14ac:dyDescent="0.4">
      <c r="B142" s="99" t="s">
        <v>255</v>
      </c>
      <c r="C142" s="99">
        <v>5.5</v>
      </c>
      <c r="D142" s="99">
        <v>4</v>
      </c>
      <c r="E142" s="386">
        <v>132</v>
      </c>
      <c r="F142" s="386">
        <v>85</v>
      </c>
      <c r="G142" s="386">
        <v>48</v>
      </c>
      <c r="H142" s="126">
        <f t="shared" si="35"/>
        <v>26.428571428571427</v>
      </c>
      <c r="I142" s="126">
        <f t="shared" si="36"/>
        <v>63.6</v>
      </c>
      <c r="J142" s="126">
        <f t="shared" si="37"/>
        <v>51.800000000000004</v>
      </c>
      <c r="L142" s="99" t="s">
        <v>255</v>
      </c>
      <c r="M142" s="99">
        <v>6.5</v>
      </c>
      <c r="N142" s="99">
        <v>1</v>
      </c>
      <c r="O142" s="124">
        <v>26.666666666666668</v>
      </c>
      <c r="P142" s="124">
        <v>9.9</v>
      </c>
      <c r="Q142" s="124">
        <v>71.399999999999991</v>
      </c>
      <c r="S142" s="124">
        <f t="shared" si="38"/>
        <v>0</v>
      </c>
      <c r="T142" s="124">
        <f t="shared" si="39"/>
        <v>-5.6999999999999993</v>
      </c>
      <c r="U142" s="124">
        <f t="shared" si="40"/>
        <v>3.5999999999999801</v>
      </c>
      <c r="W142" s="99" t="s">
        <v>255</v>
      </c>
      <c r="X142" s="99">
        <v>3.5</v>
      </c>
      <c r="Y142" s="99">
        <v>8</v>
      </c>
      <c r="Z142" s="334">
        <v>27.096774193548388</v>
      </c>
      <c r="AA142" s="334">
        <v>27.200000000000003</v>
      </c>
      <c r="AB142" s="334">
        <v>89.4</v>
      </c>
      <c r="AD142" s="334">
        <f t="shared" si="42"/>
        <v>2.3908918406072104</v>
      </c>
      <c r="AE142" s="334">
        <f t="shared" si="43"/>
        <v>0</v>
      </c>
      <c r="AF142" s="334">
        <f t="shared" si="44"/>
        <v>40.400000000000006</v>
      </c>
      <c r="AH142" s="99" t="s">
        <v>255</v>
      </c>
      <c r="AI142" s="99">
        <v>7</v>
      </c>
      <c r="AJ142" s="99">
        <v>3.5</v>
      </c>
      <c r="AK142" s="331">
        <v>26.129032258064516</v>
      </c>
      <c r="AL142" s="331">
        <v>28.799999999999997</v>
      </c>
      <c r="AM142" s="331">
        <v>84.3</v>
      </c>
      <c r="AO142" s="331">
        <f t="shared" si="32"/>
        <v>0</v>
      </c>
      <c r="AP142" s="331">
        <f t="shared" si="33"/>
        <v>0</v>
      </c>
      <c r="AQ142" s="331">
        <f t="shared" si="34"/>
        <v>0</v>
      </c>
      <c r="AS142" s="331" t="str">
        <f t="shared" si="41"/>
        <v>Warm 봄 Bright</v>
      </c>
    </row>
    <row r="143" spans="2:45" ht="13.5" customHeight="1" x14ac:dyDescent="0.4">
      <c r="B143" s="99" t="s">
        <v>255</v>
      </c>
      <c r="C143" s="99">
        <v>5.5</v>
      </c>
      <c r="D143" s="99">
        <v>4.5</v>
      </c>
      <c r="E143" s="387">
        <v>146</v>
      </c>
      <c r="F143" s="387">
        <v>98</v>
      </c>
      <c r="G143" s="387">
        <v>60</v>
      </c>
      <c r="H143" s="154">
        <f t="shared" si="35"/>
        <v>26.511627906976745</v>
      </c>
      <c r="I143" s="154">
        <f t="shared" si="36"/>
        <v>58.9</v>
      </c>
      <c r="J143" s="154">
        <f t="shared" si="37"/>
        <v>57.3</v>
      </c>
      <c r="L143" s="99" t="s">
        <v>255</v>
      </c>
      <c r="M143" s="99">
        <v>1</v>
      </c>
      <c r="N143" s="99">
        <v>7</v>
      </c>
      <c r="O143" s="124">
        <v>26.666666666666668</v>
      </c>
      <c r="P143" s="124">
        <v>9.9</v>
      </c>
      <c r="Q143" s="124">
        <v>71.399999999999991</v>
      </c>
      <c r="S143" s="124">
        <f t="shared" si="38"/>
        <v>0</v>
      </c>
      <c r="T143" s="124">
        <f t="shared" si="39"/>
        <v>0</v>
      </c>
      <c r="U143" s="124">
        <f t="shared" si="40"/>
        <v>0</v>
      </c>
      <c r="W143" s="99" t="s">
        <v>255</v>
      </c>
      <c r="X143" s="99">
        <v>8</v>
      </c>
      <c r="Y143" s="99">
        <v>3.5</v>
      </c>
      <c r="Z143" s="334">
        <v>27.096774193548388</v>
      </c>
      <c r="AA143" s="334">
        <v>27.200000000000003</v>
      </c>
      <c r="AB143" s="334">
        <v>89.4</v>
      </c>
      <c r="AD143" s="334">
        <f t="shared" si="42"/>
        <v>0</v>
      </c>
      <c r="AE143" s="334">
        <f t="shared" si="43"/>
        <v>0</v>
      </c>
      <c r="AF143" s="334">
        <f t="shared" si="44"/>
        <v>0</v>
      </c>
      <c r="AH143" s="99" t="s">
        <v>255</v>
      </c>
      <c r="AI143" s="99">
        <v>2</v>
      </c>
      <c r="AJ143" s="99">
        <v>8</v>
      </c>
      <c r="AK143" s="228">
        <v>25.714285714285715</v>
      </c>
      <c r="AL143" s="228">
        <v>16.2</v>
      </c>
      <c r="AM143" s="228">
        <v>84.7</v>
      </c>
      <c r="AO143" s="228">
        <f t="shared" si="32"/>
        <v>-0.41474654377880071</v>
      </c>
      <c r="AP143" s="228">
        <f t="shared" si="33"/>
        <v>-12.599999999999998</v>
      </c>
      <c r="AQ143" s="228">
        <f t="shared" si="34"/>
        <v>0.40000000000000568</v>
      </c>
      <c r="AS143" s="228" t="str">
        <f t="shared" si="41"/>
        <v>Cool 여름 Light</v>
      </c>
    </row>
    <row r="144" spans="2:45" ht="13.5" customHeight="1" x14ac:dyDescent="0.4">
      <c r="B144" s="99" t="s">
        <v>255</v>
      </c>
      <c r="C144" s="99">
        <v>5.5</v>
      </c>
      <c r="D144" s="99">
        <v>5</v>
      </c>
      <c r="E144" s="388">
        <v>160</v>
      </c>
      <c r="F144" s="388">
        <v>111</v>
      </c>
      <c r="G144" s="388">
        <v>72</v>
      </c>
      <c r="H144" s="195">
        <f t="shared" si="35"/>
        <v>26.59090909090909</v>
      </c>
      <c r="I144" s="195">
        <f t="shared" si="36"/>
        <v>55.000000000000007</v>
      </c>
      <c r="J144" s="195">
        <f t="shared" si="37"/>
        <v>62.7</v>
      </c>
      <c r="L144" s="99" t="s">
        <v>255</v>
      </c>
      <c r="M144" s="99">
        <v>6.5</v>
      </c>
      <c r="N144" s="99">
        <v>1.5</v>
      </c>
      <c r="O144" s="174">
        <v>26.666666666666668</v>
      </c>
      <c r="P144" s="174">
        <v>14.499999999999998</v>
      </c>
      <c r="Q144" s="174">
        <v>72.899999999999991</v>
      </c>
      <c r="S144" s="174">
        <f t="shared" si="38"/>
        <v>0</v>
      </c>
      <c r="T144" s="174">
        <f t="shared" si="39"/>
        <v>4.5999999999999979</v>
      </c>
      <c r="U144" s="174">
        <f t="shared" si="40"/>
        <v>1.5</v>
      </c>
      <c r="W144" s="99" t="s">
        <v>255</v>
      </c>
      <c r="X144" s="99">
        <v>3.5</v>
      </c>
      <c r="Y144" s="99">
        <v>8.5</v>
      </c>
      <c r="Z144" s="337">
        <v>27.692307692307693</v>
      </c>
      <c r="AA144" s="337">
        <v>26.900000000000002</v>
      </c>
      <c r="AB144" s="337">
        <v>94.899999999999991</v>
      </c>
      <c r="AD144" s="337">
        <f t="shared" si="42"/>
        <v>0.5955334987593055</v>
      </c>
      <c r="AE144" s="337">
        <f t="shared" si="43"/>
        <v>-0.30000000000000071</v>
      </c>
      <c r="AF144" s="337">
        <f t="shared" si="44"/>
        <v>5.4999999999999858</v>
      </c>
      <c r="AH144" s="99" t="s">
        <v>255</v>
      </c>
      <c r="AI144" s="99">
        <v>8</v>
      </c>
      <c r="AJ144" s="99">
        <v>2</v>
      </c>
      <c r="AK144" s="228">
        <v>25.714285714285715</v>
      </c>
      <c r="AL144" s="228">
        <v>16.2</v>
      </c>
      <c r="AM144" s="228">
        <v>84.7</v>
      </c>
      <c r="AO144" s="228">
        <f t="shared" si="32"/>
        <v>0</v>
      </c>
      <c r="AP144" s="228">
        <f t="shared" si="33"/>
        <v>0</v>
      </c>
      <c r="AQ144" s="228">
        <f t="shared" si="34"/>
        <v>0</v>
      </c>
      <c r="AS144" s="228" t="str">
        <f t="shared" si="41"/>
        <v>Cool 여름 Light</v>
      </c>
    </row>
    <row r="145" spans="2:45" x14ac:dyDescent="0.4">
      <c r="B145" s="99" t="s">
        <v>255</v>
      </c>
      <c r="C145" s="99">
        <v>5.5</v>
      </c>
      <c r="D145" s="99">
        <v>5.5</v>
      </c>
      <c r="E145" s="389">
        <v>173</v>
      </c>
      <c r="F145" s="389">
        <v>124</v>
      </c>
      <c r="G145" s="389">
        <v>84</v>
      </c>
      <c r="H145" s="229">
        <f t="shared" si="35"/>
        <v>26.966292134831459</v>
      </c>
      <c r="I145" s="229">
        <f t="shared" si="36"/>
        <v>51.4</v>
      </c>
      <c r="J145" s="229">
        <f t="shared" si="37"/>
        <v>67.800000000000011</v>
      </c>
      <c r="L145" s="99" t="s">
        <v>255</v>
      </c>
      <c r="M145" s="99">
        <v>1.5</v>
      </c>
      <c r="N145" s="99">
        <v>7</v>
      </c>
      <c r="O145" s="174">
        <v>26.666666666666668</v>
      </c>
      <c r="P145" s="174">
        <v>14.499999999999998</v>
      </c>
      <c r="Q145" s="174">
        <v>72.899999999999991</v>
      </c>
      <c r="S145" s="174">
        <f t="shared" si="38"/>
        <v>0</v>
      </c>
      <c r="T145" s="174">
        <f t="shared" si="39"/>
        <v>0</v>
      </c>
      <c r="U145" s="174">
        <f t="shared" si="40"/>
        <v>0</v>
      </c>
      <c r="W145" s="99" t="s">
        <v>255</v>
      </c>
      <c r="X145" s="99">
        <v>8.5</v>
      </c>
      <c r="Y145" s="99">
        <v>3.5</v>
      </c>
      <c r="Z145" s="337">
        <v>27.692307692307693</v>
      </c>
      <c r="AA145" s="337">
        <v>26.900000000000002</v>
      </c>
      <c r="AB145" s="337">
        <v>94.899999999999991</v>
      </c>
      <c r="AD145" s="337">
        <f t="shared" si="42"/>
        <v>0</v>
      </c>
      <c r="AE145" s="337">
        <f t="shared" si="43"/>
        <v>0</v>
      </c>
      <c r="AF145" s="337">
        <f t="shared" si="44"/>
        <v>0</v>
      </c>
      <c r="AH145" s="390" t="s">
        <v>255</v>
      </c>
      <c r="AI145" s="390">
        <v>6</v>
      </c>
      <c r="AJ145" s="390">
        <v>7</v>
      </c>
      <c r="AK145" s="391">
        <v>27.058823529411764</v>
      </c>
      <c r="AL145" s="391">
        <v>46.800000000000004</v>
      </c>
      <c r="AM145" s="391">
        <v>85.5</v>
      </c>
      <c r="AO145" s="391">
        <f t="shared" si="32"/>
        <v>1.3445378151260492</v>
      </c>
      <c r="AP145" s="391">
        <f t="shared" si="33"/>
        <v>30.600000000000005</v>
      </c>
      <c r="AQ145" s="391">
        <f t="shared" si="34"/>
        <v>0.79999999999999716</v>
      </c>
      <c r="AS145" s="273" t="str">
        <f t="shared" si="41"/>
        <v>Warm 가을 Mute</v>
      </c>
    </row>
    <row r="146" spans="2:45" x14ac:dyDescent="0.4">
      <c r="B146" s="99" t="s">
        <v>255</v>
      </c>
      <c r="C146" s="99">
        <v>5.5</v>
      </c>
      <c r="D146" s="99">
        <v>6</v>
      </c>
      <c r="E146" s="392">
        <v>187</v>
      </c>
      <c r="F146" s="392">
        <v>137</v>
      </c>
      <c r="G146" s="392">
        <v>96</v>
      </c>
      <c r="H146" s="250">
        <f t="shared" si="35"/>
        <v>27.032967032967033</v>
      </c>
      <c r="I146" s="250">
        <f t="shared" si="36"/>
        <v>48.699999999999996</v>
      </c>
      <c r="J146" s="250">
        <f t="shared" si="37"/>
        <v>73.3</v>
      </c>
      <c r="L146" s="99" t="s">
        <v>255</v>
      </c>
      <c r="M146" s="99">
        <v>7</v>
      </c>
      <c r="N146" s="99">
        <v>1</v>
      </c>
      <c r="O146" s="128">
        <v>26.666666666666668</v>
      </c>
      <c r="P146" s="128">
        <v>9.1999999999999993</v>
      </c>
      <c r="Q146" s="128">
        <v>76.5</v>
      </c>
      <c r="S146" s="128">
        <f t="shared" si="38"/>
        <v>0</v>
      </c>
      <c r="T146" s="128">
        <f t="shared" si="39"/>
        <v>-5.2999999999999989</v>
      </c>
      <c r="U146" s="128">
        <f t="shared" si="40"/>
        <v>3.6000000000000085</v>
      </c>
      <c r="W146" s="99" t="s">
        <v>255</v>
      </c>
      <c r="X146" s="99">
        <v>3</v>
      </c>
      <c r="Y146" s="99">
        <v>7</v>
      </c>
      <c r="Z146" s="297">
        <v>26.037735849056602</v>
      </c>
      <c r="AA146" s="297">
        <v>26.8</v>
      </c>
      <c r="AB146" s="297">
        <v>77.600000000000009</v>
      </c>
      <c r="AD146" s="297">
        <f t="shared" si="42"/>
        <v>-1.654571843251091</v>
      </c>
      <c r="AE146" s="297">
        <f t="shared" si="43"/>
        <v>-0.10000000000000142</v>
      </c>
      <c r="AF146" s="297">
        <f t="shared" si="44"/>
        <v>-17.299999999999983</v>
      </c>
      <c r="AH146" s="99" t="s">
        <v>255</v>
      </c>
      <c r="AI146" s="99">
        <v>4</v>
      </c>
      <c r="AJ146" s="99">
        <v>7.5</v>
      </c>
      <c r="AK146" s="358">
        <v>26.571428571428573</v>
      </c>
      <c r="AL146" s="358">
        <v>32.1</v>
      </c>
      <c r="AM146" s="358">
        <v>85.5</v>
      </c>
      <c r="AN146" s="393"/>
      <c r="AO146" s="358">
        <f t="shared" si="32"/>
        <v>-0.48739495798319155</v>
      </c>
      <c r="AP146" s="358">
        <f t="shared" si="33"/>
        <v>-14.700000000000003</v>
      </c>
      <c r="AQ146" s="358">
        <f t="shared" si="34"/>
        <v>0</v>
      </c>
      <c r="AS146" s="358" t="str">
        <f t="shared" si="41"/>
        <v>Warm 봄 Bright</v>
      </c>
    </row>
    <row r="147" spans="2:45" x14ac:dyDescent="0.4">
      <c r="B147" s="99" t="s">
        <v>255</v>
      </c>
      <c r="C147" s="99">
        <v>5.5</v>
      </c>
      <c r="D147" s="99">
        <v>6.5</v>
      </c>
      <c r="E147" s="394">
        <v>201</v>
      </c>
      <c r="F147" s="394">
        <v>150</v>
      </c>
      <c r="G147" s="394">
        <v>109</v>
      </c>
      <c r="H147" s="280">
        <f t="shared" si="35"/>
        <v>26.739130434782609</v>
      </c>
      <c r="I147" s="280">
        <f t="shared" si="36"/>
        <v>45.800000000000004</v>
      </c>
      <c r="J147" s="280">
        <f t="shared" si="37"/>
        <v>78.8</v>
      </c>
      <c r="L147" s="99" t="s">
        <v>255</v>
      </c>
      <c r="M147" s="99">
        <v>1</v>
      </c>
      <c r="N147" s="99">
        <v>7.5</v>
      </c>
      <c r="O147" s="128">
        <v>26.666666666666668</v>
      </c>
      <c r="P147" s="128">
        <v>9.1999999999999993</v>
      </c>
      <c r="Q147" s="128">
        <v>76.5</v>
      </c>
      <c r="S147" s="128">
        <f t="shared" si="38"/>
        <v>0</v>
      </c>
      <c r="T147" s="128">
        <f t="shared" si="39"/>
        <v>0</v>
      </c>
      <c r="U147" s="128">
        <f t="shared" si="40"/>
        <v>0</v>
      </c>
      <c r="W147" s="99" t="s">
        <v>255</v>
      </c>
      <c r="X147" s="99">
        <v>6.5</v>
      </c>
      <c r="Y147" s="99">
        <v>3</v>
      </c>
      <c r="Z147" s="297">
        <v>26.037735849056602</v>
      </c>
      <c r="AA147" s="297">
        <v>26.8</v>
      </c>
      <c r="AB147" s="297">
        <v>77.600000000000009</v>
      </c>
      <c r="AD147" s="297">
        <f t="shared" si="42"/>
        <v>0</v>
      </c>
      <c r="AE147" s="297">
        <f t="shared" si="43"/>
        <v>0</v>
      </c>
      <c r="AF147" s="297">
        <f t="shared" si="44"/>
        <v>0</v>
      </c>
      <c r="AH147" s="99" t="s">
        <v>255</v>
      </c>
      <c r="AI147" s="99">
        <v>7.5</v>
      </c>
      <c r="AJ147" s="99">
        <v>4</v>
      </c>
      <c r="AK147" s="358">
        <v>26.571428571428573</v>
      </c>
      <c r="AL147" s="358">
        <v>32.1</v>
      </c>
      <c r="AM147" s="358">
        <v>85.5</v>
      </c>
      <c r="AN147" s="393"/>
      <c r="AO147" s="358">
        <f t="shared" si="32"/>
        <v>0</v>
      </c>
      <c r="AP147" s="358">
        <f t="shared" si="33"/>
        <v>0</v>
      </c>
      <c r="AQ147" s="358">
        <f t="shared" si="34"/>
        <v>0</v>
      </c>
      <c r="AS147" s="358" t="str">
        <f t="shared" si="41"/>
        <v>Warm 봄 Bright</v>
      </c>
    </row>
    <row r="148" spans="2:45" x14ac:dyDescent="0.4">
      <c r="B148" s="99" t="s">
        <v>255</v>
      </c>
      <c r="C148" s="99">
        <v>5.5</v>
      </c>
      <c r="D148" s="99">
        <v>7</v>
      </c>
      <c r="E148" s="395">
        <v>214</v>
      </c>
      <c r="F148" s="395">
        <v>163</v>
      </c>
      <c r="G148" s="395">
        <v>121</v>
      </c>
      <c r="H148" s="298">
        <f t="shared" si="35"/>
        <v>27.096774193548388</v>
      </c>
      <c r="I148" s="298">
        <f t="shared" si="36"/>
        <v>43.5</v>
      </c>
      <c r="J148" s="298">
        <f t="shared" si="37"/>
        <v>83.899999999999991</v>
      </c>
      <c r="L148" s="99" t="s">
        <v>255</v>
      </c>
      <c r="M148" s="99">
        <v>8</v>
      </c>
      <c r="N148" s="99">
        <v>1</v>
      </c>
      <c r="O148" s="134">
        <v>26.666666666666668</v>
      </c>
      <c r="P148" s="134">
        <v>8.6999999999999993</v>
      </c>
      <c r="Q148" s="134">
        <v>81.599999999999994</v>
      </c>
      <c r="S148" s="134">
        <f t="shared" si="38"/>
        <v>0</v>
      </c>
      <c r="T148" s="134">
        <f t="shared" si="39"/>
        <v>-0.5</v>
      </c>
      <c r="U148" s="134">
        <f t="shared" si="40"/>
        <v>5.0999999999999943</v>
      </c>
      <c r="W148" s="99" t="s">
        <v>255</v>
      </c>
      <c r="X148" s="99">
        <v>3.5</v>
      </c>
      <c r="Y148" s="99">
        <v>1.5</v>
      </c>
      <c r="Z148" s="198">
        <v>24</v>
      </c>
      <c r="AA148" s="198">
        <v>26</v>
      </c>
      <c r="AB148" s="198">
        <v>37.6</v>
      </c>
      <c r="AD148" s="198">
        <f t="shared" si="42"/>
        <v>-2.0377358490566024</v>
      </c>
      <c r="AE148" s="198">
        <f t="shared" si="43"/>
        <v>-0.80000000000000071</v>
      </c>
      <c r="AF148" s="198">
        <f t="shared" si="44"/>
        <v>-40.000000000000007</v>
      </c>
      <c r="AH148" s="99" t="s">
        <v>255</v>
      </c>
      <c r="AI148" s="99">
        <v>6.5</v>
      </c>
      <c r="AJ148" s="99">
        <v>7</v>
      </c>
      <c r="AK148" s="246">
        <v>27.522935779816514</v>
      </c>
      <c r="AL148" s="246">
        <v>49.5</v>
      </c>
      <c r="AM148" s="246">
        <v>86.3</v>
      </c>
      <c r="AN148" s="393"/>
      <c r="AO148" s="246">
        <f t="shared" si="32"/>
        <v>0.95150720838794101</v>
      </c>
      <c r="AP148" s="246">
        <f t="shared" si="33"/>
        <v>17.399999999999999</v>
      </c>
      <c r="AQ148" s="246">
        <f t="shared" si="34"/>
        <v>0.79999999999999716</v>
      </c>
      <c r="AS148" s="246" t="str">
        <f t="shared" si="41"/>
        <v>Warm 가을 Mute</v>
      </c>
    </row>
    <row r="149" spans="2:45" ht="13.5" customHeight="1" x14ac:dyDescent="0.4">
      <c r="B149" s="99" t="s">
        <v>255</v>
      </c>
      <c r="C149" s="99">
        <v>5.5</v>
      </c>
      <c r="D149" s="99">
        <v>7.5</v>
      </c>
      <c r="E149" s="396">
        <v>228</v>
      </c>
      <c r="F149" s="396">
        <v>176</v>
      </c>
      <c r="G149" s="396">
        <v>133</v>
      </c>
      <c r="H149" s="313">
        <f t="shared" si="35"/>
        <v>27.157894736842106</v>
      </c>
      <c r="I149" s="313">
        <f t="shared" si="36"/>
        <v>41.699999999999996</v>
      </c>
      <c r="J149" s="313">
        <f t="shared" si="37"/>
        <v>89.4</v>
      </c>
      <c r="L149" s="99" t="s">
        <v>255</v>
      </c>
      <c r="M149" s="99">
        <v>1</v>
      </c>
      <c r="N149" s="99">
        <v>8</v>
      </c>
      <c r="O149" s="134">
        <v>26.666666666666668</v>
      </c>
      <c r="P149" s="134">
        <v>8.6999999999999993</v>
      </c>
      <c r="Q149" s="134">
        <v>81.599999999999994</v>
      </c>
      <c r="S149" s="134">
        <f t="shared" si="38"/>
        <v>0</v>
      </c>
      <c r="T149" s="134">
        <f t="shared" si="39"/>
        <v>0</v>
      </c>
      <c r="U149" s="134">
        <f t="shared" si="40"/>
        <v>0</v>
      </c>
      <c r="W149" s="99" t="s">
        <v>255</v>
      </c>
      <c r="X149" s="99">
        <v>2.5</v>
      </c>
      <c r="Y149" s="99">
        <v>6</v>
      </c>
      <c r="Z149" s="256">
        <v>25.11627906976744</v>
      </c>
      <c r="AA149" s="256">
        <v>25.6</v>
      </c>
      <c r="AB149" s="256">
        <v>65.900000000000006</v>
      </c>
      <c r="AD149" s="256">
        <f t="shared" si="42"/>
        <v>1.1162790697674403</v>
      </c>
      <c r="AE149" s="256">
        <f t="shared" si="43"/>
        <v>-0.39999999999999858</v>
      </c>
      <c r="AF149" s="256">
        <f t="shared" si="44"/>
        <v>28.300000000000004</v>
      </c>
      <c r="AH149" s="99" t="s">
        <v>255</v>
      </c>
      <c r="AI149" s="99">
        <v>2.5</v>
      </c>
      <c r="AJ149" s="99">
        <v>8</v>
      </c>
      <c r="AK149" s="267">
        <v>25.90909090909091</v>
      </c>
      <c r="AL149" s="267">
        <v>20</v>
      </c>
      <c r="AM149" s="267">
        <v>86.3</v>
      </c>
      <c r="AN149" s="393"/>
      <c r="AO149" s="267">
        <f t="shared" si="32"/>
        <v>-1.6138448707256039</v>
      </c>
      <c r="AP149" s="267">
        <f t="shared" si="33"/>
        <v>-29.5</v>
      </c>
      <c r="AQ149" s="267">
        <f t="shared" si="34"/>
        <v>0</v>
      </c>
      <c r="AS149" s="267" t="str">
        <f t="shared" si="41"/>
        <v>Cool 여름 Light</v>
      </c>
    </row>
    <row r="150" spans="2:45" ht="13.5" customHeight="1" x14ac:dyDescent="0.4">
      <c r="B150" s="99" t="s">
        <v>255</v>
      </c>
      <c r="C150" s="99">
        <v>5.5</v>
      </c>
      <c r="D150" s="99">
        <v>8</v>
      </c>
      <c r="E150" s="397">
        <v>242</v>
      </c>
      <c r="F150" s="397">
        <v>190</v>
      </c>
      <c r="G150" s="397">
        <v>146</v>
      </c>
      <c r="H150" s="323">
        <f t="shared" si="35"/>
        <v>27.5</v>
      </c>
      <c r="I150" s="323">
        <f t="shared" si="36"/>
        <v>39.700000000000003</v>
      </c>
      <c r="J150" s="323">
        <f t="shared" si="37"/>
        <v>94.899999999999991</v>
      </c>
      <c r="L150" s="99" t="s">
        <v>255</v>
      </c>
      <c r="M150" s="99">
        <v>8.5</v>
      </c>
      <c r="N150" s="99">
        <v>1.5</v>
      </c>
      <c r="O150" s="189">
        <v>26.666666666666668</v>
      </c>
      <c r="P150" s="189">
        <v>11.899999999999999</v>
      </c>
      <c r="Q150" s="189">
        <v>88.6</v>
      </c>
      <c r="S150" s="189">
        <f t="shared" si="38"/>
        <v>0</v>
      </c>
      <c r="T150" s="189">
        <f t="shared" si="39"/>
        <v>3.1999999999999993</v>
      </c>
      <c r="U150" s="189">
        <f t="shared" si="40"/>
        <v>7</v>
      </c>
      <c r="W150" s="99" t="s">
        <v>255</v>
      </c>
      <c r="X150" s="99">
        <v>5.5</v>
      </c>
      <c r="Y150" s="99">
        <v>2.5</v>
      </c>
      <c r="Z150" s="256">
        <v>25.11627906976744</v>
      </c>
      <c r="AA150" s="256">
        <v>25.6</v>
      </c>
      <c r="AB150" s="256">
        <v>65.900000000000006</v>
      </c>
      <c r="AD150" s="256">
        <f t="shared" si="42"/>
        <v>0</v>
      </c>
      <c r="AE150" s="256">
        <f t="shared" si="43"/>
        <v>0</v>
      </c>
      <c r="AF150" s="256">
        <f t="shared" si="44"/>
        <v>0</v>
      </c>
      <c r="AH150" s="99" t="s">
        <v>255</v>
      </c>
      <c r="AI150" s="99">
        <v>8</v>
      </c>
      <c r="AJ150" s="99">
        <v>2.5</v>
      </c>
      <c r="AK150" s="267">
        <v>25.90909090909091</v>
      </c>
      <c r="AL150" s="267">
        <v>20</v>
      </c>
      <c r="AM150" s="267">
        <v>86.3</v>
      </c>
      <c r="AN150" s="393"/>
      <c r="AO150" s="267">
        <f t="shared" si="32"/>
        <v>0</v>
      </c>
      <c r="AP150" s="267">
        <f t="shared" si="33"/>
        <v>0</v>
      </c>
      <c r="AQ150" s="267">
        <f t="shared" si="34"/>
        <v>0</v>
      </c>
      <c r="AS150" s="267" t="str">
        <f t="shared" si="41"/>
        <v>Cool 여름 Light</v>
      </c>
    </row>
    <row r="151" spans="2:45" x14ac:dyDescent="0.4">
      <c r="B151" s="99" t="s">
        <v>255</v>
      </c>
      <c r="C151" s="99">
        <v>6</v>
      </c>
      <c r="D151" s="99">
        <v>1</v>
      </c>
      <c r="E151" s="119">
        <v>169</v>
      </c>
      <c r="F151" s="119">
        <v>158</v>
      </c>
      <c r="G151" s="119">
        <v>151</v>
      </c>
      <c r="H151" s="120">
        <f t="shared" si="35"/>
        <v>23.333333333333332</v>
      </c>
      <c r="I151" s="120">
        <f t="shared" si="36"/>
        <v>10.7</v>
      </c>
      <c r="J151" s="120">
        <f t="shared" si="37"/>
        <v>66.3</v>
      </c>
      <c r="L151" s="99" t="s">
        <v>255</v>
      </c>
      <c r="M151" s="99">
        <v>1.5</v>
      </c>
      <c r="N151" s="99">
        <v>8.5</v>
      </c>
      <c r="O151" s="189">
        <v>26.666666666666668</v>
      </c>
      <c r="P151" s="189">
        <v>11.899999999999999</v>
      </c>
      <c r="Q151" s="189">
        <v>88.6</v>
      </c>
      <c r="S151" s="189">
        <f t="shared" si="38"/>
        <v>0</v>
      </c>
      <c r="T151" s="189">
        <f t="shared" si="39"/>
        <v>0</v>
      </c>
      <c r="U151" s="189">
        <f t="shared" si="40"/>
        <v>0</v>
      </c>
      <c r="W151" s="99" t="s">
        <v>255</v>
      </c>
      <c r="X151" s="99">
        <v>3</v>
      </c>
      <c r="Y151" s="99">
        <v>7.5</v>
      </c>
      <c r="Z151" s="300">
        <v>26.037735849056602</v>
      </c>
      <c r="AA151" s="300">
        <v>25.1</v>
      </c>
      <c r="AB151" s="300">
        <v>82.699999999999989</v>
      </c>
      <c r="AD151" s="300">
        <f t="shared" si="42"/>
        <v>0.92145677928916214</v>
      </c>
      <c r="AE151" s="300">
        <f t="shared" si="43"/>
        <v>-0.5</v>
      </c>
      <c r="AF151" s="300">
        <f t="shared" si="44"/>
        <v>16.799999999999983</v>
      </c>
      <c r="AH151" s="99" t="s">
        <v>255</v>
      </c>
      <c r="AI151" s="99">
        <v>4.5</v>
      </c>
      <c r="AJ151" s="99">
        <v>7.5</v>
      </c>
      <c r="AK151" s="361">
        <v>26.582278481012658</v>
      </c>
      <c r="AL151" s="361">
        <v>35.6</v>
      </c>
      <c r="AM151" s="361">
        <v>87.1</v>
      </c>
      <c r="AN151" s="393"/>
      <c r="AO151" s="361">
        <f t="shared" si="32"/>
        <v>0.67318757192174772</v>
      </c>
      <c r="AP151" s="361">
        <f t="shared" si="33"/>
        <v>15.600000000000001</v>
      </c>
      <c r="AQ151" s="361">
        <f t="shared" si="34"/>
        <v>0.79999999999999716</v>
      </c>
      <c r="AS151" s="361" t="str">
        <f t="shared" si="41"/>
        <v>Warm 봄 Bright</v>
      </c>
    </row>
    <row r="152" spans="2:45" x14ac:dyDescent="0.4">
      <c r="B152" s="99" t="s">
        <v>255</v>
      </c>
      <c r="C152" s="99">
        <v>6</v>
      </c>
      <c r="D152" s="99">
        <v>1.5</v>
      </c>
      <c r="E152" s="168">
        <v>173</v>
      </c>
      <c r="F152" s="168">
        <v>158</v>
      </c>
      <c r="G152" s="168">
        <v>146</v>
      </c>
      <c r="H152" s="169">
        <f t="shared" si="35"/>
        <v>26.666666666666668</v>
      </c>
      <c r="I152" s="169">
        <f t="shared" si="36"/>
        <v>15.6</v>
      </c>
      <c r="J152" s="169">
        <f t="shared" si="37"/>
        <v>67.800000000000011</v>
      </c>
      <c r="L152" s="99" t="s">
        <v>255</v>
      </c>
      <c r="M152" s="99">
        <v>8.5</v>
      </c>
      <c r="N152" s="99">
        <v>2</v>
      </c>
      <c r="O152" s="231">
        <v>26.666666666666668</v>
      </c>
      <c r="P152" s="231">
        <v>15.7</v>
      </c>
      <c r="Q152" s="231">
        <v>90.2</v>
      </c>
      <c r="S152" s="231">
        <f t="shared" si="38"/>
        <v>0</v>
      </c>
      <c r="T152" s="231">
        <f t="shared" si="39"/>
        <v>3.8000000000000007</v>
      </c>
      <c r="U152" s="231">
        <f t="shared" si="40"/>
        <v>1.6000000000000085</v>
      </c>
      <c r="W152" s="99" t="s">
        <v>255</v>
      </c>
      <c r="X152" s="99">
        <v>7</v>
      </c>
      <c r="Y152" s="99">
        <v>3</v>
      </c>
      <c r="Z152" s="300">
        <v>26.037735849056602</v>
      </c>
      <c r="AA152" s="300">
        <v>25.1</v>
      </c>
      <c r="AB152" s="300">
        <v>82.699999999999989</v>
      </c>
      <c r="AD152" s="300">
        <f t="shared" si="42"/>
        <v>0</v>
      </c>
      <c r="AE152" s="300">
        <f t="shared" si="43"/>
        <v>0</v>
      </c>
      <c r="AF152" s="300">
        <f t="shared" si="44"/>
        <v>0</v>
      </c>
      <c r="AH152" s="99" t="s">
        <v>255</v>
      </c>
      <c r="AI152" s="99">
        <v>7.5</v>
      </c>
      <c r="AJ152" s="99">
        <v>4.5</v>
      </c>
      <c r="AK152" s="361">
        <v>26.582278481012658</v>
      </c>
      <c r="AL152" s="361">
        <v>35.6</v>
      </c>
      <c r="AM152" s="361">
        <v>87.1</v>
      </c>
      <c r="AN152" s="393"/>
      <c r="AO152" s="361">
        <f t="shared" si="32"/>
        <v>0</v>
      </c>
      <c r="AP152" s="361">
        <f t="shared" si="33"/>
        <v>0</v>
      </c>
      <c r="AQ152" s="361">
        <f t="shared" si="34"/>
        <v>0</v>
      </c>
      <c r="AS152" s="361" t="str">
        <f t="shared" si="41"/>
        <v>Warm 봄 Bright</v>
      </c>
    </row>
    <row r="153" spans="2:45" x14ac:dyDescent="0.4">
      <c r="B153" s="99" t="s">
        <v>255</v>
      </c>
      <c r="C153" s="99">
        <v>6</v>
      </c>
      <c r="D153" s="99">
        <v>2</v>
      </c>
      <c r="E153" s="216">
        <v>177</v>
      </c>
      <c r="F153" s="216">
        <v>157</v>
      </c>
      <c r="G153" s="216">
        <v>142</v>
      </c>
      <c r="H153" s="217">
        <f t="shared" si="35"/>
        <v>25.714285714285715</v>
      </c>
      <c r="I153" s="217">
        <f t="shared" si="36"/>
        <v>19.8</v>
      </c>
      <c r="J153" s="217">
        <f t="shared" si="37"/>
        <v>69.399999999999991</v>
      </c>
      <c r="L153" s="99" t="s">
        <v>255</v>
      </c>
      <c r="M153" s="99">
        <v>2</v>
      </c>
      <c r="N153" s="99">
        <v>8.5</v>
      </c>
      <c r="O153" s="231">
        <v>26.666666666666668</v>
      </c>
      <c r="P153" s="231">
        <v>15.7</v>
      </c>
      <c r="Q153" s="231">
        <v>90.2</v>
      </c>
      <c r="S153" s="231">
        <f t="shared" si="38"/>
        <v>0</v>
      </c>
      <c r="T153" s="231">
        <f t="shared" si="39"/>
        <v>0</v>
      </c>
      <c r="U153" s="231">
        <f t="shared" si="40"/>
        <v>0</v>
      </c>
      <c r="W153" s="99" t="s">
        <v>255</v>
      </c>
      <c r="X153" s="99">
        <v>2</v>
      </c>
      <c r="Y153" s="99">
        <v>5</v>
      </c>
      <c r="Z153" s="206">
        <v>24.705882352941178</v>
      </c>
      <c r="AA153" s="206">
        <v>24.6</v>
      </c>
      <c r="AB153" s="206">
        <v>54.1</v>
      </c>
      <c r="AD153" s="206">
        <f t="shared" si="42"/>
        <v>-1.3318534961154249</v>
      </c>
      <c r="AE153" s="206">
        <f t="shared" si="43"/>
        <v>-0.5</v>
      </c>
      <c r="AF153" s="206">
        <f t="shared" si="44"/>
        <v>-28.599999999999987</v>
      </c>
      <c r="AH153" s="99" t="s">
        <v>255</v>
      </c>
      <c r="AI153" s="99">
        <v>1</v>
      </c>
      <c r="AJ153" s="99">
        <v>8.5</v>
      </c>
      <c r="AK153" s="138">
        <v>28.421052631578949</v>
      </c>
      <c r="AL153" s="138">
        <v>8.6</v>
      </c>
      <c r="AM153" s="138">
        <v>87.1</v>
      </c>
      <c r="AN153" s="393"/>
      <c r="AO153" s="138">
        <f t="shared" si="32"/>
        <v>1.8387741505662909</v>
      </c>
      <c r="AP153" s="138">
        <f t="shared" si="33"/>
        <v>-27</v>
      </c>
      <c r="AQ153" s="138">
        <f t="shared" si="34"/>
        <v>0</v>
      </c>
      <c r="AS153" s="138" t="str">
        <f t="shared" si="41"/>
        <v>Warm 봄 Light</v>
      </c>
    </row>
    <row r="154" spans="2:45" x14ac:dyDescent="0.4">
      <c r="B154" s="99" t="s">
        <v>255</v>
      </c>
      <c r="C154" s="99">
        <v>6</v>
      </c>
      <c r="D154" s="99">
        <v>2.5</v>
      </c>
      <c r="E154" s="257">
        <v>181</v>
      </c>
      <c r="F154" s="257">
        <v>156</v>
      </c>
      <c r="G154" s="257">
        <v>137</v>
      </c>
      <c r="H154" s="258">
        <f t="shared" si="35"/>
        <v>25.90909090909091</v>
      </c>
      <c r="I154" s="258">
        <f t="shared" si="36"/>
        <v>24.3</v>
      </c>
      <c r="J154" s="258">
        <f t="shared" si="37"/>
        <v>71</v>
      </c>
      <c r="L154" s="99" t="s">
        <v>255</v>
      </c>
      <c r="M154" s="99">
        <v>9</v>
      </c>
      <c r="N154" s="99">
        <v>1</v>
      </c>
      <c r="O154" s="143">
        <v>26.666666666666668</v>
      </c>
      <c r="P154" s="143">
        <v>7.7</v>
      </c>
      <c r="Q154" s="143">
        <v>92.2</v>
      </c>
      <c r="S154" s="143">
        <f t="shared" si="38"/>
        <v>0</v>
      </c>
      <c r="T154" s="143">
        <f t="shared" si="39"/>
        <v>-7.9999999999999991</v>
      </c>
      <c r="U154" s="143">
        <f t="shared" si="40"/>
        <v>2</v>
      </c>
      <c r="W154" s="99" t="s">
        <v>255</v>
      </c>
      <c r="X154" s="99">
        <v>4.5</v>
      </c>
      <c r="Y154" s="99">
        <v>2</v>
      </c>
      <c r="Z154" s="206">
        <v>24.705882352941178</v>
      </c>
      <c r="AA154" s="206">
        <v>24.6</v>
      </c>
      <c r="AB154" s="206">
        <v>54.1</v>
      </c>
      <c r="AD154" s="206">
        <f t="shared" si="42"/>
        <v>0</v>
      </c>
      <c r="AE154" s="206">
        <f t="shared" si="43"/>
        <v>0</v>
      </c>
      <c r="AF154" s="206">
        <f t="shared" si="44"/>
        <v>0</v>
      </c>
      <c r="AH154" s="99" t="s">
        <v>255</v>
      </c>
      <c r="AI154" s="99">
        <v>8.5</v>
      </c>
      <c r="AJ154" s="99">
        <v>1</v>
      </c>
      <c r="AK154" s="138">
        <v>28.421052631578949</v>
      </c>
      <c r="AL154" s="138">
        <v>8.6</v>
      </c>
      <c r="AM154" s="138">
        <v>87.1</v>
      </c>
      <c r="AN154" s="393"/>
      <c r="AO154" s="138">
        <f t="shared" si="32"/>
        <v>0</v>
      </c>
      <c r="AP154" s="138">
        <f t="shared" si="33"/>
        <v>0</v>
      </c>
      <c r="AQ154" s="138">
        <f t="shared" si="34"/>
        <v>0</v>
      </c>
      <c r="AS154" s="138" t="str">
        <f t="shared" si="41"/>
        <v>Warm 봄 Light</v>
      </c>
    </row>
    <row r="155" spans="2:45" x14ac:dyDescent="0.4">
      <c r="B155" s="99" t="s">
        <v>255</v>
      </c>
      <c r="C155" s="99">
        <v>6</v>
      </c>
      <c r="D155" s="99">
        <v>3</v>
      </c>
      <c r="E155" s="293">
        <v>184</v>
      </c>
      <c r="F155" s="293">
        <v>155</v>
      </c>
      <c r="G155" s="293">
        <v>133</v>
      </c>
      <c r="H155" s="294">
        <f t="shared" si="35"/>
        <v>25.882352941176471</v>
      </c>
      <c r="I155" s="294">
        <f t="shared" si="36"/>
        <v>27.700000000000003</v>
      </c>
      <c r="J155" s="294">
        <f t="shared" si="37"/>
        <v>72.2</v>
      </c>
      <c r="L155" s="99" t="s">
        <v>255</v>
      </c>
      <c r="M155" s="99">
        <v>1</v>
      </c>
      <c r="N155" s="99">
        <v>9</v>
      </c>
      <c r="O155" s="143">
        <v>26.666666666666668</v>
      </c>
      <c r="P155" s="143">
        <v>7.7</v>
      </c>
      <c r="Q155" s="143">
        <v>92.2</v>
      </c>
      <c r="S155" s="143">
        <f t="shared" si="38"/>
        <v>0</v>
      </c>
      <c r="T155" s="143">
        <f t="shared" si="39"/>
        <v>0</v>
      </c>
      <c r="U155" s="143">
        <f t="shared" si="40"/>
        <v>0</v>
      </c>
      <c r="W155" s="99" t="s">
        <v>255</v>
      </c>
      <c r="X155" s="99">
        <v>2.5</v>
      </c>
      <c r="Y155" s="99">
        <v>6.5</v>
      </c>
      <c r="Z155" s="258">
        <v>25.90909090909091</v>
      </c>
      <c r="AA155" s="258">
        <v>24.3</v>
      </c>
      <c r="AB155" s="258">
        <v>71</v>
      </c>
      <c r="AD155" s="258">
        <f t="shared" si="42"/>
        <v>1.2032085561497325</v>
      </c>
      <c r="AE155" s="258">
        <f t="shared" si="43"/>
        <v>-0.30000000000000071</v>
      </c>
      <c r="AF155" s="258">
        <f t="shared" si="44"/>
        <v>16.899999999999999</v>
      </c>
      <c r="AH155" s="99" t="s">
        <v>255</v>
      </c>
      <c r="AI155" s="99">
        <v>7</v>
      </c>
      <c r="AJ155" s="99">
        <v>7</v>
      </c>
      <c r="AK155" s="215">
        <v>27.692307692307693</v>
      </c>
      <c r="AL155" s="215">
        <v>52.5</v>
      </c>
      <c r="AM155" s="215">
        <v>87.5</v>
      </c>
      <c r="AN155" s="393"/>
      <c r="AO155" s="215">
        <f t="shared" si="32"/>
        <v>-0.72874493927125528</v>
      </c>
      <c r="AP155" s="215">
        <f t="shared" si="33"/>
        <v>43.9</v>
      </c>
      <c r="AQ155" s="215">
        <f t="shared" si="34"/>
        <v>0.40000000000000568</v>
      </c>
      <c r="AS155" s="215" t="str">
        <f t="shared" si="41"/>
        <v>Warm 가을 Mute</v>
      </c>
    </row>
    <row r="156" spans="2:45" x14ac:dyDescent="0.4">
      <c r="B156" s="99" t="s">
        <v>255</v>
      </c>
      <c r="C156" s="99">
        <v>6</v>
      </c>
      <c r="D156" s="99">
        <v>3.5</v>
      </c>
      <c r="E156" s="326">
        <v>188</v>
      </c>
      <c r="F156" s="326">
        <v>154</v>
      </c>
      <c r="G156" s="326">
        <v>128</v>
      </c>
      <c r="H156" s="327">
        <f t="shared" si="35"/>
        <v>26</v>
      </c>
      <c r="I156" s="327">
        <f t="shared" si="36"/>
        <v>31.900000000000002</v>
      </c>
      <c r="J156" s="327">
        <f t="shared" si="37"/>
        <v>73.7</v>
      </c>
      <c r="L156" s="99" t="s">
        <v>255</v>
      </c>
      <c r="M156" s="99">
        <v>5.5</v>
      </c>
      <c r="N156" s="99">
        <v>6.5</v>
      </c>
      <c r="O156" s="280">
        <v>26.739130434782609</v>
      </c>
      <c r="P156" s="280">
        <v>45.800000000000004</v>
      </c>
      <c r="Q156" s="280">
        <v>78.8</v>
      </c>
      <c r="S156" s="280">
        <f t="shared" si="38"/>
        <v>7.2463768115941463E-2</v>
      </c>
      <c r="T156" s="280">
        <f t="shared" si="39"/>
        <v>38.1</v>
      </c>
      <c r="U156" s="280">
        <f t="shared" si="40"/>
        <v>-13.400000000000006</v>
      </c>
      <c r="W156" s="99" t="s">
        <v>255</v>
      </c>
      <c r="X156" s="99">
        <v>6</v>
      </c>
      <c r="Y156" s="99">
        <v>2.5</v>
      </c>
      <c r="Z156" s="258">
        <v>25.90909090909091</v>
      </c>
      <c r="AA156" s="258">
        <v>24.3</v>
      </c>
      <c r="AB156" s="258">
        <v>71</v>
      </c>
      <c r="AD156" s="258">
        <f t="shared" si="42"/>
        <v>0</v>
      </c>
      <c r="AE156" s="258">
        <f t="shared" si="43"/>
        <v>0</v>
      </c>
      <c r="AF156" s="258">
        <f t="shared" si="44"/>
        <v>0</v>
      </c>
      <c r="AH156" s="99" t="s">
        <v>255</v>
      </c>
      <c r="AI156" s="99">
        <v>3</v>
      </c>
      <c r="AJ156" s="99">
        <v>8</v>
      </c>
      <c r="AK156" s="302">
        <v>26.037735849056602</v>
      </c>
      <c r="AL156" s="302">
        <v>23.7</v>
      </c>
      <c r="AM156" s="302">
        <v>87.8</v>
      </c>
      <c r="AN156" s="393"/>
      <c r="AO156" s="302">
        <f t="shared" si="32"/>
        <v>-1.654571843251091</v>
      </c>
      <c r="AP156" s="302">
        <f t="shared" si="33"/>
        <v>-28.8</v>
      </c>
      <c r="AQ156" s="302">
        <f t="shared" si="34"/>
        <v>0.29999999999999716</v>
      </c>
      <c r="AS156" s="302" t="str">
        <f t="shared" si="41"/>
        <v>Warm 봄 Light</v>
      </c>
    </row>
    <row r="157" spans="2:45" x14ac:dyDescent="0.4">
      <c r="B157" s="99" t="s">
        <v>255</v>
      </c>
      <c r="C157" s="99">
        <v>6</v>
      </c>
      <c r="D157" s="99">
        <v>4</v>
      </c>
      <c r="E157" s="398">
        <v>135</v>
      </c>
      <c r="F157" s="398">
        <v>84</v>
      </c>
      <c r="G157" s="398">
        <v>44</v>
      </c>
      <c r="H157" s="112">
        <f t="shared" si="35"/>
        <v>26.373626373626372</v>
      </c>
      <c r="I157" s="112">
        <f t="shared" si="36"/>
        <v>67.400000000000006</v>
      </c>
      <c r="J157" s="112">
        <f t="shared" si="37"/>
        <v>52.900000000000006</v>
      </c>
      <c r="L157" s="99" t="s">
        <v>255</v>
      </c>
      <c r="M157" s="99">
        <v>5</v>
      </c>
      <c r="N157" s="99">
        <v>6</v>
      </c>
      <c r="O157" s="286">
        <v>26.746987951807228</v>
      </c>
      <c r="P157" s="286">
        <v>45.1</v>
      </c>
      <c r="Q157" s="286">
        <v>72.2</v>
      </c>
      <c r="S157" s="286">
        <f t="shared" si="38"/>
        <v>7.8575170246182324E-3</v>
      </c>
      <c r="T157" s="286">
        <f t="shared" si="39"/>
        <v>-0.70000000000000284</v>
      </c>
      <c r="U157" s="286">
        <f t="shared" si="40"/>
        <v>-6.5999999999999943</v>
      </c>
      <c r="W157" s="99" t="s">
        <v>255</v>
      </c>
      <c r="X157" s="99">
        <v>1.5</v>
      </c>
      <c r="Y157" s="99">
        <v>4</v>
      </c>
      <c r="Z157" s="100">
        <v>23.076923076923077</v>
      </c>
      <c r="AA157" s="100">
        <v>23.9</v>
      </c>
      <c r="AB157" s="100">
        <v>42.699999999999996</v>
      </c>
      <c r="AD157" s="100">
        <f t="shared" si="42"/>
        <v>-2.8321678321678334</v>
      </c>
      <c r="AE157" s="100">
        <f t="shared" si="43"/>
        <v>-0.40000000000000213</v>
      </c>
      <c r="AF157" s="100">
        <f t="shared" si="44"/>
        <v>-28.300000000000004</v>
      </c>
      <c r="AH157" s="99" t="s">
        <v>255</v>
      </c>
      <c r="AI157" s="99">
        <v>8</v>
      </c>
      <c r="AJ157" s="99">
        <v>3</v>
      </c>
      <c r="AK157" s="302">
        <v>26.037735849056602</v>
      </c>
      <c r="AL157" s="302">
        <v>23.7</v>
      </c>
      <c r="AM157" s="302">
        <v>87.8</v>
      </c>
      <c r="AN157" s="393"/>
      <c r="AO157" s="302">
        <f t="shared" si="32"/>
        <v>0</v>
      </c>
      <c r="AP157" s="302">
        <f t="shared" si="33"/>
        <v>0</v>
      </c>
      <c r="AQ157" s="302">
        <f t="shared" si="34"/>
        <v>0</v>
      </c>
      <c r="AS157" s="302" t="str">
        <f t="shared" si="41"/>
        <v>Warm 봄 Light</v>
      </c>
    </row>
    <row r="158" spans="2:45" x14ac:dyDescent="0.4">
      <c r="B158" s="99" t="s">
        <v>255</v>
      </c>
      <c r="C158" s="99">
        <v>6</v>
      </c>
      <c r="D158" s="99">
        <v>4.5</v>
      </c>
      <c r="E158" s="399">
        <v>149</v>
      </c>
      <c r="F158" s="399">
        <v>97</v>
      </c>
      <c r="G158" s="399">
        <v>55</v>
      </c>
      <c r="H158" s="130">
        <f t="shared" si="35"/>
        <v>26.808510638297872</v>
      </c>
      <c r="I158" s="130">
        <f t="shared" si="36"/>
        <v>63.1</v>
      </c>
      <c r="J158" s="130">
        <f t="shared" si="37"/>
        <v>58.4</v>
      </c>
      <c r="L158" s="99" t="s">
        <v>255</v>
      </c>
      <c r="M158" s="99">
        <v>6</v>
      </c>
      <c r="N158" s="99">
        <v>4.5</v>
      </c>
      <c r="O158" s="130">
        <v>26.808510638297872</v>
      </c>
      <c r="P158" s="130">
        <v>63.1</v>
      </c>
      <c r="Q158" s="130">
        <v>58.4</v>
      </c>
      <c r="S158" s="130">
        <f t="shared" si="38"/>
        <v>6.1522686490643963E-2</v>
      </c>
      <c r="T158" s="130">
        <f t="shared" si="39"/>
        <v>18</v>
      </c>
      <c r="U158" s="130">
        <f t="shared" si="40"/>
        <v>-13.800000000000004</v>
      </c>
      <c r="W158" s="99" t="s">
        <v>255</v>
      </c>
      <c r="X158" s="99">
        <v>4</v>
      </c>
      <c r="Y158" s="99">
        <v>1.5</v>
      </c>
      <c r="Z158" s="100">
        <v>23.076923076923077</v>
      </c>
      <c r="AA158" s="100">
        <v>23.9</v>
      </c>
      <c r="AB158" s="100">
        <v>42.699999999999996</v>
      </c>
      <c r="AD158" s="100">
        <f t="shared" si="42"/>
        <v>0</v>
      </c>
      <c r="AE158" s="100">
        <f t="shared" si="43"/>
        <v>0</v>
      </c>
      <c r="AF158" s="100">
        <f t="shared" si="44"/>
        <v>0</v>
      </c>
      <c r="AH158" s="99" t="s">
        <v>255</v>
      </c>
      <c r="AI158" s="99">
        <v>5</v>
      </c>
      <c r="AJ158" s="99">
        <v>7.5</v>
      </c>
      <c r="AK158" s="335">
        <v>26.896551724137932</v>
      </c>
      <c r="AL158" s="335">
        <v>38.700000000000003</v>
      </c>
      <c r="AM158" s="335">
        <v>88.2</v>
      </c>
      <c r="AN158" s="393"/>
      <c r="AO158" s="335">
        <f t="shared" si="32"/>
        <v>0.85881587508132995</v>
      </c>
      <c r="AP158" s="335">
        <f t="shared" si="33"/>
        <v>15.000000000000004</v>
      </c>
      <c r="AQ158" s="335">
        <f t="shared" si="34"/>
        <v>0.40000000000000568</v>
      </c>
      <c r="AS158" s="335" t="str">
        <f t="shared" si="41"/>
        <v>Warm 봄 Bright</v>
      </c>
    </row>
    <row r="159" spans="2:45" x14ac:dyDescent="0.4">
      <c r="B159" s="99" t="s">
        <v>255</v>
      </c>
      <c r="C159" s="99">
        <v>6</v>
      </c>
      <c r="D159" s="99">
        <v>5</v>
      </c>
      <c r="E159" s="400">
        <v>163</v>
      </c>
      <c r="F159" s="400">
        <v>110</v>
      </c>
      <c r="G159" s="400">
        <v>67</v>
      </c>
      <c r="H159" s="159">
        <f t="shared" si="35"/>
        <v>26.875</v>
      </c>
      <c r="I159" s="159">
        <f t="shared" si="36"/>
        <v>58.9</v>
      </c>
      <c r="J159" s="159">
        <f t="shared" si="37"/>
        <v>63.9</v>
      </c>
      <c r="L159" s="99" t="s">
        <v>255</v>
      </c>
      <c r="M159" s="99">
        <v>9</v>
      </c>
      <c r="N159" s="99">
        <v>2.5</v>
      </c>
      <c r="O159" s="272">
        <v>26.808510638297872</v>
      </c>
      <c r="P159" s="272">
        <v>19</v>
      </c>
      <c r="Q159" s="272">
        <v>97.3</v>
      </c>
      <c r="S159" s="272">
        <f t="shared" si="38"/>
        <v>0</v>
      </c>
      <c r="T159" s="272">
        <f t="shared" si="39"/>
        <v>-44.1</v>
      </c>
      <c r="U159" s="272">
        <f t="shared" si="40"/>
        <v>38.9</v>
      </c>
      <c r="W159" s="99" t="s">
        <v>255</v>
      </c>
      <c r="X159" s="99">
        <v>3</v>
      </c>
      <c r="Y159" s="99">
        <v>8</v>
      </c>
      <c r="Z159" s="302">
        <v>26.037735849056602</v>
      </c>
      <c r="AA159" s="302">
        <v>23.7</v>
      </c>
      <c r="AB159" s="302">
        <v>87.8</v>
      </c>
      <c r="AD159" s="302">
        <f t="shared" si="42"/>
        <v>2.9608127721335258</v>
      </c>
      <c r="AE159" s="302">
        <f t="shared" si="43"/>
        <v>-0.19999999999999929</v>
      </c>
      <c r="AF159" s="302">
        <f t="shared" si="44"/>
        <v>45.1</v>
      </c>
      <c r="AH159" s="99" t="s">
        <v>255</v>
      </c>
      <c r="AI159" s="99">
        <v>7.5</v>
      </c>
      <c r="AJ159" s="99">
        <v>5</v>
      </c>
      <c r="AK159" s="335">
        <v>26.896551724137932</v>
      </c>
      <c r="AL159" s="335">
        <v>38.700000000000003</v>
      </c>
      <c r="AM159" s="335">
        <v>88.2</v>
      </c>
      <c r="AN159" s="393"/>
      <c r="AO159" s="335">
        <f t="shared" si="32"/>
        <v>0</v>
      </c>
      <c r="AP159" s="335">
        <f t="shared" si="33"/>
        <v>0</v>
      </c>
      <c r="AQ159" s="335">
        <f t="shared" si="34"/>
        <v>0</v>
      </c>
      <c r="AS159" s="335" t="str">
        <f t="shared" si="41"/>
        <v>Warm 봄 Bright</v>
      </c>
    </row>
    <row r="160" spans="2:45" x14ac:dyDescent="0.4">
      <c r="B160" s="99" t="s">
        <v>255</v>
      </c>
      <c r="C160" s="99">
        <v>6</v>
      </c>
      <c r="D160" s="99">
        <v>5.5</v>
      </c>
      <c r="E160" s="401">
        <v>176</v>
      </c>
      <c r="F160" s="401">
        <v>123</v>
      </c>
      <c r="G160" s="401">
        <v>79</v>
      </c>
      <c r="H160" s="191">
        <f t="shared" si="35"/>
        <v>27.216494845360824</v>
      </c>
      <c r="I160" s="191">
        <f t="shared" si="36"/>
        <v>55.1</v>
      </c>
      <c r="J160" s="191">
        <f t="shared" si="37"/>
        <v>69</v>
      </c>
      <c r="L160" s="99" t="s">
        <v>255</v>
      </c>
      <c r="M160" s="99">
        <v>2.5</v>
      </c>
      <c r="N160" s="99">
        <v>9</v>
      </c>
      <c r="O160" s="272">
        <v>26.808510638297872</v>
      </c>
      <c r="P160" s="272">
        <v>19</v>
      </c>
      <c r="Q160" s="272">
        <v>97.3</v>
      </c>
      <c r="S160" s="272">
        <f t="shared" si="38"/>
        <v>0</v>
      </c>
      <c r="T160" s="272">
        <f t="shared" si="39"/>
        <v>0</v>
      </c>
      <c r="U160" s="272">
        <f t="shared" si="40"/>
        <v>0</v>
      </c>
      <c r="W160" s="99" t="s">
        <v>255</v>
      </c>
      <c r="X160" s="99">
        <v>8</v>
      </c>
      <c r="Y160" s="99">
        <v>3</v>
      </c>
      <c r="Z160" s="302">
        <v>26.037735849056602</v>
      </c>
      <c r="AA160" s="302">
        <v>23.7</v>
      </c>
      <c r="AB160" s="302">
        <v>87.8</v>
      </c>
      <c r="AD160" s="302">
        <f t="shared" si="42"/>
        <v>0</v>
      </c>
      <c r="AE160" s="302">
        <f t="shared" si="43"/>
        <v>0</v>
      </c>
      <c r="AF160" s="302">
        <f t="shared" si="44"/>
        <v>0</v>
      </c>
      <c r="AH160" s="99" t="s">
        <v>255</v>
      </c>
      <c r="AI160" s="99">
        <v>1.5</v>
      </c>
      <c r="AJ160" s="99">
        <v>8.5</v>
      </c>
      <c r="AK160" s="189">
        <v>26.666666666666668</v>
      </c>
      <c r="AL160" s="189">
        <v>11.899999999999999</v>
      </c>
      <c r="AM160" s="189">
        <v>88.6</v>
      </c>
      <c r="AN160" s="393"/>
      <c r="AO160" s="189">
        <f t="shared" si="32"/>
        <v>-0.22988505747126453</v>
      </c>
      <c r="AP160" s="189">
        <f t="shared" si="33"/>
        <v>-26.800000000000004</v>
      </c>
      <c r="AQ160" s="189">
        <f t="shared" si="34"/>
        <v>0.39999999999999147</v>
      </c>
      <c r="AS160" s="189" t="str">
        <f t="shared" si="41"/>
        <v>Warm 봄 Light</v>
      </c>
    </row>
    <row r="161" spans="2:45" x14ac:dyDescent="0.4">
      <c r="B161" s="99" t="s">
        <v>255</v>
      </c>
      <c r="C161" s="99">
        <v>6</v>
      </c>
      <c r="D161" s="99">
        <v>6</v>
      </c>
      <c r="E161" s="402">
        <v>190</v>
      </c>
      <c r="F161" s="402">
        <v>136</v>
      </c>
      <c r="G161" s="402">
        <v>92</v>
      </c>
      <c r="H161" s="225">
        <f t="shared" si="35"/>
        <v>26.938775510204081</v>
      </c>
      <c r="I161" s="225">
        <f t="shared" si="36"/>
        <v>51.6</v>
      </c>
      <c r="J161" s="225">
        <f t="shared" si="37"/>
        <v>74.5</v>
      </c>
      <c r="L161" s="99" t="s">
        <v>255</v>
      </c>
      <c r="M161" s="99">
        <v>5</v>
      </c>
      <c r="N161" s="99">
        <v>7</v>
      </c>
      <c r="O161" s="320">
        <v>26.823529411764707</v>
      </c>
      <c r="P161" s="320">
        <v>40.300000000000004</v>
      </c>
      <c r="Q161" s="320">
        <v>82.699999999999989</v>
      </c>
      <c r="S161" s="320">
        <f t="shared" si="38"/>
        <v>1.5018773466835E-2</v>
      </c>
      <c r="T161" s="320">
        <f t="shared" si="39"/>
        <v>21.300000000000004</v>
      </c>
      <c r="U161" s="320">
        <f t="shared" si="40"/>
        <v>-14.600000000000009</v>
      </c>
      <c r="W161" s="99" t="s">
        <v>255</v>
      </c>
      <c r="X161" s="99">
        <v>3</v>
      </c>
      <c r="Y161" s="99">
        <v>8.5</v>
      </c>
      <c r="Z161" s="305">
        <v>27.272727272727273</v>
      </c>
      <c r="AA161" s="305">
        <v>23.1</v>
      </c>
      <c r="AB161" s="305">
        <v>93.300000000000011</v>
      </c>
      <c r="AD161" s="305">
        <f t="shared" si="42"/>
        <v>1.2349914236706709</v>
      </c>
      <c r="AE161" s="305">
        <f t="shared" si="43"/>
        <v>-0.59999999999999787</v>
      </c>
      <c r="AF161" s="305">
        <f t="shared" si="44"/>
        <v>5.5000000000000142</v>
      </c>
      <c r="AH161" s="99" t="s">
        <v>255</v>
      </c>
      <c r="AI161" s="99">
        <v>8.5</v>
      </c>
      <c r="AJ161" s="99">
        <v>1.5</v>
      </c>
      <c r="AK161" s="189">
        <v>26.666666666666668</v>
      </c>
      <c r="AL161" s="189">
        <v>11.899999999999999</v>
      </c>
      <c r="AM161" s="189">
        <v>88.6</v>
      </c>
      <c r="AN161" s="393"/>
      <c r="AO161" s="189">
        <f t="shared" si="32"/>
        <v>0</v>
      </c>
      <c r="AP161" s="189">
        <f t="shared" si="33"/>
        <v>0</v>
      </c>
      <c r="AQ161" s="189">
        <f t="shared" si="34"/>
        <v>0</v>
      </c>
      <c r="AS161" s="189" t="str">
        <f t="shared" si="41"/>
        <v>Warm 봄 Light</v>
      </c>
    </row>
    <row r="162" spans="2:45" x14ac:dyDescent="0.4">
      <c r="B162" s="99" t="s">
        <v>255</v>
      </c>
      <c r="C162" s="99">
        <v>6</v>
      </c>
      <c r="D162" s="99">
        <v>6.5</v>
      </c>
      <c r="E162" s="403">
        <v>204</v>
      </c>
      <c r="F162" s="403">
        <v>149</v>
      </c>
      <c r="G162" s="403">
        <v>104</v>
      </c>
      <c r="H162" s="248">
        <f t="shared" si="35"/>
        <v>27</v>
      </c>
      <c r="I162" s="248">
        <f t="shared" si="36"/>
        <v>49</v>
      </c>
      <c r="J162" s="248">
        <f t="shared" si="37"/>
        <v>80</v>
      </c>
      <c r="L162" s="99" t="s">
        <v>255</v>
      </c>
      <c r="M162" s="99">
        <v>6</v>
      </c>
      <c r="N162" s="99">
        <v>5</v>
      </c>
      <c r="O162" s="159">
        <v>26.875</v>
      </c>
      <c r="P162" s="159">
        <v>58.9</v>
      </c>
      <c r="Q162" s="159">
        <v>63.9</v>
      </c>
      <c r="S162" s="159">
        <f t="shared" si="38"/>
        <v>5.1470588235293491E-2</v>
      </c>
      <c r="T162" s="159">
        <f t="shared" si="39"/>
        <v>18.599999999999994</v>
      </c>
      <c r="U162" s="159">
        <f t="shared" si="40"/>
        <v>-18.79999999999999</v>
      </c>
      <c r="W162" s="99" t="s">
        <v>255</v>
      </c>
      <c r="X162" s="99">
        <v>8.5</v>
      </c>
      <c r="Y162" s="99">
        <v>3</v>
      </c>
      <c r="Z162" s="305">
        <v>27.272727272727273</v>
      </c>
      <c r="AA162" s="305">
        <v>23.1</v>
      </c>
      <c r="AB162" s="305">
        <v>93.300000000000011</v>
      </c>
      <c r="AD162" s="305">
        <f t="shared" si="42"/>
        <v>0</v>
      </c>
      <c r="AE162" s="305">
        <f t="shared" si="43"/>
        <v>0</v>
      </c>
      <c r="AF162" s="305">
        <f t="shared" si="44"/>
        <v>0</v>
      </c>
      <c r="AH162" s="99" t="s">
        <v>255</v>
      </c>
      <c r="AI162" s="99">
        <v>5.5</v>
      </c>
      <c r="AJ162" s="99">
        <v>7.5</v>
      </c>
      <c r="AK162" s="313">
        <v>27.157894736842106</v>
      </c>
      <c r="AL162" s="313">
        <v>41.699999999999996</v>
      </c>
      <c r="AM162" s="313">
        <v>89.4</v>
      </c>
      <c r="AN162" s="393"/>
      <c r="AO162" s="313">
        <f t="shared" si="32"/>
        <v>0.49122807017543835</v>
      </c>
      <c r="AP162" s="313">
        <f t="shared" si="33"/>
        <v>29.799999999999997</v>
      </c>
      <c r="AQ162" s="313">
        <f t="shared" si="34"/>
        <v>0.80000000000001137</v>
      </c>
      <c r="AS162" s="313" t="str">
        <f t="shared" si="41"/>
        <v>Warm 봄 Bright</v>
      </c>
    </row>
    <row r="163" spans="2:45" x14ac:dyDescent="0.4">
      <c r="B163" s="99" t="s">
        <v>255</v>
      </c>
      <c r="C163" s="99">
        <v>6</v>
      </c>
      <c r="D163" s="99">
        <v>7</v>
      </c>
      <c r="E163" s="404">
        <v>218</v>
      </c>
      <c r="F163" s="404">
        <v>162</v>
      </c>
      <c r="G163" s="404">
        <v>116</v>
      </c>
      <c r="H163" s="273">
        <f t="shared" si="35"/>
        <v>27.058823529411764</v>
      </c>
      <c r="I163" s="273">
        <f t="shared" si="36"/>
        <v>46.800000000000004</v>
      </c>
      <c r="J163" s="273">
        <f t="shared" si="37"/>
        <v>85.5</v>
      </c>
      <c r="L163" s="99" t="s">
        <v>255</v>
      </c>
      <c r="M163" s="99">
        <v>7.5</v>
      </c>
      <c r="N163" s="99">
        <v>5</v>
      </c>
      <c r="O163" s="335">
        <v>26.896551724137932</v>
      </c>
      <c r="P163" s="335">
        <v>38.700000000000003</v>
      </c>
      <c r="Q163" s="335">
        <v>88.2</v>
      </c>
      <c r="S163" s="335">
        <f t="shared" si="38"/>
        <v>2.1551724137932382E-2</v>
      </c>
      <c r="T163" s="335">
        <f t="shared" si="39"/>
        <v>-20.199999999999996</v>
      </c>
      <c r="U163" s="335">
        <f t="shared" si="40"/>
        <v>24.300000000000004</v>
      </c>
      <c r="W163" s="99" t="s">
        <v>255</v>
      </c>
      <c r="X163" s="99">
        <v>3</v>
      </c>
      <c r="Y163" s="99">
        <v>9</v>
      </c>
      <c r="Z163" s="308">
        <v>26.896551724137932</v>
      </c>
      <c r="AA163" s="308">
        <v>22.900000000000002</v>
      </c>
      <c r="AB163" s="308">
        <v>99.2</v>
      </c>
      <c r="AD163" s="308">
        <f t="shared" si="42"/>
        <v>-0.37617554858934099</v>
      </c>
      <c r="AE163" s="308">
        <f t="shared" si="43"/>
        <v>-0.19999999999999929</v>
      </c>
      <c r="AF163" s="308">
        <f t="shared" si="44"/>
        <v>5.8999999999999915</v>
      </c>
      <c r="AH163" s="99" t="s">
        <v>255</v>
      </c>
      <c r="AI163" s="99">
        <v>7.5</v>
      </c>
      <c r="AJ163" s="99">
        <v>5.5</v>
      </c>
      <c r="AK163" s="313">
        <v>27.157894736842106</v>
      </c>
      <c r="AL163" s="313">
        <v>41.699999999999996</v>
      </c>
      <c r="AM163" s="313">
        <v>89.4</v>
      </c>
      <c r="AN163" s="393"/>
      <c r="AO163" s="313">
        <f t="shared" si="32"/>
        <v>0</v>
      </c>
      <c r="AP163" s="313">
        <f t="shared" si="33"/>
        <v>0</v>
      </c>
      <c r="AQ163" s="313">
        <f t="shared" si="34"/>
        <v>0</v>
      </c>
      <c r="AS163" s="313" t="str">
        <f t="shared" si="41"/>
        <v>Warm 봄 Bright</v>
      </c>
    </row>
    <row r="164" spans="2:45" x14ac:dyDescent="0.4">
      <c r="B164" s="99" t="s">
        <v>255</v>
      </c>
      <c r="C164" s="99">
        <v>6</v>
      </c>
      <c r="D164" s="99">
        <v>7.5</v>
      </c>
      <c r="E164" s="405">
        <v>231</v>
      </c>
      <c r="F164" s="405">
        <v>175</v>
      </c>
      <c r="G164" s="405">
        <v>128</v>
      </c>
      <c r="H164" s="288">
        <f t="shared" si="35"/>
        <v>27.378640776699029</v>
      </c>
      <c r="I164" s="288">
        <f t="shared" si="36"/>
        <v>44.6</v>
      </c>
      <c r="J164" s="288">
        <f t="shared" si="37"/>
        <v>90.600000000000009</v>
      </c>
      <c r="L164" s="99" t="s">
        <v>255</v>
      </c>
      <c r="M164" s="99">
        <v>5</v>
      </c>
      <c r="N164" s="99">
        <v>7.5</v>
      </c>
      <c r="O164" s="335">
        <v>26.896551724137932</v>
      </c>
      <c r="P164" s="335">
        <v>38.700000000000003</v>
      </c>
      <c r="Q164" s="335">
        <v>88.2</v>
      </c>
      <c r="S164" s="335">
        <f t="shared" si="38"/>
        <v>0</v>
      </c>
      <c r="T164" s="335">
        <f t="shared" si="39"/>
        <v>0</v>
      </c>
      <c r="U164" s="335">
        <f t="shared" si="40"/>
        <v>0</v>
      </c>
      <c r="W164" s="99" t="s">
        <v>255</v>
      </c>
      <c r="X164" s="99">
        <v>9</v>
      </c>
      <c r="Y164" s="99">
        <v>3</v>
      </c>
      <c r="Z164" s="308">
        <v>26.896551724137932</v>
      </c>
      <c r="AA164" s="308">
        <v>22.900000000000002</v>
      </c>
      <c r="AB164" s="308">
        <v>99.2</v>
      </c>
      <c r="AD164" s="308">
        <f t="shared" si="42"/>
        <v>0</v>
      </c>
      <c r="AE164" s="308">
        <f t="shared" si="43"/>
        <v>0</v>
      </c>
      <c r="AF164" s="308">
        <f t="shared" si="44"/>
        <v>0</v>
      </c>
      <c r="AH164" s="99" t="s">
        <v>255</v>
      </c>
      <c r="AI164" s="99">
        <v>3.5</v>
      </c>
      <c r="AJ164" s="99">
        <v>8</v>
      </c>
      <c r="AK164" s="334">
        <v>27.096774193548388</v>
      </c>
      <c r="AL164" s="334">
        <v>27.200000000000003</v>
      </c>
      <c r="AM164" s="334">
        <v>89.4</v>
      </c>
      <c r="AN164" s="393"/>
      <c r="AO164" s="334">
        <f t="shared" si="32"/>
        <v>-6.1120543293718299E-2</v>
      </c>
      <c r="AP164" s="334">
        <f t="shared" si="33"/>
        <v>-14.499999999999993</v>
      </c>
      <c r="AQ164" s="334">
        <f t="shared" si="34"/>
        <v>0</v>
      </c>
      <c r="AS164" s="334" t="str">
        <f t="shared" si="41"/>
        <v>Warm 봄 Bright</v>
      </c>
    </row>
    <row r="165" spans="2:45" x14ac:dyDescent="0.4">
      <c r="B165" s="99" t="s">
        <v>255</v>
      </c>
      <c r="C165" s="99">
        <v>6</v>
      </c>
      <c r="D165" s="99">
        <v>8</v>
      </c>
      <c r="E165" s="406">
        <v>245</v>
      </c>
      <c r="F165" s="406">
        <v>189</v>
      </c>
      <c r="G165" s="406">
        <v>141</v>
      </c>
      <c r="H165" s="306">
        <f t="shared" si="35"/>
        <v>27.692307692307693</v>
      </c>
      <c r="I165" s="306">
        <f t="shared" si="36"/>
        <v>42.4</v>
      </c>
      <c r="J165" s="306">
        <f t="shared" si="37"/>
        <v>96.1</v>
      </c>
      <c r="L165" s="99" t="s">
        <v>255</v>
      </c>
      <c r="M165" s="99">
        <v>9</v>
      </c>
      <c r="N165" s="99">
        <v>3</v>
      </c>
      <c r="O165" s="308">
        <v>26.896551724137932</v>
      </c>
      <c r="P165" s="308">
        <v>22.900000000000002</v>
      </c>
      <c r="Q165" s="308">
        <v>99.2</v>
      </c>
      <c r="S165" s="308">
        <f t="shared" si="38"/>
        <v>0</v>
      </c>
      <c r="T165" s="308">
        <f t="shared" si="39"/>
        <v>-15.8</v>
      </c>
      <c r="U165" s="308">
        <f t="shared" si="40"/>
        <v>11</v>
      </c>
      <c r="W165" s="99" t="s">
        <v>255</v>
      </c>
      <c r="X165" s="99">
        <v>2.5</v>
      </c>
      <c r="Y165" s="99">
        <v>7</v>
      </c>
      <c r="Z165" s="260">
        <v>25.90909090909091</v>
      </c>
      <c r="AA165" s="260">
        <v>22.7</v>
      </c>
      <c r="AB165" s="260">
        <v>76.099999999999994</v>
      </c>
      <c r="AD165" s="260">
        <f t="shared" si="42"/>
        <v>-0.98746081504702232</v>
      </c>
      <c r="AE165" s="260">
        <f t="shared" si="43"/>
        <v>-0.20000000000000284</v>
      </c>
      <c r="AF165" s="260">
        <f t="shared" si="44"/>
        <v>-23.100000000000009</v>
      </c>
      <c r="AH165" s="99" t="s">
        <v>255</v>
      </c>
      <c r="AI165" s="99">
        <v>8</v>
      </c>
      <c r="AJ165" s="99">
        <v>3.5</v>
      </c>
      <c r="AK165" s="334">
        <v>27.096774193548388</v>
      </c>
      <c r="AL165" s="334">
        <v>27.200000000000003</v>
      </c>
      <c r="AM165" s="334">
        <v>89.4</v>
      </c>
      <c r="AN165" s="393"/>
      <c r="AO165" s="334">
        <f t="shared" si="32"/>
        <v>0</v>
      </c>
      <c r="AP165" s="334">
        <f t="shared" si="33"/>
        <v>0</v>
      </c>
      <c r="AQ165" s="334">
        <f t="shared" si="34"/>
        <v>0</v>
      </c>
      <c r="AS165" s="334" t="str">
        <f t="shared" si="41"/>
        <v>Warm 봄 Bright</v>
      </c>
    </row>
    <row r="166" spans="2:45" x14ac:dyDescent="0.4">
      <c r="B166" s="99" t="s">
        <v>255</v>
      </c>
      <c r="C166" s="99">
        <v>6.5</v>
      </c>
      <c r="D166" s="99">
        <v>1</v>
      </c>
      <c r="E166" s="123">
        <v>182</v>
      </c>
      <c r="F166" s="123">
        <v>172</v>
      </c>
      <c r="G166" s="123">
        <v>164</v>
      </c>
      <c r="H166" s="124">
        <f t="shared" si="35"/>
        <v>26.666666666666668</v>
      </c>
      <c r="I166" s="124">
        <f t="shared" si="36"/>
        <v>9.9</v>
      </c>
      <c r="J166" s="124">
        <f t="shared" si="37"/>
        <v>71.399999999999991</v>
      </c>
      <c r="L166" s="99" t="s">
        <v>255</v>
      </c>
      <c r="M166" s="99">
        <v>3</v>
      </c>
      <c r="N166" s="99">
        <v>9</v>
      </c>
      <c r="O166" s="308">
        <v>26.896551724137932</v>
      </c>
      <c r="P166" s="308">
        <v>22.900000000000002</v>
      </c>
      <c r="Q166" s="308">
        <v>99.2</v>
      </c>
      <c r="S166" s="308">
        <f t="shared" si="38"/>
        <v>0</v>
      </c>
      <c r="T166" s="308">
        <f t="shared" si="39"/>
        <v>0</v>
      </c>
      <c r="U166" s="308">
        <f t="shared" si="40"/>
        <v>0</v>
      </c>
      <c r="W166" s="99" t="s">
        <v>255</v>
      </c>
      <c r="X166" s="99">
        <v>6.5</v>
      </c>
      <c r="Y166" s="99">
        <v>2.5</v>
      </c>
      <c r="Z166" s="260">
        <v>25.90909090909091</v>
      </c>
      <c r="AA166" s="260">
        <v>22.7</v>
      </c>
      <c r="AB166" s="260">
        <v>76.099999999999994</v>
      </c>
      <c r="AD166" s="260">
        <f t="shared" si="42"/>
        <v>0</v>
      </c>
      <c r="AE166" s="260">
        <f t="shared" si="43"/>
        <v>0</v>
      </c>
      <c r="AF166" s="260">
        <f t="shared" si="44"/>
        <v>0</v>
      </c>
      <c r="AH166" s="99" t="s">
        <v>255</v>
      </c>
      <c r="AI166" s="99">
        <v>2</v>
      </c>
      <c r="AJ166" s="99">
        <v>8.5</v>
      </c>
      <c r="AK166" s="231">
        <v>26.666666666666668</v>
      </c>
      <c r="AL166" s="231">
        <v>15.7</v>
      </c>
      <c r="AM166" s="231">
        <v>90.2</v>
      </c>
      <c r="AN166" s="393"/>
      <c r="AO166" s="231">
        <f t="shared" si="32"/>
        <v>-0.43010752688172005</v>
      </c>
      <c r="AP166" s="231">
        <f t="shared" si="33"/>
        <v>-11.500000000000004</v>
      </c>
      <c r="AQ166" s="231">
        <f t="shared" si="34"/>
        <v>0.79999999999999716</v>
      </c>
      <c r="AS166" s="231" t="str">
        <f t="shared" si="41"/>
        <v>Warm 봄 Light</v>
      </c>
    </row>
    <row r="167" spans="2:45" x14ac:dyDescent="0.4">
      <c r="B167" s="99" t="s">
        <v>255</v>
      </c>
      <c r="C167" s="99">
        <v>6.5</v>
      </c>
      <c r="D167" s="99">
        <v>1.5</v>
      </c>
      <c r="E167" s="173">
        <v>186</v>
      </c>
      <c r="F167" s="173">
        <v>171</v>
      </c>
      <c r="G167" s="173">
        <v>159</v>
      </c>
      <c r="H167" s="174">
        <f t="shared" si="35"/>
        <v>26.666666666666668</v>
      </c>
      <c r="I167" s="174">
        <f t="shared" si="36"/>
        <v>14.499999999999998</v>
      </c>
      <c r="J167" s="174">
        <f t="shared" si="37"/>
        <v>72.899999999999991</v>
      </c>
      <c r="L167" s="99" t="s">
        <v>255</v>
      </c>
      <c r="M167" s="99">
        <v>9.5</v>
      </c>
      <c r="N167" s="99">
        <v>1.5</v>
      </c>
      <c r="O167" s="197">
        <v>26.896551724137932</v>
      </c>
      <c r="P167" s="197">
        <v>11.4</v>
      </c>
      <c r="Q167" s="197">
        <v>99.6</v>
      </c>
      <c r="S167" s="197">
        <f t="shared" si="38"/>
        <v>0</v>
      </c>
      <c r="T167" s="197">
        <f t="shared" si="39"/>
        <v>-11.500000000000002</v>
      </c>
      <c r="U167" s="197">
        <f t="shared" si="40"/>
        <v>0.39999999999999147</v>
      </c>
      <c r="W167" s="99" t="s">
        <v>255</v>
      </c>
      <c r="X167" s="99">
        <v>2</v>
      </c>
      <c r="Y167" s="99">
        <v>5.5</v>
      </c>
      <c r="Z167" s="211">
        <v>24.705882352941178</v>
      </c>
      <c r="AA167" s="211">
        <v>22.5</v>
      </c>
      <c r="AB167" s="211">
        <v>59.199999999999996</v>
      </c>
      <c r="AD167" s="211">
        <f t="shared" si="42"/>
        <v>-1.2032085561497325</v>
      </c>
      <c r="AE167" s="211">
        <f t="shared" si="43"/>
        <v>-0.19999999999999929</v>
      </c>
      <c r="AF167" s="211">
        <f t="shared" si="44"/>
        <v>-16.899999999999999</v>
      </c>
      <c r="AH167" s="99" t="s">
        <v>255</v>
      </c>
      <c r="AI167" s="99">
        <v>8.5</v>
      </c>
      <c r="AJ167" s="99">
        <v>2</v>
      </c>
      <c r="AK167" s="231">
        <v>26.666666666666668</v>
      </c>
      <c r="AL167" s="231">
        <v>15.7</v>
      </c>
      <c r="AM167" s="231">
        <v>90.2</v>
      </c>
      <c r="AN167" s="393"/>
      <c r="AO167" s="231">
        <f t="shared" si="32"/>
        <v>0</v>
      </c>
      <c r="AP167" s="231">
        <f t="shared" si="33"/>
        <v>0</v>
      </c>
      <c r="AQ167" s="231">
        <f t="shared" si="34"/>
        <v>0</v>
      </c>
      <c r="AS167" s="231" t="str">
        <f t="shared" si="41"/>
        <v>Warm 봄 Light</v>
      </c>
    </row>
    <row r="168" spans="2:45" x14ac:dyDescent="0.4">
      <c r="B168" s="99" t="s">
        <v>255</v>
      </c>
      <c r="C168" s="99">
        <v>6.5</v>
      </c>
      <c r="D168" s="99">
        <v>2</v>
      </c>
      <c r="E168" s="219">
        <v>190</v>
      </c>
      <c r="F168" s="219">
        <v>170</v>
      </c>
      <c r="G168" s="219">
        <v>155</v>
      </c>
      <c r="H168" s="220">
        <f t="shared" si="35"/>
        <v>25.714285714285715</v>
      </c>
      <c r="I168" s="220">
        <f t="shared" si="36"/>
        <v>18.399999999999999</v>
      </c>
      <c r="J168" s="220">
        <f t="shared" si="37"/>
        <v>74.5</v>
      </c>
      <c r="L168" s="99" t="s">
        <v>255</v>
      </c>
      <c r="M168" s="99">
        <v>1.5</v>
      </c>
      <c r="N168" s="99">
        <v>9.5</v>
      </c>
      <c r="O168" s="197">
        <v>26.896551724137932</v>
      </c>
      <c r="P168" s="197">
        <v>11.4</v>
      </c>
      <c r="Q168" s="197">
        <v>99.6</v>
      </c>
      <c r="S168" s="197">
        <f t="shared" si="38"/>
        <v>0</v>
      </c>
      <c r="T168" s="197">
        <f t="shared" si="39"/>
        <v>0</v>
      </c>
      <c r="U168" s="197">
        <f t="shared" si="40"/>
        <v>0</v>
      </c>
      <c r="W168" s="99" t="s">
        <v>255</v>
      </c>
      <c r="X168" s="99">
        <v>5</v>
      </c>
      <c r="Y168" s="99">
        <v>2</v>
      </c>
      <c r="Z168" s="211">
        <v>24.705882352941178</v>
      </c>
      <c r="AA168" s="211">
        <v>22.5</v>
      </c>
      <c r="AB168" s="211">
        <v>59.199999999999996</v>
      </c>
      <c r="AD168" s="211">
        <f t="shared" si="42"/>
        <v>0</v>
      </c>
      <c r="AE168" s="211">
        <f t="shared" si="43"/>
        <v>0</v>
      </c>
      <c r="AF168" s="211">
        <f t="shared" si="44"/>
        <v>0</v>
      </c>
      <c r="AH168" s="99" t="s">
        <v>255</v>
      </c>
      <c r="AI168" s="99">
        <v>6</v>
      </c>
      <c r="AJ168" s="99">
        <v>7.5</v>
      </c>
      <c r="AK168" s="288">
        <v>27.378640776699029</v>
      </c>
      <c r="AL168" s="288">
        <v>44.6</v>
      </c>
      <c r="AM168" s="288">
        <v>90.600000000000009</v>
      </c>
      <c r="AN168" s="393"/>
      <c r="AO168" s="288">
        <f t="shared" si="32"/>
        <v>0.71197411003236155</v>
      </c>
      <c r="AP168" s="288">
        <f t="shared" si="33"/>
        <v>28.900000000000002</v>
      </c>
      <c r="AQ168" s="288">
        <f t="shared" si="34"/>
        <v>0.40000000000000568</v>
      </c>
      <c r="AS168" s="288" t="str">
        <f t="shared" si="41"/>
        <v>Warm 봄 Bright</v>
      </c>
    </row>
    <row r="169" spans="2:45" x14ac:dyDescent="0.4">
      <c r="B169" s="99" t="s">
        <v>255</v>
      </c>
      <c r="C169" s="99">
        <v>6.5</v>
      </c>
      <c r="D169" s="99">
        <v>2.5</v>
      </c>
      <c r="E169" s="259">
        <v>194</v>
      </c>
      <c r="F169" s="259">
        <v>169</v>
      </c>
      <c r="G169" s="259">
        <v>150</v>
      </c>
      <c r="H169" s="260">
        <f t="shared" si="35"/>
        <v>25.90909090909091</v>
      </c>
      <c r="I169" s="260">
        <f t="shared" si="36"/>
        <v>22.7</v>
      </c>
      <c r="J169" s="260">
        <f t="shared" si="37"/>
        <v>76.099999999999994</v>
      </c>
      <c r="L169" s="99" t="s">
        <v>255</v>
      </c>
      <c r="M169" s="99">
        <v>6</v>
      </c>
      <c r="N169" s="99">
        <v>6</v>
      </c>
      <c r="O169" s="225">
        <v>26.938775510204081</v>
      </c>
      <c r="P169" s="225">
        <v>51.6</v>
      </c>
      <c r="Q169" s="225">
        <v>74.5</v>
      </c>
      <c r="S169" s="225">
        <f t="shared" si="38"/>
        <v>4.2223786066148961E-2</v>
      </c>
      <c r="T169" s="225">
        <f t="shared" si="39"/>
        <v>40.200000000000003</v>
      </c>
      <c r="U169" s="225">
        <f t="shared" si="40"/>
        <v>-25.099999999999994</v>
      </c>
      <c r="W169" s="99" t="s">
        <v>255</v>
      </c>
      <c r="X169" s="99">
        <v>2</v>
      </c>
      <c r="Y169" s="99">
        <v>6</v>
      </c>
      <c r="Z169" s="214">
        <v>24</v>
      </c>
      <c r="AA169" s="214">
        <v>21.3</v>
      </c>
      <c r="AB169" s="214">
        <v>64.3</v>
      </c>
      <c r="AD169" s="214">
        <f t="shared" si="42"/>
        <v>-0.70588235294117752</v>
      </c>
      <c r="AE169" s="214">
        <f t="shared" si="43"/>
        <v>-1.1999999999999993</v>
      </c>
      <c r="AF169" s="214">
        <f t="shared" si="44"/>
        <v>5.1000000000000014</v>
      </c>
      <c r="AH169" s="99" t="s">
        <v>255</v>
      </c>
      <c r="AI169" s="99">
        <v>7.5</v>
      </c>
      <c r="AJ169" s="99">
        <v>6</v>
      </c>
      <c r="AK169" s="288">
        <v>27.378640776699029</v>
      </c>
      <c r="AL169" s="288">
        <v>44.6</v>
      </c>
      <c r="AM169" s="288">
        <v>90.600000000000009</v>
      </c>
      <c r="AN169" s="393"/>
      <c r="AO169" s="288">
        <f t="shared" si="32"/>
        <v>0</v>
      </c>
      <c r="AP169" s="288">
        <f t="shared" si="33"/>
        <v>0</v>
      </c>
      <c r="AQ169" s="288">
        <f t="shared" si="34"/>
        <v>0</v>
      </c>
      <c r="AS169" s="288" t="str">
        <f t="shared" si="41"/>
        <v>Warm 봄 Bright</v>
      </c>
    </row>
    <row r="170" spans="2:45" x14ac:dyDescent="0.4">
      <c r="B170" s="99" t="s">
        <v>255</v>
      </c>
      <c r="C170" s="99">
        <v>6.5</v>
      </c>
      <c r="D170" s="99">
        <v>3</v>
      </c>
      <c r="E170" s="296">
        <v>198</v>
      </c>
      <c r="F170" s="296">
        <v>168</v>
      </c>
      <c r="G170" s="296">
        <v>145</v>
      </c>
      <c r="H170" s="297">
        <f t="shared" si="35"/>
        <v>26.037735849056602</v>
      </c>
      <c r="I170" s="297">
        <f t="shared" si="36"/>
        <v>26.8</v>
      </c>
      <c r="J170" s="297">
        <f t="shared" si="37"/>
        <v>77.600000000000009</v>
      </c>
      <c r="L170" s="99" t="s">
        <v>255</v>
      </c>
      <c r="M170" s="99">
        <v>5.5</v>
      </c>
      <c r="N170" s="99">
        <v>5.5</v>
      </c>
      <c r="O170" s="229">
        <v>26.966292134831459</v>
      </c>
      <c r="P170" s="229">
        <v>51.4</v>
      </c>
      <c r="Q170" s="229">
        <v>67.800000000000011</v>
      </c>
      <c r="S170" s="229">
        <f t="shared" si="38"/>
        <v>2.7516624627377695E-2</v>
      </c>
      <c r="T170" s="229">
        <f t="shared" si="39"/>
        <v>-0.20000000000000284</v>
      </c>
      <c r="U170" s="229">
        <f t="shared" si="40"/>
        <v>-6.6999999999999886</v>
      </c>
      <c r="W170" s="99" t="s">
        <v>255</v>
      </c>
      <c r="X170" s="99">
        <v>5.5</v>
      </c>
      <c r="Y170" s="99">
        <v>2</v>
      </c>
      <c r="Z170" s="214">
        <v>24</v>
      </c>
      <c r="AA170" s="214">
        <v>21.3</v>
      </c>
      <c r="AB170" s="214">
        <v>64.3</v>
      </c>
      <c r="AD170" s="214">
        <f t="shared" si="42"/>
        <v>0</v>
      </c>
      <c r="AE170" s="214">
        <f t="shared" si="43"/>
        <v>0</v>
      </c>
      <c r="AF170" s="214">
        <f t="shared" si="44"/>
        <v>0</v>
      </c>
      <c r="AH170" s="99" t="s">
        <v>255</v>
      </c>
      <c r="AI170" s="99">
        <v>4</v>
      </c>
      <c r="AJ170" s="99">
        <v>8</v>
      </c>
      <c r="AK170" s="360">
        <v>27.5</v>
      </c>
      <c r="AL170" s="360">
        <v>31</v>
      </c>
      <c r="AM170" s="360">
        <v>91</v>
      </c>
      <c r="AN170" s="393"/>
      <c r="AO170" s="360">
        <f t="shared" si="32"/>
        <v>0.1213592233009706</v>
      </c>
      <c r="AP170" s="360">
        <f t="shared" si="33"/>
        <v>-13.600000000000001</v>
      </c>
      <c r="AQ170" s="360">
        <f t="shared" si="34"/>
        <v>0.39999999999999147</v>
      </c>
      <c r="AS170" s="360" t="str">
        <f t="shared" si="41"/>
        <v>Warm 봄 Bright</v>
      </c>
    </row>
    <row r="171" spans="2:45" x14ac:dyDescent="0.4">
      <c r="B171" s="99" t="s">
        <v>255</v>
      </c>
      <c r="C171" s="99">
        <v>6.5</v>
      </c>
      <c r="D171" s="99">
        <v>3.5</v>
      </c>
      <c r="E171" s="328">
        <v>201</v>
      </c>
      <c r="F171" s="328">
        <v>167</v>
      </c>
      <c r="G171" s="328">
        <v>141</v>
      </c>
      <c r="H171" s="329">
        <f t="shared" si="35"/>
        <v>26</v>
      </c>
      <c r="I171" s="329">
        <f t="shared" si="36"/>
        <v>29.9</v>
      </c>
      <c r="J171" s="329">
        <f t="shared" si="37"/>
        <v>78.8</v>
      </c>
      <c r="L171" s="99" t="s">
        <v>255</v>
      </c>
      <c r="M171" s="99">
        <v>6</v>
      </c>
      <c r="N171" s="99">
        <v>6.5</v>
      </c>
      <c r="O171" s="248">
        <v>27</v>
      </c>
      <c r="P171" s="248">
        <v>49</v>
      </c>
      <c r="Q171" s="248">
        <v>80</v>
      </c>
      <c r="S171" s="248">
        <f t="shared" si="38"/>
        <v>3.3707865168540962E-2</v>
      </c>
      <c r="T171" s="248">
        <f t="shared" si="39"/>
        <v>-2.3999999999999986</v>
      </c>
      <c r="U171" s="248">
        <f t="shared" si="40"/>
        <v>12.199999999999989</v>
      </c>
      <c r="W171" s="99" t="s">
        <v>255</v>
      </c>
      <c r="X171" s="99">
        <v>2.5</v>
      </c>
      <c r="Y171" s="99">
        <v>7.5</v>
      </c>
      <c r="Z171" s="264">
        <v>25.90909090909091</v>
      </c>
      <c r="AA171" s="264">
        <v>21.3</v>
      </c>
      <c r="AB171" s="264">
        <v>81.2</v>
      </c>
      <c r="AD171" s="264">
        <f t="shared" si="42"/>
        <v>1.9090909090909101</v>
      </c>
      <c r="AE171" s="264">
        <f t="shared" si="43"/>
        <v>0</v>
      </c>
      <c r="AF171" s="264">
        <f t="shared" si="44"/>
        <v>16.900000000000006</v>
      </c>
      <c r="AH171" s="99" t="s">
        <v>255</v>
      </c>
      <c r="AI171" s="99">
        <v>8</v>
      </c>
      <c r="AJ171" s="99">
        <v>4</v>
      </c>
      <c r="AK171" s="360">
        <v>27.5</v>
      </c>
      <c r="AL171" s="360">
        <v>31</v>
      </c>
      <c r="AM171" s="360">
        <v>91</v>
      </c>
      <c r="AN171" s="393"/>
      <c r="AO171" s="360">
        <f t="shared" si="32"/>
        <v>0</v>
      </c>
      <c r="AP171" s="360">
        <f t="shared" si="33"/>
        <v>0</v>
      </c>
      <c r="AQ171" s="360">
        <f t="shared" si="34"/>
        <v>0</v>
      </c>
      <c r="AS171" s="360" t="str">
        <f t="shared" si="41"/>
        <v>Warm 봄 Bright</v>
      </c>
    </row>
    <row r="172" spans="2:45" x14ac:dyDescent="0.4">
      <c r="B172" s="99" t="s">
        <v>255</v>
      </c>
      <c r="C172" s="99">
        <v>6.5</v>
      </c>
      <c r="D172" s="99">
        <v>4</v>
      </c>
      <c r="E172" s="407">
        <v>137</v>
      </c>
      <c r="F172" s="407">
        <v>83</v>
      </c>
      <c r="G172" s="407">
        <v>38</v>
      </c>
      <c r="H172" s="104">
        <f t="shared" si="35"/>
        <v>27.272727272727273</v>
      </c>
      <c r="I172" s="104">
        <f t="shared" si="36"/>
        <v>72.3</v>
      </c>
      <c r="J172" s="104">
        <f t="shared" si="37"/>
        <v>53.7</v>
      </c>
      <c r="L172" s="99" t="s">
        <v>255</v>
      </c>
      <c r="M172" s="99">
        <v>9.5</v>
      </c>
      <c r="N172" s="99">
        <v>1</v>
      </c>
      <c r="O172" s="147">
        <v>27</v>
      </c>
      <c r="P172" s="147">
        <v>8</v>
      </c>
      <c r="Q172" s="147">
        <v>98</v>
      </c>
      <c r="S172" s="147">
        <f t="shared" si="38"/>
        <v>0</v>
      </c>
      <c r="T172" s="147">
        <f t="shared" si="39"/>
        <v>-41</v>
      </c>
      <c r="U172" s="147">
        <f t="shared" si="40"/>
        <v>18</v>
      </c>
      <c r="W172" s="99" t="s">
        <v>255</v>
      </c>
      <c r="X172" s="99">
        <v>7</v>
      </c>
      <c r="Y172" s="99">
        <v>2.5</v>
      </c>
      <c r="Z172" s="264">
        <v>25.90909090909091</v>
      </c>
      <c r="AA172" s="264">
        <v>21.3</v>
      </c>
      <c r="AB172" s="264">
        <v>81.2</v>
      </c>
      <c r="AD172" s="264">
        <f t="shared" si="42"/>
        <v>0</v>
      </c>
      <c r="AE172" s="264">
        <f t="shared" si="43"/>
        <v>0</v>
      </c>
      <c r="AF172" s="264">
        <f t="shared" si="44"/>
        <v>0</v>
      </c>
      <c r="AH172" s="99" t="s">
        <v>255</v>
      </c>
      <c r="AI172" s="99">
        <v>6.5</v>
      </c>
      <c r="AJ172" s="99">
        <v>7.5</v>
      </c>
      <c r="AK172" s="268">
        <v>27.567567567567568</v>
      </c>
      <c r="AL172" s="268">
        <v>47.4</v>
      </c>
      <c r="AM172" s="268">
        <v>91.8</v>
      </c>
      <c r="AN172" s="393"/>
      <c r="AO172" s="268">
        <f t="shared" si="32"/>
        <v>6.7567567567568432E-2</v>
      </c>
      <c r="AP172" s="268">
        <f t="shared" si="33"/>
        <v>16.399999999999999</v>
      </c>
      <c r="AQ172" s="268">
        <f t="shared" si="34"/>
        <v>0.79999999999999716</v>
      </c>
      <c r="AS172" s="268" t="str">
        <f t="shared" si="41"/>
        <v>Warm 봄 Bright</v>
      </c>
    </row>
    <row r="173" spans="2:45" x14ac:dyDescent="0.4">
      <c r="B173" s="99" t="s">
        <v>255</v>
      </c>
      <c r="C173" s="99">
        <v>6.5</v>
      </c>
      <c r="D173" s="99">
        <v>4.5</v>
      </c>
      <c r="E173" s="408">
        <v>151</v>
      </c>
      <c r="F173" s="408">
        <v>96</v>
      </c>
      <c r="G173" s="408">
        <v>50</v>
      </c>
      <c r="H173" s="116">
        <f t="shared" si="35"/>
        <v>27.326732673267326</v>
      </c>
      <c r="I173" s="116">
        <f t="shared" si="36"/>
        <v>66.900000000000006</v>
      </c>
      <c r="J173" s="116">
        <f t="shared" si="37"/>
        <v>59.199999999999996</v>
      </c>
      <c r="L173" s="99" t="s">
        <v>255</v>
      </c>
      <c r="M173" s="99">
        <v>1</v>
      </c>
      <c r="N173" s="99">
        <v>9.5</v>
      </c>
      <c r="O173" s="147">
        <v>27</v>
      </c>
      <c r="P173" s="147">
        <v>8</v>
      </c>
      <c r="Q173" s="147">
        <v>98</v>
      </c>
      <c r="S173" s="147">
        <f t="shared" si="38"/>
        <v>0</v>
      </c>
      <c r="T173" s="147">
        <f t="shared" si="39"/>
        <v>0</v>
      </c>
      <c r="U173" s="147">
        <f t="shared" si="40"/>
        <v>0</v>
      </c>
      <c r="W173" s="99" t="s">
        <v>255</v>
      </c>
      <c r="X173" s="99">
        <v>1.5</v>
      </c>
      <c r="Y173" s="99">
        <v>4.5</v>
      </c>
      <c r="Z173" s="141">
        <v>24</v>
      </c>
      <c r="AA173" s="141">
        <v>20.7</v>
      </c>
      <c r="AB173" s="141">
        <v>47.5</v>
      </c>
      <c r="AD173" s="141">
        <f t="shared" si="42"/>
        <v>-1.9090909090909101</v>
      </c>
      <c r="AE173" s="141">
        <f t="shared" si="43"/>
        <v>-0.60000000000000142</v>
      </c>
      <c r="AF173" s="141">
        <f t="shared" si="44"/>
        <v>-33.700000000000003</v>
      </c>
      <c r="AH173" s="99" t="s">
        <v>255</v>
      </c>
      <c r="AI173" s="99">
        <v>7.5</v>
      </c>
      <c r="AJ173" s="99">
        <v>6.5</v>
      </c>
      <c r="AK173" s="268">
        <v>27.567567567567568</v>
      </c>
      <c r="AL173" s="268">
        <v>47.4</v>
      </c>
      <c r="AM173" s="268">
        <v>91.8</v>
      </c>
      <c r="AN173" s="393"/>
      <c r="AO173" s="268">
        <f t="shared" si="32"/>
        <v>0</v>
      </c>
      <c r="AP173" s="268">
        <f t="shared" si="33"/>
        <v>0</v>
      </c>
      <c r="AQ173" s="268">
        <f t="shared" si="34"/>
        <v>0</v>
      </c>
      <c r="AS173" s="268" t="str">
        <f t="shared" si="41"/>
        <v>Warm 봄 Bright</v>
      </c>
    </row>
    <row r="174" spans="2:45" x14ac:dyDescent="0.4">
      <c r="B174" s="99" t="s">
        <v>255</v>
      </c>
      <c r="C174" s="99">
        <v>6.5</v>
      </c>
      <c r="D174" s="99">
        <v>5</v>
      </c>
      <c r="E174" s="409">
        <v>165</v>
      </c>
      <c r="F174" s="409">
        <v>109</v>
      </c>
      <c r="G174" s="409">
        <v>61</v>
      </c>
      <c r="H174" s="136">
        <f t="shared" si="35"/>
        <v>27.692307692307693</v>
      </c>
      <c r="I174" s="136">
        <f t="shared" si="36"/>
        <v>63</v>
      </c>
      <c r="J174" s="136">
        <f t="shared" si="37"/>
        <v>64.7</v>
      </c>
      <c r="L174" s="99" t="s">
        <v>255</v>
      </c>
      <c r="M174" s="99">
        <v>5.5</v>
      </c>
      <c r="N174" s="99">
        <v>6</v>
      </c>
      <c r="O174" s="250">
        <v>27.032967032967033</v>
      </c>
      <c r="P174" s="250">
        <v>48.699999999999996</v>
      </c>
      <c r="Q174" s="250">
        <v>73.3</v>
      </c>
      <c r="S174" s="250">
        <f t="shared" si="38"/>
        <v>3.296703296703285E-2</v>
      </c>
      <c r="T174" s="250">
        <f t="shared" si="39"/>
        <v>40.699999999999996</v>
      </c>
      <c r="U174" s="250">
        <f t="shared" si="40"/>
        <v>-24.700000000000003</v>
      </c>
      <c r="W174" s="99" t="s">
        <v>255</v>
      </c>
      <c r="X174" s="99">
        <v>2.5</v>
      </c>
      <c r="Y174" s="99">
        <v>8</v>
      </c>
      <c r="Z174" s="267">
        <v>25.90909090909091</v>
      </c>
      <c r="AA174" s="267">
        <v>20</v>
      </c>
      <c r="AB174" s="267">
        <v>86.3</v>
      </c>
      <c r="AD174" s="267">
        <f t="shared" si="42"/>
        <v>1.9090909090909101</v>
      </c>
      <c r="AE174" s="267">
        <f t="shared" si="43"/>
        <v>-0.69999999999999929</v>
      </c>
      <c r="AF174" s="267">
        <f t="shared" si="44"/>
        <v>38.799999999999997</v>
      </c>
      <c r="AH174" s="99" t="s">
        <v>255</v>
      </c>
      <c r="AI174" s="99">
        <v>2.5</v>
      </c>
      <c r="AJ174" s="99">
        <v>8.5</v>
      </c>
      <c r="AK174" s="270">
        <v>27.391304347826086</v>
      </c>
      <c r="AL174" s="270">
        <v>19.7</v>
      </c>
      <c r="AM174" s="270">
        <v>91.8</v>
      </c>
      <c r="AN174" s="393"/>
      <c r="AO174" s="270">
        <f t="shared" si="32"/>
        <v>-0.1762632197414824</v>
      </c>
      <c r="AP174" s="270">
        <f t="shared" si="33"/>
        <v>-27.7</v>
      </c>
      <c r="AQ174" s="270">
        <f t="shared" si="34"/>
        <v>0</v>
      </c>
      <c r="AS174" s="270" t="str">
        <f t="shared" si="41"/>
        <v>Warm 봄 Light</v>
      </c>
    </row>
    <row r="175" spans="2:45" x14ac:dyDescent="0.4">
      <c r="B175" s="99" t="s">
        <v>255</v>
      </c>
      <c r="C175" s="99">
        <v>6.5</v>
      </c>
      <c r="D175" s="99">
        <v>5.5</v>
      </c>
      <c r="E175" s="410">
        <v>179</v>
      </c>
      <c r="F175" s="410">
        <v>122</v>
      </c>
      <c r="G175" s="410">
        <v>74</v>
      </c>
      <c r="H175" s="163">
        <f t="shared" si="35"/>
        <v>27.428571428571427</v>
      </c>
      <c r="I175" s="163">
        <f t="shared" si="36"/>
        <v>58.699999999999996</v>
      </c>
      <c r="J175" s="163">
        <f t="shared" si="37"/>
        <v>70.199999999999989</v>
      </c>
      <c r="L175" s="99" t="s">
        <v>255</v>
      </c>
      <c r="M175" s="99">
        <v>6</v>
      </c>
      <c r="N175" s="99">
        <v>7</v>
      </c>
      <c r="O175" s="273">
        <v>27.058823529411764</v>
      </c>
      <c r="P175" s="273">
        <v>46.800000000000004</v>
      </c>
      <c r="Q175" s="273">
        <v>85.5</v>
      </c>
      <c r="S175" s="273">
        <f t="shared" si="38"/>
        <v>2.5856496444731647E-2</v>
      </c>
      <c r="T175" s="273">
        <f t="shared" si="39"/>
        <v>-1.8999999999999915</v>
      </c>
      <c r="U175" s="273">
        <f t="shared" si="40"/>
        <v>12.200000000000003</v>
      </c>
      <c r="W175" s="99" t="s">
        <v>255</v>
      </c>
      <c r="X175" s="99">
        <v>8</v>
      </c>
      <c r="Y175" s="99">
        <v>2.5</v>
      </c>
      <c r="Z175" s="267">
        <v>25.90909090909091</v>
      </c>
      <c r="AA175" s="267">
        <v>20</v>
      </c>
      <c r="AB175" s="267">
        <v>86.3</v>
      </c>
      <c r="AD175" s="267">
        <f t="shared" si="42"/>
        <v>0</v>
      </c>
      <c r="AE175" s="267">
        <f t="shared" si="43"/>
        <v>0</v>
      </c>
      <c r="AF175" s="267">
        <f t="shared" si="44"/>
        <v>0</v>
      </c>
      <c r="AH175" s="99" t="s">
        <v>255</v>
      </c>
      <c r="AI175" s="99">
        <v>8.5</v>
      </c>
      <c r="AJ175" s="99">
        <v>2.5</v>
      </c>
      <c r="AK175" s="270">
        <v>27.391304347826086</v>
      </c>
      <c r="AL175" s="270">
        <v>19.7</v>
      </c>
      <c r="AM175" s="270">
        <v>91.8</v>
      </c>
      <c r="AN175" s="393"/>
      <c r="AO175" s="270">
        <f t="shared" si="32"/>
        <v>0</v>
      </c>
      <c r="AP175" s="270">
        <f t="shared" si="33"/>
        <v>0</v>
      </c>
      <c r="AQ175" s="270">
        <f t="shared" si="34"/>
        <v>0</v>
      </c>
      <c r="AS175" s="270" t="str">
        <f t="shared" si="41"/>
        <v>Warm 봄 Light</v>
      </c>
    </row>
    <row r="176" spans="2:45" x14ac:dyDescent="0.4">
      <c r="B176" s="99" t="s">
        <v>255</v>
      </c>
      <c r="C176" s="99">
        <v>6.5</v>
      </c>
      <c r="D176" s="99">
        <v>6</v>
      </c>
      <c r="E176" s="411">
        <v>193</v>
      </c>
      <c r="F176" s="411">
        <v>135</v>
      </c>
      <c r="G176" s="411">
        <v>86</v>
      </c>
      <c r="H176" s="184">
        <f t="shared" si="35"/>
        <v>27.476635514018692</v>
      </c>
      <c r="I176" s="184">
        <f t="shared" si="36"/>
        <v>55.400000000000006</v>
      </c>
      <c r="J176" s="184">
        <f t="shared" si="37"/>
        <v>75.7</v>
      </c>
      <c r="L176" s="99" t="s">
        <v>255</v>
      </c>
      <c r="M176" s="99">
        <v>5.5</v>
      </c>
      <c r="N176" s="99">
        <v>7</v>
      </c>
      <c r="O176" s="298">
        <v>27.096774193548388</v>
      </c>
      <c r="P176" s="298">
        <v>43.5</v>
      </c>
      <c r="Q176" s="298">
        <v>83.899999999999991</v>
      </c>
      <c r="S176" s="298">
        <f t="shared" si="38"/>
        <v>3.7950664136623402E-2</v>
      </c>
      <c r="T176" s="298">
        <f t="shared" si="39"/>
        <v>-3.3000000000000043</v>
      </c>
      <c r="U176" s="298">
        <f t="shared" si="40"/>
        <v>-1.6000000000000085</v>
      </c>
      <c r="W176" s="99" t="s">
        <v>255</v>
      </c>
      <c r="X176" s="99">
        <v>2</v>
      </c>
      <c r="Y176" s="99">
        <v>6.5</v>
      </c>
      <c r="Z176" s="217">
        <v>25.714285714285715</v>
      </c>
      <c r="AA176" s="217">
        <v>19.8</v>
      </c>
      <c r="AB176" s="217">
        <v>69.399999999999991</v>
      </c>
      <c r="AD176" s="217">
        <f t="shared" si="42"/>
        <v>-0.19480519480519476</v>
      </c>
      <c r="AE176" s="217">
        <f t="shared" si="43"/>
        <v>-0.19999999999999929</v>
      </c>
      <c r="AF176" s="217">
        <f t="shared" si="44"/>
        <v>-16.900000000000006</v>
      </c>
      <c r="AH176" s="99" t="s">
        <v>255</v>
      </c>
      <c r="AI176" s="99">
        <v>4.5</v>
      </c>
      <c r="AJ176" s="99">
        <v>8</v>
      </c>
      <c r="AK176" s="364">
        <v>27.341772151898734</v>
      </c>
      <c r="AL176" s="364">
        <v>33.6</v>
      </c>
      <c r="AM176" s="364">
        <v>92.2</v>
      </c>
      <c r="AN176" s="393"/>
      <c r="AO176" s="364">
        <f t="shared" si="32"/>
        <v>-4.9532195927351808E-2</v>
      </c>
      <c r="AP176" s="364">
        <f t="shared" si="33"/>
        <v>13.900000000000002</v>
      </c>
      <c r="AQ176" s="364">
        <f t="shared" si="34"/>
        <v>0.40000000000000568</v>
      </c>
      <c r="AS176" s="364" t="str">
        <f t="shared" si="41"/>
        <v>Warm 봄 Bright</v>
      </c>
    </row>
    <row r="177" spans="2:45" x14ac:dyDescent="0.4">
      <c r="B177" s="99" t="s">
        <v>255</v>
      </c>
      <c r="C177" s="99">
        <v>6.5</v>
      </c>
      <c r="D177" s="99">
        <v>6.5</v>
      </c>
      <c r="E177" s="412">
        <v>206</v>
      </c>
      <c r="F177" s="412">
        <v>148</v>
      </c>
      <c r="G177" s="412">
        <v>99</v>
      </c>
      <c r="H177" s="218">
        <f t="shared" si="35"/>
        <v>27.476635514018692</v>
      </c>
      <c r="I177" s="218">
        <f t="shared" si="36"/>
        <v>51.9</v>
      </c>
      <c r="J177" s="218">
        <f t="shared" si="37"/>
        <v>80.800000000000011</v>
      </c>
      <c r="L177" s="99" t="s">
        <v>255</v>
      </c>
      <c r="M177" s="99">
        <v>8</v>
      </c>
      <c r="N177" s="99">
        <v>3.5</v>
      </c>
      <c r="O177" s="334">
        <v>27.096774193548388</v>
      </c>
      <c r="P177" s="334">
        <v>27.200000000000003</v>
      </c>
      <c r="Q177" s="334">
        <v>89.4</v>
      </c>
      <c r="S177" s="334">
        <f t="shared" si="38"/>
        <v>0</v>
      </c>
      <c r="T177" s="334">
        <f t="shared" si="39"/>
        <v>-16.299999999999997</v>
      </c>
      <c r="U177" s="334">
        <f t="shared" si="40"/>
        <v>5.5000000000000142</v>
      </c>
      <c r="W177" s="99" t="s">
        <v>255</v>
      </c>
      <c r="X177" s="99">
        <v>6</v>
      </c>
      <c r="Y177" s="99">
        <v>2</v>
      </c>
      <c r="Z177" s="217">
        <v>25.714285714285715</v>
      </c>
      <c r="AA177" s="217">
        <v>19.8</v>
      </c>
      <c r="AB177" s="217">
        <v>69.399999999999991</v>
      </c>
      <c r="AD177" s="217">
        <f t="shared" si="42"/>
        <v>0</v>
      </c>
      <c r="AE177" s="217">
        <f t="shared" si="43"/>
        <v>0</v>
      </c>
      <c r="AF177" s="217">
        <f t="shared" si="44"/>
        <v>0</v>
      </c>
      <c r="AH177" s="99" t="s">
        <v>255</v>
      </c>
      <c r="AI177" s="99">
        <v>8</v>
      </c>
      <c r="AJ177" s="99">
        <v>4.5</v>
      </c>
      <c r="AK177" s="364">
        <v>27.341772151898734</v>
      </c>
      <c r="AL177" s="364">
        <v>33.6</v>
      </c>
      <c r="AM177" s="364">
        <v>92.2</v>
      </c>
      <c r="AN177" s="393"/>
      <c r="AO177" s="364">
        <f t="shared" si="32"/>
        <v>0</v>
      </c>
      <c r="AP177" s="364">
        <f t="shared" si="33"/>
        <v>0</v>
      </c>
      <c r="AQ177" s="364">
        <f t="shared" si="34"/>
        <v>0</v>
      </c>
      <c r="AS177" s="364" t="str">
        <f t="shared" si="41"/>
        <v>Warm 봄 Bright</v>
      </c>
    </row>
    <row r="178" spans="2:45" x14ac:dyDescent="0.4">
      <c r="B178" s="99" t="s">
        <v>255</v>
      </c>
      <c r="C178" s="99">
        <v>6.5</v>
      </c>
      <c r="D178" s="99">
        <v>7</v>
      </c>
      <c r="E178" s="413">
        <v>220</v>
      </c>
      <c r="F178" s="413">
        <v>161</v>
      </c>
      <c r="G178" s="413">
        <v>111</v>
      </c>
      <c r="H178" s="246">
        <f t="shared" si="35"/>
        <v>27.522935779816514</v>
      </c>
      <c r="I178" s="246">
        <f t="shared" si="36"/>
        <v>49.5</v>
      </c>
      <c r="J178" s="246">
        <f t="shared" si="37"/>
        <v>86.3</v>
      </c>
      <c r="L178" s="99" t="s">
        <v>255</v>
      </c>
      <c r="M178" s="99">
        <v>3.5</v>
      </c>
      <c r="N178" s="99">
        <v>8</v>
      </c>
      <c r="O178" s="334">
        <v>27.096774193548388</v>
      </c>
      <c r="P178" s="334">
        <v>27.200000000000003</v>
      </c>
      <c r="Q178" s="334">
        <v>89.4</v>
      </c>
      <c r="S178" s="334">
        <f t="shared" si="38"/>
        <v>0</v>
      </c>
      <c r="T178" s="334">
        <f t="shared" si="39"/>
        <v>0</v>
      </c>
      <c r="U178" s="334">
        <f t="shared" si="40"/>
        <v>0</v>
      </c>
      <c r="W178" s="99" t="s">
        <v>255</v>
      </c>
      <c r="X178" s="99">
        <v>2.5</v>
      </c>
      <c r="Y178" s="99">
        <v>8.5</v>
      </c>
      <c r="Z178" s="270">
        <v>27.391304347826086</v>
      </c>
      <c r="AA178" s="270">
        <v>19.7</v>
      </c>
      <c r="AB178" s="270">
        <v>91.8</v>
      </c>
      <c r="AD178" s="270">
        <f t="shared" si="42"/>
        <v>1.6770186335403707</v>
      </c>
      <c r="AE178" s="270">
        <f t="shared" si="43"/>
        <v>-0.10000000000000142</v>
      </c>
      <c r="AF178" s="270">
        <f t="shared" si="44"/>
        <v>22.400000000000006</v>
      </c>
      <c r="AH178" s="99" t="s">
        <v>255</v>
      </c>
      <c r="AI178" s="99">
        <v>1</v>
      </c>
      <c r="AJ178" s="99">
        <v>9</v>
      </c>
      <c r="AK178" s="143">
        <v>26.666666666666668</v>
      </c>
      <c r="AL178" s="143">
        <v>7.7</v>
      </c>
      <c r="AM178" s="143">
        <v>92.2</v>
      </c>
      <c r="AN178" s="393"/>
      <c r="AO178" s="143">
        <f t="shared" si="32"/>
        <v>-0.67510548523206637</v>
      </c>
      <c r="AP178" s="143">
        <f t="shared" si="33"/>
        <v>-25.900000000000002</v>
      </c>
      <c r="AQ178" s="143">
        <f t="shared" si="34"/>
        <v>0</v>
      </c>
      <c r="AS178" s="143" t="str">
        <f t="shared" si="41"/>
        <v>Warm 봄 Light</v>
      </c>
    </row>
    <row r="179" spans="2:45" x14ac:dyDescent="0.4">
      <c r="B179" s="99" t="s">
        <v>255</v>
      </c>
      <c r="C179" s="99">
        <v>6.5</v>
      </c>
      <c r="D179" s="99">
        <v>7.5</v>
      </c>
      <c r="E179" s="414">
        <v>234</v>
      </c>
      <c r="F179" s="414">
        <v>174</v>
      </c>
      <c r="G179" s="414">
        <v>123</v>
      </c>
      <c r="H179" s="268">
        <f t="shared" si="35"/>
        <v>27.567567567567568</v>
      </c>
      <c r="I179" s="268">
        <f t="shared" si="36"/>
        <v>47.4</v>
      </c>
      <c r="J179" s="268">
        <f t="shared" si="37"/>
        <v>91.8</v>
      </c>
      <c r="L179" s="99" t="s">
        <v>255</v>
      </c>
      <c r="M179" s="99">
        <v>7.5</v>
      </c>
      <c r="N179" s="99">
        <v>5.5</v>
      </c>
      <c r="O179" s="313">
        <v>27.157894736842106</v>
      </c>
      <c r="P179" s="313">
        <v>41.699999999999996</v>
      </c>
      <c r="Q179" s="313">
        <v>89.4</v>
      </c>
      <c r="S179" s="313">
        <f t="shared" si="38"/>
        <v>6.1120543293718299E-2</v>
      </c>
      <c r="T179" s="313">
        <f t="shared" si="39"/>
        <v>14.499999999999993</v>
      </c>
      <c r="U179" s="313">
        <f t="shared" si="40"/>
        <v>0</v>
      </c>
      <c r="W179" s="99" t="s">
        <v>255</v>
      </c>
      <c r="X179" s="99">
        <v>8.5</v>
      </c>
      <c r="Y179" s="99">
        <v>2.5</v>
      </c>
      <c r="Z179" s="270">
        <v>27.391304347826086</v>
      </c>
      <c r="AA179" s="270">
        <v>19.7</v>
      </c>
      <c r="AB179" s="270">
        <v>91.8</v>
      </c>
      <c r="AD179" s="270">
        <f t="shared" si="42"/>
        <v>0</v>
      </c>
      <c r="AE179" s="270">
        <f t="shared" si="43"/>
        <v>0</v>
      </c>
      <c r="AF179" s="270">
        <f t="shared" si="44"/>
        <v>0</v>
      </c>
      <c r="AH179" s="99" t="s">
        <v>255</v>
      </c>
      <c r="AI179" s="99">
        <v>9</v>
      </c>
      <c r="AJ179" s="99">
        <v>1</v>
      </c>
      <c r="AK179" s="143">
        <v>26.666666666666668</v>
      </c>
      <c r="AL179" s="143">
        <v>7.7</v>
      </c>
      <c r="AM179" s="143">
        <v>92.2</v>
      </c>
      <c r="AN179" s="393"/>
      <c r="AO179" s="143">
        <f t="shared" si="32"/>
        <v>0</v>
      </c>
      <c r="AP179" s="143">
        <f t="shared" si="33"/>
        <v>0</v>
      </c>
      <c r="AQ179" s="143">
        <f t="shared" si="34"/>
        <v>0</v>
      </c>
      <c r="AS179" s="143" t="str">
        <f t="shared" si="41"/>
        <v>Warm 봄 Light</v>
      </c>
    </row>
    <row r="180" spans="2:45" x14ac:dyDescent="0.4">
      <c r="B180" s="99" t="s">
        <v>255</v>
      </c>
      <c r="C180" s="99">
        <v>6.5</v>
      </c>
      <c r="D180" s="99">
        <v>8</v>
      </c>
      <c r="E180" s="415">
        <v>248</v>
      </c>
      <c r="F180" s="415">
        <v>188</v>
      </c>
      <c r="G180" s="415">
        <v>135</v>
      </c>
      <c r="H180" s="282">
        <f t="shared" si="35"/>
        <v>28.141592920353983</v>
      </c>
      <c r="I180" s="282">
        <f t="shared" si="36"/>
        <v>45.6</v>
      </c>
      <c r="J180" s="282">
        <f t="shared" si="37"/>
        <v>97.3</v>
      </c>
      <c r="L180" s="99" t="s">
        <v>255</v>
      </c>
      <c r="M180" s="99">
        <v>5.5</v>
      </c>
      <c r="N180" s="99">
        <v>7.5</v>
      </c>
      <c r="O180" s="313">
        <v>27.157894736842106</v>
      </c>
      <c r="P180" s="313">
        <v>41.699999999999996</v>
      </c>
      <c r="Q180" s="313">
        <v>89.4</v>
      </c>
      <c r="S180" s="313">
        <f t="shared" si="38"/>
        <v>0</v>
      </c>
      <c r="T180" s="313">
        <f t="shared" si="39"/>
        <v>0</v>
      </c>
      <c r="U180" s="313">
        <f t="shared" si="40"/>
        <v>0</v>
      </c>
      <c r="W180" s="99" t="s">
        <v>255</v>
      </c>
      <c r="X180" s="99">
        <v>3</v>
      </c>
      <c r="Y180" s="99">
        <v>1</v>
      </c>
      <c r="Z180" s="275">
        <v>20</v>
      </c>
      <c r="AA180" s="275">
        <v>19</v>
      </c>
      <c r="AB180" s="275">
        <v>31</v>
      </c>
      <c r="AD180" s="275">
        <f t="shared" si="42"/>
        <v>-7.391304347826086</v>
      </c>
      <c r="AE180" s="275">
        <f t="shared" si="43"/>
        <v>-0.69999999999999929</v>
      </c>
      <c r="AF180" s="275">
        <f t="shared" si="44"/>
        <v>-60.8</v>
      </c>
      <c r="AH180" s="99" t="s">
        <v>255</v>
      </c>
      <c r="AI180" s="99">
        <v>7</v>
      </c>
      <c r="AJ180" s="99">
        <v>7.5</v>
      </c>
      <c r="AK180" s="239">
        <v>28.235294117647058</v>
      </c>
      <c r="AL180" s="239">
        <v>50.2</v>
      </c>
      <c r="AM180" s="239">
        <v>92.9</v>
      </c>
      <c r="AN180" s="393"/>
      <c r="AO180" s="239">
        <f t="shared" si="32"/>
        <v>1.5686274509803901</v>
      </c>
      <c r="AP180" s="239">
        <f t="shared" si="33"/>
        <v>42.5</v>
      </c>
      <c r="AQ180" s="239">
        <f t="shared" si="34"/>
        <v>0.70000000000000284</v>
      </c>
      <c r="AS180" s="239" t="str">
        <f t="shared" si="41"/>
        <v>Warm 가을 Mute</v>
      </c>
    </row>
    <row r="181" spans="2:45" x14ac:dyDescent="0.4">
      <c r="B181" s="99" t="s">
        <v>255</v>
      </c>
      <c r="C181" s="99">
        <v>7</v>
      </c>
      <c r="D181" s="99">
        <v>1</v>
      </c>
      <c r="E181" s="127">
        <v>195</v>
      </c>
      <c r="F181" s="127">
        <v>185</v>
      </c>
      <c r="G181" s="127">
        <v>177</v>
      </c>
      <c r="H181" s="128">
        <f t="shared" si="35"/>
        <v>26.666666666666668</v>
      </c>
      <c r="I181" s="128">
        <f t="shared" si="36"/>
        <v>9.1999999999999993</v>
      </c>
      <c r="J181" s="128">
        <f t="shared" si="37"/>
        <v>76.5</v>
      </c>
      <c r="L181" s="99" t="s">
        <v>255</v>
      </c>
      <c r="M181" s="99">
        <v>8.5</v>
      </c>
      <c r="N181" s="99">
        <v>4</v>
      </c>
      <c r="O181" s="363">
        <v>27.2</v>
      </c>
      <c r="P181" s="363">
        <v>30.4</v>
      </c>
      <c r="Q181" s="363">
        <v>96.899999999999991</v>
      </c>
      <c r="S181" s="363">
        <f t="shared" si="38"/>
        <v>4.2105263157893091E-2</v>
      </c>
      <c r="T181" s="363">
        <f t="shared" si="39"/>
        <v>-11.299999999999997</v>
      </c>
      <c r="U181" s="363">
        <f t="shared" si="40"/>
        <v>7.4999999999999858</v>
      </c>
      <c r="W181" s="99" t="s">
        <v>255</v>
      </c>
      <c r="X181" s="99">
        <v>2.5</v>
      </c>
      <c r="Y181" s="99">
        <v>9</v>
      </c>
      <c r="Z181" s="272">
        <v>26.808510638297872</v>
      </c>
      <c r="AA181" s="272">
        <v>19</v>
      </c>
      <c r="AB181" s="272">
        <v>97.3</v>
      </c>
      <c r="AD181" s="272">
        <f t="shared" si="42"/>
        <v>6.8085106382978715</v>
      </c>
      <c r="AE181" s="272">
        <f t="shared" si="43"/>
        <v>0</v>
      </c>
      <c r="AF181" s="272">
        <f t="shared" si="44"/>
        <v>66.3</v>
      </c>
      <c r="AH181" s="99" t="s">
        <v>255</v>
      </c>
      <c r="AI181" s="99">
        <v>7.5</v>
      </c>
      <c r="AJ181" s="99">
        <v>7</v>
      </c>
      <c r="AK181" s="239">
        <v>28.235294117647058</v>
      </c>
      <c r="AL181" s="239">
        <v>50.2</v>
      </c>
      <c r="AM181" s="239">
        <v>92.9</v>
      </c>
      <c r="AN181" s="393"/>
      <c r="AO181" s="239">
        <f t="shared" ref="AO181:AO218" si="45">AK181-AK180</f>
        <v>0</v>
      </c>
      <c r="AP181" s="239">
        <f t="shared" ref="AP181:AP218" si="46">AL181-AL180</f>
        <v>0</v>
      </c>
      <c r="AQ181" s="239">
        <f t="shared" ref="AQ181:AQ218" si="47">AM181-AM180</f>
        <v>0</v>
      </c>
      <c r="AS181" s="239" t="str">
        <f t="shared" si="41"/>
        <v>Warm 가을 Mute</v>
      </c>
    </row>
    <row r="182" spans="2:45" x14ac:dyDescent="0.4">
      <c r="B182" s="99" t="s">
        <v>255</v>
      </c>
      <c r="C182" s="99">
        <v>7</v>
      </c>
      <c r="D182" s="99">
        <v>1.5</v>
      </c>
      <c r="E182" s="178">
        <v>199</v>
      </c>
      <c r="F182" s="178">
        <v>184</v>
      </c>
      <c r="G182" s="178">
        <v>173</v>
      </c>
      <c r="H182" s="179">
        <f t="shared" si="35"/>
        <v>25.384615384615383</v>
      </c>
      <c r="I182" s="179">
        <f t="shared" si="36"/>
        <v>13.100000000000001</v>
      </c>
      <c r="J182" s="179">
        <f t="shared" si="37"/>
        <v>78</v>
      </c>
      <c r="L182" s="99" t="s">
        <v>255</v>
      </c>
      <c r="M182" s="99">
        <v>4</v>
      </c>
      <c r="N182" s="99">
        <v>8.5</v>
      </c>
      <c r="O182" s="363">
        <v>27.2</v>
      </c>
      <c r="P182" s="363">
        <v>30.4</v>
      </c>
      <c r="Q182" s="363">
        <v>96.899999999999991</v>
      </c>
      <c r="S182" s="363">
        <f t="shared" si="38"/>
        <v>0</v>
      </c>
      <c r="T182" s="363">
        <f t="shared" si="39"/>
        <v>0</v>
      </c>
      <c r="U182" s="363">
        <f t="shared" si="40"/>
        <v>0</v>
      </c>
      <c r="W182" s="99" t="s">
        <v>255</v>
      </c>
      <c r="X182" s="99">
        <v>9</v>
      </c>
      <c r="Y182" s="99">
        <v>2.5</v>
      </c>
      <c r="Z182" s="272">
        <v>26.808510638297872</v>
      </c>
      <c r="AA182" s="272">
        <v>19</v>
      </c>
      <c r="AB182" s="272">
        <v>97.3</v>
      </c>
      <c r="AD182" s="272">
        <f t="shared" si="42"/>
        <v>0</v>
      </c>
      <c r="AE182" s="272">
        <f t="shared" si="43"/>
        <v>0</v>
      </c>
      <c r="AF182" s="272">
        <f t="shared" si="44"/>
        <v>0</v>
      </c>
      <c r="AH182" s="99" t="s">
        <v>255</v>
      </c>
      <c r="AI182" s="99">
        <v>3</v>
      </c>
      <c r="AJ182" s="99">
        <v>8.5</v>
      </c>
      <c r="AK182" s="305">
        <v>27.272727272727273</v>
      </c>
      <c r="AL182" s="305">
        <v>23.1</v>
      </c>
      <c r="AM182" s="305">
        <v>93.300000000000011</v>
      </c>
      <c r="AN182" s="393"/>
      <c r="AO182" s="305">
        <f t="shared" si="45"/>
        <v>-0.96256684491978461</v>
      </c>
      <c r="AP182" s="305">
        <f t="shared" si="46"/>
        <v>-27.1</v>
      </c>
      <c r="AQ182" s="305">
        <f t="shared" si="47"/>
        <v>0.40000000000000568</v>
      </c>
      <c r="AS182" s="305" t="str">
        <f t="shared" si="41"/>
        <v>Warm 봄 Light</v>
      </c>
    </row>
    <row r="183" spans="2:45" x14ac:dyDescent="0.4">
      <c r="B183" s="99" t="s">
        <v>255</v>
      </c>
      <c r="C183" s="99">
        <v>7</v>
      </c>
      <c r="D183" s="99">
        <v>2</v>
      </c>
      <c r="E183" s="223">
        <v>203</v>
      </c>
      <c r="F183" s="223">
        <v>183</v>
      </c>
      <c r="G183" s="223">
        <v>168</v>
      </c>
      <c r="H183" s="224">
        <f t="shared" si="35"/>
        <v>25.714285714285715</v>
      </c>
      <c r="I183" s="224">
        <f t="shared" si="36"/>
        <v>17.2</v>
      </c>
      <c r="J183" s="224">
        <f t="shared" si="37"/>
        <v>79.600000000000009</v>
      </c>
      <c r="L183" s="99" t="s">
        <v>255</v>
      </c>
      <c r="M183" s="99">
        <v>6</v>
      </c>
      <c r="N183" s="99">
        <v>5.5</v>
      </c>
      <c r="O183" s="191">
        <v>27.216494845360824</v>
      </c>
      <c r="P183" s="191">
        <v>55.1</v>
      </c>
      <c r="Q183" s="191">
        <v>69</v>
      </c>
      <c r="S183" s="191">
        <f t="shared" si="38"/>
        <v>1.6494845360824684E-2</v>
      </c>
      <c r="T183" s="191">
        <f t="shared" si="39"/>
        <v>24.700000000000003</v>
      </c>
      <c r="U183" s="191">
        <f t="shared" si="40"/>
        <v>-27.899999999999991</v>
      </c>
      <c r="W183" s="99" t="s">
        <v>255</v>
      </c>
      <c r="X183" s="99">
        <v>1.5</v>
      </c>
      <c r="Y183" s="99">
        <v>5</v>
      </c>
      <c r="Z183" s="157">
        <v>24</v>
      </c>
      <c r="AA183" s="157">
        <v>18.7</v>
      </c>
      <c r="AB183" s="157">
        <v>52.5</v>
      </c>
      <c r="AD183" s="157">
        <f t="shared" si="42"/>
        <v>-2.8085106382978715</v>
      </c>
      <c r="AE183" s="157">
        <f t="shared" si="43"/>
        <v>-0.30000000000000071</v>
      </c>
      <c r="AF183" s="157">
        <f t="shared" si="44"/>
        <v>-44.8</v>
      </c>
      <c r="AH183" s="99" t="s">
        <v>255</v>
      </c>
      <c r="AI183" s="99">
        <v>8.5</v>
      </c>
      <c r="AJ183" s="99">
        <v>3</v>
      </c>
      <c r="AK183" s="305">
        <v>27.272727272727273</v>
      </c>
      <c r="AL183" s="305">
        <v>23.1</v>
      </c>
      <c r="AM183" s="305">
        <v>93.300000000000011</v>
      </c>
      <c r="AN183" s="393"/>
      <c r="AO183" s="305">
        <f t="shared" si="45"/>
        <v>0</v>
      </c>
      <c r="AP183" s="305">
        <f t="shared" si="46"/>
        <v>0</v>
      </c>
      <c r="AQ183" s="305">
        <f t="shared" si="47"/>
        <v>0</v>
      </c>
      <c r="AS183" s="305" t="str">
        <f t="shared" si="41"/>
        <v>Warm 봄 Light</v>
      </c>
    </row>
    <row r="184" spans="2:45" x14ac:dyDescent="0.4">
      <c r="B184" s="99" t="s">
        <v>255</v>
      </c>
      <c r="C184" s="99">
        <v>7</v>
      </c>
      <c r="D184" s="99">
        <v>2.5</v>
      </c>
      <c r="E184" s="263">
        <v>207</v>
      </c>
      <c r="F184" s="263">
        <v>182</v>
      </c>
      <c r="G184" s="263">
        <v>163</v>
      </c>
      <c r="H184" s="264">
        <f t="shared" si="35"/>
        <v>25.90909090909091</v>
      </c>
      <c r="I184" s="264">
        <f t="shared" si="36"/>
        <v>21.3</v>
      </c>
      <c r="J184" s="264">
        <f t="shared" si="37"/>
        <v>81.2</v>
      </c>
      <c r="L184" s="99" t="s">
        <v>255</v>
      </c>
      <c r="M184" s="99">
        <v>6.5</v>
      </c>
      <c r="N184" s="99">
        <v>4</v>
      </c>
      <c r="O184" s="104">
        <v>27.272727272727273</v>
      </c>
      <c r="P184" s="104">
        <v>72.3</v>
      </c>
      <c r="Q184" s="104">
        <v>53.7</v>
      </c>
      <c r="S184" s="104">
        <f t="shared" si="38"/>
        <v>5.62324273664494E-2</v>
      </c>
      <c r="T184" s="104">
        <f t="shared" si="39"/>
        <v>17.199999999999996</v>
      </c>
      <c r="U184" s="104">
        <f t="shared" si="40"/>
        <v>-15.299999999999997</v>
      </c>
      <c r="W184" s="99" t="s">
        <v>255</v>
      </c>
      <c r="X184" s="99">
        <v>4.5</v>
      </c>
      <c r="Y184" s="99">
        <v>1.5</v>
      </c>
      <c r="Z184" s="157">
        <v>24</v>
      </c>
      <c r="AA184" s="157">
        <v>18.7</v>
      </c>
      <c r="AB184" s="157">
        <v>52.5</v>
      </c>
      <c r="AD184" s="157">
        <f t="shared" si="42"/>
        <v>0</v>
      </c>
      <c r="AE184" s="157">
        <f t="shared" si="43"/>
        <v>0</v>
      </c>
      <c r="AF184" s="157">
        <f t="shared" si="44"/>
        <v>0</v>
      </c>
      <c r="AH184" s="99" t="s">
        <v>255</v>
      </c>
      <c r="AI184" s="99">
        <v>5</v>
      </c>
      <c r="AJ184" s="99">
        <v>8</v>
      </c>
      <c r="AK184" s="346">
        <v>27.272727272727273</v>
      </c>
      <c r="AL184" s="346">
        <v>36.799999999999997</v>
      </c>
      <c r="AM184" s="346">
        <v>93.7</v>
      </c>
      <c r="AN184" s="393"/>
      <c r="AO184" s="346">
        <f t="shared" si="45"/>
        <v>0</v>
      </c>
      <c r="AP184" s="346">
        <f t="shared" si="46"/>
        <v>13.699999999999996</v>
      </c>
      <c r="AQ184" s="346">
        <f t="shared" si="47"/>
        <v>0.39999999999999147</v>
      </c>
      <c r="AS184" s="346" t="str">
        <f t="shared" si="41"/>
        <v>Warm 봄 Bright</v>
      </c>
    </row>
    <row r="185" spans="2:45" x14ac:dyDescent="0.4">
      <c r="B185" s="99" t="s">
        <v>255</v>
      </c>
      <c r="C185" s="99">
        <v>7</v>
      </c>
      <c r="D185" s="99">
        <v>3</v>
      </c>
      <c r="E185" s="299">
        <v>211</v>
      </c>
      <c r="F185" s="299">
        <v>181</v>
      </c>
      <c r="G185" s="299">
        <v>158</v>
      </c>
      <c r="H185" s="300">
        <f t="shared" si="35"/>
        <v>26.037735849056602</v>
      </c>
      <c r="I185" s="300">
        <f t="shared" si="36"/>
        <v>25.1</v>
      </c>
      <c r="J185" s="300">
        <f t="shared" si="37"/>
        <v>82.699999999999989</v>
      </c>
      <c r="L185" s="99" t="s">
        <v>255</v>
      </c>
      <c r="M185" s="99">
        <v>8.5</v>
      </c>
      <c r="N185" s="99">
        <v>3</v>
      </c>
      <c r="O185" s="305">
        <v>27.272727272727273</v>
      </c>
      <c r="P185" s="305">
        <v>23.1</v>
      </c>
      <c r="Q185" s="305">
        <v>93.300000000000011</v>
      </c>
      <c r="S185" s="305">
        <f t="shared" si="38"/>
        <v>0</v>
      </c>
      <c r="T185" s="305">
        <f t="shared" si="39"/>
        <v>-49.199999999999996</v>
      </c>
      <c r="U185" s="305">
        <f t="shared" si="40"/>
        <v>39.600000000000009</v>
      </c>
      <c r="W185" s="99" t="s">
        <v>255</v>
      </c>
      <c r="X185" s="99">
        <v>3.5</v>
      </c>
      <c r="Y185" s="99">
        <v>1</v>
      </c>
      <c r="Z185" s="243">
        <v>24.705882352941178</v>
      </c>
      <c r="AA185" s="243">
        <v>18.5</v>
      </c>
      <c r="AB185" s="243">
        <v>36.1</v>
      </c>
      <c r="AD185" s="243">
        <f t="shared" si="42"/>
        <v>0.70588235294117752</v>
      </c>
      <c r="AE185" s="243">
        <f t="shared" si="43"/>
        <v>-0.19999999999999929</v>
      </c>
      <c r="AF185" s="243">
        <f t="shared" si="44"/>
        <v>-16.399999999999999</v>
      </c>
      <c r="AH185" s="99" t="s">
        <v>255</v>
      </c>
      <c r="AI185" s="99">
        <v>8</v>
      </c>
      <c r="AJ185" s="99">
        <v>5</v>
      </c>
      <c r="AK185" s="346">
        <v>27.272727272727273</v>
      </c>
      <c r="AL185" s="346">
        <v>36.799999999999997</v>
      </c>
      <c r="AM185" s="346">
        <v>93.7</v>
      </c>
      <c r="AN185" s="393"/>
      <c r="AO185" s="346">
        <f t="shared" si="45"/>
        <v>0</v>
      </c>
      <c r="AP185" s="346">
        <f t="shared" si="46"/>
        <v>0</v>
      </c>
      <c r="AQ185" s="346">
        <f t="shared" si="47"/>
        <v>0</v>
      </c>
      <c r="AS185" s="346" t="str">
        <f t="shared" si="41"/>
        <v>Warm 봄 Bright</v>
      </c>
    </row>
    <row r="186" spans="2:45" x14ac:dyDescent="0.4">
      <c r="B186" s="99" t="s">
        <v>255</v>
      </c>
      <c r="C186" s="99">
        <v>7</v>
      </c>
      <c r="D186" s="99">
        <v>3.5</v>
      </c>
      <c r="E186" s="330">
        <v>215</v>
      </c>
      <c r="F186" s="330">
        <v>180</v>
      </c>
      <c r="G186" s="330">
        <v>153</v>
      </c>
      <c r="H186" s="331">
        <f t="shared" si="35"/>
        <v>26.129032258064516</v>
      </c>
      <c r="I186" s="331">
        <f t="shared" si="36"/>
        <v>28.799999999999997</v>
      </c>
      <c r="J186" s="331">
        <f t="shared" si="37"/>
        <v>84.3</v>
      </c>
      <c r="L186" s="99" t="s">
        <v>255</v>
      </c>
      <c r="M186" s="99">
        <v>3</v>
      </c>
      <c r="N186" s="99">
        <v>8.5</v>
      </c>
      <c r="O186" s="305">
        <v>27.272727272727273</v>
      </c>
      <c r="P186" s="305">
        <v>23.1</v>
      </c>
      <c r="Q186" s="305">
        <v>93.300000000000011</v>
      </c>
      <c r="S186" s="305">
        <f t="shared" si="38"/>
        <v>0</v>
      </c>
      <c r="T186" s="305">
        <f t="shared" si="39"/>
        <v>0</v>
      </c>
      <c r="U186" s="305">
        <f t="shared" si="40"/>
        <v>0</v>
      </c>
      <c r="W186" s="99" t="s">
        <v>255</v>
      </c>
      <c r="X186" s="99">
        <v>2</v>
      </c>
      <c r="Y186" s="99">
        <v>7</v>
      </c>
      <c r="Z186" s="220">
        <v>25.714285714285715</v>
      </c>
      <c r="AA186" s="220">
        <v>18.399999999999999</v>
      </c>
      <c r="AB186" s="220">
        <v>74.5</v>
      </c>
      <c r="AD186" s="220">
        <f t="shared" si="42"/>
        <v>1.0084033613445378</v>
      </c>
      <c r="AE186" s="220">
        <f t="shared" si="43"/>
        <v>-0.10000000000000142</v>
      </c>
      <c r="AF186" s="220">
        <f t="shared" si="44"/>
        <v>38.4</v>
      </c>
      <c r="AH186" s="99" t="s">
        <v>255</v>
      </c>
      <c r="AI186" s="99">
        <v>7.5</v>
      </c>
      <c r="AJ186" s="99">
        <v>7.5</v>
      </c>
      <c r="AK186" s="207">
        <v>28.59375</v>
      </c>
      <c r="AL186" s="207">
        <v>53.300000000000004</v>
      </c>
      <c r="AM186" s="207">
        <v>94.1</v>
      </c>
      <c r="AN186" s="393"/>
      <c r="AO186" s="207">
        <f t="shared" si="45"/>
        <v>1.3210227272727266</v>
      </c>
      <c r="AP186" s="207">
        <f t="shared" si="46"/>
        <v>16.500000000000007</v>
      </c>
      <c r="AQ186" s="207">
        <f t="shared" si="47"/>
        <v>0.39999999999999147</v>
      </c>
      <c r="AS186" s="207" t="str">
        <f t="shared" si="41"/>
        <v>Warm 가을 Mute</v>
      </c>
    </row>
    <row r="187" spans="2:45" ht="13.5" customHeight="1" x14ac:dyDescent="0.4">
      <c r="B187" s="99" t="s">
        <v>255</v>
      </c>
      <c r="C187" s="99">
        <v>7</v>
      </c>
      <c r="D187" s="99">
        <v>4</v>
      </c>
      <c r="E187" s="416">
        <v>138</v>
      </c>
      <c r="F187" s="416">
        <v>83</v>
      </c>
      <c r="G187" s="416">
        <v>33</v>
      </c>
      <c r="H187" s="208">
        <f t="shared" si="35"/>
        <v>28.571428571428573</v>
      </c>
      <c r="I187" s="208">
        <f t="shared" si="36"/>
        <v>76.099999999999994</v>
      </c>
      <c r="J187" s="208">
        <f t="shared" si="37"/>
        <v>54.1</v>
      </c>
      <c r="L187" s="99" t="s">
        <v>255</v>
      </c>
      <c r="M187" s="99">
        <v>8</v>
      </c>
      <c r="N187" s="99">
        <v>5</v>
      </c>
      <c r="O187" s="346">
        <v>27.272727272727273</v>
      </c>
      <c r="P187" s="346">
        <v>36.799999999999997</v>
      </c>
      <c r="Q187" s="346">
        <v>93.7</v>
      </c>
      <c r="S187" s="346">
        <f t="shared" si="38"/>
        <v>0</v>
      </c>
      <c r="T187" s="346">
        <f t="shared" si="39"/>
        <v>13.699999999999996</v>
      </c>
      <c r="U187" s="346">
        <f t="shared" si="40"/>
        <v>0.39999999999999147</v>
      </c>
      <c r="W187" s="99" t="s">
        <v>255</v>
      </c>
      <c r="X187" s="99">
        <v>6.5</v>
      </c>
      <c r="Y187" s="99">
        <v>2</v>
      </c>
      <c r="Z187" s="220">
        <v>25.714285714285715</v>
      </c>
      <c r="AA187" s="220">
        <v>18.399999999999999</v>
      </c>
      <c r="AB187" s="220">
        <v>74.5</v>
      </c>
      <c r="AD187" s="220">
        <f t="shared" si="42"/>
        <v>0</v>
      </c>
      <c r="AE187" s="220">
        <f t="shared" si="43"/>
        <v>0</v>
      </c>
      <c r="AF187" s="220">
        <f t="shared" si="44"/>
        <v>0</v>
      </c>
      <c r="AH187" s="99" t="s">
        <v>255</v>
      </c>
      <c r="AI187" s="99">
        <v>1.5</v>
      </c>
      <c r="AJ187" s="99">
        <v>9</v>
      </c>
      <c r="AK187" s="193">
        <v>25.714285714285715</v>
      </c>
      <c r="AL187" s="193">
        <v>11.700000000000001</v>
      </c>
      <c r="AM187" s="193">
        <v>94.1</v>
      </c>
      <c r="AN187" s="393"/>
      <c r="AO187" s="193">
        <f t="shared" si="45"/>
        <v>-2.8794642857142847</v>
      </c>
      <c r="AP187" s="193">
        <f t="shared" si="46"/>
        <v>-41.6</v>
      </c>
      <c r="AQ187" s="193">
        <f t="shared" si="47"/>
        <v>0</v>
      </c>
      <c r="AS187" s="193" t="str">
        <f t="shared" si="41"/>
        <v>Cool 여름 Light</v>
      </c>
    </row>
    <row r="188" spans="2:45" ht="13.5" customHeight="1" x14ac:dyDescent="0.4">
      <c r="B188" s="99" t="s">
        <v>255</v>
      </c>
      <c r="C188" s="99">
        <v>7</v>
      </c>
      <c r="D188" s="99">
        <v>4.5</v>
      </c>
      <c r="E188" s="417">
        <v>153</v>
      </c>
      <c r="F188" s="417">
        <v>95</v>
      </c>
      <c r="G188" s="417">
        <v>45</v>
      </c>
      <c r="H188" s="108">
        <f t="shared" si="35"/>
        <v>27.777777777777779</v>
      </c>
      <c r="I188" s="108">
        <f t="shared" si="36"/>
        <v>70.599999999999994</v>
      </c>
      <c r="J188" s="108">
        <f t="shared" si="37"/>
        <v>60</v>
      </c>
      <c r="L188" s="99" t="s">
        <v>255</v>
      </c>
      <c r="M188" s="99">
        <v>5</v>
      </c>
      <c r="N188" s="99">
        <v>8</v>
      </c>
      <c r="O188" s="346">
        <v>27.272727272727273</v>
      </c>
      <c r="P188" s="346">
        <v>36.799999999999997</v>
      </c>
      <c r="Q188" s="346">
        <v>93.7</v>
      </c>
      <c r="S188" s="346">
        <f t="shared" si="38"/>
        <v>0</v>
      </c>
      <c r="T188" s="346">
        <f t="shared" si="39"/>
        <v>0</v>
      </c>
      <c r="U188" s="346">
        <f t="shared" si="40"/>
        <v>0</v>
      </c>
      <c r="W188" s="99" t="s">
        <v>255</v>
      </c>
      <c r="X188" s="99">
        <v>1.5</v>
      </c>
      <c r="Y188" s="99">
        <v>5.5</v>
      </c>
      <c r="Z188" s="162">
        <v>25.384615384615383</v>
      </c>
      <c r="AA188" s="162">
        <v>17.7</v>
      </c>
      <c r="AB188" s="162">
        <v>57.599999999999994</v>
      </c>
      <c r="AD188" s="162">
        <f t="shared" si="42"/>
        <v>-0.32967032967033205</v>
      </c>
      <c r="AE188" s="162">
        <f t="shared" si="43"/>
        <v>-0.69999999999999929</v>
      </c>
      <c r="AF188" s="162">
        <f t="shared" si="44"/>
        <v>-16.900000000000006</v>
      </c>
      <c r="AH188" s="99" t="s">
        <v>255</v>
      </c>
      <c r="AI188" s="99">
        <v>9</v>
      </c>
      <c r="AJ188" s="99">
        <v>1.5</v>
      </c>
      <c r="AK188" s="193">
        <v>25.714285714285715</v>
      </c>
      <c r="AL188" s="193">
        <v>11.700000000000001</v>
      </c>
      <c r="AM188" s="193">
        <v>94.1</v>
      </c>
      <c r="AN188" s="393"/>
      <c r="AO188" s="193">
        <f t="shared" si="45"/>
        <v>0</v>
      </c>
      <c r="AP188" s="193">
        <f t="shared" si="46"/>
        <v>0</v>
      </c>
      <c r="AQ188" s="193">
        <f t="shared" si="47"/>
        <v>0</v>
      </c>
      <c r="AS188" s="193" t="str">
        <f t="shared" si="41"/>
        <v>Cool 여름 Light</v>
      </c>
    </row>
    <row r="189" spans="2:45" x14ac:dyDescent="0.4">
      <c r="B189" s="99" t="s">
        <v>255</v>
      </c>
      <c r="C189" s="99">
        <v>7</v>
      </c>
      <c r="D189" s="99">
        <v>5</v>
      </c>
      <c r="E189" s="418">
        <v>167</v>
      </c>
      <c r="F189" s="418">
        <v>108</v>
      </c>
      <c r="G189" s="418">
        <v>56</v>
      </c>
      <c r="H189" s="122">
        <f t="shared" si="35"/>
        <v>28.108108108108109</v>
      </c>
      <c r="I189" s="122">
        <f t="shared" si="36"/>
        <v>66.5</v>
      </c>
      <c r="J189" s="122">
        <f t="shared" si="37"/>
        <v>65.5</v>
      </c>
      <c r="L189" s="99" t="s">
        <v>255</v>
      </c>
      <c r="M189" s="99">
        <v>6.5</v>
      </c>
      <c r="N189" s="99">
        <v>4.5</v>
      </c>
      <c r="O189" s="116">
        <v>27.326732673267326</v>
      </c>
      <c r="P189" s="116">
        <v>66.900000000000006</v>
      </c>
      <c r="Q189" s="116">
        <v>59.199999999999996</v>
      </c>
      <c r="S189" s="116">
        <f t="shared" si="38"/>
        <v>5.4005400540052761E-2</v>
      </c>
      <c r="T189" s="116">
        <f t="shared" si="39"/>
        <v>30.100000000000009</v>
      </c>
      <c r="U189" s="116">
        <f t="shared" si="40"/>
        <v>-34.500000000000007</v>
      </c>
      <c r="W189" s="99" t="s">
        <v>255</v>
      </c>
      <c r="X189" s="99">
        <v>5</v>
      </c>
      <c r="Y189" s="99">
        <v>1.5</v>
      </c>
      <c r="Z189" s="162">
        <v>25.384615384615383</v>
      </c>
      <c r="AA189" s="162">
        <v>17.7</v>
      </c>
      <c r="AB189" s="162">
        <v>57.599999999999994</v>
      </c>
      <c r="AD189" s="162">
        <f t="shared" si="42"/>
        <v>0</v>
      </c>
      <c r="AE189" s="162">
        <f t="shared" si="43"/>
        <v>0</v>
      </c>
      <c r="AF189" s="162">
        <f t="shared" si="44"/>
        <v>0</v>
      </c>
      <c r="AH189" s="99" t="s">
        <v>255</v>
      </c>
      <c r="AI189" s="99">
        <v>5.5</v>
      </c>
      <c r="AJ189" s="99">
        <v>8</v>
      </c>
      <c r="AK189" s="323">
        <v>27.5</v>
      </c>
      <c r="AL189" s="323">
        <v>39.700000000000003</v>
      </c>
      <c r="AM189" s="323">
        <v>94.899999999999991</v>
      </c>
      <c r="AN189" s="393"/>
      <c r="AO189" s="323">
        <f t="shared" si="45"/>
        <v>1.7857142857142847</v>
      </c>
      <c r="AP189" s="323">
        <f t="shared" si="46"/>
        <v>28</v>
      </c>
      <c r="AQ189" s="323">
        <f t="shared" si="47"/>
        <v>0.79999999999999716</v>
      </c>
      <c r="AS189" s="323" t="str">
        <f t="shared" si="41"/>
        <v>Warm 봄 Bright</v>
      </c>
    </row>
    <row r="190" spans="2:45" x14ac:dyDescent="0.4">
      <c r="B190" s="99" t="s">
        <v>255</v>
      </c>
      <c r="C190" s="99">
        <v>7</v>
      </c>
      <c r="D190" s="99">
        <v>5.5</v>
      </c>
      <c r="E190" s="419">
        <v>181</v>
      </c>
      <c r="F190" s="419">
        <v>121</v>
      </c>
      <c r="G190" s="419">
        <v>69</v>
      </c>
      <c r="H190" s="140">
        <f t="shared" si="35"/>
        <v>27.857142857142858</v>
      </c>
      <c r="I190" s="140">
        <f t="shared" si="36"/>
        <v>61.9</v>
      </c>
      <c r="J190" s="140">
        <f t="shared" si="37"/>
        <v>71</v>
      </c>
      <c r="L190" s="99" t="s">
        <v>255</v>
      </c>
      <c r="M190" s="99">
        <v>8</v>
      </c>
      <c r="N190" s="99">
        <v>4.5</v>
      </c>
      <c r="O190" s="364">
        <v>27.341772151898734</v>
      </c>
      <c r="P190" s="364">
        <v>33.6</v>
      </c>
      <c r="Q190" s="364">
        <v>92.2</v>
      </c>
      <c r="S190" s="364">
        <f t="shared" si="38"/>
        <v>1.5039478631408087E-2</v>
      </c>
      <c r="T190" s="364">
        <f t="shared" si="39"/>
        <v>-33.300000000000004</v>
      </c>
      <c r="U190" s="364">
        <f t="shared" si="40"/>
        <v>33.000000000000007</v>
      </c>
      <c r="W190" s="99" t="s">
        <v>255</v>
      </c>
      <c r="X190" s="99">
        <v>2</v>
      </c>
      <c r="Y190" s="99">
        <v>7.5</v>
      </c>
      <c r="Z190" s="224">
        <v>25.714285714285715</v>
      </c>
      <c r="AA190" s="224">
        <v>17.2</v>
      </c>
      <c r="AB190" s="224">
        <v>79.600000000000009</v>
      </c>
      <c r="AD190" s="224">
        <f t="shared" si="42"/>
        <v>0.32967032967033205</v>
      </c>
      <c r="AE190" s="224">
        <f t="shared" si="43"/>
        <v>-0.5</v>
      </c>
      <c r="AF190" s="224">
        <f t="shared" si="44"/>
        <v>22.000000000000014</v>
      </c>
      <c r="AH190" s="99" t="s">
        <v>255</v>
      </c>
      <c r="AI190" s="99">
        <v>8</v>
      </c>
      <c r="AJ190" s="99">
        <v>5.5</v>
      </c>
      <c r="AK190" s="323">
        <v>27.5</v>
      </c>
      <c r="AL190" s="323">
        <v>39.700000000000003</v>
      </c>
      <c r="AM190" s="323">
        <v>94.899999999999991</v>
      </c>
      <c r="AN190" s="393"/>
      <c r="AO190" s="323">
        <f t="shared" si="45"/>
        <v>0</v>
      </c>
      <c r="AP190" s="323">
        <f t="shared" si="46"/>
        <v>0</v>
      </c>
      <c r="AQ190" s="323">
        <f t="shared" si="47"/>
        <v>0</v>
      </c>
      <c r="AS190" s="323" t="str">
        <f t="shared" si="41"/>
        <v>Warm 봄 Bright</v>
      </c>
    </row>
    <row r="191" spans="2:45" x14ac:dyDescent="0.4">
      <c r="B191" s="99" t="s">
        <v>255</v>
      </c>
      <c r="C191" s="99">
        <v>7</v>
      </c>
      <c r="D191" s="99">
        <v>6</v>
      </c>
      <c r="E191" s="420">
        <v>195</v>
      </c>
      <c r="F191" s="420">
        <v>134</v>
      </c>
      <c r="G191" s="420">
        <v>81</v>
      </c>
      <c r="H191" s="167">
        <f t="shared" si="35"/>
        <v>27.894736842105264</v>
      </c>
      <c r="I191" s="167">
        <f t="shared" si="36"/>
        <v>58.5</v>
      </c>
      <c r="J191" s="167">
        <f t="shared" si="37"/>
        <v>76.5</v>
      </c>
      <c r="L191" s="99" t="s">
        <v>255</v>
      </c>
      <c r="M191" s="99">
        <v>4.5</v>
      </c>
      <c r="N191" s="99">
        <v>8</v>
      </c>
      <c r="O191" s="364">
        <v>27.341772151898734</v>
      </c>
      <c r="P191" s="364">
        <v>33.6</v>
      </c>
      <c r="Q191" s="364">
        <v>92.2</v>
      </c>
      <c r="S191" s="364">
        <f t="shared" si="38"/>
        <v>0</v>
      </c>
      <c r="T191" s="364">
        <f t="shared" si="39"/>
        <v>0</v>
      </c>
      <c r="U191" s="364">
        <f t="shared" si="40"/>
        <v>0</v>
      </c>
      <c r="W191" s="99" t="s">
        <v>255</v>
      </c>
      <c r="X191" s="99">
        <v>7</v>
      </c>
      <c r="Y191" s="99">
        <v>2</v>
      </c>
      <c r="Z191" s="224">
        <v>25.714285714285715</v>
      </c>
      <c r="AA191" s="224">
        <v>17.2</v>
      </c>
      <c r="AB191" s="224">
        <v>79.600000000000009</v>
      </c>
      <c r="AD191" s="224">
        <f t="shared" si="42"/>
        <v>0</v>
      </c>
      <c r="AE191" s="224">
        <f t="shared" si="43"/>
        <v>0</v>
      </c>
      <c r="AF191" s="224">
        <f t="shared" si="44"/>
        <v>0</v>
      </c>
      <c r="AH191" s="99" t="s">
        <v>255</v>
      </c>
      <c r="AI191" s="99">
        <v>3.5</v>
      </c>
      <c r="AJ191" s="99">
        <v>8.5</v>
      </c>
      <c r="AK191" s="337">
        <v>27.692307692307693</v>
      </c>
      <c r="AL191" s="337">
        <v>26.900000000000002</v>
      </c>
      <c r="AM191" s="337">
        <v>94.899999999999991</v>
      </c>
      <c r="AN191" s="393"/>
      <c r="AO191" s="337">
        <f t="shared" si="45"/>
        <v>0.1923076923076934</v>
      </c>
      <c r="AP191" s="337">
        <f t="shared" si="46"/>
        <v>-12.8</v>
      </c>
      <c r="AQ191" s="337">
        <f t="shared" si="47"/>
        <v>0</v>
      </c>
      <c r="AS191" s="337" t="str">
        <f t="shared" si="41"/>
        <v>Warm 봄 Bright</v>
      </c>
    </row>
    <row r="192" spans="2:45" x14ac:dyDescent="0.4">
      <c r="B192" s="99" t="s">
        <v>255</v>
      </c>
      <c r="C192" s="99">
        <v>7</v>
      </c>
      <c r="D192" s="99">
        <v>6.5</v>
      </c>
      <c r="E192" s="421">
        <v>209</v>
      </c>
      <c r="F192" s="421">
        <v>147</v>
      </c>
      <c r="G192" s="421">
        <v>94</v>
      </c>
      <c r="H192" s="199">
        <f t="shared" si="35"/>
        <v>27.652173913043477</v>
      </c>
      <c r="I192" s="199">
        <f t="shared" si="36"/>
        <v>55.000000000000007</v>
      </c>
      <c r="J192" s="199">
        <f t="shared" si="37"/>
        <v>82</v>
      </c>
      <c r="L192" s="99" t="s">
        <v>255</v>
      </c>
      <c r="M192" s="99">
        <v>7.5</v>
      </c>
      <c r="N192" s="99">
        <v>6</v>
      </c>
      <c r="O192" s="288">
        <v>27.378640776699029</v>
      </c>
      <c r="P192" s="288">
        <v>44.6</v>
      </c>
      <c r="Q192" s="288">
        <v>90.600000000000009</v>
      </c>
      <c r="S192" s="288">
        <f t="shared" si="38"/>
        <v>3.686862480029518E-2</v>
      </c>
      <c r="T192" s="288">
        <f t="shared" si="39"/>
        <v>11</v>
      </c>
      <c r="U192" s="288">
        <f t="shared" si="40"/>
        <v>-1.5999999999999943</v>
      </c>
      <c r="W192" s="99" t="s">
        <v>255</v>
      </c>
      <c r="X192" s="99">
        <v>1.5</v>
      </c>
      <c r="Y192" s="99">
        <v>6</v>
      </c>
      <c r="Z192" s="158">
        <v>23.076923076923077</v>
      </c>
      <c r="AA192" s="158">
        <v>16.3</v>
      </c>
      <c r="AB192" s="158">
        <v>62.7</v>
      </c>
      <c r="AD192" s="158">
        <f t="shared" si="42"/>
        <v>-2.6373626373626387</v>
      </c>
      <c r="AE192" s="158">
        <f t="shared" si="43"/>
        <v>-0.89999999999999858</v>
      </c>
      <c r="AF192" s="158">
        <f t="shared" si="44"/>
        <v>-16.900000000000006</v>
      </c>
      <c r="AH192" s="99" t="s">
        <v>255</v>
      </c>
      <c r="AI192" s="99">
        <v>8.5</v>
      </c>
      <c r="AJ192" s="99">
        <v>3.5</v>
      </c>
      <c r="AK192" s="337">
        <v>27.692307692307693</v>
      </c>
      <c r="AL192" s="337">
        <v>26.900000000000002</v>
      </c>
      <c r="AM192" s="337">
        <v>94.899999999999991</v>
      </c>
      <c r="AN192" s="393"/>
      <c r="AO192" s="337">
        <f t="shared" si="45"/>
        <v>0</v>
      </c>
      <c r="AP192" s="337">
        <f t="shared" si="46"/>
        <v>0</v>
      </c>
      <c r="AQ192" s="337">
        <f t="shared" si="47"/>
        <v>0</v>
      </c>
      <c r="AS192" s="337" t="str">
        <f t="shared" si="41"/>
        <v>Warm 봄 Bright</v>
      </c>
    </row>
    <row r="193" spans="2:45" x14ac:dyDescent="0.4">
      <c r="B193" s="99" t="s">
        <v>255</v>
      </c>
      <c r="C193" s="99">
        <v>7</v>
      </c>
      <c r="D193" s="99">
        <v>7</v>
      </c>
      <c r="E193" s="422">
        <v>223</v>
      </c>
      <c r="F193" s="422">
        <v>160</v>
      </c>
      <c r="G193" s="422">
        <v>106</v>
      </c>
      <c r="H193" s="215">
        <f t="shared" si="35"/>
        <v>27.692307692307693</v>
      </c>
      <c r="I193" s="215">
        <f t="shared" si="36"/>
        <v>52.5</v>
      </c>
      <c r="J193" s="215">
        <f t="shared" si="37"/>
        <v>87.5</v>
      </c>
      <c r="L193" s="99" t="s">
        <v>255</v>
      </c>
      <c r="M193" s="99">
        <v>6</v>
      </c>
      <c r="N193" s="99">
        <v>7.5</v>
      </c>
      <c r="O193" s="288">
        <v>27.378640776699029</v>
      </c>
      <c r="P193" s="288">
        <v>44.6</v>
      </c>
      <c r="Q193" s="288">
        <v>90.600000000000009</v>
      </c>
      <c r="S193" s="288">
        <f t="shared" si="38"/>
        <v>0</v>
      </c>
      <c r="T193" s="288">
        <f t="shared" si="39"/>
        <v>0</v>
      </c>
      <c r="U193" s="288">
        <f t="shared" si="40"/>
        <v>0</v>
      </c>
      <c r="W193" s="99" t="s">
        <v>255</v>
      </c>
      <c r="X193" s="99">
        <v>5.5</v>
      </c>
      <c r="Y193" s="99">
        <v>1.5</v>
      </c>
      <c r="Z193" s="158">
        <v>23.076923076923077</v>
      </c>
      <c r="AA193" s="158">
        <v>16.3</v>
      </c>
      <c r="AB193" s="158">
        <v>62.7</v>
      </c>
      <c r="AD193" s="158">
        <f t="shared" si="42"/>
        <v>0</v>
      </c>
      <c r="AE193" s="158">
        <f t="shared" si="43"/>
        <v>0</v>
      </c>
      <c r="AF193" s="158">
        <f t="shared" si="44"/>
        <v>0</v>
      </c>
      <c r="AH193" s="99" t="s">
        <v>255</v>
      </c>
      <c r="AI193" s="99">
        <v>7.5</v>
      </c>
      <c r="AJ193" s="99">
        <v>8</v>
      </c>
      <c r="AK193" s="175">
        <v>28.676470588235293</v>
      </c>
      <c r="AL193" s="175">
        <v>56.000000000000007</v>
      </c>
      <c r="AM193" s="175">
        <v>95.3</v>
      </c>
      <c r="AN193" s="393"/>
      <c r="AO193" s="175">
        <f t="shared" si="45"/>
        <v>0.98416289592760009</v>
      </c>
      <c r="AP193" s="175">
        <f t="shared" si="46"/>
        <v>29.100000000000005</v>
      </c>
      <c r="AQ193" s="175">
        <f t="shared" si="47"/>
        <v>0.40000000000000568</v>
      </c>
      <c r="AS193" s="175" t="str">
        <f t="shared" si="41"/>
        <v>Warm 가을 Deep</v>
      </c>
    </row>
    <row r="194" spans="2:45" x14ac:dyDescent="0.4">
      <c r="B194" s="99" t="s">
        <v>255</v>
      </c>
      <c r="C194" s="99">
        <v>7</v>
      </c>
      <c r="D194" s="99">
        <v>7.5</v>
      </c>
      <c r="E194" s="423">
        <v>237</v>
      </c>
      <c r="F194" s="423">
        <v>174</v>
      </c>
      <c r="G194" s="423">
        <v>118</v>
      </c>
      <c r="H194" s="239">
        <f t="shared" si="35"/>
        <v>28.235294117647058</v>
      </c>
      <c r="I194" s="239">
        <f t="shared" si="36"/>
        <v>50.2</v>
      </c>
      <c r="J194" s="239">
        <f t="shared" si="37"/>
        <v>92.9</v>
      </c>
      <c r="L194" s="99" t="s">
        <v>255</v>
      </c>
      <c r="M194" s="99">
        <v>8.5</v>
      </c>
      <c r="N194" s="99">
        <v>2.5</v>
      </c>
      <c r="O194" s="270">
        <v>27.391304347826086</v>
      </c>
      <c r="P194" s="270">
        <v>19.7</v>
      </c>
      <c r="Q194" s="270">
        <v>91.8</v>
      </c>
      <c r="S194" s="270">
        <f t="shared" si="38"/>
        <v>1.2663571127056628E-2</v>
      </c>
      <c r="T194" s="270">
        <f t="shared" si="39"/>
        <v>-24.900000000000002</v>
      </c>
      <c r="U194" s="270">
        <f t="shared" si="40"/>
        <v>1.1999999999999886</v>
      </c>
      <c r="W194" s="99" t="s">
        <v>250</v>
      </c>
      <c r="X194" s="99">
        <v>1</v>
      </c>
      <c r="Y194" s="99">
        <v>4</v>
      </c>
      <c r="Z194" s="245">
        <v>24.705882352941178</v>
      </c>
      <c r="AA194" s="245">
        <v>16.3</v>
      </c>
      <c r="AB194" s="245">
        <v>40.799999999999997</v>
      </c>
      <c r="AD194" s="245">
        <f t="shared" si="42"/>
        <v>1.6289592760181009</v>
      </c>
      <c r="AE194" s="245">
        <f t="shared" si="43"/>
        <v>0</v>
      </c>
      <c r="AF194" s="245">
        <f t="shared" si="44"/>
        <v>-21.900000000000006</v>
      </c>
      <c r="AH194" s="99" t="s">
        <v>255</v>
      </c>
      <c r="AI194" s="99">
        <v>2</v>
      </c>
      <c r="AJ194" s="99">
        <v>9</v>
      </c>
      <c r="AK194" s="234">
        <v>28.421052631578949</v>
      </c>
      <c r="AL194" s="234">
        <v>15.6</v>
      </c>
      <c r="AM194" s="234">
        <v>95.7</v>
      </c>
      <c r="AN194" s="393"/>
      <c r="AO194" s="234">
        <f t="shared" si="45"/>
        <v>-0.25541795665634481</v>
      </c>
      <c r="AP194" s="234">
        <f t="shared" si="46"/>
        <v>-40.400000000000006</v>
      </c>
      <c r="AQ194" s="234">
        <f t="shared" si="47"/>
        <v>0.40000000000000568</v>
      </c>
      <c r="AS194" s="234" t="str">
        <f t="shared" si="41"/>
        <v>Warm 봄 Light</v>
      </c>
    </row>
    <row r="195" spans="2:45" x14ac:dyDescent="0.4">
      <c r="B195" s="99" t="s">
        <v>255</v>
      </c>
      <c r="C195" s="99">
        <v>7</v>
      </c>
      <c r="D195" s="99">
        <v>8</v>
      </c>
      <c r="E195" s="424">
        <v>251</v>
      </c>
      <c r="F195" s="424">
        <v>187</v>
      </c>
      <c r="G195" s="424">
        <v>129</v>
      </c>
      <c r="H195" s="254">
        <f t="shared" si="35"/>
        <v>28.524590163934427</v>
      </c>
      <c r="I195" s="254">
        <f t="shared" si="36"/>
        <v>48.6</v>
      </c>
      <c r="J195" s="254">
        <f t="shared" si="37"/>
        <v>98.4</v>
      </c>
      <c r="L195" s="99" t="s">
        <v>255</v>
      </c>
      <c r="M195" s="99">
        <v>2.5</v>
      </c>
      <c r="N195" s="99">
        <v>8.5</v>
      </c>
      <c r="O195" s="270">
        <v>27.391304347826086</v>
      </c>
      <c r="P195" s="270">
        <v>19.7</v>
      </c>
      <c r="Q195" s="270">
        <v>91.8</v>
      </c>
      <c r="S195" s="270">
        <f t="shared" si="38"/>
        <v>0</v>
      </c>
      <c r="T195" s="270">
        <f t="shared" si="39"/>
        <v>0</v>
      </c>
      <c r="U195" s="270">
        <f t="shared" si="40"/>
        <v>0</v>
      </c>
      <c r="W195" s="99" t="s">
        <v>255</v>
      </c>
      <c r="X195" s="99">
        <v>4</v>
      </c>
      <c r="Y195" s="99">
        <v>1</v>
      </c>
      <c r="Z195" s="245">
        <v>24.705882352941178</v>
      </c>
      <c r="AA195" s="245">
        <v>16.3</v>
      </c>
      <c r="AB195" s="245">
        <v>40.799999999999997</v>
      </c>
      <c r="AD195" s="245">
        <f t="shared" si="42"/>
        <v>0</v>
      </c>
      <c r="AE195" s="245">
        <f t="shared" si="43"/>
        <v>0</v>
      </c>
      <c r="AF195" s="245">
        <f t="shared" si="44"/>
        <v>0</v>
      </c>
      <c r="AH195" s="99" t="s">
        <v>255</v>
      </c>
      <c r="AI195" s="99">
        <v>9</v>
      </c>
      <c r="AJ195" s="99">
        <v>2</v>
      </c>
      <c r="AK195" s="234">
        <v>28.421052631578949</v>
      </c>
      <c r="AL195" s="234">
        <v>15.6</v>
      </c>
      <c r="AM195" s="234">
        <v>95.7</v>
      </c>
      <c r="AN195" s="393"/>
      <c r="AO195" s="234">
        <f t="shared" si="45"/>
        <v>0</v>
      </c>
      <c r="AP195" s="234">
        <f t="shared" si="46"/>
        <v>0</v>
      </c>
      <c r="AQ195" s="234">
        <f t="shared" si="47"/>
        <v>0</v>
      </c>
      <c r="AS195" s="234" t="str">
        <f t="shared" si="41"/>
        <v>Warm 봄 Light</v>
      </c>
    </row>
    <row r="196" spans="2:45" x14ac:dyDescent="0.4">
      <c r="B196" s="99" t="s">
        <v>255</v>
      </c>
      <c r="C196" s="99">
        <v>7.5</v>
      </c>
      <c r="D196" s="99">
        <v>4</v>
      </c>
      <c r="E196" s="357">
        <v>218</v>
      </c>
      <c r="F196" s="357">
        <v>179</v>
      </c>
      <c r="G196" s="357">
        <v>148</v>
      </c>
      <c r="H196" s="358">
        <f t="shared" si="35"/>
        <v>26.571428571428573</v>
      </c>
      <c r="I196" s="358">
        <f t="shared" si="36"/>
        <v>32.1</v>
      </c>
      <c r="J196" s="358">
        <f t="shared" si="37"/>
        <v>85.5</v>
      </c>
      <c r="L196" s="99" t="s">
        <v>255</v>
      </c>
      <c r="M196" s="99">
        <v>6.5</v>
      </c>
      <c r="N196" s="99">
        <v>5.5</v>
      </c>
      <c r="O196" s="163">
        <v>27.428571428571427</v>
      </c>
      <c r="P196" s="163">
        <v>58.699999999999996</v>
      </c>
      <c r="Q196" s="163">
        <v>70.199999999999989</v>
      </c>
      <c r="S196" s="163">
        <f t="shared" si="38"/>
        <v>3.7267080745341019E-2</v>
      </c>
      <c r="T196" s="163">
        <f t="shared" si="39"/>
        <v>39</v>
      </c>
      <c r="U196" s="163">
        <f t="shared" si="40"/>
        <v>-21.600000000000009</v>
      </c>
      <c r="W196" s="99" t="s">
        <v>255</v>
      </c>
      <c r="X196" s="99">
        <v>2</v>
      </c>
      <c r="Y196" s="99">
        <v>8</v>
      </c>
      <c r="Z196" s="228">
        <v>25.714285714285715</v>
      </c>
      <c r="AA196" s="228">
        <v>16.2</v>
      </c>
      <c r="AB196" s="228">
        <v>84.7</v>
      </c>
      <c r="AD196" s="228">
        <f t="shared" si="42"/>
        <v>1.0084033613445378</v>
      </c>
      <c r="AE196" s="228">
        <f t="shared" si="43"/>
        <v>-0.10000000000000142</v>
      </c>
      <c r="AF196" s="228">
        <f t="shared" si="44"/>
        <v>43.900000000000006</v>
      </c>
      <c r="AH196" s="99" t="s">
        <v>255</v>
      </c>
      <c r="AI196" s="99">
        <v>7.5</v>
      </c>
      <c r="AJ196" s="99">
        <v>8.5</v>
      </c>
      <c r="AK196" s="170">
        <v>28.95104895104895</v>
      </c>
      <c r="AL196" s="170">
        <v>58.4</v>
      </c>
      <c r="AM196" s="170">
        <v>96.1</v>
      </c>
      <c r="AN196" s="393"/>
      <c r="AO196" s="170">
        <f t="shared" si="45"/>
        <v>0.52999631947000125</v>
      </c>
      <c r="AP196" s="170">
        <f t="shared" si="46"/>
        <v>42.8</v>
      </c>
      <c r="AQ196" s="170">
        <f t="shared" si="47"/>
        <v>0.39999999999999147</v>
      </c>
      <c r="AS196" s="170" t="str">
        <f t="shared" si="41"/>
        <v>Warm 가을 Deep</v>
      </c>
    </row>
    <row r="197" spans="2:45" x14ac:dyDescent="0.4">
      <c r="B197" s="99" t="s">
        <v>255</v>
      </c>
      <c r="C197" s="99">
        <v>7.5</v>
      </c>
      <c r="D197" s="99">
        <v>4.5</v>
      </c>
      <c r="E197" s="373">
        <v>222</v>
      </c>
      <c r="F197" s="373">
        <v>178</v>
      </c>
      <c r="G197" s="373">
        <v>143</v>
      </c>
      <c r="H197" s="361">
        <f t="shared" ref="H197:H236" si="48">IF(MAX(E197,F197,G197)=E197,60*(F197-G197)/(MAX(E197,F197,G197)-MIN(E197,F197,G197)),IF(MAX(E197,F197,G197)=F197,(120+(60*(G197-E197)/(MAX(E197,F197,G197)-MIN(E197,F197,G197)))),IF(MAX(E197,F197,G197)=G197,(240+(60*(E197-F197)/(MAX(E197,F197,G197)-MIN(E197,F197,G197)))),0)))</f>
        <v>26.582278481012658</v>
      </c>
      <c r="I197" s="361">
        <f t="shared" ref="I197:I236" si="49">ROUND((MAX(E197/255, F197/255, G197/255) - MIN(E197/255, F197/255, G197/255))/MAX(E197/255, F197/255, G197/255),3)*100</f>
        <v>35.6</v>
      </c>
      <c r="J197" s="361">
        <f t="shared" ref="J197:J236" si="50">ROUND(MAX(E197/255, F197/255, G197/255),3)*100</f>
        <v>87.1</v>
      </c>
      <c r="L197" s="99" t="s">
        <v>255</v>
      </c>
      <c r="M197" s="99">
        <v>8.5</v>
      </c>
      <c r="N197" s="99">
        <v>4.5</v>
      </c>
      <c r="O197" s="368">
        <v>27.46987951807229</v>
      </c>
      <c r="P197" s="368">
        <v>33.200000000000003</v>
      </c>
      <c r="Q197" s="368">
        <v>98</v>
      </c>
      <c r="S197" s="368">
        <f t="shared" si="38"/>
        <v>4.1308089500862621E-2</v>
      </c>
      <c r="T197" s="368">
        <f t="shared" si="39"/>
        <v>-25.499999999999993</v>
      </c>
      <c r="U197" s="368">
        <f t="shared" si="40"/>
        <v>27.800000000000011</v>
      </c>
      <c r="W197" s="99" t="s">
        <v>255</v>
      </c>
      <c r="X197" s="99">
        <v>8</v>
      </c>
      <c r="Y197" s="99">
        <v>2</v>
      </c>
      <c r="Z197" s="228">
        <v>25.714285714285715</v>
      </c>
      <c r="AA197" s="228">
        <v>16.2</v>
      </c>
      <c r="AB197" s="228">
        <v>84.7</v>
      </c>
      <c r="AD197" s="228">
        <f t="shared" si="42"/>
        <v>0</v>
      </c>
      <c r="AE197" s="228">
        <f t="shared" si="43"/>
        <v>0</v>
      </c>
      <c r="AF197" s="228">
        <f t="shared" si="44"/>
        <v>0</v>
      </c>
      <c r="AH197" s="99" t="s">
        <v>255</v>
      </c>
      <c r="AI197" s="99">
        <v>6</v>
      </c>
      <c r="AJ197" s="99">
        <v>8</v>
      </c>
      <c r="AK197" s="306">
        <v>27.692307692307693</v>
      </c>
      <c r="AL197" s="306">
        <v>42.4</v>
      </c>
      <c r="AM197" s="306">
        <v>96.1</v>
      </c>
      <c r="AN197" s="393"/>
      <c r="AO197" s="306">
        <f t="shared" si="45"/>
        <v>-1.2587412587412565</v>
      </c>
      <c r="AP197" s="306">
        <f t="shared" si="46"/>
        <v>-16</v>
      </c>
      <c r="AQ197" s="306">
        <f t="shared" si="47"/>
        <v>0</v>
      </c>
      <c r="AS197" s="306" t="str">
        <f t="shared" si="41"/>
        <v>Warm 봄 Bright</v>
      </c>
    </row>
    <row r="198" spans="2:45" x14ac:dyDescent="0.4">
      <c r="B198" s="99" t="s">
        <v>255</v>
      </c>
      <c r="C198" s="99">
        <v>7.5</v>
      </c>
      <c r="D198" s="99">
        <v>5</v>
      </c>
      <c r="E198" s="383">
        <v>225</v>
      </c>
      <c r="F198" s="383">
        <v>177</v>
      </c>
      <c r="G198" s="383">
        <v>138</v>
      </c>
      <c r="H198" s="335">
        <f t="shared" si="48"/>
        <v>26.896551724137932</v>
      </c>
      <c r="I198" s="335">
        <f t="shared" si="49"/>
        <v>38.700000000000003</v>
      </c>
      <c r="J198" s="335">
        <f t="shared" si="50"/>
        <v>88.2</v>
      </c>
      <c r="L198" s="99" t="s">
        <v>255</v>
      </c>
      <c r="M198" s="99">
        <v>4.5</v>
      </c>
      <c r="N198" s="99">
        <v>8.5</v>
      </c>
      <c r="O198" s="368">
        <v>27.46987951807229</v>
      </c>
      <c r="P198" s="368">
        <v>33.200000000000003</v>
      </c>
      <c r="Q198" s="368">
        <v>98</v>
      </c>
      <c r="S198" s="368">
        <f t="shared" ref="S198:S236" si="51">O198-O197</f>
        <v>0</v>
      </c>
      <c r="T198" s="368">
        <f t="shared" ref="T198:T236" si="52">P198-P197</f>
        <v>0</v>
      </c>
      <c r="U198" s="368">
        <f t="shared" ref="U198:U236" si="53">Q198-Q197</f>
        <v>0</v>
      </c>
      <c r="W198" s="99" t="s">
        <v>255</v>
      </c>
      <c r="X198" s="99">
        <v>2</v>
      </c>
      <c r="Y198" s="99">
        <v>8.5</v>
      </c>
      <c r="Z198" s="231">
        <v>26.666666666666668</v>
      </c>
      <c r="AA198" s="231">
        <v>15.7</v>
      </c>
      <c r="AB198" s="231">
        <v>90.2</v>
      </c>
      <c r="AD198" s="231">
        <f t="shared" si="42"/>
        <v>0.95238095238095255</v>
      </c>
      <c r="AE198" s="231">
        <f t="shared" si="43"/>
        <v>-0.5</v>
      </c>
      <c r="AF198" s="231">
        <f t="shared" si="44"/>
        <v>5.5</v>
      </c>
      <c r="AH198" s="99" t="s">
        <v>255</v>
      </c>
      <c r="AI198" s="99">
        <v>8</v>
      </c>
      <c r="AJ198" s="99">
        <v>6</v>
      </c>
      <c r="AK198" s="306">
        <v>27.692307692307693</v>
      </c>
      <c r="AL198" s="306">
        <v>42.4</v>
      </c>
      <c r="AM198" s="306">
        <v>96.1</v>
      </c>
      <c r="AN198" s="393"/>
      <c r="AO198" s="306">
        <f t="shared" si="45"/>
        <v>0</v>
      </c>
      <c r="AP198" s="306">
        <f t="shared" si="46"/>
        <v>0</v>
      </c>
      <c r="AQ198" s="306">
        <f t="shared" si="47"/>
        <v>0</v>
      </c>
      <c r="AS198" s="306" t="str">
        <f t="shared" ref="AS198:AS218" si="54">IF(AND((AK198&gt;26),(AK198&lt;=(206))),"Warm","Cool")&amp;" "&amp;IF(IF(AND((AK198&gt;26),(AK198&lt;=(206))),"Warm","Cool")="Cool",IF((AM198-AL198)&gt;47.15,"여름","겨울"),IF((AM198-AL198)&gt;43.15,"봄","가을"))&amp;" "&amp;IF(IF(AND((AK198&gt;26),(AK198&lt;=(206))),"Warm","Cool")="Cool",IF(IF(IF(AND((AK198&gt;26),(AK198&lt;=(206))),"Warm","Cool")="Cool",IF((AM198-AL198)&gt;47.15,"여름","겨울"),IF((AM198-AL198)&gt;43.15,"봄","가을"))="여름",IF((AM198-AL198)&gt;60.8,"Light","Mute"),IF((AM198-AL198)&gt;23.58,"Bright","Deep")),IF(IF(IF(AND((AK198&gt;26),(AK198&lt;=(206))),"Warm","Cool")="Cool",IF((AM198-AL198)&gt;47.15,"여름","겨울"),IF((AM198-AL198)&gt;43.15,"봄","가을"))="봄",IF(AL198&gt;26.8,"Bright","Light"),IF(AL198&gt;54.65,"Deep","Mute")))</f>
        <v>Warm 봄 Bright</v>
      </c>
    </row>
    <row r="199" spans="2:45" x14ac:dyDescent="0.4">
      <c r="B199" s="99" t="s">
        <v>255</v>
      </c>
      <c r="C199" s="99">
        <v>7.5</v>
      </c>
      <c r="D199" s="99">
        <v>5.5</v>
      </c>
      <c r="E199" s="396">
        <v>228</v>
      </c>
      <c r="F199" s="396">
        <v>176</v>
      </c>
      <c r="G199" s="396">
        <v>133</v>
      </c>
      <c r="H199" s="313">
        <f t="shared" si="48"/>
        <v>27.157894736842106</v>
      </c>
      <c r="I199" s="313">
        <f t="shared" si="49"/>
        <v>41.699999999999996</v>
      </c>
      <c r="J199" s="313">
        <f t="shared" si="50"/>
        <v>89.4</v>
      </c>
      <c r="L199" s="99" t="s">
        <v>255</v>
      </c>
      <c r="M199" s="99">
        <v>6.5</v>
      </c>
      <c r="N199" s="99">
        <v>6</v>
      </c>
      <c r="O199" s="184">
        <v>27.476635514018692</v>
      </c>
      <c r="P199" s="184">
        <v>55.400000000000006</v>
      </c>
      <c r="Q199" s="184">
        <v>75.7</v>
      </c>
      <c r="S199" s="184">
        <f t="shared" si="51"/>
        <v>6.7559959464027486E-3</v>
      </c>
      <c r="T199" s="184">
        <f t="shared" si="52"/>
        <v>22.200000000000003</v>
      </c>
      <c r="U199" s="184">
        <f t="shared" si="53"/>
        <v>-22.299999999999997</v>
      </c>
      <c r="W199" s="99" t="s">
        <v>255</v>
      </c>
      <c r="X199" s="99">
        <v>8.5</v>
      </c>
      <c r="Y199" s="99">
        <v>2</v>
      </c>
      <c r="Z199" s="231">
        <v>26.666666666666668</v>
      </c>
      <c r="AA199" s="231">
        <v>15.7</v>
      </c>
      <c r="AB199" s="231">
        <v>90.2</v>
      </c>
      <c r="AD199" s="231">
        <f t="shared" ref="AD199:AD236" si="55">Z199-Z198</f>
        <v>0</v>
      </c>
      <c r="AE199" s="231">
        <f t="shared" ref="AE199:AE236" si="56">AA199-AA198</f>
        <v>0</v>
      </c>
      <c r="AF199" s="231">
        <f t="shared" ref="AF199:AF236" si="57">AB199-AB198</f>
        <v>0</v>
      </c>
      <c r="AH199" s="99" t="s">
        <v>255</v>
      </c>
      <c r="AI199" s="99">
        <v>7.5</v>
      </c>
      <c r="AJ199" s="99">
        <v>9</v>
      </c>
      <c r="AK199" s="144">
        <v>29.403973509933774</v>
      </c>
      <c r="AL199" s="144">
        <v>61.1</v>
      </c>
      <c r="AM199" s="144">
        <v>96.899999999999991</v>
      </c>
      <c r="AN199" s="393"/>
      <c r="AO199" s="144">
        <f t="shared" si="45"/>
        <v>1.7116658176260806</v>
      </c>
      <c r="AP199" s="144">
        <f t="shared" si="46"/>
        <v>18.700000000000003</v>
      </c>
      <c r="AQ199" s="144">
        <f t="shared" si="47"/>
        <v>0.79999999999999716</v>
      </c>
      <c r="AS199" s="144" t="str">
        <f t="shared" si="54"/>
        <v>Warm 가을 Deep</v>
      </c>
    </row>
    <row r="200" spans="2:45" x14ac:dyDescent="0.4">
      <c r="B200" s="99" t="s">
        <v>255</v>
      </c>
      <c r="C200" s="99">
        <v>7.5</v>
      </c>
      <c r="D200" s="99">
        <v>6</v>
      </c>
      <c r="E200" s="405">
        <v>231</v>
      </c>
      <c r="F200" s="405">
        <v>175</v>
      </c>
      <c r="G200" s="405">
        <v>128</v>
      </c>
      <c r="H200" s="288">
        <f t="shared" si="48"/>
        <v>27.378640776699029</v>
      </c>
      <c r="I200" s="288">
        <f t="shared" si="49"/>
        <v>44.6</v>
      </c>
      <c r="J200" s="288">
        <f t="shared" si="50"/>
        <v>90.600000000000009</v>
      </c>
      <c r="L200" s="99" t="s">
        <v>255</v>
      </c>
      <c r="M200" s="99">
        <v>6.5</v>
      </c>
      <c r="N200" s="99">
        <v>6.5</v>
      </c>
      <c r="O200" s="218">
        <v>27.476635514018692</v>
      </c>
      <c r="P200" s="218">
        <v>51.9</v>
      </c>
      <c r="Q200" s="218">
        <v>80.800000000000011</v>
      </c>
      <c r="S200" s="218">
        <f t="shared" si="51"/>
        <v>0</v>
      </c>
      <c r="T200" s="218">
        <f t="shared" si="52"/>
        <v>-3.5000000000000071</v>
      </c>
      <c r="U200" s="218">
        <f t="shared" si="53"/>
        <v>5.1000000000000085</v>
      </c>
      <c r="W200" s="99" t="s">
        <v>255</v>
      </c>
      <c r="X200" s="99">
        <v>1.5</v>
      </c>
      <c r="Y200" s="99">
        <v>6.5</v>
      </c>
      <c r="Z200" s="169">
        <v>26.666666666666668</v>
      </c>
      <c r="AA200" s="169">
        <v>15.6</v>
      </c>
      <c r="AB200" s="169">
        <v>67.800000000000011</v>
      </c>
      <c r="AD200" s="169">
        <f t="shared" si="55"/>
        <v>0</v>
      </c>
      <c r="AE200" s="169">
        <f t="shared" si="56"/>
        <v>-9.9999999999999645E-2</v>
      </c>
      <c r="AF200" s="169">
        <f t="shared" si="57"/>
        <v>-22.399999999999991</v>
      </c>
      <c r="AH200" s="99" t="s">
        <v>255</v>
      </c>
      <c r="AI200" s="99">
        <v>4</v>
      </c>
      <c r="AJ200" s="99">
        <v>8.5</v>
      </c>
      <c r="AK200" s="363">
        <v>27.2</v>
      </c>
      <c r="AL200" s="363">
        <v>30.4</v>
      </c>
      <c r="AM200" s="363">
        <v>96.899999999999991</v>
      </c>
      <c r="AN200" s="393"/>
      <c r="AO200" s="363">
        <f t="shared" si="45"/>
        <v>-2.2039735099337747</v>
      </c>
      <c r="AP200" s="363">
        <f t="shared" si="46"/>
        <v>-30.700000000000003</v>
      </c>
      <c r="AQ200" s="363">
        <f t="shared" si="47"/>
        <v>0</v>
      </c>
      <c r="AS200" s="363" t="str">
        <f t="shared" si="54"/>
        <v>Warm 봄 Bright</v>
      </c>
    </row>
    <row r="201" spans="2:45" x14ac:dyDescent="0.4">
      <c r="B201" s="99" t="s">
        <v>255</v>
      </c>
      <c r="C201" s="99">
        <v>7.5</v>
      </c>
      <c r="D201" s="99">
        <v>6.5</v>
      </c>
      <c r="E201" s="414">
        <v>234</v>
      </c>
      <c r="F201" s="414">
        <v>174</v>
      </c>
      <c r="G201" s="414">
        <v>123</v>
      </c>
      <c r="H201" s="268">
        <f t="shared" si="48"/>
        <v>27.567567567567568</v>
      </c>
      <c r="I201" s="268">
        <f t="shared" si="49"/>
        <v>47.4</v>
      </c>
      <c r="J201" s="268">
        <f t="shared" si="50"/>
        <v>91.8</v>
      </c>
      <c r="L201" s="99" t="s">
        <v>255</v>
      </c>
      <c r="M201" s="99">
        <v>8</v>
      </c>
      <c r="N201" s="99">
        <v>4</v>
      </c>
      <c r="O201" s="360">
        <v>27.5</v>
      </c>
      <c r="P201" s="360">
        <v>31</v>
      </c>
      <c r="Q201" s="360">
        <v>91</v>
      </c>
      <c r="S201" s="360">
        <f t="shared" si="51"/>
        <v>2.3364485981307581E-2</v>
      </c>
      <c r="T201" s="360">
        <f t="shared" si="52"/>
        <v>-20.9</v>
      </c>
      <c r="U201" s="360">
        <f t="shared" si="53"/>
        <v>10.199999999999989</v>
      </c>
      <c r="W201" s="99" t="s">
        <v>255</v>
      </c>
      <c r="X201" s="99">
        <v>6</v>
      </c>
      <c r="Y201" s="99">
        <v>1.5</v>
      </c>
      <c r="Z201" s="169">
        <v>26.666666666666668</v>
      </c>
      <c r="AA201" s="169">
        <v>15.6</v>
      </c>
      <c r="AB201" s="169">
        <v>67.800000000000011</v>
      </c>
      <c r="AD201" s="169">
        <f t="shared" si="55"/>
        <v>0</v>
      </c>
      <c r="AE201" s="169">
        <f t="shared" si="56"/>
        <v>0</v>
      </c>
      <c r="AF201" s="169">
        <f t="shared" si="57"/>
        <v>0</v>
      </c>
      <c r="AH201" s="99" t="s">
        <v>255</v>
      </c>
      <c r="AI201" s="99">
        <v>8.5</v>
      </c>
      <c r="AJ201" s="99">
        <v>4</v>
      </c>
      <c r="AK201" s="363">
        <v>27.2</v>
      </c>
      <c r="AL201" s="363">
        <v>30.4</v>
      </c>
      <c r="AM201" s="363">
        <v>96.899999999999991</v>
      </c>
      <c r="AN201" s="393"/>
      <c r="AO201" s="363">
        <f t="shared" si="45"/>
        <v>0</v>
      </c>
      <c r="AP201" s="363">
        <f t="shared" si="46"/>
        <v>0</v>
      </c>
      <c r="AQ201" s="363">
        <f t="shared" si="47"/>
        <v>0</v>
      </c>
      <c r="AS201" s="363" t="str">
        <f t="shared" si="54"/>
        <v>Warm 봄 Bright</v>
      </c>
    </row>
    <row r="202" spans="2:45" x14ac:dyDescent="0.4">
      <c r="B202" s="99" t="s">
        <v>255</v>
      </c>
      <c r="C202" s="99">
        <v>7.5</v>
      </c>
      <c r="D202" s="99">
        <v>7</v>
      </c>
      <c r="E202" s="423">
        <v>237</v>
      </c>
      <c r="F202" s="423">
        <v>174</v>
      </c>
      <c r="G202" s="423">
        <v>118</v>
      </c>
      <c r="H202" s="239">
        <f t="shared" si="48"/>
        <v>28.235294117647058</v>
      </c>
      <c r="I202" s="239">
        <f t="shared" si="49"/>
        <v>50.2</v>
      </c>
      <c r="J202" s="239">
        <f t="shared" si="50"/>
        <v>92.9</v>
      </c>
      <c r="L202" s="99" t="s">
        <v>255</v>
      </c>
      <c r="M202" s="99">
        <v>4</v>
      </c>
      <c r="N202" s="99">
        <v>8</v>
      </c>
      <c r="O202" s="360">
        <v>27.5</v>
      </c>
      <c r="P202" s="360">
        <v>31</v>
      </c>
      <c r="Q202" s="360">
        <v>91</v>
      </c>
      <c r="S202" s="360">
        <f t="shared" si="51"/>
        <v>0</v>
      </c>
      <c r="T202" s="360">
        <f t="shared" si="52"/>
        <v>0</v>
      </c>
      <c r="U202" s="360">
        <f t="shared" si="53"/>
        <v>0</v>
      </c>
      <c r="W202" s="99" t="s">
        <v>255</v>
      </c>
      <c r="X202" s="99">
        <v>2</v>
      </c>
      <c r="Y202" s="99">
        <v>9</v>
      </c>
      <c r="Z202" s="234">
        <v>28.421052631578949</v>
      </c>
      <c r="AA202" s="234">
        <v>15.6</v>
      </c>
      <c r="AB202" s="234">
        <v>95.7</v>
      </c>
      <c r="AD202" s="234">
        <f t="shared" si="55"/>
        <v>1.7543859649122808</v>
      </c>
      <c r="AE202" s="234">
        <f t="shared" si="56"/>
        <v>0</v>
      </c>
      <c r="AF202" s="234">
        <f t="shared" si="57"/>
        <v>27.899999999999991</v>
      </c>
      <c r="AH202" s="99" t="s">
        <v>255</v>
      </c>
      <c r="AI202" s="99">
        <v>6.5</v>
      </c>
      <c r="AJ202" s="99">
        <v>8</v>
      </c>
      <c r="AK202" s="282">
        <v>28.141592920353983</v>
      </c>
      <c r="AL202" s="282">
        <v>45.6</v>
      </c>
      <c r="AM202" s="282">
        <v>97.3</v>
      </c>
      <c r="AN202" s="393"/>
      <c r="AO202" s="282">
        <f t="shared" si="45"/>
        <v>0.94159292035398323</v>
      </c>
      <c r="AP202" s="282">
        <f t="shared" si="46"/>
        <v>15.200000000000003</v>
      </c>
      <c r="AQ202" s="282">
        <f t="shared" si="47"/>
        <v>0.40000000000000568</v>
      </c>
      <c r="AS202" s="282" t="str">
        <f t="shared" si="54"/>
        <v>Warm 봄 Bright</v>
      </c>
    </row>
    <row r="203" spans="2:45" x14ac:dyDescent="0.4">
      <c r="B203" s="99" t="s">
        <v>255</v>
      </c>
      <c r="C203" s="99">
        <v>7.5</v>
      </c>
      <c r="D203" s="99">
        <v>7.5</v>
      </c>
      <c r="E203" s="425">
        <v>240</v>
      </c>
      <c r="F203" s="425">
        <v>173</v>
      </c>
      <c r="G203" s="425">
        <v>112</v>
      </c>
      <c r="H203" s="207">
        <f t="shared" si="48"/>
        <v>28.59375</v>
      </c>
      <c r="I203" s="207">
        <f t="shared" si="49"/>
        <v>53.300000000000004</v>
      </c>
      <c r="J203" s="207">
        <f t="shared" si="50"/>
        <v>94.1</v>
      </c>
      <c r="L203" s="99" t="s">
        <v>255</v>
      </c>
      <c r="M203" s="99">
        <v>8</v>
      </c>
      <c r="N203" s="99">
        <v>5.5</v>
      </c>
      <c r="O203" s="323">
        <v>27.5</v>
      </c>
      <c r="P203" s="323">
        <v>39.700000000000003</v>
      </c>
      <c r="Q203" s="323">
        <v>94.899999999999991</v>
      </c>
      <c r="S203" s="323">
        <f t="shared" si="51"/>
        <v>0</v>
      </c>
      <c r="T203" s="323">
        <f t="shared" si="52"/>
        <v>8.7000000000000028</v>
      </c>
      <c r="U203" s="323">
        <f t="shared" si="53"/>
        <v>3.8999999999999915</v>
      </c>
      <c r="W203" s="99" t="s">
        <v>255</v>
      </c>
      <c r="X203" s="99">
        <v>9</v>
      </c>
      <c r="Y203" s="99">
        <v>2</v>
      </c>
      <c r="Z203" s="234">
        <v>28.421052631578949</v>
      </c>
      <c r="AA203" s="234">
        <v>15.6</v>
      </c>
      <c r="AB203" s="234">
        <v>95.7</v>
      </c>
      <c r="AD203" s="234">
        <f t="shared" si="55"/>
        <v>0</v>
      </c>
      <c r="AE203" s="234">
        <f t="shared" si="56"/>
        <v>0</v>
      </c>
      <c r="AF203" s="234">
        <f t="shared" si="57"/>
        <v>0</v>
      </c>
      <c r="AH203" s="426" t="s">
        <v>255</v>
      </c>
      <c r="AI203" s="426">
        <v>8</v>
      </c>
      <c r="AJ203" s="426">
        <v>6.5</v>
      </c>
      <c r="AK203" s="427">
        <v>28.141592920353983</v>
      </c>
      <c r="AL203" s="427">
        <v>45.6</v>
      </c>
      <c r="AM203" s="427">
        <v>97.3</v>
      </c>
      <c r="AO203" s="427">
        <f t="shared" si="45"/>
        <v>0</v>
      </c>
      <c r="AP203" s="427">
        <f t="shared" si="46"/>
        <v>0</v>
      </c>
      <c r="AQ203" s="427">
        <f t="shared" si="47"/>
        <v>0</v>
      </c>
      <c r="AS203" s="282" t="str">
        <f t="shared" si="54"/>
        <v>Warm 봄 Bright</v>
      </c>
    </row>
    <row r="204" spans="2:45" x14ac:dyDescent="0.4">
      <c r="B204" s="99" t="s">
        <v>255</v>
      </c>
      <c r="C204" s="99">
        <v>7.5</v>
      </c>
      <c r="D204" s="99">
        <v>8</v>
      </c>
      <c r="E204" s="428">
        <v>243</v>
      </c>
      <c r="F204" s="428">
        <v>172</v>
      </c>
      <c r="G204" s="428">
        <v>107</v>
      </c>
      <c r="H204" s="175">
        <f t="shared" si="48"/>
        <v>28.676470588235293</v>
      </c>
      <c r="I204" s="175">
        <f t="shared" si="49"/>
        <v>56.000000000000007</v>
      </c>
      <c r="J204" s="175">
        <f t="shared" si="50"/>
        <v>95.3</v>
      </c>
      <c r="L204" s="99" t="s">
        <v>255</v>
      </c>
      <c r="M204" s="99">
        <v>5.5</v>
      </c>
      <c r="N204" s="99">
        <v>8</v>
      </c>
      <c r="O204" s="323">
        <v>27.5</v>
      </c>
      <c r="P204" s="323">
        <v>39.700000000000003</v>
      </c>
      <c r="Q204" s="323">
        <v>94.899999999999991</v>
      </c>
      <c r="S204" s="323">
        <f t="shared" si="51"/>
        <v>0</v>
      </c>
      <c r="T204" s="323">
        <f t="shared" si="52"/>
        <v>0</v>
      </c>
      <c r="U204" s="323">
        <f t="shared" si="53"/>
        <v>0</v>
      </c>
      <c r="W204" s="99" t="s">
        <v>255</v>
      </c>
      <c r="X204" s="99">
        <v>1</v>
      </c>
      <c r="Y204" s="99">
        <v>4.5</v>
      </c>
      <c r="Z204" s="102">
        <v>24.705882352941178</v>
      </c>
      <c r="AA204" s="102">
        <v>14.499999999999998</v>
      </c>
      <c r="AB204" s="102">
        <v>45.9</v>
      </c>
      <c r="AD204" s="102">
        <f t="shared" si="55"/>
        <v>-3.7151702786377712</v>
      </c>
      <c r="AE204" s="102">
        <f t="shared" si="56"/>
        <v>-1.1000000000000014</v>
      </c>
      <c r="AF204" s="102">
        <f t="shared" si="57"/>
        <v>-49.800000000000004</v>
      </c>
      <c r="AH204" s="99" t="s">
        <v>255</v>
      </c>
      <c r="AI204" s="99">
        <v>2.5</v>
      </c>
      <c r="AJ204" s="99">
        <v>9</v>
      </c>
      <c r="AK204" s="272">
        <v>26.808510638297872</v>
      </c>
      <c r="AL204" s="272">
        <v>19</v>
      </c>
      <c r="AM204" s="272">
        <v>97.3</v>
      </c>
      <c r="AO204" s="272">
        <f t="shared" si="45"/>
        <v>-1.333082282056111</v>
      </c>
      <c r="AP204" s="272">
        <f t="shared" si="46"/>
        <v>-26.6</v>
      </c>
      <c r="AQ204" s="272">
        <f t="shared" si="47"/>
        <v>0</v>
      </c>
      <c r="AS204" s="272" t="str">
        <f t="shared" si="54"/>
        <v>Warm 봄 Light</v>
      </c>
    </row>
    <row r="205" spans="2:45" x14ac:dyDescent="0.4">
      <c r="B205" s="99" t="s">
        <v>255</v>
      </c>
      <c r="C205" s="99">
        <v>7.5</v>
      </c>
      <c r="D205" s="99">
        <v>8.5</v>
      </c>
      <c r="E205" s="429">
        <v>245</v>
      </c>
      <c r="F205" s="429">
        <v>171</v>
      </c>
      <c r="G205" s="429">
        <v>102</v>
      </c>
      <c r="H205" s="170">
        <f t="shared" si="48"/>
        <v>28.95104895104895</v>
      </c>
      <c r="I205" s="170">
        <f t="shared" si="49"/>
        <v>58.4</v>
      </c>
      <c r="J205" s="170">
        <f t="shared" si="50"/>
        <v>96.1</v>
      </c>
      <c r="L205" s="99" t="s">
        <v>255</v>
      </c>
      <c r="M205" s="99">
        <v>6.5</v>
      </c>
      <c r="N205" s="99">
        <v>7</v>
      </c>
      <c r="O205" s="246">
        <v>27.522935779816514</v>
      </c>
      <c r="P205" s="246">
        <v>49.5</v>
      </c>
      <c r="Q205" s="246">
        <v>86.3</v>
      </c>
      <c r="S205" s="246">
        <f t="shared" si="51"/>
        <v>2.2935779816513957E-2</v>
      </c>
      <c r="T205" s="246">
        <f t="shared" si="52"/>
        <v>9.7999999999999972</v>
      </c>
      <c r="U205" s="246">
        <f t="shared" si="53"/>
        <v>-8.5999999999999943</v>
      </c>
      <c r="W205" s="99" t="s">
        <v>255</v>
      </c>
      <c r="X205" s="99">
        <v>1.5</v>
      </c>
      <c r="Y205" s="99">
        <v>7</v>
      </c>
      <c r="Z205" s="174">
        <v>26.666666666666668</v>
      </c>
      <c r="AA205" s="174">
        <v>14.499999999999998</v>
      </c>
      <c r="AB205" s="174">
        <v>72.899999999999991</v>
      </c>
      <c r="AD205" s="174">
        <f t="shared" si="55"/>
        <v>1.9607843137254903</v>
      </c>
      <c r="AE205" s="174">
        <f t="shared" si="56"/>
        <v>0</v>
      </c>
      <c r="AF205" s="174">
        <f t="shared" si="57"/>
        <v>26.999999999999993</v>
      </c>
      <c r="AH205" s="99" t="s">
        <v>255</v>
      </c>
      <c r="AI205" s="99">
        <v>9</v>
      </c>
      <c r="AJ205" s="99">
        <v>2.5</v>
      </c>
      <c r="AK205" s="272">
        <v>26.808510638297872</v>
      </c>
      <c r="AL205" s="272">
        <v>19</v>
      </c>
      <c r="AM205" s="272">
        <v>97.3</v>
      </c>
      <c r="AO205" s="272">
        <f t="shared" si="45"/>
        <v>0</v>
      </c>
      <c r="AP205" s="272">
        <f t="shared" si="46"/>
        <v>0</v>
      </c>
      <c r="AQ205" s="272">
        <f t="shared" si="47"/>
        <v>0</v>
      </c>
      <c r="AS205" s="272" t="str">
        <f t="shared" si="54"/>
        <v>Warm 봄 Light</v>
      </c>
    </row>
    <row r="206" spans="2:45" x14ac:dyDescent="0.4">
      <c r="B206" s="99" t="s">
        <v>255</v>
      </c>
      <c r="C206" s="99">
        <v>7.5</v>
      </c>
      <c r="D206" s="99">
        <v>9</v>
      </c>
      <c r="E206" s="430">
        <v>247</v>
      </c>
      <c r="F206" s="430">
        <v>170</v>
      </c>
      <c r="G206" s="430">
        <v>96</v>
      </c>
      <c r="H206" s="144">
        <f t="shared" si="48"/>
        <v>29.403973509933774</v>
      </c>
      <c r="I206" s="144">
        <f t="shared" si="49"/>
        <v>61.1</v>
      </c>
      <c r="J206" s="144">
        <f t="shared" si="50"/>
        <v>96.899999999999991</v>
      </c>
      <c r="L206" s="99" t="s">
        <v>255</v>
      </c>
      <c r="M206" s="99">
        <v>7.5</v>
      </c>
      <c r="N206" s="99">
        <v>6.5</v>
      </c>
      <c r="O206" s="268">
        <v>27.567567567567568</v>
      </c>
      <c r="P206" s="268">
        <v>47.4</v>
      </c>
      <c r="Q206" s="268">
        <v>91.8</v>
      </c>
      <c r="S206" s="268">
        <f t="shared" si="51"/>
        <v>4.4631787751054475E-2</v>
      </c>
      <c r="T206" s="268">
        <f t="shared" si="52"/>
        <v>-2.1000000000000014</v>
      </c>
      <c r="U206" s="268">
        <f t="shared" si="53"/>
        <v>5.5</v>
      </c>
      <c r="W206" s="99" t="s">
        <v>255</v>
      </c>
      <c r="X206" s="99">
        <v>6.5</v>
      </c>
      <c r="Y206" s="99">
        <v>1.5</v>
      </c>
      <c r="Z206" s="174">
        <v>26.666666666666668</v>
      </c>
      <c r="AA206" s="174">
        <v>14.499999999999998</v>
      </c>
      <c r="AB206" s="174">
        <v>72.899999999999991</v>
      </c>
      <c r="AD206" s="174">
        <f t="shared" si="55"/>
        <v>0</v>
      </c>
      <c r="AE206" s="174">
        <f t="shared" si="56"/>
        <v>0</v>
      </c>
      <c r="AF206" s="174">
        <f t="shared" si="57"/>
        <v>0</v>
      </c>
      <c r="AH206" s="99" t="s">
        <v>255</v>
      </c>
      <c r="AI206" s="99">
        <v>4.5</v>
      </c>
      <c r="AJ206" s="99">
        <v>8.5</v>
      </c>
      <c r="AK206" s="368">
        <v>27.46987951807229</v>
      </c>
      <c r="AL206" s="368">
        <v>33.200000000000003</v>
      </c>
      <c r="AM206" s="368">
        <v>98</v>
      </c>
      <c r="AO206" s="368">
        <f t="shared" si="45"/>
        <v>0.66136887977441816</v>
      </c>
      <c r="AP206" s="368">
        <f t="shared" si="46"/>
        <v>14.200000000000003</v>
      </c>
      <c r="AQ206" s="368">
        <f t="shared" si="47"/>
        <v>0.70000000000000284</v>
      </c>
      <c r="AS206" s="368" t="str">
        <f t="shared" si="54"/>
        <v>Warm 봄 Bright</v>
      </c>
    </row>
    <row r="207" spans="2:45" x14ac:dyDescent="0.4">
      <c r="B207" s="99" t="s">
        <v>255</v>
      </c>
      <c r="C207" s="99">
        <v>8</v>
      </c>
      <c r="D207" s="99">
        <v>1</v>
      </c>
      <c r="E207" s="133">
        <v>208</v>
      </c>
      <c r="F207" s="133">
        <v>198</v>
      </c>
      <c r="G207" s="133">
        <v>190</v>
      </c>
      <c r="H207" s="134">
        <f t="shared" si="48"/>
        <v>26.666666666666668</v>
      </c>
      <c r="I207" s="134">
        <f t="shared" si="49"/>
        <v>8.6999999999999993</v>
      </c>
      <c r="J207" s="134">
        <f t="shared" si="50"/>
        <v>81.599999999999994</v>
      </c>
      <c r="L207" s="99" t="s">
        <v>255</v>
      </c>
      <c r="M207" s="99">
        <v>6.5</v>
      </c>
      <c r="N207" s="99">
        <v>7.5</v>
      </c>
      <c r="O207" s="268">
        <v>27.567567567567568</v>
      </c>
      <c r="P207" s="268">
        <v>47.4</v>
      </c>
      <c r="Q207" s="268">
        <v>91.8</v>
      </c>
      <c r="S207" s="268">
        <f t="shared" si="51"/>
        <v>0</v>
      </c>
      <c r="T207" s="268">
        <f t="shared" si="52"/>
        <v>0</v>
      </c>
      <c r="U207" s="268">
        <f t="shared" si="53"/>
        <v>0</v>
      </c>
      <c r="W207" s="99" t="s">
        <v>255</v>
      </c>
      <c r="X207" s="99">
        <v>1</v>
      </c>
      <c r="Y207" s="99">
        <v>5</v>
      </c>
      <c r="Z207" s="106">
        <v>24.705882352941178</v>
      </c>
      <c r="AA207" s="106">
        <v>13.100000000000001</v>
      </c>
      <c r="AB207" s="106">
        <v>51</v>
      </c>
      <c r="AD207" s="106">
        <f t="shared" si="55"/>
        <v>-1.9607843137254903</v>
      </c>
      <c r="AE207" s="106">
        <f t="shared" si="56"/>
        <v>-1.3999999999999968</v>
      </c>
      <c r="AF207" s="106">
        <f t="shared" si="57"/>
        <v>-21.899999999999991</v>
      </c>
      <c r="AH207" s="99" t="s">
        <v>255</v>
      </c>
      <c r="AI207" s="99">
        <v>8.5</v>
      </c>
      <c r="AJ207" s="99">
        <v>4.5</v>
      </c>
      <c r="AK207" s="368">
        <v>27.46987951807229</v>
      </c>
      <c r="AL207" s="368">
        <v>33.200000000000003</v>
      </c>
      <c r="AM207" s="368">
        <v>98</v>
      </c>
      <c r="AO207" s="368">
        <f t="shared" si="45"/>
        <v>0</v>
      </c>
      <c r="AP207" s="368">
        <f t="shared" si="46"/>
        <v>0</v>
      </c>
      <c r="AQ207" s="368">
        <f t="shared" si="47"/>
        <v>0</v>
      </c>
      <c r="AS207" s="368" t="str">
        <f t="shared" si="54"/>
        <v>Warm 봄 Bright</v>
      </c>
    </row>
    <row r="208" spans="2:45" x14ac:dyDescent="0.4">
      <c r="B208" s="99" t="s">
        <v>255</v>
      </c>
      <c r="C208" s="99">
        <v>8</v>
      </c>
      <c r="D208" s="99">
        <v>1.5</v>
      </c>
      <c r="E208" s="182">
        <v>212</v>
      </c>
      <c r="F208" s="182">
        <v>197</v>
      </c>
      <c r="G208" s="182">
        <v>186</v>
      </c>
      <c r="H208" s="183">
        <f t="shared" si="48"/>
        <v>25.384615384615383</v>
      </c>
      <c r="I208" s="183">
        <f t="shared" si="49"/>
        <v>12.3</v>
      </c>
      <c r="J208" s="183">
        <f t="shared" si="50"/>
        <v>83.1</v>
      </c>
      <c r="L208" s="99" t="s">
        <v>255</v>
      </c>
      <c r="M208" s="99">
        <v>7</v>
      </c>
      <c r="N208" s="99">
        <v>6.5</v>
      </c>
      <c r="O208" s="199">
        <v>27.652173913043477</v>
      </c>
      <c r="P208" s="199">
        <v>55.000000000000007</v>
      </c>
      <c r="Q208" s="199">
        <v>82</v>
      </c>
      <c r="S208" s="199">
        <f t="shared" si="51"/>
        <v>8.4606345475908284E-2</v>
      </c>
      <c r="T208" s="199">
        <f t="shared" si="52"/>
        <v>7.6000000000000085</v>
      </c>
      <c r="U208" s="199">
        <f t="shared" si="53"/>
        <v>-9.7999999999999972</v>
      </c>
      <c r="W208" s="99" t="s">
        <v>255</v>
      </c>
      <c r="X208" s="99">
        <v>4.5</v>
      </c>
      <c r="Y208" s="99">
        <v>1</v>
      </c>
      <c r="Z208" s="106">
        <v>24.705882352941178</v>
      </c>
      <c r="AA208" s="106">
        <v>13.100000000000001</v>
      </c>
      <c r="AB208" s="106">
        <v>51</v>
      </c>
      <c r="AD208" s="106">
        <f t="shared" si="55"/>
        <v>0</v>
      </c>
      <c r="AE208" s="106">
        <f t="shared" si="56"/>
        <v>0</v>
      </c>
      <c r="AF208" s="106">
        <f t="shared" si="57"/>
        <v>0</v>
      </c>
      <c r="AH208" s="99" t="s">
        <v>255</v>
      </c>
      <c r="AI208" s="99">
        <v>1</v>
      </c>
      <c r="AJ208" s="99">
        <v>9.5</v>
      </c>
      <c r="AK208" s="147">
        <v>27</v>
      </c>
      <c r="AL208" s="147">
        <v>8</v>
      </c>
      <c r="AM208" s="147">
        <v>98</v>
      </c>
      <c r="AO208" s="147">
        <f t="shared" si="45"/>
        <v>-0.46987951807228967</v>
      </c>
      <c r="AP208" s="147">
        <f t="shared" si="46"/>
        <v>-25.200000000000003</v>
      </c>
      <c r="AQ208" s="147">
        <f t="shared" si="47"/>
        <v>0</v>
      </c>
      <c r="AS208" s="147" t="str">
        <f t="shared" si="54"/>
        <v>Warm 봄 Light</v>
      </c>
    </row>
    <row r="209" spans="2:45" x14ac:dyDescent="0.4">
      <c r="B209" s="99" t="s">
        <v>255</v>
      </c>
      <c r="C209" s="99">
        <v>8</v>
      </c>
      <c r="D209" s="99">
        <v>2</v>
      </c>
      <c r="E209" s="227">
        <v>216</v>
      </c>
      <c r="F209" s="227">
        <v>196</v>
      </c>
      <c r="G209" s="227">
        <v>181</v>
      </c>
      <c r="H209" s="228">
        <f t="shared" si="48"/>
        <v>25.714285714285715</v>
      </c>
      <c r="I209" s="228">
        <f t="shared" si="49"/>
        <v>16.2</v>
      </c>
      <c r="J209" s="228">
        <f t="shared" si="50"/>
        <v>84.7</v>
      </c>
      <c r="L209" s="99" t="s">
        <v>255</v>
      </c>
      <c r="M209" s="99">
        <v>6.5</v>
      </c>
      <c r="N209" s="99">
        <v>5</v>
      </c>
      <c r="O209" s="136">
        <v>27.692307692307693</v>
      </c>
      <c r="P209" s="136">
        <v>63</v>
      </c>
      <c r="Q209" s="136">
        <v>64.7</v>
      </c>
      <c r="S209" s="136">
        <f t="shared" si="51"/>
        <v>4.0133779264216685E-2</v>
      </c>
      <c r="T209" s="136">
        <f t="shared" si="52"/>
        <v>7.9999999999999929</v>
      </c>
      <c r="U209" s="136">
        <f t="shared" si="53"/>
        <v>-17.299999999999997</v>
      </c>
      <c r="W209" s="99" t="s">
        <v>255</v>
      </c>
      <c r="X209" s="99">
        <v>1.5</v>
      </c>
      <c r="Y209" s="99">
        <v>7.5</v>
      </c>
      <c r="Z209" s="179">
        <v>25.384615384615383</v>
      </c>
      <c r="AA209" s="179">
        <v>13.100000000000001</v>
      </c>
      <c r="AB209" s="179">
        <v>78</v>
      </c>
      <c r="AD209" s="179">
        <f t="shared" si="55"/>
        <v>0.67873303167420573</v>
      </c>
      <c r="AE209" s="179">
        <f t="shared" si="56"/>
        <v>0</v>
      </c>
      <c r="AF209" s="179">
        <f t="shared" si="57"/>
        <v>27</v>
      </c>
      <c r="AH209" s="99" t="s">
        <v>255</v>
      </c>
      <c r="AI209" s="99">
        <v>9.5</v>
      </c>
      <c r="AJ209" s="99">
        <v>1</v>
      </c>
      <c r="AK209" s="147">
        <v>27</v>
      </c>
      <c r="AL209" s="147">
        <v>8</v>
      </c>
      <c r="AM209" s="147">
        <v>98</v>
      </c>
      <c r="AO209" s="147">
        <f t="shared" si="45"/>
        <v>0</v>
      </c>
      <c r="AP209" s="147">
        <f t="shared" si="46"/>
        <v>0</v>
      </c>
      <c r="AQ209" s="147">
        <f t="shared" si="47"/>
        <v>0</v>
      </c>
      <c r="AS209" s="147" t="str">
        <f t="shared" si="54"/>
        <v>Warm 봄 Light</v>
      </c>
    </row>
    <row r="210" spans="2:45" x14ac:dyDescent="0.4">
      <c r="B210" s="99" t="s">
        <v>255</v>
      </c>
      <c r="C210" s="99">
        <v>8</v>
      </c>
      <c r="D210" s="99">
        <v>2.5</v>
      </c>
      <c r="E210" s="266">
        <v>220</v>
      </c>
      <c r="F210" s="266">
        <v>195</v>
      </c>
      <c r="G210" s="266">
        <v>176</v>
      </c>
      <c r="H210" s="267">
        <f t="shared" si="48"/>
        <v>25.90909090909091</v>
      </c>
      <c r="I210" s="267">
        <f t="shared" si="49"/>
        <v>20</v>
      </c>
      <c r="J210" s="267">
        <f t="shared" si="50"/>
        <v>86.3</v>
      </c>
      <c r="L210" s="99" t="s">
        <v>255</v>
      </c>
      <c r="M210" s="99">
        <v>7</v>
      </c>
      <c r="N210" s="99">
        <v>7</v>
      </c>
      <c r="O210" s="215">
        <v>27.692307692307693</v>
      </c>
      <c r="P210" s="215">
        <v>52.5</v>
      </c>
      <c r="Q210" s="215">
        <v>87.5</v>
      </c>
      <c r="S210" s="215">
        <f t="shared" si="51"/>
        <v>0</v>
      </c>
      <c r="T210" s="215">
        <f t="shared" si="52"/>
        <v>-10.5</v>
      </c>
      <c r="U210" s="215">
        <f t="shared" si="53"/>
        <v>22.799999999999997</v>
      </c>
      <c r="W210" s="99" t="s">
        <v>255</v>
      </c>
      <c r="X210" s="99">
        <v>7</v>
      </c>
      <c r="Y210" s="99">
        <v>1.5</v>
      </c>
      <c r="Z210" s="179">
        <v>25.384615384615383</v>
      </c>
      <c r="AA210" s="179">
        <v>13.100000000000001</v>
      </c>
      <c r="AB210" s="179">
        <v>78</v>
      </c>
      <c r="AD210" s="179">
        <f t="shared" si="55"/>
        <v>0</v>
      </c>
      <c r="AE210" s="179">
        <f t="shared" si="56"/>
        <v>0</v>
      </c>
      <c r="AF210" s="179">
        <f t="shared" si="57"/>
        <v>0</v>
      </c>
      <c r="AH210" s="99" t="s">
        <v>255</v>
      </c>
      <c r="AI210" s="99">
        <v>7</v>
      </c>
      <c r="AJ210" s="99">
        <v>8</v>
      </c>
      <c r="AK210" s="254">
        <v>28.524590163934427</v>
      </c>
      <c r="AL210" s="254">
        <v>48.6</v>
      </c>
      <c r="AM210" s="254">
        <v>98.4</v>
      </c>
      <c r="AO210" s="254">
        <f t="shared" si="45"/>
        <v>1.5245901639344268</v>
      </c>
      <c r="AP210" s="254">
        <f t="shared" si="46"/>
        <v>40.6</v>
      </c>
      <c r="AQ210" s="254">
        <f t="shared" si="47"/>
        <v>0.40000000000000568</v>
      </c>
      <c r="AS210" s="254" t="str">
        <f t="shared" si="54"/>
        <v>Warm 봄 Bright</v>
      </c>
    </row>
    <row r="211" spans="2:45" x14ac:dyDescent="0.4">
      <c r="B211" s="99" t="s">
        <v>255</v>
      </c>
      <c r="C211" s="99">
        <v>8</v>
      </c>
      <c r="D211" s="99">
        <v>3</v>
      </c>
      <c r="E211" s="301">
        <v>224</v>
      </c>
      <c r="F211" s="301">
        <v>194</v>
      </c>
      <c r="G211" s="301">
        <v>171</v>
      </c>
      <c r="H211" s="302">
        <f t="shared" si="48"/>
        <v>26.037735849056602</v>
      </c>
      <c r="I211" s="302">
        <f t="shared" si="49"/>
        <v>23.7</v>
      </c>
      <c r="J211" s="302">
        <f t="shared" si="50"/>
        <v>87.8</v>
      </c>
      <c r="L211" s="99" t="s">
        <v>255</v>
      </c>
      <c r="M211" s="99">
        <v>8.5</v>
      </c>
      <c r="N211" s="99">
        <v>3.5</v>
      </c>
      <c r="O211" s="337">
        <v>27.692307692307693</v>
      </c>
      <c r="P211" s="337">
        <v>26.900000000000002</v>
      </c>
      <c r="Q211" s="337">
        <v>94.899999999999991</v>
      </c>
      <c r="S211" s="337">
        <f t="shared" si="51"/>
        <v>0</v>
      </c>
      <c r="T211" s="337">
        <f t="shared" si="52"/>
        <v>-25.599999999999998</v>
      </c>
      <c r="U211" s="337">
        <f t="shared" si="53"/>
        <v>7.3999999999999915</v>
      </c>
      <c r="W211" s="99" t="s">
        <v>255</v>
      </c>
      <c r="X211" s="99">
        <v>1.5</v>
      </c>
      <c r="Y211" s="99">
        <v>8</v>
      </c>
      <c r="Z211" s="183">
        <v>25.384615384615383</v>
      </c>
      <c r="AA211" s="183">
        <v>12.3</v>
      </c>
      <c r="AB211" s="183">
        <v>83.1</v>
      </c>
      <c r="AD211" s="183">
        <f t="shared" si="55"/>
        <v>0</v>
      </c>
      <c r="AE211" s="183">
        <f t="shared" si="56"/>
        <v>-0.80000000000000071</v>
      </c>
      <c r="AF211" s="183">
        <f t="shared" si="57"/>
        <v>5.0999999999999943</v>
      </c>
      <c r="AH211" s="99" t="s">
        <v>255</v>
      </c>
      <c r="AI211" s="99">
        <v>8</v>
      </c>
      <c r="AJ211" s="99">
        <v>7</v>
      </c>
      <c r="AK211" s="254">
        <v>28.524590163934427</v>
      </c>
      <c r="AL211" s="254">
        <v>48.6</v>
      </c>
      <c r="AM211" s="254">
        <v>98.4</v>
      </c>
      <c r="AO211" s="254">
        <f t="shared" si="45"/>
        <v>0</v>
      </c>
      <c r="AP211" s="254">
        <f t="shared" si="46"/>
        <v>0</v>
      </c>
      <c r="AQ211" s="254">
        <f t="shared" si="47"/>
        <v>0</v>
      </c>
      <c r="AS211" s="254" t="str">
        <f t="shared" si="54"/>
        <v>Warm 봄 Bright</v>
      </c>
    </row>
    <row r="212" spans="2:45" x14ac:dyDescent="0.4">
      <c r="B212" s="99" t="s">
        <v>255</v>
      </c>
      <c r="C212" s="99">
        <v>8</v>
      </c>
      <c r="D212" s="99">
        <v>3.5</v>
      </c>
      <c r="E212" s="333">
        <v>228</v>
      </c>
      <c r="F212" s="333">
        <v>194</v>
      </c>
      <c r="G212" s="333">
        <v>166</v>
      </c>
      <c r="H212" s="334">
        <f t="shared" si="48"/>
        <v>27.096774193548388</v>
      </c>
      <c r="I212" s="334">
        <f t="shared" si="49"/>
        <v>27.200000000000003</v>
      </c>
      <c r="J212" s="334">
        <f t="shared" si="50"/>
        <v>89.4</v>
      </c>
      <c r="L212" s="99" t="s">
        <v>255</v>
      </c>
      <c r="M212" s="99">
        <v>3.5</v>
      </c>
      <c r="N212" s="99">
        <v>8.5</v>
      </c>
      <c r="O212" s="337">
        <v>27.692307692307693</v>
      </c>
      <c r="P212" s="337">
        <v>26.900000000000002</v>
      </c>
      <c r="Q212" s="337">
        <v>94.899999999999991</v>
      </c>
      <c r="S212" s="337">
        <f t="shared" si="51"/>
        <v>0</v>
      </c>
      <c r="T212" s="337">
        <f t="shared" si="52"/>
        <v>0</v>
      </c>
      <c r="U212" s="337">
        <f t="shared" si="53"/>
        <v>0</v>
      </c>
      <c r="W212" s="99" t="s">
        <v>255</v>
      </c>
      <c r="X212" s="99">
        <v>8</v>
      </c>
      <c r="Y212" s="99">
        <v>1.5</v>
      </c>
      <c r="Z212" s="183">
        <v>25.384615384615383</v>
      </c>
      <c r="AA212" s="183">
        <v>12.3</v>
      </c>
      <c r="AB212" s="183">
        <v>83.1</v>
      </c>
      <c r="AD212" s="183">
        <f t="shared" si="55"/>
        <v>0</v>
      </c>
      <c r="AE212" s="183">
        <f t="shared" si="56"/>
        <v>0</v>
      </c>
      <c r="AF212" s="183">
        <f t="shared" si="57"/>
        <v>0</v>
      </c>
      <c r="AH212" s="99" t="s">
        <v>255</v>
      </c>
      <c r="AI212" s="99">
        <v>5</v>
      </c>
      <c r="AJ212" s="99">
        <v>8.5</v>
      </c>
      <c r="AK212" s="354">
        <v>27.692307692307693</v>
      </c>
      <c r="AL212" s="354">
        <v>36</v>
      </c>
      <c r="AM212" s="354">
        <v>99.2</v>
      </c>
      <c r="AO212" s="354">
        <f t="shared" si="45"/>
        <v>-0.83228247162673341</v>
      </c>
      <c r="AP212" s="354">
        <f t="shared" si="46"/>
        <v>-12.600000000000001</v>
      </c>
      <c r="AQ212" s="354">
        <f t="shared" si="47"/>
        <v>0.79999999999999716</v>
      </c>
      <c r="AS212" s="354" t="str">
        <f t="shared" si="54"/>
        <v>Warm 봄 Bright</v>
      </c>
    </row>
    <row r="213" spans="2:45" x14ac:dyDescent="0.4">
      <c r="B213" s="99" t="s">
        <v>255</v>
      </c>
      <c r="C213" s="99">
        <v>8</v>
      </c>
      <c r="D213" s="99">
        <v>4</v>
      </c>
      <c r="E213" s="359">
        <v>232</v>
      </c>
      <c r="F213" s="359">
        <v>193</v>
      </c>
      <c r="G213" s="359">
        <v>160</v>
      </c>
      <c r="H213" s="360">
        <f t="shared" si="48"/>
        <v>27.5</v>
      </c>
      <c r="I213" s="360">
        <f t="shared" si="49"/>
        <v>31</v>
      </c>
      <c r="J213" s="360">
        <f t="shared" si="50"/>
        <v>91</v>
      </c>
      <c r="L213" s="99" t="s">
        <v>255</v>
      </c>
      <c r="M213" s="99">
        <v>8</v>
      </c>
      <c r="N213" s="99">
        <v>6</v>
      </c>
      <c r="O213" s="306">
        <v>27.692307692307693</v>
      </c>
      <c r="P213" s="306">
        <v>42.4</v>
      </c>
      <c r="Q213" s="306">
        <v>96.1</v>
      </c>
      <c r="S213" s="306">
        <f t="shared" si="51"/>
        <v>0</v>
      </c>
      <c r="T213" s="306">
        <f t="shared" si="52"/>
        <v>15.499999999999996</v>
      </c>
      <c r="U213" s="306">
        <f t="shared" si="53"/>
        <v>1.2000000000000028</v>
      </c>
      <c r="W213" s="99" t="s">
        <v>255</v>
      </c>
      <c r="X213" s="99">
        <v>1</v>
      </c>
      <c r="Y213" s="99">
        <v>5.5</v>
      </c>
      <c r="Z213" s="111">
        <v>21.176470588235293</v>
      </c>
      <c r="AA213" s="111">
        <v>11.899999999999999</v>
      </c>
      <c r="AB213" s="111">
        <v>56.100000000000009</v>
      </c>
      <c r="AD213" s="111">
        <f t="shared" si="55"/>
        <v>-4.2081447963800898</v>
      </c>
      <c r="AE213" s="111">
        <f t="shared" si="56"/>
        <v>-0.40000000000000213</v>
      </c>
      <c r="AF213" s="111">
        <f t="shared" si="57"/>
        <v>-26.999999999999986</v>
      </c>
      <c r="AH213" s="99" t="s">
        <v>255</v>
      </c>
      <c r="AI213" s="99">
        <v>8.5</v>
      </c>
      <c r="AJ213" s="99">
        <v>5</v>
      </c>
      <c r="AK213" s="354">
        <v>27.692307692307693</v>
      </c>
      <c r="AL213" s="354">
        <v>36</v>
      </c>
      <c r="AM213" s="354">
        <v>99.2</v>
      </c>
      <c r="AO213" s="354">
        <f t="shared" si="45"/>
        <v>0</v>
      </c>
      <c r="AP213" s="354">
        <f t="shared" si="46"/>
        <v>0</v>
      </c>
      <c r="AQ213" s="354">
        <f t="shared" si="47"/>
        <v>0</v>
      </c>
      <c r="AS213" s="354" t="str">
        <f t="shared" si="54"/>
        <v>Warm 봄 Bright</v>
      </c>
    </row>
    <row r="214" spans="2:45" x14ac:dyDescent="0.4">
      <c r="B214" s="99" t="s">
        <v>255</v>
      </c>
      <c r="C214" s="99">
        <v>8</v>
      </c>
      <c r="D214" s="99">
        <v>4.5</v>
      </c>
      <c r="E214" s="374">
        <v>235</v>
      </c>
      <c r="F214" s="374">
        <v>192</v>
      </c>
      <c r="G214" s="374">
        <v>156</v>
      </c>
      <c r="H214" s="364">
        <f t="shared" si="48"/>
        <v>27.341772151898734</v>
      </c>
      <c r="I214" s="364">
        <f t="shared" si="49"/>
        <v>33.6</v>
      </c>
      <c r="J214" s="364">
        <f t="shared" si="50"/>
        <v>92.2</v>
      </c>
      <c r="L214" s="99" t="s">
        <v>255</v>
      </c>
      <c r="M214" s="99">
        <v>6</v>
      </c>
      <c r="N214" s="99">
        <v>8</v>
      </c>
      <c r="O214" s="306">
        <v>27.692307692307693</v>
      </c>
      <c r="P214" s="306">
        <v>42.4</v>
      </c>
      <c r="Q214" s="306">
        <v>96.1</v>
      </c>
      <c r="S214" s="306">
        <f t="shared" si="51"/>
        <v>0</v>
      </c>
      <c r="T214" s="306">
        <f t="shared" si="52"/>
        <v>0</v>
      </c>
      <c r="U214" s="306">
        <f t="shared" si="53"/>
        <v>0</v>
      </c>
      <c r="W214" s="99" t="s">
        <v>255</v>
      </c>
      <c r="X214" s="99">
        <v>5</v>
      </c>
      <c r="Y214" s="99">
        <v>1</v>
      </c>
      <c r="Z214" s="111">
        <v>21.176470588235293</v>
      </c>
      <c r="AA214" s="111">
        <v>11.899999999999999</v>
      </c>
      <c r="AB214" s="111">
        <v>56.100000000000009</v>
      </c>
      <c r="AD214" s="111">
        <f t="shared" si="55"/>
        <v>0</v>
      </c>
      <c r="AE214" s="111">
        <f t="shared" si="56"/>
        <v>0</v>
      </c>
      <c r="AF214" s="111">
        <f t="shared" si="57"/>
        <v>0</v>
      </c>
      <c r="AH214" s="99" t="s">
        <v>255</v>
      </c>
      <c r="AI214" s="99">
        <v>3</v>
      </c>
      <c r="AJ214" s="99">
        <v>9</v>
      </c>
      <c r="AK214" s="308">
        <v>26.896551724137932</v>
      </c>
      <c r="AL214" s="308">
        <v>22.900000000000002</v>
      </c>
      <c r="AM214" s="308">
        <v>99.2</v>
      </c>
      <c r="AO214" s="308">
        <f t="shared" si="45"/>
        <v>-0.79575596816976102</v>
      </c>
      <c r="AP214" s="308">
        <f t="shared" si="46"/>
        <v>-13.099999999999998</v>
      </c>
      <c r="AQ214" s="308">
        <f t="shared" si="47"/>
        <v>0</v>
      </c>
      <c r="AS214" s="308" t="str">
        <f t="shared" si="54"/>
        <v>Warm 봄 Light</v>
      </c>
    </row>
    <row r="215" spans="2:45" x14ac:dyDescent="0.4">
      <c r="B215" s="99" t="s">
        <v>255</v>
      </c>
      <c r="C215" s="99">
        <v>8</v>
      </c>
      <c r="D215" s="99">
        <v>5</v>
      </c>
      <c r="E215" s="384">
        <v>239</v>
      </c>
      <c r="F215" s="384">
        <v>191</v>
      </c>
      <c r="G215" s="384">
        <v>151</v>
      </c>
      <c r="H215" s="346">
        <f t="shared" si="48"/>
        <v>27.272727272727273</v>
      </c>
      <c r="I215" s="346">
        <f t="shared" si="49"/>
        <v>36.799999999999997</v>
      </c>
      <c r="J215" s="346">
        <f t="shared" si="50"/>
        <v>93.7</v>
      </c>
      <c r="L215" s="99" t="s">
        <v>255</v>
      </c>
      <c r="M215" s="99">
        <v>8.5</v>
      </c>
      <c r="N215" s="99">
        <v>5</v>
      </c>
      <c r="O215" s="354">
        <v>27.692307692307693</v>
      </c>
      <c r="P215" s="354">
        <v>36</v>
      </c>
      <c r="Q215" s="354">
        <v>99.2</v>
      </c>
      <c r="S215" s="354">
        <f t="shared" si="51"/>
        <v>0</v>
      </c>
      <c r="T215" s="354">
        <f t="shared" si="52"/>
        <v>-6.3999999999999986</v>
      </c>
      <c r="U215" s="354">
        <f t="shared" si="53"/>
        <v>3.1000000000000085</v>
      </c>
      <c r="W215" s="99" t="s">
        <v>255</v>
      </c>
      <c r="X215" s="99">
        <v>1.5</v>
      </c>
      <c r="Y215" s="99">
        <v>8.5</v>
      </c>
      <c r="Z215" s="189">
        <v>26.666666666666668</v>
      </c>
      <c r="AA215" s="189">
        <v>11.899999999999999</v>
      </c>
      <c r="AB215" s="189">
        <v>88.6</v>
      </c>
      <c r="AD215" s="189">
        <f t="shared" si="55"/>
        <v>5.4901960784313744</v>
      </c>
      <c r="AE215" s="189">
        <f t="shared" si="56"/>
        <v>0</v>
      </c>
      <c r="AF215" s="189">
        <f t="shared" si="57"/>
        <v>32.499999999999986</v>
      </c>
      <c r="AH215" s="99" t="s">
        <v>255</v>
      </c>
      <c r="AI215" s="99">
        <v>9</v>
      </c>
      <c r="AJ215" s="99">
        <v>3</v>
      </c>
      <c r="AK215" s="308">
        <v>26.896551724137932</v>
      </c>
      <c r="AL215" s="308">
        <v>22.900000000000002</v>
      </c>
      <c r="AM215" s="308">
        <v>99.2</v>
      </c>
      <c r="AO215" s="308">
        <f t="shared" si="45"/>
        <v>0</v>
      </c>
      <c r="AP215" s="308">
        <f t="shared" si="46"/>
        <v>0</v>
      </c>
      <c r="AQ215" s="308">
        <f t="shared" si="47"/>
        <v>0</v>
      </c>
      <c r="AS215" s="308" t="str">
        <f t="shared" si="54"/>
        <v>Warm 봄 Light</v>
      </c>
    </row>
    <row r="216" spans="2:45" x14ac:dyDescent="0.4">
      <c r="B216" s="99" t="s">
        <v>255</v>
      </c>
      <c r="C216" s="99">
        <v>8</v>
      </c>
      <c r="D216" s="99">
        <v>5.5</v>
      </c>
      <c r="E216" s="397">
        <v>242</v>
      </c>
      <c r="F216" s="397">
        <v>190</v>
      </c>
      <c r="G216" s="397">
        <v>146</v>
      </c>
      <c r="H216" s="323">
        <f t="shared" si="48"/>
        <v>27.5</v>
      </c>
      <c r="I216" s="323">
        <f t="shared" si="49"/>
        <v>39.700000000000003</v>
      </c>
      <c r="J216" s="323">
        <f t="shared" si="50"/>
        <v>94.899999999999991</v>
      </c>
      <c r="L216" s="99" t="s">
        <v>255</v>
      </c>
      <c r="M216" s="99">
        <v>5</v>
      </c>
      <c r="N216" s="99">
        <v>8.5</v>
      </c>
      <c r="O216" s="354">
        <v>27.692307692307693</v>
      </c>
      <c r="P216" s="354">
        <v>36</v>
      </c>
      <c r="Q216" s="354">
        <v>99.2</v>
      </c>
      <c r="S216" s="354">
        <f t="shared" si="51"/>
        <v>0</v>
      </c>
      <c r="T216" s="354">
        <f t="shared" si="52"/>
        <v>0</v>
      </c>
      <c r="U216" s="354">
        <f t="shared" si="53"/>
        <v>0</v>
      </c>
      <c r="W216" s="99" t="s">
        <v>255</v>
      </c>
      <c r="X216" s="99">
        <v>8.5</v>
      </c>
      <c r="Y216" s="99">
        <v>1.5</v>
      </c>
      <c r="Z216" s="189">
        <v>26.666666666666668</v>
      </c>
      <c r="AA216" s="189">
        <v>11.899999999999999</v>
      </c>
      <c r="AB216" s="189">
        <v>88.6</v>
      </c>
      <c r="AD216" s="189">
        <f t="shared" si="55"/>
        <v>0</v>
      </c>
      <c r="AE216" s="189">
        <f t="shared" si="56"/>
        <v>0</v>
      </c>
      <c r="AF216" s="189">
        <f t="shared" si="57"/>
        <v>0</v>
      </c>
      <c r="AH216" s="99" t="s">
        <v>255</v>
      </c>
      <c r="AI216" s="99">
        <v>1.5</v>
      </c>
      <c r="AJ216" s="99">
        <v>9.5</v>
      </c>
      <c r="AK216" s="197">
        <v>26.896551724137932</v>
      </c>
      <c r="AL216" s="197">
        <v>11.4</v>
      </c>
      <c r="AM216" s="197">
        <v>99.6</v>
      </c>
      <c r="AO216" s="197">
        <f t="shared" si="45"/>
        <v>0</v>
      </c>
      <c r="AP216" s="197">
        <f t="shared" si="46"/>
        <v>-11.500000000000002</v>
      </c>
      <c r="AQ216" s="197">
        <f t="shared" si="47"/>
        <v>0.39999999999999147</v>
      </c>
      <c r="AS216" s="197" t="str">
        <f t="shared" si="54"/>
        <v>Warm 봄 Light</v>
      </c>
    </row>
    <row r="217" spans="2:45" x14ac:dyDescent="0.4">
      <c r="B217" s="99" t="s">
        <v>255</v>
      </c>
      <c r="C217" s="99">
        <v>8</v>
      </c>
      <c r="D217" s="99">
        <v>6</v>
      </c>
      <c r="E217" s="406">
        <v>245</v>
      </c>
      <c r="F217" s="406">
        <v>189</v>
      </c>
      <c r="G217" s="406">
        <v>141</v>
      </c>
      <c r="H217" s="306">
        <f t="shared" si="48"/>
        <v>27.692307692307693</v>
      </c>
      <c r="I217" s="306">
        <f t="shared" si="49"/>
        <v>42.4</v>
      </c>
      <c r="J217" s="306">
        <f t="shared" si="50"/>
        <v>96.1</v>
      </c>
      <c r="L217" s="99" t="s">
        <v>255</v>
      </c>
      <c r="M217" s="99">
        <v>7</v>
      </c>
      <c r="N217" s="99">
        <v>4.5</v>
      </c>
      <c r="O217" s="108">
        <v>27.777777777777779</v>
      </c>
      <c r="P217" s="108">
        <v>70.599999999999994</v>
      </c>
      <c r="Q217" s="108">
        <v>60</v>
      </c>
      <c r="S217" s="108">
        <f t="shared" si="51"/>
        <v>8.5470085470085166E-2</v>
      </c>
      <c r="T217" s="108">
        <f t="shared" si="52"/>
        <v>34.599999999999994</v>
      </c>
      <c r="U217" s="108">
        <f t="shared" si="53"/>
        <v>-39.200000000000003</v>
      </c>
      <c r="W217" s="99" t="s">
        <v>255</v>
      </c>
      <c r="X217" s="99">
        <v>1.5</v>
      </c>
      <c r="Y217" s="99">
        <v>9</v>
      </c>
      <c r="Z217" s="193">
        <v>25.714285714285715</v>
      </c>
      <c r="AA217" s="193">
        <v>11.700000000000001</v>
      </c>
      <c r="AB217" s="193">
        <v>94.1</v>
      </c>
      <c r="AD217" s="193">
        <f t="shared" si="55"/>
        <v>-0.95238095238095255</v>
      </c>
      <c r="AE217" s="193">
        <f t="shared" si="56"/>
        <v>-0.19999999999999751</v>
      </c>
      <c r="AF217" s="193">
        <f t="shared" si="57"/>
        <v>5.5</v>
      </c>
      <c r="AH217" s="99" t="s">
        <v>255</v>
      </c>
      <c r="AI217" s="99">
        <v>9.5</v>
      </c>
      <c r="AJ217" s="99">
        <v>1.5</v>
      </c>
      <c r="AK217" s="197">
        <v>26.896551724137932</v>
      </c>
      <c r="AL217" s="197">
        <v>11.4</v>
      </c>
      <c r="AM217" s="197">
        <v>99.6</v>
      </c>
      <c r="AO217" s="197">
        <f t="shared" si="45"/>
        <v>0</v>
      </c>
      <c r="AP217" s="197">
        <f t="shared" si="46"/>
        <v>0</v>
      </c>
      <c r="AQ217" s="197">
        <f t="shared" si="47"/>
        <v>0</v>
      </c>
      <c r="AS217" s="197" t="str">
        <f t="shared" si="54"/>
        <v>Warm 봄 Light</v>
      </c>
    </row>
    <row r="218" spans="2:45" x14ac:dyDescent="0.4">
      <c r="B218" s="99" t="s">
        <v>255</v>
      </c>
      <c r="C218" s="99">
        <v>8</v>
      </c>
      <c r="D218" s="99">
        <v>6.5</v>
      </c>
      <c r="E218" s="415">
        <v>248</v>
      </c>
      <c r="F218" s="415">
        <v>188</v>
      </c>
      <c r="G218" s="415">
        <v>135</v>
      </c>
      <c r="H218" s="282">
        <f t="shared" si="48"/>
        <v>28.141592920353983</v>
      </c>
      <c r="I218" s="282">
        <f t="shared" si="49"/>
        <v>45.6</v>
      </c>
      <c r="J218" s="282">
        <f t="shared" si="50"/>
        <v>97.3</v>
      </c>
      <c r="L218" s="99" t="s">
        <v>255</v>
      </c>
      <c r="M218" s="99">
        <v>7</v>
      </c>
      <c r="N218" s="99">
        <v>5.5</v>
      </c>
      <c r="O218" s="140">
        <v>27.857142857142858</v>
      </c>
      <c r="P218" s="140">
        <v>61.9</v>
      </c>
      <c r="Q218" s="140">
        <v>71</v>
      </c>
      <c r="S218" s="140">
        <f t="shared" si="51"/>
        <v>7.9365079365079083E-2</v>
      </c>
      <c r="T218" s="140">
        <f t="shared" si="52"/>
        <v>-8.6999999999999957</v>
      </c>
      <c r="U218" s="140">
        <f t="shared" si="53"/>
        <v>11</v>
      </c>
      <c r="W218" s="99" t="s">
        <v>255</v>
      </c>
      <c r="X218" s="99">
        <v>9</v>
      </c>
      <c r="Y218" s="99">
        <v>1.5</v>
      </c>
      <c r="Z218" s="193">
        <v>25.714285714285715</v>
      </c>
      <c r="AA218" s="193">
        <v>11.700000000000001</v>
      </c>
      <c r="AB218" s="193">
        <v>94.1</v>
      </c>
      <c r="AD218" s="193">
        <f t="shared" si="55"/>
        <v>0</v>
      </c>
      <c r="AE218" s="193">
        <f t="shared" si="56"/>
        <v>0</v>
      </c>
      <c r="AF218" s="193">
        <f t="shared" si="57"/>
        <v>0</v>
      </c>
      <c r="AH218" s="431" t="s">
        <v>255</v>
      </c>
      <c r="AI218" s="431">
        <v>8</v>
      </c>
      <c r="AJ218" s="431">
        <v>7.5</v>
      </c>
      <c r="AK218" s="432">
        <v>28.396946564885496</v>
      </c>
      <c r="AL218" s="432">
        <v>51.4</v>
      </c>
      <c r="AM218" s="432">
        <v>100</v>
      </c>
      <c r="AO218" s="432">
        <f t="shared" si="45"/>
        <v>1.500394840747564</v>
      </c>
      <c r="AP218" s="432">
        <f t="shared" si="46"/>
        <v>40</v>
      </c>
      <c r="AQ218" s="432">
        <f t="shared" si="47"/>
        <v>0.40000000000000568</v>
      </c>
      <c r="AS218" s="432" t="str">
        <f t="shared" si="54"/>
        <v>Warm 봄 Bright</v>
      </c>
    </row>
    <row r="219" spans="2:45" x14ac:dyDescent="0.4">
      <c r="B219" s="99" t="s">
        <v>255</v>
      </c>
      <c r="C219" s="99">
        <v>8</v>
      </c>
      <c r="D219" s="99">
        <v>7</v>
      </c>
      <c r="E219" s="424">
        <v>251</v>
      </c>
      <c r="F219" s="424">
        <v>187</v>
      </c>
      <c r="G219" s="424">
        <v>129</v>
      </c>
      <c r="H219" s="254">
        <f t="shared" si="48"/>
        <v>28.524590163934427</v>
      </c>
      <c r="I219" s="254">
        <f t="shared" si="49"/>
        <v>48.6</v>
      </c>
      <c r="J219" s="254">
        <f t="shared" si="50"/>
        <v>98.4</v>
      </c>
      <c r="L219" s="99" t="s">
        <v>255</v>
      </c>
      <c r="M219" s="99">
        <v>7</v>
      </c>
      <c r="N219" s="99">
        <v>6</v>
      </c>
      <c r="O219" s="167">
        <v>27.894736842105264</v>
      </c>
      <c r="P219" s="167">
        <v>58.5</v>
      </c>
      <c r="Q219" s="167">
        <v>76.5</v>
      </c>
      <c r="S219" s="167">
        <f t="shared" si="51"/>
        <v>3.7593984962406068E-2</v>
      </c>
      <c r="T219" s="167">
        <f t="shared" si="52"/>
        <v>-3.3999999999999986</v>
      </c>
      <c r="U219" s="167">
        <f t="shared" si="53"/>
        <v>5.5</v>
      </c>
      <c r="W219" s="99" t="s">
        <v>255</v>
      </c>
      <c r="X219" s="99">
        <v>1</v>
      </c>
      <c r="Y219" s="99">
        <v>6</v>
      </c>
      <c r="Z219" s="115">
        <v>23.333333333333332</v>
      </c>
      <c r="AA219" s="115">
        <v>11.5</v>
      </c>
      <c r="AB219" s="115">
        <v>61.199999999999996</v>
      </c>
      <c r="AD219" s="115">
        <f t="shared" si="55"/>
        <v>-2.3809523809523832</v>
      </c>
      <c r="AE219" s="115">
        <f t="shared" si="56"/>
        <v>-0.20000000000000107</v>
      </c>
      <c r="AF219" s="115">
        <f t="shared" si="57"/>
        <v>-32.9</v>
      </c>
    </row>
    <row r="220" spans="2:45" x14ac:dyDescent="0.4">
      <c r="B220" s="99" t="s">
        <v>255</v>
      </c>
      <c r="C220" s="99">
        <v>8</v>
      </c>
      <c r="D220" s="99">
        <v>7.5</v>
      </c>
      <c r="E220" s="433">
        <v>255</v>
      </c>
      <c r="F220" s="433">
        <v>186</v>
      </c>
      <c r="G220" s="433">
        <v>124</v>
      </c>
      <c r="H220" s="232">
        <f t="shared" si="48"/>
        <v>28.396946564885496</v>
      </c>
      <c r="I220" s="232">
        <f t="shared" si="49"/>
        <v>51.4</v>
      </c>
      <c r="J220" s="232">
        <f t="shared" si="50"/>
        <v>100</v>
      </c>
      <c r="L220" s="99" t="s">
        <v>255</v>
      </c>
      <c r="M220" s="99">
        <v>7</v>
      </c>
      <c r="N220" s="99">
        <v>5</v>
      </c>
      <c r="O220" s="122">
        <v>28.108108108108109</v>
      </c>
      <c r="P220" s="122">
        <v>66.5</v>
      </c>
      <c r="Q220" s="122">
        <v>65.5</v>
      </c>
      <c r="S220" s="122">
        <f t="shared" si="51"/>
        <v>0.21337126600284506</v>
      </c>
      <c r="T220" s="122">
        <f t="shared" si="52"/>
        <v>8</v>
      </c>
      <c r="U220" s="122">
        <f t="shared" si="53"/>
        <v>-11</v>
      </c>
      <c r="W220" s="99" t="s">
        <v>255</v>
      </c>
      <c r="X220" s="99">
        <v>5.5</v>
      </c>
      <c r="Y220" s="99">
        <v>1</v>
      </c>
      <c r="Z220" s="115">
        <v>23.333333333333332</v>
      </c>
      <c r="AA220" s="115">
        <v>11.5</v>
      </c>
      <c r="AB220" s="115">
        <v>61.199999999999996</v>
      </c>
      <c r="AD220" s="115">
        <f t="shared" si="55"/>
        <v>0</v>
      </c>
      <c r="AE220" s="115">
        <f t="shared" si="56"/>
        <v>0</v>
      </c>
      <c r="AF220" s="115">
        <f t="shared" si="57"/>
        <v>0</v>
      </c>
    </row>
    <row r="221" spans="2:45" x14ac:dyDescent="0.4">
      <c r="B221" s="99" t="s">
        <v>255</v>
      </c>
      <c r="C221" s="99">
        <v>8.5</v>
      </c>
      <c r="D221" s="99">
        <v>1</v>
      </c>
      <c r="E221" s="137">
        <v>222</v>
      </c>
      <c r="F221" s="137">
        <v>212</v>
      </c>
      <c r="G221" s="137">
        <v>203</v>
      </c>
      <c r="H221" s="138">
        <f t="shared" si="48"/>
        <v>28.421052631578949</v>
      </c>
      <c r="I221" s="138">
        <f t="shared" si="49"/>
        <v>8.6</v>
      </c>
      <c r="J221" s="138">
        <f t="shared" si="50"/>
        <v>87.1</v>
      </c>
      <c r="L221" s="99" t="s">
        <v>255</v>
      </c>
      <c r="M221" s="99">
        <v>8</v>
      </c>
      <c r="N221" s="99">
        <v>6.5</v>
      </c>
      <c r="O221" s="282">
        <v>28.141592920353983</v>
      </c>
      <c r="P221" s="282">
        <v>45.6</v>
      </c>
      <c r="Q221" s="282">
        <v>97.3</v>
      </c>
      <c r="S221" s="282">
        <f t="shared" si="51"/>
        <v>3.3484812245873741E-2</v>
      </c>
      <c r="T221" s="282">
        <f t="shared" si="52"/>
        <v>-20.9</v>
      </c>
      <c r="U221" s="282">
        <f t="shared" si="53"/>
        <v>31.799999999999997</v>
      </c>
      <c r="W221" s="99" t="s">
        <v>255</v>
      </c>
      <c r="X221" s="99">
        <v>1.5</v>
      </c>
      <c r="Y221" s="99">
        <v>9.5</v>
      </c>
      <c r="Z221" s="197">
        <v>26.896551724137932</v>
      </c>
      <c r="AA221" s="197">
        <v>11.4</v>
      </c>
      <c r="AB221" s="197">
        <v>99.6</v>
      </c>
      <c r="AD221" s="197">
        <f t="shared" si="55"/>
        <v>3.5632183908046002</v>
      </c>
      <c r="AE221" s="197">
        <f t="shared" si="56"/>
        <v>-9.9999999999999645E-2</v>
      </c>
      <c r="AF221" s="197">
        <f t="shared" si="57"/>
        <v>38.4</v>
      </c>
    </row>
    <row r="222" spans="2:45" x14ac:dyDescent="0.4">
      <c r="B222" s="99" t="s">
        <v>255</v>
      </c>
      <c r="C222" s="99">
        <v>8.5</v>
      </c>
      <c r="D222" s="99">
        <v>1.5</v>
      </c>
      <c r="E222" s="188">
        <v>226</v>
      </c>
      <c r="F222" s="188">
        <v>211</v>
      </c>
      <c r="G222" s="188">
        <v>199</v>
      </c>
      <c r="H222" s="189">
        <f t="shared" si="48"/>
        <v>26.666666666666668</v>
      </c>
      <c r="I222" s="189">
        <f t="shared" si="49"/>
        <v>11.899999999999999</v>
      </c>
      <c r="J222" s="189">
        <f t="shared" si="50"/>
        <v>88.6</v>
      </c>
      <c r="L222" s="99" t="s">
        <v>255</v>
      </c>
      <c r="M222" s="99">
        <v>6.5</v>
      </c>
      <c r="N222" s="99">
        <v>8</v>
      </c>
      <c r="O222" s="282">
        <v>28.141592920353983</v>
      </c>
      <c r="P222" s="282">
        <v>45.6</v>
      </c>
      <c r="Q222" s="282">
        <v>97.3</v>
      </c>
      <c r="S222" s="282">
        <f t="shared" si="51"/>
        <v>0</v>
      </c>
      <c r="T222" s="282">
        <f t="shared" si="52"/>
        <v>0</v>
      </c>
      <c r="U222" s="282">
        <f t="shared" si="53"/>
        <v>0</v>
      </c>
      <c r="W222" s="99" t="s">
        <v>255</v>
      </c>
      <c r="X222" s="99">
        <v>9.5</v>
      </c>
      <c r="Y222" s="99">
        <v>1.5</v>
      </c>
      <c r="Z222" s="197">
        <v>26.896551724137932</v>
      </c>
      <c r="AA222" s="197">
        <v>11.4</v>
      </c>
      <c r="AB222" s="197">
        <v>99.6</v>
      </c>
      <c r="AD222" s="197">
        <f t="shared" si="55"/>
        <v>0</v>
      </c>
      <c r="AE222" s="197">
        <f t="shared" si="56"/>
        <v>0</v>
      </c>
      <c r="AF222" s="197">
        <f t="shared" si="57"/>
        <v>0</v>
      </c>
    </row>
    <row r="223" spans="2:45" x14ac:dyDescent="0.4">
      <c r="B223" s="99" t="s">
        <v>255</v>
      </c>
      <c r="C223" s="99">
        <v>8.5</v>
      </c>
      <c r="D223" s="99">
        <v>2</v>
      </c>
      <c r="E223" s="230">
        <v>230</v>
      </c>
      <c r="F223" s="230">
        <v>210</v>
      </c>
      <c r="G223" s="230">
        <v>194</v>
      </c>
      <c r="H223" s="231">
        <f t="shared" si="48"/>
        <v>26.666666666666668</v>
      </c>
      <c r="I223" s="231">
        <f t="shared" si="49"/>
        <v>15.7</v>
      </c>
      <c r="J223" s="231">
        <f t="shared" si="50"/>
        <v>90.2</v>
      </c>
      <c r="L223" s="99" t="s">
        <v>255</v>
      </c>
      <c r="M223" s="99">
        <v>7.5</v>
      </c>
      <c r="N223" s="99">
        <v>7</v>
      </c>
      <c r="O223" s="239">
        <v>28.235294117647058</v>
      </c>
      <c r="P223" s="239">
        <v>50.2</v>
      </c>
      <c r="Q223" s="239">
        <v>92.9</v>
      </c>
      <c r="S223" s="239">
        <f t="shared" si="51"/>
        <v>9.3701197293075467E-2</v>
      </c>
      <c r="T223" s="239">
        <f t="shared" si="52"/>
        <v>4.6000000000000014</v>
      </c>
      <c r="U223" s="239">
        <f t="shared" si="53"/>
        <v>-4.3999999999999915</v>
      </c>
      <c r="W223" s="99" t="s">
        <v>255</v>
      </c>
      <c r="X223" s="99">
        <v>1</v>
      </c>
      <c r="Y223" s="99">
        <v>6.5</v>
      </c>
      <c r="Z223" s="120">
        <v>23.333333333333332</v>
      </c>
      <c r="AA223" s="120">
        <v>10.7</v>
      </c>
      <c r="AB223" s="120">
        <v>66.3</v>
      </c>
      <c r="AD223" s="120">
        <f t="shared" si="55"/>
        <v>-3.5632183908046002</v>
      </c>
      <c r="AE223" s="120">
        <f t="shared" si="56"/>
        <v>-0.70000000000000107</v>
      </c>
      <c r="AF223" s="120">
        <f t="shared" si="57"/>
        <v>-33.299999999999997</v>
      </c>
    </row>
    <row r="224" spans="2:45" x14ac:dyDescent="0.4">
      <c r="B224" s="99" t="s">
        <v>255</v>
      </c>
      <c r="C224" s="99">
        <v>8.5</v>
      </c>
      <c r="D224" s="99">
        <v>2.5</v>
      </c>
      <c r="E224" s="269">
        <v>234</v>
      </c>
      <c r="F224" s="269">
        <v>209</v>
      </c>
      <c r="G224" s="269">
        <v>188</v>
      </c>
      <c r="H224" s="270">
        <f t="shared" si="48"/>
        <v>27.391304347826086</v>
      </c>
      <c r="I224" s="270">
        <f t="shared" si="49"/>
        <v>19.7</v>
      </c>
      <c r="J224" s="270">
        <f t="shared" si="50"/>
        <v>91.8</v>
      </c>
      <c r="L224" s="99" t="s">
        <v>255</v>
      </c>
      <c r="M224" s="99">
        <v>7</v>
      </c>
      <c r="N224" s="99">
        <v>7.5</v>
      </c>
      <c r="O224" s="239">
        <v>28.235294117647058</v>
      </c>
      <c r="P224" s="239">
        <v>50.2</v>
      </c>
      <c r="Q224" s="239">
        <v>92.9</v>
      </c>
      <c r="S224" s="239">
        <f t="shared" si="51"/>
        <v>0</v>
      </c>
      <c r="T224" s="239">
        <f t="shared" si="52"/>
        <v>0</v>
      </c>
      <c r="U224" s="239">
        <f t="shared" si="53"/>
        <v>0</v>
      </c>
      <c r="W224" s="99" t="s">
        <v>255</v>
      </c>
      <c r="X224" s="99">
        <v>6</v>
      </c>
      <c r="Y224" s="99">
        <v>1</v>
      </c>
      <c r="Z224" s="120">
        <v>23.333333333333332</v>
      </c>
      <c r="AA224" s="120">
        <v>10.7</v>
      </c>
      <c r="AB224" s="120">
        <v>66.3</v>
      </c>
      <c r="AD224" s="120">
        <f t="shared" si="55"/>
        <v>0</v>
      </c>
      <c r="AE224" s="120">
        <f t="shared" si="56"/>
        <v>0</v>
      </c>
      <c r="AF224" s="120">
        <f t="shared" si="57"/>
        <v>0</v>
      </c>
    </row>
    <row r="225" spans="2:32" x14ac:dyDescent="0.4">
      <c r="B225" s="99" t="s">
        <v>255</v>
      </c>
      <c r="C225" s="99">
        <v>8.5</v>
      </c>
      <c r="D225" s="99">
        <v>3</v>
      </c>
      <c r="E225" s="304">
        <v>238</v>
      </c>
      <c r="F225" s="304">
        <v>208</v>
      </c>
      <c r="G225" s="304">
        <v>183</v>
      </c>
      <c r="H225" s="305">
        <f t="shared" si="48"/>
        <v>27.272727272727273</v>
      </c>
      <c r="I225" s="305">
        <f t="shared" si="49"/>
        <v>23.1</v>
      </c>
      <c r="J225" s="305">
        <f t="shared" si="50"/>
        <v>93.300000000000011</v>
      </c>
      <c r="L225" s="99" t="s">
        <v>255</v>
      </c>
      <c r="M225" s="99">
        <v>8</v>
      </c>
      <c r="N225" s="99">
        <v>7.5</v>
      </c>
      <c r="O225" s="232">
        <v>28.396946564885496</v>
      </c>
      <c r="P225" s="232">
        <v>51.4</v>
      </c>
      <c r="Q225" s="232">
        <v>100</v>
      </c>
      <c r="S225" s="232">
        <f t="shared" si="51"/>
        <v>0.16165244723843841</v>
      </c>
      <c r="T225" s="232">
        <f t="shared" si="52"/>
        <v>1.1999999999999957</v>
      </c>
      <c r="U225" s="232">
        <f t="shared" si="53"/>
        <v>7.0999999999999943</v>
      </c>
      <c r="W225" s="99" t="s">
        <v>255</v>
      </c>
      <c r="X225" s="99">
        <v>1</v>
      </c>
      <c r="Y225" s="99">
        <v>7</v>
      </c>
      <c r="Z225" s="124">
        <v>26.666666666666668</v>
      </c>
      <c r="AA225" s="124">
        <v>9.9</v>
      </c>
      <c r="AB225" s="124">
        <v>71.399999999999991</v>
      </c>
      <c r="AD225" s="124">
        <f t="shared" si="55"/>
        <v>3.3333333333333357</v>
      </c>
      <c r="AE225" s="124">
        <f t="shared" si="56"/>
        <v>-0.79999999999999893</v>
      </c>
      <c r="AF225" s="124">
        <f t="shared" si="57"/>
        <v>5.0999999999999943</v>
      </c>
    </row>
    <row r="226" spans="2:32" x14ac:dyDescent="0.4">
      <c r="B226" s="99" t="s">
        <v>255</v>
      </c>
      <c r="C226" s="99">
        <v>8.5</v>
      </c>
      <c r="D226" s="99">
        <v>3.5</v>
      </c>
      <c r="E226" s="336">
        <v>242</v>
      </c>
      <c r="F226" s="336">
        <v>207</v>
      </c>
      <c r="G226" s="336">
        <v>177</v>
      </c>
      <c r="H226" s="337">
        <f t="shared" si="48"/>
        <v>27.692307692307693</v>
      </c>
      <c r="I226" s="337">
        <f t="shared" si="49"/>
        <v>26.900000000000002</v>
      </c>
      <c r="J226" s="337">
        <f t="shared" si="50"/>
        <v>94.899999999999991</v>
      </c>
      <c r="L226" s="99" t="s">
        <v>255</v>
      </c>
      <c r="M226" s="99">
        <v>8.5</v>
      </c>
      <c r="N226" s="99">
        <v>1</v>
      </c>
      <c r="O226" s="138">
        <v>28.421052631578949</v>
      </c>
      <c r="P226" s="138">
        <v>8.6</v>
      </c>
      <c r="Q226" s="138">
        <v>87.1</v>
      </c>
      <c r="S226" s="138">
        <f t="shared" si="51"/>
        <v>2.4106066693452277E-2</v>
      </c>
      <c r="T226" s="138">
        <f t="shared" si="52"/>
        <v>-42.8</v>
      </c>
      <c r="U226" s="138">
        <f t="shared" si="53"/>
        <v>-12.900000000000006</v>
      </c>
      <c r="W226" s="99" t="s">
        <v>255</v>
      </c>
      <c r="X226" s="99">
        <v>6.5</v>
      </c>
      <c r="Y226" s="99">
        <v>1</v>
      </c>
      <c r="Z226" s="124">
        <v>26.666666666666668</v>
      </c>
      <c r="AA226" s="124">
        <v>9.9</v>
      </c>
      <c r="AB226" s="124">
        <v>71.399999999999991</v>
      </c>
      <c r="AD226" s="124">
        <f t="shared" si="55"/>
        <v>0</v>
      </c>
      <c r="AE226" s="124">
        <f t="shared" si="56"/>
        <v>0</v>
      </c>
      <c r="AF226" s="124">
        <f t="shared" si="57"/>
        <v>0</v>
      </c>
    </row>
    <row r="227" spans="2:32" x14ac:dyDescent="0.4">
      <c r="B227" s="99" t="s">
        <v>255</v>
      </c>
      <c r="C227" s="99">
        <v>8.5</v>
      </c>
      <c r="D227" s="99">
        <v>4</v>
      </c>
      <c r="E227" s="362">
        <v>247</v>
      </c>
      <c r="F227" s="362">
        <v>206</v>
      </c>
      <c r="G227" s="362">
        <v>172</v>
      </c>
      <c r="H227" s="363">
        <f t="shared" si="48"/>
        <v>27.2</v>
      </c>
      <c r="I227" s="363">
        <f t="shared" si="49"/>
        <v>30.4</v>
      </c>
      <c r="J227" s="363">
        <f t="shared" si="50"/>
        <v>96.899999999999991</v>
      </c>
      <c r="L227" s="99" t="s">
        <v>255</v>
      </c>
      <c r="M227" s="99">
        <v>1</v>
      </c>
      <c r="N227" s="99">
        <v>8.5</v>
      </c>
      <c r="O227" s="138">
        <v>28.421052631578949</v>
      </c>
      <c r="P227" s="138">
        <v>8.6</v>
      </c>
      <c r="Q227" s="138">
        <v>87.1</v>
      </c>
      <c r="S227" s="138">
        <f t="shared" si="51"/>
        <v>0</v>
      </c>
      <c r="T227" s="138">
        <f t="shared" si="52"/>
        <v>0</v>
      </c>
      <c r="U227" s="138">
        <f t="shared" si="53"/>
        <v>0</v>
      </c>
      <c r="W227" s="99" t="s">
        <v>255</v>
      </c>
      <c r="X227" s="99">
        <v>1</v>
      </c>
      <c r="Y227" s="99">
        <v>7.5</v>
      </c>
      <c r="Z227" s="128">
        <v>26.666666666666668</v>
      </c>
      <c r="AA227" s="128">
        <v>9.1999999999999993</v>
      </c>
      <c r="AB227" s="128">
        <v>76.5</v>
      </c>
      <c r="AD227" s="128">
        <f t="shared" si="55"/>
        <v>0</v>
      </c>
      <c r="AE227" s="128">
        <f t="shared" si="56"/>
        <v>-0.70000000000000107</v>
      </c>
      <c r="AF227" s="128">
        <f t="shared" si="57"/>
        <v>5.1000000000000085</v>
      </c>
    </row>
    <row r="228" spans="2:32" x14ac:dyDescent="0.4">
      <c r="B228" s="99" t="s">
        <v>255</v>
      </c>
      <c r="C228" s="99">
        <v>8.5</v>
      </c>
      <c r="D228" s="99">
        <v>4.5</v>
      </c>
      <c r="E228" s="375">
        <v>250</v>
      </c>
      <c r="F228" s="375">
        <v>205</v>
      </c>
      <c r="G228" s="375">
        <v>167</v>
      </c>
      <c r="H228" s="368">
        <f t="shared" si="48"/>
        <v>27.46987951807229</v>
      </c>
      <c r="I228" s="368">
        <f t="shared" si="49"/>
        <v>33.200000000000003</v>
      </c>
      <c r="J228" s="368">
        <f t="shared" si="50"/>
        <v>98</v>
      </c>
      <c r="L228" s="99" t="s">
        <v>255</v>
      </c>
      <c r="M228" s="99">
        <v>9</v>
      </c>
      <c r="N228" s="99">
        <v>2</v>
      </c>
      <c r="O228" s="234">
        <v>28.421052631578949</v>
      </c>
      <c r="P228" s="234">
        <v>15.6</v>
      </c>
      <c r="Q228" s="234">
        <v>95.7</v>
      </c>
      <c r="S228" s="234">
        <f t="shared" si="51"/>
        <v>0</v>
      </c>
      <c r="T228" s="234">
        <f t="shared" si="52"/>
        <v>7</v>
      </c>
      <c r="U228" s="234">
        <f t="shared" si="53"/>
        <v>8.6000000000000085</v>
      </c>
      <c r="W228" s="99" t="s">
        <v>255</v>
      </c>
      <c r="X228" s="99">
        <v>7</v>
      </c>
      <c r="Y228" s="99">
        <v>1</v>
      </c>
      <c r="Z228" s="128">
        <v>26.666666666666668</v>
      </c>
      <c r="AA228" s="128">
        <v>9.1999999999999993</v>
      </c>
      <c r="AB228" s="128">
        <v>76.5</v>
      </c>
      <c r="AD228" s="128">
        <f t="shared" si="55"/>
        <v>0</v>
      </c>
      <c r="AE228" s="128">
        <f t="shared" si="56"/>
        <v>0</v>
      </c>
      <c r="AF228" s="128">
        <f t="shared" si="57"/>
        <v>0</v>
      </c>
    </row>
    <row r="229" spans="2:32" x14ac:dyDescent="0.4">
      <c r="B229" s="99" t="s">
        <v>255</v>
      </c>
      <c r="C229" s="99">
        <v>8.5</v>
      </c>
      <c r="D229" s="99">
        <v>5</v>
      </c>
      <c r="E229" s="385">
        <v>253</v>
      </c>
      <c r="F229" s="385">
        <v>204</v>
      </c>
      <c r="G229" s="385">
        <v>162</v>
      </c>
      <c r="H229" s="354">
        <f t="shared" si="48"/>
        <v>27.692307692307693</v>
      </c>
      <c r="I229" s="354">
        <f t="shared" si="49"/>
        <v>36</v>
      </c>
      <c r="J229" s="354">
        <f t="shared" si="50"/>
        <v>99.2</v>
      </c>
      <c r="L229" s="99" t="s">
        <v>255</v>
      </c>
      <c r="M229" s="99">
        <v>2</v>
      </c>
      <c r="N229" s="99">
        <v>9</v>
      </c>
      <c r="O229" s="234">
        <v>28.421052631578949</v>
      </c>
      <c r="P229" s="234">
        <v>15.6</v>
      </c>
      <c r="Q229" s="234">
        <v>95.7</v>
      </c>
      <c r="S229" s="234">
        <f t="shared" si="51"/>
        <v>0</v>
      </c>
      <c r="T229" s="234">
        <f t="shared" si="52"/>
        <v>0</v>
      </c>
      <c r="U229" s="234">
        <f t="shared" si="53"/>
        <v>0</v>
      </c>
      <c r="W229" s="99" t="s">
        <v>255</v>
      </c>
      <c r="X229" s="99">
        <v>1</v>
      </c>
      <c r="Y229" s="99">
        <v>8</v>
      </c>
      <c r="Z229" s="134">
        <v>26.666666666666668</v>
      </c>
      <c r="AA229" s="134">
        <v>8.6999999999999993</v>
      </c>
      <c r="AB229" s="134">
        <v>81.599999999999994</v>
      </c>
      <c r="AD229" s="134">
        <f t="shared" si="55"/>
        <v>0</v>
      </c>
      <c r="AE229" s="134">
        <f t="shared" si="56"/>
        <v>-0.5</v>
      </c>
      <c r="AF229" s="134">
        <f t="shared" si="57"/>
        <v>5.0999999999999943</v>
      </c>
    </row>
    <row r="230" spans="2:32" x14ac:dyDescent="0.4">
      <c r="B230" s="99" t="s">
        <v>255</v>
      </c>
      <c r="C230" s="99">
        <v>9</v>
      </c>
      <c r="D230" s="99">
        <v>1</v>
      </c>
      <c r="E230" s="142">
        <v>235</v>
      </c>
      <c r="F230" s="142">
        <v>225</v>
      </c>
      <c r="G230" s="142">
        <v>217</v>
      </c>
      <c r="H230" s="143">
        <f t="shared" si="48"/>
        <v>26.666666666666668</v>
      </c>
      <c r="I230" s="143">
        <f t="shared" si="49"/>
        <v>7.7</v>
      </c>
      <c r="J230" s="143">
        <f t="shared" si="50"/>
        <v>92.2</v>
      </c>
      <c r="L230" s="99" t="s">
        <v>255</v>
      </c>
      <c r="M230" s="99">
        <v>8</v>
      </c>
      <c r="N230" s="99">
        <v>7</v>
      </c>
      <c r="O230" s="254">
        <v>28.524590163934427</v>
      </c>
      <c r="P230" s="254">
        <v>48.6</v>
      </c>
      <c r="Q230" s="254">
        <v>98.4</v>
      </c>
      <c r="S230" s="254">
        <f t="shared" si="51"/>
        <v>0.10353753235547813</v>
      </c>
      <c r="T230" s="254">
        <f t="shared" si="52"/>
        <v>33</v>
      </c>
      <c r="U230" s="254">
        <f t="shared" si="53"/>
        <v>2.7000000000000028</v>
      </c>
      <c r="W230" s="99" t="s">
        <v>255</v>
      </c>
      <c r="X230" s="99">
        <v>8</v>
      </c>
      <c r="Y230" s="99">
        <v>1</v>
      </c>
      <c r="Z230" s="134">
        <v>26.666666666666668</v>
      </c>
      <c r="AA230" s="134">
        <v>8.6999999999999993</v>
      </c>
      <c r="AB230" s="134">
        <v>81.599999999999994</v>
      </c>
      <c r="AD230" s="134">
        <f t="shared" si="55"/>
        <v>0</v>
      </c>
      <c r="AE230" s="134">
        <f t="shared" si="56"/>
        <v>0</v>
      </c>
      <c r="AF230" s="134">
        <f t="shared" si="57"/>
        <v>0</v>
      </c>
    </row>
    <row r="231" spans="2:32" x14ac:dyDescent="0.4">
      <c r="B231" s="99" t="s">
        <v>255</v>
      </c>
      <c r="C231" s="99">
        <v>9</v>
      </c>
      <c r="D231" s="99">
        <v>1.5</v>
      </c>
      <c r="E231" s="192">
        <v>240</v>
      </c>
      <c r="F231" s="192">
        <v>224</v>
      </c>
      <c r="G231" s="192">
        <v>212</v>
      </c>
      <c r="H231" s="193">
        <f t="shared" si="48"/>
        <v>25.714285714285715</v>
      </c>
      <c r="I231" s="193">
        <f t="shared" si="49"/>
        <v>11.700000000000001</v>
      </c>
      <c r="J231" s="193">
        <f t="shared" si="50"/>
        <v>94.1</v>
      </c>
      <c r="L231" s="99" t="s">
        <v>255</v>
      </c>
      <c r="M231" s="99">
        <v>7</v>
      </c>
      <c r="N231" s="99">
        <v>8</v>
      </c>
      <c r="O231" s="254">
        <v>28.524590163934427</v>
      </c>
      <c r="P231" s="254">
        <v>48.6</v>
      </c>
      <c r="Q231" s="254">
        <v>98.4</v>
      </c>
      <c r="S231" s="254">
        <f t="shared" si="51"/>
        <v>0</v>
      </c>
      <c r="T231" s="254">
        <f t="shared" si="52"/>
        <v>0</v>
      </c>
      <c r="U231" s="254">
        <f t="shared" si="53"/>
        <v>0</v>
      </c>
      <c r="W231" s="99" t="s">
        <v>255</v>
      </c>
      <c r="X231" s="99">
        <v>1</v>
      </c>
      <c r="Y231" s="99">
        <v>8.5</v>
      </c>
      <c r="Z231" s="138">
        <v>28.421052631578949</v>
      </c>
      <c r="AA231" s="138">
        <v>8.6</v>
      </c>
      <c r="AB231" s="138">
        <v>87.1</v>
      </c>
      <c r="AD231" s="138">
        <f t="shared" si="55"/>
        <v>1.7543859649122808</v>
      </c>
      <c r="AE231" s="138">
        <f t="shared" si="56"/>
        <v>-9.9999999999999645E-2</v>
      </c>
      <c r="AF231" s="138">
        <f t="shared" si="57"/>
        <v>5.5</v>
      </c>
    </row>
    <row r="232" spans="2:32" x14ac:dyDescent="0.4">
      <c r="B232" s="99" t="s">
        <v>255</v>
      </c>
      <c r="C232" s="99">
        <v>9</v>
      </c>
      <c r="D232" s="99">
        <v>2</v>
      </c>
      <c r="E232" s="233">
        <v>244</v>
      </c>
      <c r="F232" s="233">
        <v>224</v>
      </c>
      <c r="G232" s="233">
        <v>206</v>
      </c>
      <c r="H232" s="234">
        <f t="shared" si="48"/>
        <v>28.421052631578949</v>
      </c>
      <c r="I232" s="234">
        <f t="shared" si="49"/>
        <v>15.6</v>
      </c>
      <c r="J232" s="234">
        <f t="shared" si="50"/>
        <v>95.7</v>
      </c>
      <c r="L232" s="99" t="s">
        <v>255</v>
      </c>
      <c r="M232" s="99">
        <v>7</v>
      </c>
      <c r="N232" s="99">
        <v>4</v>
      </c>
      <c r="O232" s="208">
        <v>28.571428571428573</v>
      </c>
      <c r="P232" s="208">
        <v>76.099999999999994</v>
      </c>
      <c r="Q232" s="208">
        <v>54.1</v>
      </c>
      <c r="S232" s="208">
        <f t="shared" si="51"/>
        <v>4.6838407494146139E-2</v>
      </c>
      <c r="T232" s="208">
        <f t="shared" si="52"/>
        <v>27.499999999999993</v>
      </c>
      <c r="U232" s="208">
        <f t="shared" si="53"/>
        <v>-44.300000000000004</v>
      </c>
      <c r="W232" s="99" t="s">
        <v>255</v>
      </c>
      <c r="X232" s="99">
        <v>8.5</v>
      </c>
      <c r="Y232" s="99">
        <v>1</v>
      </c>
      <c r="Z232" s="138">
        <v>28.421052631578949</v>
      </c>
      <c r="AA232" s="138">
        <v>8.6</v>
      </c>
      <c r="AB232" s="138">
        <v>87.1</v>
      </c>
      <c r="AD232" s="138">
        <f t="shared" si="55"/>
        <v>0</v>
      </c>
      <c r="AE232" s="138">
        <f t="shared" si="56"/>
        <v>0</v>
      </c>
      <c r="AF232" s="138">
        <f t="shared" si="57"/>
        <v>0</v>
      </c>
    </row>
    <row r="233" spans="2:32" x14ac:dyDescent="0.4">
      <c r="B233" s="99" t="s">
        <v>255</v>
      </c>
      <c r="C233" s="99">
        <v>9</v>
      </c>
      <c r="D233" s="99">
        <v>2.5</v>
      </c>
      <c r="E233" s="271">
        <v>248</v>
      </c>
      <c r="F233" s="271">
        <v>222</v>
      </c>
      <c r="G233" s="271">
        <v>201</v>
      </c>
      <c r="H233" s="272">
        <f t="shared" si="48"/>
        <v>26.808510638297872</v>
      </c>
      <c r="I233" s="272">
        <f t="shared" si="49"/>
        <v>19</v>
      </c>
      <c r="J233" s="272">
        <f t="shared" si="50"/>
        <v>97.3</v>
      </c>
      <c r="L233" s="99" t="s">
        <v>255</v>
      </c>
      <c r="M233" s="99">
        <v>7.5</v>
      </c>
      <c r="N233" s="99">
        <v>7.5</v>
      </c>
      <c r="O233" s="207">
        <v>28.59375</v>
      </c>
      <c r="P233" s="207">
        <v>53.300000000000004</v>
      </c>
      <c r="Q233" s="207">
        <v>94.1</v>
      </c>
      <c r="S233" s="207">
        <f t="shared" si="51"/>
        <v>2.2321428571427049E-2</v>
      </c>
      <c r="T233" s="207">
        <f t="shared" si="52"/>
        <v>-22.79999999999999</v>
      </c>
      <c r="U233" s="207">
        <f t="shared" si="53"/>
        <v>39.999999999999993</v>
      </c>
      <c r="W233" s="99" t="s">
        <v>255</v>
      </c>
      <c r="X233" s="99">
        <v>1</v>
      </c>
      <c r="Y233" s="99">
        <v>9.5</v>
      </c>
      <c r="Z233" s="147">
        <v>27</v>
      </c>
      <c r="AA233" s="147">
        <v>8</v>
      </c>
      <c r="AB233" s="147">
        <v>98</v>
      </c>
      <c r="AD233" s="147">
        <f t="shared" si="55"/>
        <v>-1.4210526315789487</v>
      </c>
      <c r="AE233" s="147">
        <f t="shared" si="56"/>
        <v>-0.59999999999999964</v>
      </c>
      <c r="AF233" s="147">
        <f t="shared" si="57"/>
        <v>10.900000000000006</v>
      </c>
    </row>
    <row r="234" spans="2:32" x14ac:dyDescent="0.4">
      <c r="B234" s="99" t="s">
        <v>255</v>
      </c>
      <c r="C234" s="99">
        <v>9</v>
      </c>
      <c r="D234" s="99">
        <v>3</v>
      </c>
      <c r="E234" s="307">
        <v>253</v>
      </c>
      <c r="F234" s="307">
        <v>221</v>
      </c>
      <c r="G234" s="307">
        <v>195</v>
      </c>
      <c r="H234" s="308">
        <f t="shared" si="48"/>
        <v>26.896551724137932</v>
      </c>
      <c r="I234" s="308">
        <f t="shared" si="49"/>
        <v>22.900000000000002</v>
      </c>
      <c r="J234" s="308">
        <f t="shared" si="50"/>
        <v>99.2</v>
      </c>
      <c r="L234" s="99" t="s">
        <v>255</v>
      </c>
      <c r="M234" s="99">
        <v>7.5</v>
      </c>
      <c r="N234" s="99">
        <v>8</v>
      </c>
      <c r="O234" s="175">
        <v>28.676470588235293</v>
      </c>
      <c r="P234" s="175">
        <v>56.000000000000007</v>
      </c>
      <c r="Q234" s="175">
        <v>95.3</v>
      </c>
      <c r="S234" s="175">
        <f t="shared" si="51"/>
        <v>8.2720588235293491E-2</v>
      </c>
      <c r="T234" s="175">
        <f t="shared" si="52"/>
        <v>2.7000000000000028</v>
      </c>
      <c r="U234" s="175">
        <f t="shared" si="53"/>
        <v>1.2000000000000028</v>
      </c>
      <c r="W234" s="99" t="s">
        <v>255</v>
      </c>
      <c r="X234" s="99">
        <v>9.5</v>
      </c>
      <c r="Y234" s="99">
        <v>1</v>
      </c>
      <c r="Z234" s="147">
        <v>27</v>
      </c>
      <c r="AA234" s="147">
        <v>8</v>
      </c>
      <c r="AB234" s="147">
        <v>98</v>
      </c>
      <c r="AD234" s="147">
        <f t="shared" si="55"/>
        <v>0</v>
      </c>
      <c r="AE234" s="147">
        <f t="shared" si="56"/>
        <v>0</v>
      </c>
      <c r="AF234" s="147">
        <f t="shared" si="57"/>
        <v>0</v>
      </c>
    </row>
    <row r="235" spans="2:32" x14ac:dyDescent="0.4">
      <c r="B235" s="99" t="s">
        <v>255</v>
      </c>
      <c r="C235" s="99">
        <v>9.5</v>
      </c>
      <c r="D235" s="99">
        <v>1</v>
      </c>
      <c r="E235" s="146">
        <v>250</v>
      </c>
      <c r="F235" s="146">
        <v>239</v>
      </c>
      <c r="G235" s="146">
        <v>230</v>
      </c>
      <c r="H235" s="147">
        <f t="shared" si="48"/>
        <v>27</v>
      </c>
      <c r="I235" s="147">
        <f t="shared" si="49"/>
        <v>8</v>
      </c>
      <c r="J235" s="147">
        <f t="shared" si="50"/>
        <v>98</v>
      </c>
      <c r="L235" s="99" t="s">
        <v>255</v>
      </c>
      <c r="M235" s="99">
        <v>7.5</v>
      </c>
      <c r="N235" s="99">
        <v>8.5</v>
      </c>
      <c r="O235" s="170">
        <v>28.95104895104895</v>
      </c>
      <c r="P235" s="170">
        <v>58.4</v>
      </c>
      <c r="Q235" s="170">
        <v>96.1</v>
      </c>
      <c r="S235" s="170">
        <f t="shared" si="51"/>
        <v>0.27457836281365644</v>
      </c>
      <c r="T235" s="170">
        <f t="shared" si="52"/>
        <v>2.3999999999999915</v>
      </c>
      <c r="U235" s="170">
        <f t="shared" si="53"/>
        <v>0.79999999999999716</v>
      </c>
      <c r="W235" s="99" t="s">
        <v>255</v>
      </c>
      <c r="X235" s="99">
        <v>1</v>
      </c>
      <c r="Y235" s="99">
        <v>9</v>
      </c>
      <c r="Z235" s="143">
        <v>26.666666666666668</v>
      </c>
      <c r="AA235" s="143">
        <v>7.7</v>
      </c>
      <c r="AB235" s="143">
        <v>92.2</v>
      </c>
      <c r="AD235" s="143">
        <f t="shared" si="55"/>
        <v>-0.33333333333333215</v>
      </c>
      <c r="AE235" s="143">
        <f t="shared" si="56"/>
        <v>-0.29999999999999982</v>
      </c>
      <c r="AF235" s="143">
        <f t="shared" si="57"/>
        <v>-5.7999999999999972</v>
      </c>
    </row>
    <row r="236" spans="2:32" x14ac:dyDescent="0.4">
      <c r="B236" s="431" t="s">
        <v>255</v>
      </c>
      <c r="C236" s="431">
        <v>9.5</v>
      </c>
      <c r="D236" s="431">
        <v>1.5</v>
      </c>
      <c r="E236" s="434">
        <v>254</v>
      </c>
      <c r="F236" s="434">
        <v>238</v>
      </c>
      <c r="G236" s="434">
        <v>225</v>
      </c>
      <c r="H236" s="435">
        <f t="shared" si="48"/>
        <v>26.896551724137932</v>
      </c>
      <c r="I236" s="435">
        <f t="shared" si="49"/>
        <v>11.4</v>
      </c>
      <c r="J236" s="435">
        <f t="shared" si="50"/>
        <v>99.6</v>
      </c>
      <c r="L236" s="431" t="s">
        <v>255</v>
      </c>
      <c r="M236" s="431">
        <v>7.5</v>
      </c>
      <c r="N236" s="431">
        <v>9</v>
      </c>
      <c r="O236" s="436">
        <v>29.403973509933774</v>
      </c>
      <c r="P236" s="436">
        <v>61.1</v>
      </c>
      <c r="Q236" s="436">
        <v>96.899999999999991</v>
      </c>
      <c r="S236" s="436">
        <f t="shared" si="51"/>
        <v>0.45292455888482408</v>
      </c>
      <c r="T236" s="436">
        <f t="shared" si="52"/>
        <v>2.7000000000000028</v>
      </c>
      <c r="U236" s="436">
        <f t="shared" si="53"/>
        <v>0.79999999999999716</v>
      </c>
      <c r="W236" s="431" t="s">
        <v>255</v>
      </c>
      <c r="X236" s="431">
        <v>9</v>
      </c>
      <c r="Y236" s="431">
        <v>1</v>
      </c>
      <c r="Z236" s="437">
        <v>26.666666666666668</v>
      </c>
      <c r="AA236" s="437">
        <v>7.7</v>
      </c>
      <c r="AB236" s="437">
        <v>92.2</v>
      </c>
      <c r="AD236" s="437">
        <f t="shared" si="55"/>
        <v>0</v>
      </c>
      <c r="AE236" s="437">
        <f t="shared" si="56"/>
        <v>0</v>
      </c>
      <c r="AF236" s="437">
        <f t="shared" si="57"/>
        <v>0</v>
      </c>
    </row>
    <row r="259" spans="38:41" x14ac:dyDescent="0.4">
      <c r="AL259" s="89" t="s">
        <v>344</v>
      </c>
    </row>
    <row r="262" spans="38:41" x14ac:dyDescent="0.4">
      <c r="AL262" s="89">
        <f>AVERAGE(AL265:AL308)</f>
        <v>54.645454545454548</v>
      </c>
      <c r="AO262" s="89">
        <f>AVERAGE(AO265:AO343)</f>
        <v>26.796202531645584</v>
      </c>
    </row>
    <row r="264" spans="38:41" x14ac:dyDescent="0.4">
      <c r="AL264" s="89" t="s">
        <v>342</v>
      </c>
      <c r="AO264" s="89" t="s">
        <v>343</v>
      </c>
    </row>
    <row r="265" spans="38:41" x14ac:dyDescent="0.4">
      <c r="AL265" s="89">
        <v>60</v>
      </c>
      <c r="AO265" s="89">
        <v>15.6</v>
      </c>
    </row>
    <row r="266" spans="38:41" x14ac:dyDescent="0.4">
      <c r="AL266" s="89">
        <v>63.6</v>
      </c>
      <c r="AO266" s="89">
        <v>15.6</v>
      </c>
    </row>
    <row r="267" spans="38:41" x14ac:dyDescent="0.4">
      <c r="AL267" s="89">
        <v>67.400000000000006</v>
      </c>
      <c r="AO267" s="89">
        <v>9.9</v>
      </c>
    </row>
    <row r="268" spans="38:41" x14ac:dyDescent="0.4">
      <c r="AL268" s="89">
        <v>72.3</v>
      </c>
      <c r="AO268" s="89">
        <v>9.9</v>
      </c>
    </row>
    <row r="269" spans="38:41" x14ac:dyDescent="0.4">
      <c r="AL269" s="89">
        <v>76.099999999999994</v>
      </c>
      <c r="AO269" s="89">
        <v>14.499999999999998</v>
      </c>
    </row>
    <row r="270" spans="38:41" x14ac:dyDescent="0.4">
      <c r="AL270" s="89">
        <v>58.9</v>
      </c>
      <c r="AO270" s="89">
        <v>14.499999999999998</v>
      </c>
    </row>
    <row r="271" spans="38:41" x14ac:dyDescent="0.4">
      <c r="AL271" s="89">
        <v>63.1</v>
      </c>
      <c r="AO271" s="89">
        <v>9.1999999999999993</v>
      </c>
    </row>
    <row r="272" spans="38:41" x14ac:dyDescent="0.4">
      <c r="AL272" s="89">
        <v>66.900000000000006</v>
      </c>
      <c r="AO272" s="89">
        <v>9.1999999999999993</v>
      </c>
    </row>
    <row r="273" spans="38:41" x14ac:dyDescent="0.4">
      <c r="AL273" s="89">
        <v>70.599999999999994</v>
      </c>
      <c r="AO273" s="89">
        <v>26.8</v>
      </c>
    </row>
    <row r="274" spans="38:41" x14ac:dyDescent="0.4">
      <c r="AL274" s="89">
        <v>47.4</v>
      </c>
      <c r="AO274" s="89">
        <v>26.8</v>
      </c>
    </row>
    <row r="275" spans="38:41" x14ac:dyDescent="0.4">
      <c r="AL275" s="89">
        <v>51</v>
      </c>
      <c r="AO275" s="89">
        <v>33.700000000000003</v>
      </c>
    </row>
    <row r="276" spans="38:41" x14ac:dyDescent="0.4">
      <c r="AL276" s="89">
        <v>55.000000000000007</v>
      </c>
      <c r="AO276" s="89">
        <v>37</v>
      </c>
    </row>
    <row r="277" spans="38:41" x14ac:dyDescent="0.4">
      <c r="AL277" s="89">
        <v>58.9</v>
      </c>
      <c r="AO277" s="89">
        <v>8.6999999999999993</v>
      </c>
    </row>
    <row r="278" spans="38:41" x14ac:dyDescent="0.4">
      <c r="AL278" s="89">
        <v>63</v>
      </c>
      <c r="AO278" s="89">
        <v>8.6999999999999993</v>
      </c>
    </row>
    <row r="279" spans="38:41" x14ac:dyDescent="0.4">
      <c r="AL279" s="89">
        <v>66.5</v>
      </c>
      <c r="AO279" s="89">
        <v>25.1</v>
      </c>
    </row>
    <row r="280" spans="38:41" x14ac:dyDescent="0.4">
      <c r="AL280" s="89">
        <v>43.7</v>
      </c>
      <c r="AO280" s="89">
        <v>25.1</v>
      </c>
    </row>
    <row r="281" spans="38:41" x14ac:dyDescent="0.4">
      <c r="AL281" s="89">
        <v>47.599999999999994</v>
      </c>
      <c r="AO281" s="89">
        <v>28.799999999999997</v>
      </c>
    </row>
    <row r="282" spans="38:41" x14ac:dyDescent="0.4">
      <c r="AL282" s="89">
        <v>51.4</v>
      </c>
      <c r="AO282" s="89">
        <v>28.799999999999997</v>
      </c>
    </row>
    <row r="283" spans="38:41" x14ac:dyDescent="0.4">
      <c r="AL283" s="89">
        <v>55.1</v>
      </c>
      <c r="AO283" s="89">
        <v>32.1</v>
      </c>
    </row>
    <row r="284" spans="38:41" x14ac:dyDescent="0.4">
      <c r="AL284" s="89">
        <v>58.699999999999996</v>
      </c>
      <c r="AO284" s="89">
        <v>32.1</v>
      </c>
    </row>
    <row r="285" spans="38:41" x14ac:dyDescent="0.4">
      <c r="AL285" s="89">
        <v>61.9</v>
      </c>
      <c r="AO285" s="89">
        <v>35.6</v>
      </c>
    </row>
    <row r="286" spans="38:41" x14ac:dyDescent="0.4">
      <c r="AL286" s="89">
        <v>41.4</v>
      </c>
      <c r="AO286" s="89">
        <v>35.6</v>
      </c>
    </row>
    <row r="287" spans="38:41" x14ac:dyDescent="0.4">
      <c r="AL287" s="89">
        <v>45.1</v>
      </c>
      <c r="AO287" s="89">
        <v>8.6</v>
      </c>
    </row>
    <row r="288" spans="38:41" x14ac:dyDescent="0.4">
      <c r="AL288" s="89">
        <v>48.699999999999996</v>
      </c>
      <c r="AO288" s="89">
        <v>8.6</v>
      </c>
    </row>
    <row r="289" spans="38:41" x14ac:dyDescent="0.4">
      <c r="AL289" s="89">
        <v>51.6</v>
      </c>
      <c r="AO289" s="89">
        <v>23.7</v>
      </c>
    </row>
    <row r="290" spans="38:41" x14ac:dyDescent="0.4">
      <c r="AL290" s="89">
        <v>55.400000000000006</v>
      </c>
      <c r="AO290" s="89">
        <v>23.7</v>
      </c>
    </row>
    <row r="291" spans="38:41" x14ac:dyDescent="0.4">
      <c r="AL291" s="89">
        <v>38.700000000000003</v>
      </c>
      <c r="AO291" s="89">
        <v>38.700000000000003</v>
      </c>
    </row>
    <row r="292" spans="38:41" x14ac:dyDescent="0.4">
      <c r="AL292" s="89">
        <v>58.5</v>
      </c>
      <c r="AO292" s="89">
        <v>38.700000000000003</v>
      </c>
    </row>
    <row r="293" spans="38:41" x14ac:dyDescent="0.4">
      <c r="AL293" s="89">
        <v>42.4</v>
      </c>
      <c r="AO293" s="89">
        <v>11.899999999999999</v>
      </c>
    </row>
    <row r="294" spans="38:41" x14ac:dyDescent="0.4">
      <c r="AL294" s="89">
        <v>45.800000000000004</v>
      </c>
      <c r="AO294" s="89">
        <v>11.899999999999999</v>
      </c>
    </row>
    <row r="295" spans="38:41" x14ac:dyDescent="0.4">
      <c r="AL295" s="89">
        <v>49</v>
      </c>
      <c r="AO295" s="89">
        <v>41.699999999999996</v>
      </c>
    </row>
    <row r="296" spans="38:41" x14ac:dyDescent="0.4">
      <c r="AL296" s="89">
        <v>51.9</v>
      </c>
      <c r="AO296" s="89">
        <v>41.699999999999996</v>
      </c>
    </row>
    <row r="297" spans="38:41" x14ac:dyDescent="0.4">
      <c r="AL297" s="89">
        <v>55.000000000000007</v>
      </c>
      <c r="AO297" s="89">
        <v>27.200000000000003</v>
      </c>
    </row>
    <row r="298" spans="38:41" x14ac:dyDescent="0.4">
      <c r="AL298" s="89">
        <v>40.300000000000004</v>
      </c>
      <c r="AO298" s="89">
        <v>27.200000000000003</v>
      </c>
    </row>
    <row r="299" spans="38:41" x14ac:dyDescent="0.4">
      <c r="AL299" s="89">
        <v>43.5</v>
      </c>
      <c r="AO299" s="89">
        <v>15.7</v>
      </c>
    </row>
    <row r="300" spans="38:41" x14ac:dyDescent="0.4">
      <c r="AL300" s="89">
        <v>46.800000000000004</v>
      </c>
      <c r="AO300" s="89">
        <v>15.7</v>
      </c>
    </row>
    <row r="301" spans="38:41" x14ac:dyDescent="0.4">
      <c r="AL301" s="89">
        <v>49.5</v>
      </c>
      <c r="AO301" s="89">
        <v>44.6</v>
      </c>
    </row>
    <row r="302" spans="38:41" x14ac:dyDescent="0.4">
      <c r="AL302" s="89">
        <v>52.5</v>
      </c>
      <c r="AO302" s="89">
        <v>44.6</v>
      </c>
    </row>
    <row r="303" spans="38:41" x14ac:dyDescent="0.4">
      <c r="AL303" s="89">
        <v>50.2</v>
      </c>
      <c r="AO303" s="89">
        <v>31</v>
      </c>
    </row>
    <row r="304" spans="38:41" x14ac:dyDescent="0.4">
      <c r="AL304" s="89">
        <v>50.2</v>
      </c>
      <c r="AO304" s="89">
        <v>31</v>
      </c>
    </row>
    <row r="305" spans="38:41" x14ac:dyDescent="0.4">
      <c r="AL305" s="89">
        <v>53.300000000000004</v>
      </c>
      <c r="AO305" s="89">
        <v>47.4</v>
      </c>
    </row>
    <row r="306" spans="38:41" x14ac:dyDescent="0.4">
      <c r="AL306" s="89">
        <v>56.000000000000007</v>
      </c>
      <c r="AO306" s="89">
        <v>47.4</v>
      </c>
    </row>
    <row r="307" spans="38:41" x14ac:dyDescent="0.4">
      <c r="AL307" s="89">
        <v>58.4</v>
      </c>
      <c r="AO307" s="89">
        <v>19.7</v>
      </c>
    </row>
    <row r="308" spans="38:41" x14ac:dyDescent="0.4">
      <c r="AL308" s="89">
        <v>61.1</v>
      </c>
      <c r="AO308" s="89">
        <v>19.7</v>
      </c>
    </row>
    <row r="309" spans="38:41" x14ac:dyDescent="0.4">
      <c r="AO309" s="89">
        <v>33.6</v>
      </c>
    </row>
    <row r="310" spans="38:41" x14ac:dyDescent="0.4">
      <c r="AO310" s="89">
        <v>33.6</v>
      </c>
    </row>
    <row r="311" spans="38:41" x14ac:dyDescent="0.4">
      <c r="AO311" s="89">
        <v>7.7</v>
      </c>
    </row>
    <row r="312" spans="38:41" x14ac:dyDescent="0.4">
      <c r="AO312" s="89">
        <v>7.7</v>
      </c>
    </row>
    <row r="313" spans="38:41" x14ac:dyDescent="0.4">
      <c r="AO313" s="89">
        <v>23.1</v>
      </c>
    </row>
    <row r="314" spans="38:41" x14ac:dyDescent="0.4">
      <c r="AO314" s="89">
        <v>23.1</v>
      </c>
    </row>
    <row r="315" spans="38:41" x14ac:dyDescent="0.4">
      <c r="AO315" s="89">
        <v>36.799999999999997</v>
      </c>
    </row>
    <row r="316" spans="38:41" x14ac:dyDescent="0.4">
      <c r="AO316" s="89">
        <v>36.799999999999997</v>
      </c>
    </row>
    <row r="317" spans="38:41" x14ac:dyDescent="0.4">
      <c r="AO317" s="89">
        <v>39.700000000000003</v>
      </c>
    </row>
    <row r="318" spans="38:41" x14ac:dyDescent="0.4">
      <c r="AO318" s="89">
        <v>39.700000000000003</v>
      </c>
    </row>
    <row r="319" spans="38:41" x14ac:dyDescent="0.4">
      <c r="AO319" s="89">
        <v>26.900000000000002</v>
      </c>
    </row>
    <row r="320" spans="38:41" x14ac:dyDescent="0.4">
      <c r="AO320" s="89">
        <v>26.900000000000002</v>
      </c>
    </row>
    <row r="321" spans="41:41" x14ac:dyDescent="0.4">
      <c r="AO321" s="89">
        <v>15.6</v>
      </c>
    </row>
    <row r="322" spans="41:41" x14ac:dyDescent="0.4">
      <c r="AO322" s="89">
        <v>15.6</v>
      </c>
    </row>
    <row r="323" spans="41:41" x14ac:dyDescent="0.4">
      <c r="AO323" s="89">
        <v>42.4</v>
      </c>
    </row>
    <row r="324" spans="41:41" x14ac:dyDescent="0.4">
      <c r="AO324" s="89">
        <v>42.4</v>
      </c>
    </row>
    <row r="325" spans="41:41" x14ac:dyDescent="0.4">
      <c r="AO325" s="89">
        <v>30.4</v>
      </c>
    </row>
    <row r="326" spans="41:41" x14ac:dyDescent="0.4">
      <c r="AO326" s="89">
        <v>30.4</v>
      </c>
    </row>
    <row r="327" spans="41:41" x14ac:dyDescent="0.4">
      <c r="AO327" s="89">
        <v>45.6</v>
      </c>
    </row>
    <row r="328" spans="41:41" x14ac:dyDescent="0.4">
      <c r="AO328" s="89">
        <v>45.6</v>
      </c>
    </row>
    <row r="329" spans="41:41" x14ac:dyDescent="0.4">
      <c r="AO329" s="89">
        <v>19</v>
      </c>
    </row>
    <row r="330" spans="41:41" x14ac:dyDescent="0.4">
      <c r="AO330" s="89">
        <v>19</v>
      </c>
    </row>
    <row r="331" spans="41:41" x14ac:dyDescent="0.4">
      <c r="AO331" s="89">
        <v>33.200000000000003</v>
      </c>
    </row>
    <row r="332" spans="41:41" x14ac:dyDescent="0.4">
      <c r="AO332" s="89">
        <v>33.200000000000003</v>
      </c>
    </row>
    <row r="333" spans="41:41" x14ac:dyDescent="0.4">
      <c r="AO333" s="89">
        <v>8</v>
      </c>
    </row>
    <row r="334" spans="41:41" x14ac:dyDescent="0.4">
      <c r="AO334" s="89">
        <v>8</v>
      </c>
    </row>
    <row r="335" spans="41:41" x14ac:dyDescent="0.4">
      <c r="AO335" s="89">
        <v>48.6</v>
      </c>
    </row>
    <row r="336" spans="41:41" x14ac:dyDescent="0.4">
      <c r="AO336" s="89">
        <v>48.6</v>
      </c>
    </row>
    <row r="337" spans="41:41" x14ac:dyDescent="0.4">
      <c r="AO337" s="89">
        <v>36</v>
      </c>
    </row>
    <row r="338" spans="41:41" x14ac:dyDescent="0.4">
      <c r="AO338" s="89">
        <v>36</v>
      </c>
    </row>
    <row r="339" spans="41:41" x14ac:dyDescent="0.4">
      <c r="AO339" s="89">
        <v>22.900000000000002</v>
      </c>
    </row>
    <row r="340" spans="41:41" x14ac:dyDescent="0.4">
      <c r="AO340" s="89">
        <v>22.900000000000002</v>
      </c>
    </row>
    <row r="341" spans="41:41" x14ac:dyDescent="0.4">
      <c r="AO341" s="89">
        <v>11.4</v>
      </c>
    </row>
    <row r="342" spans="41:41" x14ac:dyDescent="0.4">
      <c r="AO342" s="89">
        <v>11.4</v>
      </c>
    </row>
    <row r="343" spans="41:41" x14ac:dyDescent="0.4">
      <c r="AO343" s="89">
        <v>51.4</v>
      </c>
    </row>
  </sheetData>
  <autoFilter ref="AH4:AS218"/>
  <sortState ref="AU40:AZ70">
    <sortCondition ref="AZ40:AZ70"/>
    <sortCondition descending="1" ref="AY40:AY70"/>
  </sortState>
  <mergeCells count="36">
    <mergeCell ref="AU52:AU53"/>
    <mergeCell ref="AU46:AU47"/>
    <mergeCell ref="AU48:AU49"/>
    <mergeCell ref="AU50:AU51"/>
    <mergeCell ref="AU41:BD41"/>
    <mergeCell ref="AU42:BD42"/>
    <mergeCell ref="AU30:AU33"/>
    <mergeCell ref="AV32:AV33"/>
    <mergeCell ref="AV30:AV31"/>
    <mergeCell ref="AY32:AY33"/>
    <mergeCell ref="AY30:AY31"/>
    <mergeCell ref="AX30:AX33"/>
    <mergeCell ref="AZ18:BC18"/>
    <mergeCell ref="AU19:AU22"/>
    <mergeCell ref="AV19:AV20"/>
    <mergeCell ref="AV21:AV22"/>
    <mergeCell ref="AW19:AW20"/>
    <mergeCell ref="AW21:AW22"/>
    <mergeCell ref="AZ19:AZ20"/>
    <mergeCell ref="BA19:BA20"/>
    <mergeCell ref="AZ21:AZ22"/>
    <mergeCell ref="BA21:BA22"/>
    <mergeCell ref="AX9:AY9"/>
    <mergeCell ref="AV9:AW9"/>
    <mergeCell ref="AV10:AW10"/>
    <mergeCell ref="AX10:AY10"/>
    <mergeCell ref="AU26:AU29"/>
    <mergeCell ref="AV28:AV29"/>
    <mergeCell ref="AV26:AV27"/>
    <mergeCell ref="AY28:AY29"/>
    <mergeCell ref="AY26:AY27"/>
    <mergeCell ref="AX26:AX29"/>
    <mergeCell ref="AV13:AW13"/>
    <mergeCell ref="AX13:AY13"/>
    <mergeCell ref="AV18:AY18"/>
    <mergeCell ref="AU14:AU15"/>
  </mergeCells>
  <phoneticPr fontId="1" type="noConversion"/>
  <conditionalFormatting sqref="E5:G236">
    <cfRule type="cellIs" dxfId="43" priority="101" operator="lessThan">
      <formula>0</formula>
    </cfRule>
    <cfRule type="cellIs" dxfId="42" priority="102" operator="greaterThan">
      <formula>255</formula>
    </cfRule>
  </conditionalFormatting>
  <conditionalFormatting sqref="E17:G236">
    <cfRule type="cellIs" dxfId="41" priority="103" operator="greaterThan">
      <formula>255</formula>
    </cfRule>
  </conditionalFormatting>
  <conditionalFormatting sqref="AO5:AQ218 AK5:AM218 H5:J236 D178 D173:D176 D150:D171 C17:C236 O5:Q236 N178 N173:N176 N150:N171 M17:M236 S5:U236 Z5:AB236 Y178 Y173:Y176 Y150:Y171 X17:X236 AD5:AF236">
    <cfRule type="cellIs" dxfId="40" priority="9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5" customWidth="1"/>
    <col min="4" max="33" width="5.19921875" style="15" customWidth="1"/>
  </cols>
  <sheetData>
    <row r="1" spans="2:33" x14ac:dyDescent="0.4">
      <c r="B1" s="7"/>
    </row>
    <row r="2" spans="2:33" x14ac:dyDescent="0.4">
      <c r="B2" s="1270" t="s">
        <v>196</v>
      </c>
      <c r="C2" s="1270"/>
      <c r="D2" s="1270">
        <v>3</v>
      </c>
      <c r="E2" s="1270"/>
      <c r="F2" s="1270"/>
      <c r="G2" s="1270"/>
      <c r="H2" s="1270"/>
      <c r="I2" s="1270"/>
      <c r="J2" s="1270">
        <v>4</v>
      </c>
      <c r="K2" s="1270"/>
      <c r="L2" s="1270"/>
      <c r="M2" s="1270"/>
      <c r="N2" s="1270"/>
      <c r="O2" s="1270"/>
      <c r="P2" s="1270">
        <v>5</v>
      </c>
      <c r="Q2" s="1270"/>
      <c r="R2" s="1270"/>
      <c r="S2" s="1270"/>
      <c r="T2" s="1270"/>
      <c r="U2" s="1270"/>
      <c r="V2" s="1270">
        <v>6</v>
      </c>
      <c r="W2" s="1270"/>
      <c r="X2" s="1270"/>
      <c r="Y2" s="1270"/>
      <c r="Z2" s="1270"/>
      <c r="AA2" s="1270"/>
      <c r="AB2" s="1270">
        <v>7</v>
      </c>
      <c r="AC2" s="1270"/>
      <c r="AD2" s="1270"/>
      <c r="AE2" s="1270"/>
      <c r="AF2" s="1270"/>
      <c r="AG2" s="1270"/>
    </row>
    <row r="3" spans="2:33" x14ac:dyDescent="0.4">
      <c r="B3" s="23" t="s">
        <v>17</v>
      </c>
      <c r="C3" s="8" t="s">
        <v>234</v>
      </c>
      <c r="D3" s="8" t="s">
        <v>235</v>
      </c>
      <c r="E3" s="8" t="s">
        <v>236</v>
      </c>
      <c r="F3" s="8" t="s">
        <v>237</v>
      </c>
      <c r="G3" s="8" t="s">
        <v>238</v>
      </c>
      <c r="H3" s="8" t="s">
        <v>239</v>
      </c>
      <c r="I3" s="8" t="s">
        <v>240</v>
      </c>
      <c r="J3" s="8" t="s">
        <v>235</v>
      </c>
      <c r="K3" s="8" t="s">
        <v>236</v>
      </c>
      <c r="L3" s="8" t="s">
        <v>237</v>
      </c>
      <c r="M3" s="8" t="s">
        <v>238</v>
      </c>
      <c r="N3" s="8" t="s">
        <v>239</v>
      </c>
      <c r="O3" s="8" t="s">
        <v>240</v>
      </c>
      <c r="P3" s="8" t="s">
        <v>235</v>
      </c>
      <c r="Q3" s="8" t="s">
        <v>236</v>
      </c>
      <c r="R3" s="8" t="s">
        <v>237</v>
      </c>
      <c r="S3" s="8" t="s">
        <v>238</v>
      </c>
      <c r="T3" s="8" t="s">
        <v>239</v>
      </c>
      <c r="U3" s="8" t="s">
        <v>240</v>
      </c>
      <c r="V3" s="8" t="s">
        <v>235</v>
      </c>
      <c r="W3" s="8" t="s">
        <v>236</v>
      </c>
      <c r="X3" s="8" t="s">
        <v>237</v>
      </c>
      <c r="Y3" s="8" t="s">
        <v>238</v>
      </c>
      <c r="Z3" s="8" t="s">
        <v>239</v>
      </c>
      <c r="AA3" s="8" t="s">
        <v>240</v>
      </c>
      <c r="AB3" s="8" t="s">
        <v>235</v>
      </c>
      <c r="AC3" s="8" t="s">
        <v>236</v>
      </c>
      <c r="AD3" s="8" t="s">
        <v>237</v>
      </c>
      <c r="AE3" s="8" t="s">
        <v>238</v>
      </c>
      <c r="AF3" s="8" t="s">
        <v>239</v>
      </c>
      <c r="AG3" s="8" t="s">
        <v>194</v>
      </c>
    </row>
    <row r="4" spans="2:33" x14ac:dyDescent="0.4">
      <c r="B4" s="1271" t="s">
        <v>219</v>
      </c>
      <c r="C4" s="22">
        <v>5</v>
      </c>
      <c r="D4" s="22">
        <v>135</v>
      </c>
      <c r="E4" s="22">
        <v>116</v>
      </c>
      <c r="F4" s="28">
        <v>132</v>
      </c>
      <c r="G4" s="25">
        <f>IF(MAX(D4,E4,F4)=D4,60*(E4-F4)/(MAX(D4,E4,F4)-MIN(D4,E4,F4)),IF(MAX(D4,E4,F4)=E4,(120+(60*(F4-D4)/(MAX(D4,E4,F4)-MIN(D4,E4,F4)))),IF(MAX(D4,E4,F4)=F4,(240+(60*(D4-E4)/(MAX(D4,E4,F4)-MIN(D4,E4,F4)))),0)))</f>
        <v>-50.526315789473685</v>
      </c>
      <c r="H4" s="25">
        <f>ROUND((MAX(D4/255, E4/255, F4/255) - MIN(D4/255, E4/255, F4/255))/MAX(D4/255, E4/255, F4/255),3)*100</f>
        <v>14.099999999999998</v>
      </c>
      <c r="I4" s="22">
        <f>ROUND(MAX(D4/255, E4/255, F4/255),3)*100</f>
        <v>52.900000000000006</v>
      </c>
      <c r="J4" s="22">
        <v>140</v>
      </c>
      <c r="K4" s="22">
        <v>113</v>
      </c>
      <c r="L4" s="28">
        <v>136</v>
      </c>
      <c r="M4" s="25">
        <f>IF(MAX(J4,K4,L4)=J4,60*(K4-L4)/(MAX(J4,K4,L4)-MIN(J4,K4,L4)),IF(MAX(J4,K4,L4)=K4,(120+(60*(L4-J4)/(MAX(J4,K4,L4)-MIN(J4,K4,L4)))),IF(MAX(J4,K4,L4)=L4,(240+(60*(J4-K4)/(MAX(J4,K4,L4)-MIN(J4,K4,L4)))),0)))</f>
        <v>-51.111111111111114</v>
      </c>
      <c r="N4" s="25">
        <f>ROUND((MAX(J4/255, K4/255, L4/255) - MIN(J4/255, K4/255, L4/255))/MAX(J4/255, K4/255, L4/255),3)*100</f>
        <v>19.3</v>
      </c>
      <c r="O4" s="22">
        <f>ROUND(MAX(J4/255, K4/255, L4/255),3)*100</f>
        <v>54.900000000000006</v>
      </c>
      <c r="P4" s="22">
        <v>145</v>
      </c>
      <c r="Q4" s="22">
        <v>111</v>
      </c>
      <c r="R4" s="28">
        <v>140</v>
      </c>
      <c r="S4" s="25">
        <f>IF(MAX(P4,Q4,R4)=P4,60*(Q4-R4)/(MAX(P4,Q4,R4)-MIN(P4,Q4,R4)),IF(MAX(P4,Q4,R4)=Q4,(120+(60*(R4-P4)/(MAX(P4,Q4,R4)-MIN(P4,Q4,R4)))),IF(MAX(P4,Q4,R4)=R4,(240+(60*(P4-Q4)/(MAX(P4,Q4,R4)-MIN(P4,Q4,R4)))),0)))</f>
        <v>-51.176470588235297</v>
      </c>
      <c r="T4" s="25">
        <f>ROUND((MAX(P4/255, Q4/255, R4/255) - MIN(P4/255, Q4/255, R4/255))/MAX(P4/255, Q4/255, R4/255),3)*100</f>
        <v>23.400000000000002</v>
      </c>
      <c r="U4" s="22">
        <f>ROUND(MAX(P4/255, Q4/255, R4/255),3)*100</f>
        <v>56.899999999999991</v>
      </c>
      <c r="V4" s="22">
        <v>149</v>
      </c>
      <c r="W4" s="22">
        <v>108</v>
      </c>
      <c r="X4" s="28">
        <v>144</v>
      </c>
      <c r="Y4" s="25">
        <f>IF(MAX(V4,W4,X4)=V4,60*(W4-X4)/(MAX(V4,W4,X4)-MIN(V4,W4,X4)),IF(MAX(V4,W4,X4)=W4,(120+(60*(X4-V4)/(MAX(V4,W4,X4)-MIN(V4,W4,X4)))),IF(MAX(V4,W4,X4)=X4,(240+(60*(V4-W4)/(MAX(V4,W4,X4)-MIN(V4,W4,X4)))),0)))</f>
        <v>-52.68292682926829</v>
      </c>
      <c r="Z4" s="25">
        <f>ROUND((MAX(V4/255, W4/255, X4/255) - MIN(V4/255, W4/255, X4/255))/MAX(V4/255, W4/255, X4/255),3)*100</f>
        <v>27.500000000000004</v>
      </c>
      <c r="AA4" s="22">
        <f>ROUND(MAX(V4/255, W4/255, X4/255),3)*100</f>
        <v>58.4</v>
      </c>
      <c r="AB4" s="22">
        <v>154</v>
      </c>
      <c r="AC4" s="22">
        <v>105</v>
      </c>
      <c r="AD4" s="28">
        <v>148</v>
      </c>
      <c r="AE4" s="25">
        <f>IF(MAX(AB4,AC4,AD4)=AB4,60*(AC4-AD4)/(MAX(AB4,AC4,AD4)-MIN(AB4,AC4,AD4)),IF(MAX(AB4,AC4,AD4)=AC4,(120+(60*(AD4-AB4)/(MAX(AB4,AC4,AD4)-MIN(AB4,AC4,AD4)))),IF(MAX(AB4,AC4,AD4)=AD4,(240+(60*(AB4-AC4)/(MAX(AB4,AC4,AD4)-MIN(AB4,AC4,AD4)))),0)))</f>
        <v>-52.653061224489797</v>
      </c>
      <c r="AF4" s="25">
        <f>ROUND((MAX(AB4/255, AC4/255, AD4/255) - MIN(AB4/255, AC4/255, AD4/255))/MAX(AB4/255, AC4/255, AD4/255),3)*100</f>
        <v>31.8</v>
      </c>
      <c r="AG4" s="25">
        <f>ROUND(MAX(AB4/255, AC4/255, AD4/255),3)*100</f>
        <v>60.4</v>
      </c>
    </row>
    <row r="5" spans="2:33" x14ac:dyDescent="0.4">
      <c r="B5" s="1272"/>
      <c r="C5" s="18">
        <v>6</v>
      </c>
      <c r="D5" s="18">
        <v>161</v>
      </c>
      <c r="E5" s="18">
        <v>142</v>
      </c>
      <c r="F5" s="18">
        <v>157</v>
      </c>
      <c r="G5" s="26">
        <f t="shared" ref="G5:G68" si="0">IF(MAX(D5,E5,F5)=D5,60*(E5-F5)/(MAX(D5,E5,F5)-MIN(D5,E5,F5)),IF(MAX(D5,E5,F5)=E5,(120+(60*(F5-D5)/(MAX(D5,E5,F5)-MIN(D5,E5,F5)))),IF(MAX(D5,E5,F5)=F5,(240+(60*(D5-E5)/(MAX(D5,E5,F5)-MIN(D5,E5,F5)))),0)))</f>
        <v>-47.368421052631582</v>
      </c>
      <c r="H5" s="26">
        <f t="shared" ref="H5:H68" si="1">ROUND((MAX(D5/255, E5/255, F5/255) - MIN(D5/255, E5/255, F5/255))/MAX(D5/255, E5/255, F5/255),3)*100</f>
        <v>11.799999999999999</v>
      </c>
      <c r="I5" s="18">
        <f t="shared" ref="I5:I68" si="2">ROUND(MAX(D5/255, E5/255, F5/255),3)*100</f>
        <v>63.1</v>
      </c>
      <c r="J5" s="18">
        <v>165</v>
      </c>
      <c r="K5" s="18">
        <v>139</v>
      </c>
      <c r="L5" s="18">
        <v>161</v>
      </c>
      <c r="M5" s="26">
        <f t="shared" ref="M5:M68" si="3">IF(MAX(J5,K5,L5)=J5,60*(K5-L5)/(MAX(J5,K5,L5)-MIN(J5,K5,L5)),IF(MAX(J5,K5,L5)=K5,(120+(60*(L5-J5)/(MAX(J5,K5,L5)-MIN(J5,K5,L5)))),IF(MAX(J5,K5,L5)=L5,(240+(60*(J5-K5)/(MAX(J5,K5,L5)-MIN(J5,K5,L5)))),0)))</f>
        <v>-50.769230769230766</v>
      </c>
      <c r="N5" s="26">
        <f t="shared" ref="N5:N68" si="4">ROUND((MAX(J5/255, K5/255, L5/255) - MIN(J5/255, K5/255, L5/255))/MAX(J5/255, K5/255, L5/255),3)*100</f>
        <v>15.8</v>
      </c>
      <c r="O5" s="18">
        <f t="shared" ref="O5:O68" si="5">ROUND(MAX(J5/255, K5/255, L5/255),3)*100</f>
        <v>64.7</v>
      </c>
      <c r="P5" s="18">
        <v>170</v>
      </c>
      <c r="Q5" s="18">
        <v>137</v>
      </c>
      <c r="R5" s="18">
        <v>165</v>
      </c>
      <c r="S5" s="26">
        <f t="shared" ref="S5:S68" si="6">IF(MAX(P5,Q5,R5)=P5,60*(Q5-R5)/(MAX(P5,Q5,R5)-MIN(P5,Q5,R5)),IF(MAX(P5,Q5,R5)=Q5,(120+(60*(R5-P5)/(MAX(P5,Q5,R5)-MIN(P5,Q5,R5)))),IF(MAX(P5,Q5,R5)=R5,(240+(60*(P5-Q5)/(MAX(P5,Q5,R5)-MIN(P5,Q5,R5)))),0)))</f>
        <v>-50.909090909090907</v>
      </c>
      <c r="T5" s="26">
        <f t="shared" ref="T5:T68" si="7">ROUND((MAX(P5/255, Q5/255, R5/255) - MIN(P5/255, Q5/255, R5/255))/MAX(P5/255, Q5/255, R5/255),3)*100</f>
        <v>19.400000000000002</v>
      </c>
      <c r="U5" s="18">
        <f t="shared" ref="U5:U68" si="8">ROUND(MAX(P5/255, Q5/255, R5/255),3)*100</f>
        <v>66.7</v>
      </c>
      <c r="V5" s="18">
        <v>175</v>
      </c>
      <c r="W5" s="18">
        <v>134</v>
      </c>
      <c r="X5" s="18">
        <v>169</v>
      </c>
      <c r="Y5" s="26">
        <f t="shared" ref="Y5:Y68" si="9">IF(MAX(V5,W5,X5)=V5,60*(W5-X5)/(MAX(V5,W5,X5)-MIN(V5,W5,X5)),IF(MAX(V5,W5,X5)=W5,(120+(60*(X5-V5)/(MAX(V5,W5,X5)-MIN(V5,W5,X5)))),IF(MAX(V5,W5,X5)=X5,(240+(60*(V5-W5)/(MAX(V5,W5,X5)-MIN(V5,W5,X5)))),0)))</f>
        <v>-51.219512195121951</v>
      </c>
      <c r="Z5" s="26">
        <f t="shared" ref="Z5:Z68" si="10">ROUND((MAX(V5/255, W5/255, X5/255) - MIN(V5/255, W5/255, X5/255))/MAX(V5/255, W5/255, X5/255),3)*100</f>
        <v>23.400000000000002</v>
      </c>
      <c r="AA5" s="18">
        <f t="shared" ref="AA5:AA68" si="11">ROUND(MAX(V5/255, W5/255, X5/255),3)*100</f>
        <v>68.600000000000009</v>
      </c>
      <c r="AB5" s="18">
        <v>180</v>
      </c>
      <c r="AC5" s="18">
        <v>132</v>
      </c>
      <c r="AD5" s="18">
        <v>173</v>
      </c>
      <c r="AE5" s="26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-51.25</v>
      </c>
      <c r="AF5" s="26">
        <f t="shared" ref="AF5:AF68" si="13">ROUND((MAX(AB5/255, AC5/255, AD5/255) - MIN(AB5/255, AC5/255, AD5/255))/MAX(AB5/255, AC5/255, AD5/255),3)*100</f>
        <v>26.700000000000003</v>
      </c>
      <c r="AG5" s="26">
        <f t="shared" ref="AG5:AG68" si="14">ROUND(MAX(AB5/255, AC5/255, AD5/255),3)*100</f>
        <v>70.599999999999994</v>
      </c>
    </row>
    <row r="6" spans="2:33" x14ac:dyDescent="0.4">
      <c r="B6" s="1272"/>
      <c r="C6" s="18">
        <v>7</v>
      </c>
      <c r="D6" s="18">
        <v>187</v>
      </c>
      <c r="E6" s="18">
        <v>168</v>
      </c>
      <c r="F6" s="18">
        <v>183</v>
      </c>
      <c r="G6" s="26">
        <f t="shared" si="0"/>
        <v>-47.368421052631582</v>
      </c>
      <c r="H6" s="26">
        <f t="shared" si="1"/>
        <v>10.199999999999999</v>
      </c>
      <c r="I6" s="18">
        <f t="shared" si="2"/>
        <v>73.3</v>
      </c>
      <c r="J6" s="18">
        <v>192</v>
      </c>
      <c r="K6" s="18">
        <v>166</v>
      </c>
      <c r="L6" s="18">
        <v>186</v>
      </c>
      <c r="M6" s="26">
        <f t="shared" si="3"/>
        <v>-46.153846153846153</v>
      </c>
      <c r="N6" s="26">
        <f t="shared" si="4"/>
        <v>13.5</v>
      </c>
      <c r="O6" s="18">
        <f t="shared" si="5"/>
        <v>75.3</v>
      </c>
      <c r="P6" s="18">
        <v>197</v>
      </c>
      <c r="Q6" s="18">
        <v>163</v>
      </c>
      <c r="R6" s="18">
        <v>190</v>
      </c>
      <c r="S6" s="26">
        <f t="shared" si="6"/>
        <v>-47.647058823529413</v>
      </c>
      <c r="T6" s="26">
        <f t="shared" si="7"/>
        <v>17.299999999999997</v>
      </c>
      <c r="U6" s="18">
        <f t="shared" si="8"/>
        <v>77.3</v>
      </c>
      <c r="V6" s="18">
        <v>202</v>
      </c>
      <c r="W6" s="18">
        <v>161</v>
      </c>
      <c r="X6" s="18">
        <v>194</v>
      </c>
      <c r="Y6" s="26">
        <f t="shared" si="9"/>
        <v>-48.292682926829265</v>
      </c>
      <c r="Z6" s="26">
        <f t="shared" si="10"/>
        <v>20.3</v>
      </c>
      <c r="AA6" s="18">
        <f t="shared" si="11"/>
        <v>79.2</v>
      </c>
      <c r="AB6" s="18">
        <v>207</v>
      </c>
      <c r="AC6" s="18">
        <v>158</v>
      </c>
      <c r="AD6" s="18">
        <v>198</v>
      </c>
      <c r="AE6" s="26">
        <f t="shared" si="12"/>
        <v>-48.979591836734691</v>
      </c>
      <c r="AF6" s="26">
        <f t="shared" si="13"/>
        <v>23.7</v>
      </c>
      <c r="AG6" s="26">
        <f t="shared" si="14"/>
        <v>81.2</v>
      </c>
    </row>
    <row r="7" spans="2:33" x14ac:dyDescent="0.4">
      <c r="B7" s="1272"/>
      <c r="C7" s="18">
        <v>8</v>
      </c>
      <c r="D7" s="18">
        <v>213</v>
      </c>
      <c r="E7" s="18">
        <v>195</v>
      </c>
      <c r="F7" s="18">
        <v>208</v>
      </c>
      <c r="G7" s="26">
        <f t="shared" si="0"/>
        <v>-43.333333333333336</v>
      </c>
      <c r="H7" s="26">
        <f t="shared" si="1"/>
        <v>8.5</v>
      </c>
      <c r="I7" s="18">
        <f t="shared" si="2"/>
        <v>83.5</v>
      </c>
      <c r="J7" s="18">
        <v>218</v>
      </c>
      <c r="K7" s="18">
        <v>192</v>
      </c>
      <c r="L7" s="18">
        <v>213</v>
      </c>
      <c r="M7" s="26">
        <f t="shared" si="3"/>
        <v>-48.46153846153846</v>
      </c>
      <c r="N7" s="26">
        <f t="shared" si="4"/>
        <v>11.899999999999999</v>
      </c>
      <c r="O7" s="18">
        <f t="shared" si="5"/>
        <v>85.5</v>
      </c>
      <c r="P7" s="18">
        <v>224</v>
      </c>
      <c r="Q7" s="18">
        <v>190</v>
      </c>
      <c r="R7" s="18">
        <v>216</v>
      </c>
      <c r="S7" s="26">
        <f t="shared" si="6"/>
        <v>-45.882352941176471</v>
      </c>
      <c r="T7" s="26">
        <f t="shared" si="7"/>
        <v>15.2</v>
      </c>
      <c r="U7" s="18">
        <f t="shared" si="8"/>
        <v>87.8</v>
      </c>
      <c r="V7" s="18">
        <v>229</v>
      </c>
      <c r="W7" s="18">
        <v>187</v>
      </c>
      <c r="X7" s="18">
        <v>220</v>
      </c>
      <c r="Y7" s="26">
        <f t="shared" si="9"/>
        <v>-47.142857142857146</v>
      </c>
      <c r="Z7" s="26">
        <f t="shared" si="10"/>
        <v>18.3</v>
      </c>
      <c r="AA7" s="18">
        <f t="shared" si="11"/>
        <v>89.8</v>
      </c>
      <c r="AB7" s="18">
        <v>235</v>
      </c>
      <c r="AC7" s="18">
        <v>184</v>
      </c>
      <c r="AD7" s="18">
        <v>225</v>
      </c>
      <c r="AE7" s="26">
        <f t="shared" si="12"/>
        <v>-48.235294117647058</v>
      </c>
      <c r="AF7" s="26">
        <f t="shared" si="13"/>
        <v>21.7</v>
      </c>
      <c r="AG7" s="26">
        <f t="shared" si="14"/>
        <v>92.2</v>
      </c>
    </row>
    <row r="8" spans="2:33" x14ac:dyDescent="0.4">
      <c r="B8" s="1273"/>
      <c r="C8" s="20">
        <v>9</v>
      </c>
      <c r="D8" s="20">
        <v>241</v>
      </c>
      <c r="E8" s="20">
        <v>221</v>
      </c>
      <c r="F8" s="20">
        <v>236</v>
      </c>
      <c r="G8" s="27">
        <f t="shared" si="0"/>
        <v>-45</v>
      </c>
      <c r="H8" s="27">
        <f t="shared" si="1"/>
        <v>8.3000000000000007</v>
      </c>
      <c r="I8" s="20">
        <f t="shared" si="2"/>
        <v>94.5</v>
      </c>
      <c r="J8" s="20">
        <v>247</v>
      </c>
      <c r="K8" s="20">
        <v>219</v>
      </c>
      <c r="L8" s="20">
        <v>240</v>
      </c>
      <c r="M8" s="27">
        <f t="shared" si="3"/>
        <v>-45</v>
      </c>
      <c r="N8" s="27">
        <f t="shared" si="4"/>
        <v>11.3</v>
      </c>
      <c r="O8" s="20">
        <f t="shared" si="5"/>
        <v>96.899999999999991</v>
      </c>
      <c r="P8" s="20">
        <v>253</v>
      </c>
      <c r="Q8" s="20">
        <v>216</v>
      </c>
      <c r="R8" s="20">
        <v>245</v>
      </c>
      <c r="S8" s="27">
        <f t="shared" si="6"/>
        <v>-47.027027027027025</v>
      </c>
      <c r="T8" s="27">
        <f t="shared" si="7"/>
        <v>14.6</v>
      </c>
      <c r="U8" s="20">
        <f t="shared" si="8"/>
        <v>99.2</v>
      </c>
      <c r="V8" s="20">
        <v>259</v>
      </c>
      <c r="W8" s="20">
        <v>213</v>
      </c>
      <c r="X8" s="20">
        <v>249</v>
      </c>
      <c r="Y8" s="27">
        <f t="shared" si="9"/>
        <v>-46.956521739130437</v>
      </c>
      <c r="Z8" s="27">
        <f t="shared" si="10"/>
        <v>17.8</v>
      </c>
      <c r="AA8" s="20">
        <f t="shared" si="11"/>
        <v>101.6</v>
      </c>
      <c r="AB8" s="20">
        <v>266</v>
      </c>
      <c r="AC8" s="20">
        <v>209</v>
      </c>
      <c r="AD8" s="20">
        <v>255</v>
      </c>
      <c r="AE8" s="27">
        <f t="shared" si="12"/>
        <v>-48.421052631578945</v>
      </c>
      <c r="AF8" s="27">
        <f t="shared" si="13"/>
        <v>21.4</v>
      </c>
      <c r="AG8" s="27">
        <f t="shared" si="14"/>
        <v>104.3</v>
      </c>
    </row>
    <row r="9" spans="2:33" x14ac:dyDescent="0.4">
      <c r="B9" s="1271" t="s">
        <v>220</v>
      </c>
      <c r="C9" s="22">
        <v>5</v>
      </c>
      <c r="D9" s="22">
        <v>133</v>
      </c>
      <c r="E9" s="22">
        <v>116</v>
      </c>
      <c r="F9" s="16">
        <v>135</v>
      </c>
      <c r="G9" s="25">
        <f t="shared" si="0"/>
        <v>293.68421052631578</v>
      </c>
      <c r="H9" s="25">
        <f t="shared" si="1"/>
        <v>14.099999999999998</v>
      </c>
      <c r="I9" s="22">
        <f t="shared" si="2"/>
        <v>52.900000000000006</v>
      </c>
      <c r="J9" s="22">
        <v>137</v>
      </c>
      <c r="K9" s="22">
        <v>114</v>
      </c>
      <c r="L9" s="16">
        <v>139</v>
      </c>
      <c r="M9" s="25">
        <f t="shared" si="3"/>
        <v>295.2</v>
      </c>
      <c r="N9" s="25">
        <f t="shared" si="4"/>
        <v>18</v>
      </c>
      <c r="O9" s="22">
        <f t="shared" si="5"/>
        <v>54.500000000000007</v>
      </c>
      <c r="P9" s="22">
        <v>140</v>
      </c>
      <c r="Q9" s="22">
        <v>112</v>
      </c>
      <c r="R9" s="16">
        <v>144</v>
      </c>
      <c r="S9" s="25">
        <f t="shared" si="6"/>
        <v>292.5</v>
      </c>
      <c r="T9" s="25">
        <f t="shared" si="7"/>
        <v>22.2</v>
      </c>
      <c r="U9" s="22">
        <f t="shared" si="8"/>
        <v>56.499999999999993</v>
      </c>
      <c r="V9" s="22">
        <v>144</v>
      </c>
      <c r="W9" s="22">
        <v>110</v>
      </c>
      <c r="X9" s="16">
        <v>148</v>
      </c>
      <c r="Y9" s="25">
        <f t="shared" si="9"/>
        <v>293.68421052631578</v>
      </c>
      <c r="Z9" s="25">
        <f t="shared" si="10"/>
        <v>25.7</v>
      </c>
      <c r="AA9" s="22">
        <f t="shared" si="11"/>
        <v>57.999999999999993</v>
      </c>
      <c r="AB9" s="22">
        <v>148</v>
      </c>
      <c r="AC9" s="22">
        <v>107</v>
      </c>
      <c r="AD9" s="16">
        <v>153</v>
      </c>
      <c r="AE9" s="25">
        <f t="shared" si="12"/>
        <v>293.47826086956525</v>
      </c>
      <c r="AF9" s="25">
        <f t="shared" si="13"/>
        <v>30.099999999999998</v>
      </c>
      <c r="AG9" s="25">
        <f t="shared" si="14"/>
        <v>60</v>
      </c>
    </row>
    <row r="10" spans="2:33" x14ac:dyDescent="0.4">
      <c r="B10" s="1272"/>
      <c r="C10" s="18">
        <v>6</v>
      </c>
      <c r="D10" s="18">
        <v>158</v>
      </c>
      <c r="E10" s="18">
        <v>142</v>
      </c>
      <c r="F10" s="18">
        <v>160</v>
      </c>
      <c r="G10" s="26">
        <f t="shared" si="0"/>
        <v>293.33333333333331</v>
      </c>
      <c r="H10" s="26">
        <f t="shared" si="1"/>
        <v>11.3</v>
      </c>
      <c r="I10" s="18">
        <f t="shared" si="2"/>
        <v>62.7</v>
      </c>
      <c r="J10" s="18">
        <v>162</v>
      </c>
      <c r="K10" s="18">
        <v>140</v>
      </c>
      <c r="L10" s="18">
        <v>164</v>
      </c>
      <c r="M10" s="26">
        <f t="shared" si="3"/>
        <v>295</v>
      </c>
      <c r="N10" s="26">
        <f t="shared" si="4"/>
        <v>14.6</v>
      </c>
      <c r="O10" s="18">
        <f t="shared" si="5"/>
        <v>64.3</v>
      </c>
      <c r="P10" s="18">
        <v>166</v>
      </c>
      <c r="Q10" s="18">
        <v>138</v>
      </c>
      <c r="R10" s="18">
        <v>169</v>
      </c>
      <c r="S10" s="26">
        <f t="shared" si="6"/>
        <v>294.19354838709677</v>
      </c>
      <c r="T10" s="26">
        <f t="shared" si="7"/>
        <v>18.3</v>
      </c>
      <c r="U10" s="18">
        <f t="shared" si="8"/>
        <v>66.3</v>
      </c>
      <c r="V10" s="18">
        <v>170</v>
      </c>
      <c r="W10" s="18">
        <v>136</v>
      </c>
      <c r="X10" s="18">
        <v>174</v>
      </c>
      <c r="Y10" s="26">
        <f t="shared" si="9"/>
        <v>293.68421052631578</v>
      </c>
      <c r="Z10" s="26">
        <f t="shared" si="10"/>
        <v>21.8</v>
      </c>
      <c r="AA10" s="18">
        <f t="shared" si="11"/>
        <v>68.2</v>
      </c>
      <c r="AB10" s="18">
        <v>174</v>
      </c>
      <c r="AC10" s="18">
        <v>134</v>
      </c>
      <c r="AD10" s="18">
        <v>178</v>
      </c>
      <c r="AE10" s="26">
        <f t="shared" si="12"/>
        <v>294.54545454545456</v>
      </c>
      <c r="AF10" s="26">
        <f t="shared" si="13"/>
        <v>24.7</v>
      </c>
      <c r="AG10" s="26">
        <f t="shared" si="14"/>
        <v>69.8</v>
      </c>
    </row>
    <row r="11" spans="2:33" x14ac:dyDescent="0.4">
      <c r="B11" s="1272"/>
      <c r="C11" s="18">
        <v>7</v>
      </c>
      <c r="D11" s="18">
        <v>184</v>
      </c>
      <c r="E11" s="18">
        <v>169</v>
      </c>
      <c r="F11" s="18">
        <v>185</v>
      </c>
      <c r="G11" s="26">
        <f t="shared" si="0"/>
        <v>296.25</v>
      </c>
      <c r="H11" s="26">
        <f t="shared" si="1"/>
        <v>8.6</v>
      </c>
      <c r="I11" s="18">
        <f t="shared" si="2"/>
        <v>72.5</v>
      </c>
      <c r="J11" s="18">
        <v>188</v>
      </c>
      <c r="K11" s="18">
        <v>167</v>
      </c>
      <c r="L11" s="18">
        <v>190</v>
      </c>
      <c r="M11" s="26">
        <f t="shared" si="3"/>
        <v>294.78260869565219</v>
      </c>
      <c r="N11" s="26">
        <f t="shared" si="4"/>
        <v>12.1</v>
      </c>
      <c r="O11" s="18">
        <f t="shared" si="5"/>
        <v>74.5</v>
      </c>
      <c r="P11" s="18">
        <v>192</v>
      </c>
      <c r="Q11" s="18">
        <v>164</v>
      </c>
      <c r="R11" s="18">
        <v>194</v>
      </c>
      <c r="S11" s="26">
        <f t="shared" si="6"/>
        <v>296</v>
      </c>
      <c r="T11" s="26">
        <f t="shared" si="7"/>
        <v>15.5</v>
      </c>
      <c r="U11" s="18">
        <f t="shared" si="8"/>
        <v>76.099999999999994</v>
      </c>
      <c r="V11" s="18">
        <v>196</v>
      </c>
      <c r="W11" s="18">
        <v>162</v>
      </c>
      <c r="X11" s="18">
        <v>199</v>
      </c>
      <c r="Y11" s="26">
        <f t="shared" si="9"/>
        <v>295.13513513513516</v>
      </c>
      <c r="Z11" s="26">
        <f t="shared" si="10"/>
        <v>18.600000000000001</v>
      </c>
      <c r="AA11" s="18">
        <f t="shared" si="11"/>
        <v>78</v>
      </c>
      <c r="AB11" s="18">
        <v>200</v>
      </c>
      <c r="AC11" s="18">
        <v>160</v>
      </c>
      <c r="AD11" s="18">
        <v>204</v>
      </c>
      <c r="AE11" s="26">
        <f t="shared" si="12"/>
        <v>294.54545454545456</v>
      </c>
      <c r="AF11" s="26">
        <f t="shared" si="13"/>
        <v>21.6</v>
      </c>
      <c r="AG11" s="26">
        <f t="shared" si="14"/>
        <v>80</v>
      </c>
    </row>
    <row r="12" spans="2:33" x14ac:dyDescent="0.4">
      <c r="B12" s="1272"/>
      <c r="C12" s="18">
        <v>8</v>
      </c>
      <c r="D12" s="18">
        <v>210</v>
      </c>
      <c r="E12" s="18">
        <v>195</v>
      </c>
      <c r="F12" s="18">
        <v>211</v>
      </c>
      <c r="G12" s="26">
        <f t="shared" si="0"/>
        <v>296.25</v>
      </c>
      <c r="H12" s="26">
        <f t="shared" si="1"/>
        <v>7.6</v>
      </c>
      <c r="I12" s="18">
        <f t="shared" si="2"/>
        <v>82.699999999999989</v>
      </c>
      <c r="J12" s="18">
        <v>215</v>
      </c>
      <c r="K12" s="18">
        <v>193</v>
      </c>
      <c r="L12" s="18">
        <v>216</v>
      </c>
      <c r="M12" s="26">
        <f t="shared" si="3"/>
        <v>297.39130434782606</v>
      </c>
      <c r="N12" s="26">
        <f t="shared" si="4"/>
        <v>10.6</v>
      </c>
      <c r="O12" s="18">
        <f t="shared" si="5"/>
        <v>84.7</v>
      </c>
      <c r="P12" s="18">
        <v>219</v>
      </c>
      <c r="Q12" s="18">
        <v>191</v>
      </c>
      <c r="R12" s="18">
        <v>221</v>
      </c>
      <c r="S12" s="26">
        <f t="shared" si="6"/>
        <v>296</v>
      </c>
      <c r="T12" s="26">
        <f t="shared" si="7"/>
        <v>13.600000000000001</v>
      </c>
      <c r="U12" s="18">
        <f t="shared" si="8"/>
        <v>86.7</v>
      </c>
      <c r="V12" s="18">
        <v>222</v>
      </c>
      <c r="W12" s="18">
        <v>189</v>
      </c>
      <c r="X12" s="18">
        <v>226</v>
      </c>
      <c r="Y12" s="26">
        <f t="shared" si="9"/>
        <v>293.51351351351354</v>
      </c>
      <c r="Z12" s="26">
        <f t="shared" si="10"/>
        <v>16.400000000000002</v>
      </c>
      <c r="AA12" s="18">
        <f t="shared" si="11"/>
        <v>88.6</v>
      </c>
      <c r="AB12" s="18">
        <v>227</v>
      </c>
      <c r="AC12" s="18">
        <v>186</v>
      </c>
      <c r="AD12" s="18">
        <v>231</v>
      </c>
      <c r="AE12" s="26">
        <f t="shared" si="12"/>
        <v>294.66666666666669</v>
      </c>
      <c r="AF12" s="26">
        <f t="shared" si="13"/>
        <v>19.5</v>
      </c>
      <c r="AG12" s="26">
        <f t="shared" si="14"/>
        <v>90.600000000000009</v>
      </c>
    </row>
    <row r="13" spans="2:33" x14ac:dyDescent="0.4">
      <c r="B13" s="1273"/>
      <c r="C13" s="20">
        <v>9</v>
      </c>
      <c r="D13" s="20">
        <v>237</v>
      </c>
      <c r="E13" s="20">
        <v>222</v>
      </c>
      <c r="F13" s="20">
        <v>239</v>
      </c>
      <c r="G13" s="27">
        <f t="shared" si="0"/>
        <v>292.94117647058823</v>
      </c>
      <c r="H13" s="27">
        <f t="shared" si="1"/>
        <v>7.1</v>
      </c>
      <c r="I13" s="20">
        <f t="shared" si="2"/>
        <v>93.7</v>
      </c>
      <c r="J13" s="20">
        <v>243</v>
      </c>
      <c r="K13" s="20">
        <v>220</v>
      </c>
      <c r="L13" s="20">
        <v>244</v>
      </c>
      <c r="M13" s="27">
        <f t="shared" si="3"/>
        <v>297.5</v>
      </c>
      <c r="N13" s="27">
        <f t="shared" si="4"/>
        <v>9.8000000000000007</v>
      </c>
      <c r="O13" s="20">
        <f t="shared" si="5"/>
        <v>95.7</v>
      </c>
      <c r="P13" s="20">
        <v>248</v>
      </c>
      <c r="Q13" s="20">
        <v>217</v>
      </c>
      <c r="R13" s="20">
        <v>250</v>
      </c>
      <c r="S13" s="27">
        <f t="shared" si="6"/>
        <v>296.36363636363637</v>
      </c>
      <c r="T13" s="27">
        <f t="shared" si="7"/>
        <v>13.200000000000001</v>
      </c>
      <c r="U13" s="20">
        <f t="shared" si="8"/>
        <v>98</v>
      </c>
      <c r="V13" s="20">
        <v>253</v>
      </c>
      <c r="W13" s="20">
        <v>215</v>
      </c>
      <c r="X13" s="20">
        <v>255</v>
      </c>
      <c r="Y13" s="27">
        <f t="shared" si="9"/>
        <v>297</v>
      </c>
      <c r="Z13" s="27">
        <f t="shared" si="10"/>
        <v>15.7</v>
      </c>
      <c r="AA13" s="20">
        <f t="shared" si="11"/>
        <v>100</v>
      </c>
      <c r="AB13" s="20">
        <v>258</v>
      </c>
      <c r="AC13" s="20">
        <v>211</v>
      </c>
      <c r="AD13" s="20">
        <v>262</v>
      </c>
      <c r="AE13" s="27">
        <f t="shared" si="12"/>
        <v>295.29411764705884</v>
      </c>
      <c r="AF13" s="27">
        <f t="shared" si="13"/>
        <v>19.5</v>
      </c>
      <c r="AG13" s="27">
        <f t="shared" si="14"/>
        <v>102.69999999999999</v>
      </c>
    </row>
    <row r="14" spans="2:33" x14ac:dyDescent="0.4">
      <c r="B14" s="1271" t="s">
        <v>221</v>
      </c>
      <c r="C14" s="22">
        <v>5</v>
      </c>
      <c r="D14" s="22">
        <v>129</v>
      </c>
      <c r="E14" s="22">
        <v>117</v>
      </c>
      <c r="F14" s="16">
        <v>137</v>
      </c>
      <c r="G14" s="25">
        <f t="shared" si="0"/>
        <v>276</v>
      </c>
      <c r="H14" s="25">
        <f t="shared" si="1"/>
        <v>14.6</v>
      </c>
      <c r="I14" s="22">
        <f t="shared" si="2"/>
        <v>53.7</v>
      </c>
      <c r="J14" s="22">
        <v>132</v>
      </c>
      <c r="K14" s="22">
        <v>115</v>
      </c>
      <c r="L14" s="16">
        <v>142</v>
      </c>
      <c r="M14" s="25">
        <f t="shared" si="3"/>
        <v>277.77777777777777</v>
      </c>
      <c r="N14" s="25">
        <f t="shared" si="4"/>
        <v>19</v>
      </c>
      <c r="O14" s="22">
        <f t="shared" si="5"/>
        <v>55.7</v>
      </c>
      <c r="P14" s="22">
        <v>135</v>
      </c>
      <c r="Q14" s="22">
        <v>113</v>
      </c>
      <c r="R14" s="16">
        <v>148</v>
      </c>
      <c r="S14" s="25">
        <f t="shared" si="6"/>
        <v>277.71428571428572</v>
      </c>
      <c r="T14" s="25">
        <f t="shared" si="7"/>
        <v>23.599999999999998</v>
      </c>
      <c r="U14" s="22">
        <f t="shared" si="8"/>
        <v>57.999999999999993</v>
      </c>
      <c r="V14" s="22">
        <v>138</v>
      </c>
      <c r="W14" s="22">
        <v>112</v>
      </c>
      <c r="X14" s="16">
        <v>153</v>
      </c>
      <c r="Y14" s="25">
        <f t="shared" si="9"/>
        <v>278.04878048780489</v>
      </c>
      <c r="Z14" s="25">
        <f t="shared" si="10"/>
        <v>26.8</v>
      </c>
      <c r="AA14" s="22">
        <f t="shared" si="11"/>
        <v>60</v>
      </c>
      <c r="AB14" s="22">
        <v>141</v>
      </c>
      <c r="AC14" s="22">
        <v>110</v>
      </c>
      <c r="AD14" s="16">
        <v>158</v>
      </c>
      <c r="AE14" s="25">
        <f t="shared" si="12"/>
        <v>278.75</v>
      </c>
      <c r="AF14" s="25">
        <f t="shared" si="13"/>
        <v>30.4</v>
      </c>
      <c r="AG14" s="25">
        <f t="shared" si="14"/>
        <v>62</v>
      </c>
    </row>
    <row r="15" spans="2:33" x14ac:dyDescent="0.4">
      <c r="B15" s="1272"/>
      <c r="C15" s="18">
        <v>6</v>
      </c>
      <c r="D15" s="18">
        <v>155</v>
      </c>
      <c r="E15" s="18">
        <v>143</v>
      </c>
      <c r="F15" s="18">
        <v>163</v>
      </c>
      <c r="G15" s="26">
        <f t="shared" si="0"/>
        <v>276</v>
      </c>
      <c r="H15" s="26">
        <f t="shared" si="1"/>
        <v>12.3</v>
      </c>
      <c r="I15" s="18">
        <f t="shared" si="2"/>
        <v>63.9</v>
      </c>
      <c r="J15" s="18">
        <v>157</v>
      </c>
      <c r="K15" s="18">
        <v>142</v>
      </c>
      <c r="L15" s="18">
        <v>168</v>
      </c>
      <c r="M15" s="26">
        <f t="shared" si="3"/>
        <v>274.61538461538464</v>
      </c>
      <c r="N15" s="26">
        <f t="shared" si="4"/>
        <v>15.5</v>
      </c>
      <c r="O15" s="18">
        <f t="shared" si="5"/>
        <v>65.900000000000006</v>
      </c>
      <c r="P15" s="18">
        <v>160</v>
      </c>
      <c r="Q15" s="18">
        <v>140</v>
      </c>
      <c r="R15" s="18">
        <v>173</v>
      </c>
      <c r="S15" s="26">
        <f t="shared" si="6"/>
        <v>276.36363636363637</v>
      </c>
      <c r="T15" s="26">
        <f t="shared" si="7"/>
        <v>19.100000000000001</v>
      </c>
      <c r="U15" s="18">
        <f t="shared" si="8"/>
        <v>67.800000000000011</v>
      </c>
      <c r="V15" s="18">
        <v>163</v>
      </c>
      <c r="W15" s="18">
        <v>138</v>
      </c>
      <c r="X15" s="18">
        <v>179</v>
      </c>
      <c r="Y15" s="26">
        <f t="shared" si="9"/>
        <v>276.58536585365852</v>
      </c>
      <c r="Z15" s="26">
        <f t="shared" si="10"/>
        <v>22.900000000000002</v>
      </c>
      <c r="AA15" s="18">
        <f t="shared" si="11"/>
        <v>70.199999999999989</v>
      </c>
      <c r="AB15" s="18">
        <v>166</v>
      </c>
      <c r="AC15" s="18">
        <v>136</v>
      </c>
      <c r="AD15" s="18">
        <v>184</v>
      </c>
      <c r="AE15" s="26">
        <f t="shared" si="12"/>
        <v>277.5</v>
      </c>
      <c r="AF15" s="26">
        <f t="shared" si="13"/>
        <v>26.1</v>
      </c>
      <c r="AG15" s="26">
        <f t="shared" si="14"/>
        <v>72.2</v>
      </c>
    </row>
    <row r="16" spans="2:33" x14ac:dyDescent="0.4">
      <c r="B16" s="1272"/>
      <c r="C16" s="18">
        <v>7</v>
      </c>
      <c r="D16" s="18">
        <v>180</v>
      </c>
      <c r="E16" s="18">
        <v>169</v>
      </c>
      <c r="F16" s="18">
        <v>188</v>
      </c>
      <c r="G16" s="26">
        <f t="shared" si="0"/>
        <v>274.73684210526318</v>
      </c>
      <c r="H16" s="26">
        <f t="shared" si="1"/>
        <v>10.100000000000001</v>
      </c>
      <c r="I16" s="18">
        <f t="shared" si="2"/>
        <v>73.7</v>
      </c>
      <c r="J16" s="18">
        <v>183</v>
      </c>
      <c r="K16" s="18">
        <v>168</v>
      </c>
      <c r="L16" s="18">
        <v>194</v>
      </c>
      <c r="M16" s="26">
        <f t="shared" si="3"/>
        <v>274.61538461538464</v>
      </c>
      <c r="N16" s="26">
        <f t="shared" si="4"/>
        <v>13.4</v>
      </c>
      <c r="O16" s="18">
        <f t="shared" si="5"/>
        <v>76.099999999999994</v>
      </c>
      <c r="P16" s="18">
        <v>185</v>
      </c>
      <c r="Q16" s="18">
        <v>166</v>
      </c>
      <c r="R16" s="18">
        <v>199</v>
      </c>
      <c r="S16" s="26">
        <f t="shared" si="6"/>
        <v>274.54545454545456</v>
      </c>
      <c r="T16" s="26">
        <f t="shared" si="7"/>
        <v>16.600000000000001</v>
      </c>
      <c r="U16" s="18">
        <f t="shared" si="8"/>
        <v>78</v>
      </c>
      <c r="V16" s="18">
        <v>188</v>
      </c>
      <c r="W16" s="18">
        <v>165</v>
      </c>
      <c r="X16" s="18">
        <v>205</v>
      </c>
      <c r="Y16" s="26">
        <f t="shared" si="9"/>
        <v>274.5</v>
      </c>
      <c r="Z16" s="26">
        <f t="shared" si="10"/>
        <v>19.5</v>
      </c>
      <c r="AA16" s="18">
        <f t="shared" si="11"/>
        <v>80.400000000000006</v>
      </c>
      <c r="AB16" s="18">
        <v>191</v>
      </c>
      <c r="AC16" s="18">
        <v>163</v>
      </c>
      <c r="AD16" s="18">
        <v>211</v>
      </c>
      <c r="AE16" s="26">
        <f t="shared" si="12"/>
        <v>275</v>
      </c>
      <c r="AF16" s="26">
        <f t="shared" si="13"/>
        <v>22.7</v>
      </c>
      <c r="AG16" s="26">
        <f t="shared" si="14"/>
        <v>82.699999999999989</v>
      </c>
    </row>
    <row r="17" spans="2:33" x14ac:dyDescent="0.4">
      <c r="B17" s="1272"/>
      <c r="C17" s="18">
        <v>8</v>
      </c>
      <c r="D17" s="18">
        <v>206</v>
      </c>
      <c r="E17" s="18">
        <v>196</v>
      </c>
      <c r="F17" s="18">
        <v>214</v>
      </c>
      <c r="G17" s="26">
        <f t="shared" si="0"/>
        <v>273.33333333333331</v>
      </c>
      <c r="H17" s="26">
        <f t="shared" si="1"/>
        <v>8.4</v>
      </c>
      <c r="I17" s="18">
        <f t="shared" si="2"/>
        <v>83.899999999999991</v>
      </c>
      <c r="J17" s="18">
        <v>208</v>
      </c>
      <c r="K17" s="18">
        <v>195</v>
      </c>
      <c r="L17" s="18">
        <v>221</v>
      </c>
      <c r="M17" s="26">
        <f t="shared" si="3"/>
        <v>270</v>
      </c>
      <c r="N17" s="26">
        <f t="shared" si="4"/>
        <v>11.799999999999999</v>
      </c>
      <c r="O17" s="18">
        <f t="shared" si="5"/>
        <v>86.7</v>
      </c>
      <c r="P17" s="18">
        <v>211</v>
      </c>
      <c r="Q17" s="18">
        <v>193</v>
      </c>
      <c r="R17" s="18">
        <v>227</v>
      </c>
      <c r="S17" s="26">
        <f t="shared" si="6"/>
        <v>271.76470588235293</v>
      </c>
      <c r="T17" s="26">
        <f t="shared" si="7"/>
        <v>15</v>
      </c>
      <c r="U17" s="18">
        <f t="shared" si="8"/>
        <v>89</v>
      </c>
      <c r="V17" s="18">
        <v>214</v>
      </c>
      <c r="W17" s="18">
        <v>191</v>
      </c>
      <c r="X17" s="18">
        <v>233</v>
      </c>
      <c r="Y17" s="26">
        <f t="shared" si="9"/>
        <v>272.85714285714283</v>
      </c>
      <c r="Z17" s="26">
        <f t="shared" si="10"/>
        <v>18</v>
      </c>
      <c r="AA17" s="18">
        <f t="shared" si="11"/>
        <v>91.4</v>
      </c>
      <c r="AB17" s="18">
        <v>217</v>
      </c>
      <c r="AC17" s="18">
        <v>189</v>
      </c>
      <c r="AD17" s="18">
        <v>240</v>
      </c>
      <c r="AE17" s="26">
        <f t="shared" si="12"/>
        <v>272.94117647058823</v>
      </c>
      <c r="AF17" s="26">
        <f t="shared" si="13"/>
        <v>21.3</v>
      </c>
      <c r="AG17" s="26">
        <f t="shared" si="14"/>
        <v>94.1</v>
      </c>
    </row>
    <row r="18" spans="2:33" x14ac:dyDescent="0.4">
      <c r="B18" s="1273"/>
      <c r="C18" s="20">
        <v>9</v>
      </c>
      <c r="D18" s="20">
        <v>232</v>
      </c>
      <c r="E18" s="20">
        <v>223</v>
      </c>
      <c r="F18" s="20">
        <v>243</v>
      </c>
      <c r="G18" s="27">
        <f t="shared" si="0"/>
        <v>267</v>
      </c>
      <c r="H18" s="27">
        <f t="shared" si="1"/>
        <v>8.2000000000000011</v>
      </c>
      <c r="I18" s="20">
        <f t="shared" si="2"/>
        <v>95.3</v>
      </c>
      <c r="J18" s="20">
        <v>235</v>
      </c>
      <c r="K18" s="20">
        <v>221</v>
      </c>
      <c r="L18" s="20">
        <v>250</v>
      </c>
      <c r="M18" s="27">
        <f t="shared" si="3"/>
        <v>268.9655172413793</v>
      </c>
      <c r="N18" s="27">
        <f t="shared" si="4"/>
        <v>11.600000000000001</v>
      </c>
      <c r="O18" s="20">
        <f t="shared" si="5"/>
        <v>98</v>
      </c>
      <c r="P18" s="20">
        <v>239</v>
      </c>
      <c r="Q18" s="20">
        <v>219</v>
      </c>
      <c r="R18" s="20">
        <v>257</v>
      </c>
      <c r="S18" s="27">
        <f t="shared" si="6"/>
        <v>271.57894736842104</v>
      </c>
      <c r="T18" s="27">
        <f t="shared" si="7"/>
        <v>14.799999999999999</v>
      </c>
      <c r="U18" s="20">
        <f t="shared" si="8"/>
        <v>100.8</v>
      </c>
      <c r="V18" s="20">
        <v>242</v>
      </c>
      <c r="W18" s="20">
        <v>217</v>
      </c>
      <c r="X18" s="20">
        <v>264</v>
      </c>
      <c r="Y18" s="27">
        <f t="shared" si="9"/>
        <v>271.91489361702128</v>
      </c>
      <c r="Z18" s="27">
        <f t="shared" si="10"/>
        <v>17.8</v>
      </c>
      <c r="AA18" s="20">
        <f t="shared" si="11"/>
        <v>103.49999999999999</v>
      </c>
      <c r="AB18" s="20">
        <v>246</v>
      </c>
      <c r="AC18" s="20">
        <v>215</v>
      </c>
      <c r="AD18" s="20">
        <v>272</v>
      </c>
      <c r="AE18" s="27">
        <f t="shared" si="12"/>
        <v>272.63157894736844</v>
      </c>
      <c r="AF18" s="27">
        <f t="shared" si="13"/>
        <v>21</v>
      </c>
      <c r="AG18" s="27">
        <f t="shared" si="14"/>
        <v>106.69999999999999</v>
      </c>
    </row>
    <row r="19" spans="2:33" x14ac:dyDescent="0.4">
      <c r="B19" s="1271" t="s">
        <v>222</v>
      </c>
      <c r="C19" s="22">
        <v>5</v>
      </c>
      <c r="D19" s="22">
        <v>127</v>
      </c>
      <c r="E19" s="22">
        <v>118</v>
      </c>
      <c r="F19" s="16">
        <v>139</v>
      </c>
      <c r="G19" s="25">
        <f t="shared" si="0"/>
        <v>265.71428571428572</v>
      </c>
      <c r="H19" s="25">
        <f t="shared" si="1"/>
        <v>15.1</v>
      </c>
      <c r="I19" s="22">
        <f t="shared" si="2"/>
        <v>54.500000000000007</v>
      </c>
      <c r="J19" s="22">
        <v>128</v>
      </c>
      <c r="K19" s="22">
        <v>116</v>
      </c>
      <c r="L19" s="16">
        <v>145</v>
      </c>
      <c r="M19" s="25">
        <f t="shared" si="3"/>
        <v>264.82758620689657</v>
      </c>
      <c r="N19" s="25">
        <f t="shared" si="4"/>
        <v>20</v>
      </c>
      <c r="O19" s="22">
        <f t="shared" si="5"/>
        <v>56.899999999999991</v>
      </c>
      <c r="P19" s="22">
        <v>130</v>
      </c>
      <c r="Q19" s="22">
        <v>115</v>
      </c>
      <c r="R19" s="16">
        <v>150</v>
      </c>
      <c r="S19" s="25">
        <f t="shared" si="6"/>
        <v>265.71428571428572</v>
      </c>
      <c r="T19" s="25">
        <f t="shared" si="7"/>
        <v>23.3</v>
      </c>
      <c r="U19" s="22">
        <f t="shared" si="8"/>
        <v>58.8</v>
      </c>
      <c r="V19" s="22">
        <v>132</v>
      </c>
      <c r="W19" s="22">
        <v>113</v>
      </c>
      <c r="X19" s="16">
        <v>156</v>
      </c>
      <c r="Y19" s="25">
        <f t="shared" si="9"/>
        <v>266.51162790697674</v>
      </c>
      <c r="Z19" s="25">
        <f t="shared" si="10"/>
        <v>27.6</v>
      </c>
      <c r="AA19" s="22">
        <f t="shared" si="11"/>
        <v>61.199999999999996</v>
      </c>
      <c r="AB19" s="22">
        <v>134</v>
      </c>
      <c r="AC19" s="22">
        <v>112</v>
      </c>
      <c r="AD19" s="16">
        <v>162</v>
      </c>
      <c r="AE19" s="25">
        <f t="shared" si="12"/>
        <v>266.39999999999998</v>
      </c>
      <c r="AF19" s="25">
        <f t="shared" si="13"/>
        <v>30.9</v>
      </c>
      <c r="AG19" s="25">
        <f t="shared" si="14"/>
        <v>63.5</v>
      </c>
    </row>
    <row r="20" spans="2:33" x14ac:dyDescent="0.4">
      <c r="B20" s="1272"/>
      <c r="C20" s="18">
        <v>6</v>
      </c>
      <c r="D20" s="18">
        <v>152</v>
      </c>
      <c r="E20" s="18">
        <v>144</v>
      </c>
      <c r="F20" s="18">
        <v>164</v>
      </c>
      <c r="G20" s="26">
        <f t="shared" si="0"/>
        <v>264</v>
      </c>
      <c r="H20" s="26">
        <f t="shared" si="1"/>
        <v>12.2</v>
      </c>
      <c r="I20" s="18">
        <f t="shared" si="2"/>
        <v>64.3</v>
      </c>
      <c r="J20" s="18">
        <v>153</v>
      </c>
      <c r="K20" s="18">
        <v>143</v>
      </c>
      <c r="L20" s="18">
        <v>170</v>
      </c>
      <c r="M20" s="26">
        <f t="shared" si="3"/>
        <v>262.22222222222223</v>
      </c>
      <c r="N20" s="26">
        <f t="shared" si="4"/>
        <v>15.9</v>
      </c>
      <c r="O20" s="18">
        <f t="shared" si="5"/>
        <v>66.7</v>
      </c>
      <c r="P20" s="18">
        <v>155</v>
      </c>
      <c r="Q20" s="18">
        <v>141</v>
      </c>
      <c r="R20" s="18">
        <v>176</v>
      </c>
      <c r="S20" s="26">
        <f t="shared" si="6"/>
        <v>264</v>
      </c>
      <c r="T20" s="26">
        <f t="shared" si="7"/>
        <v>19.900000000000002</v>
      </c>
      <c r="U20" s="18">
        <f t="shared" si="8"/>
        <v>69</v>
      </c>
      <c r="V20" s="18">
        <v>157</v>
      </c>
      <c r="W20" s="18">
        <v>140</v>
      </c>
      <c r="X20" s="18">
        <v>182</v>
      </c>
      <c r="Y20" s="26">
        <f t="shared" si="9"/>
        <v>264.28571428571428</v>
      </c>
      <c r="Z20" s="26">
        <f t="shared" si="10"/>
        <v>23.1</v>
      </c>
      <c r="AA20" s="18">
        <f t="shared" si="11"/>
        <v>71.399999999999991</v>
      </c>
      <c r="AB20" s="18">
        <v>159</v>
      </c>
      <c r="AC20" s="18">
        <v>138</v>
      </c>
      <c r="AD20" s="18">
        <v>188</v>
      </c>
      <c r="AE20" s="26">
        <f t="shared" si="12"/>
        <v>265.2</v>
      </c>
      <c r="AF20" s="26">
        <f t="shared" si="13"/>
        <v>26.6</v>
      </c>
      <c r="AG20" s="26">
        <f t="shared" si="14"/>
        <v>73.7</v>
      </c>
    </row>
    <row r="21" spans="2:33" x14ac:dyDescent="0.4">
      <c r="B21" s="1272"/>
      <c r="C21" s="18">
        <v>7</v>
      </c>
      <c r="D21" s="18">
        <v>177</v>
      </c>
      <c r="E21" s="18">
        <v>170</v>
      </c>
      <c r="F21" s="18">
        <v>190</v>
      </c>
      <c r="G21" s="26">
        <f t="shared" si="0"/>
        <v>261</v>
      </c>
      <c r="H21" s="26">
        <f t="shared" si="1"/>
        <v>10.5</v>
      </c>
      <c r="I21" s="18">
        <f t="shared" si="2"/>
        <v>74.5</v>
      </c>
      <c r="J21" s="18">
        <v>179</v>
      </c>
      <c r="K21" s="18">
        <v>169</v>
      </c>
      <c r="L21" s="18">
        <v>196</v>
      </c>
      <c r="M21" s="26">
        <f t="shared" si="3"/>
        <v>262.22222222222223</v>
      </c>
      <c r="N21" s="26">
        <f t="shared" si="4"/>
        <v>13.8</v>
      </c>
      <c r="O21" s="18">
        <f t="shared" si="5"/>
        <v>76.900000000000006</v>
      </c>
      <c r="P21" s="18">
        <v>181</v>
      </c>
      <c r="Q21" s="18">
        <v>168</v>
      </c>
      <c r="R21" s="18">
        <v>202</v>
      </c>
      <c r="S21" s="26">
        <f t="shared" si="6"/>
        <v>262.94117647058823</v>
      </c>
      <c r="T21" s="26">
        <f t="shared" si="7"/>
        <v>16.8</v>
      </c>
      <c r="U21" s="18">
        <f t="shared" si="8"/>
        <v>79.2</v>
      </c>
      <c r="V21" s="18">
        <v>182</v>
      </c>
      <c r="W21" s="18">
        <v>166</v>
      </c>
      <c r="X21" s="18">
        <v>208</v>
      </c>
      <c r="Y21" s="26">
        <f t="shared" si="9"/>
        <v>262.85714285714283</v>
      </c>
      <c r="Z21" s="26">
        <f t="shared" si="10"/>
        <v>20.200000000000003</v>
      </c>
      <c r="AA21" s="18">
        <f t="shared" si="11"/>
        <v>81.599999999999994</v>
      </c>
      <c r="AB21" s="18">
        <v>184</v>
      </c>
      <c r="AC21" s="18">
        <v>165</v>
      </c>
      <c r="AD21" s="18">
        <v>214</v>
      </c>
      <c r="AE21" s="26">
        <f t="shared" si="12"/>
        <v>263.26530612244898</v>
      </c>
      <c r="AF21" s="26">
        <f t="shared" si="13"/>
        <v>22.900000000000002</v>
      </c>
      <c r="AG21" s="26">
        <f t="shared" si="14"/>
        <v>83.899999999999991</v>
      </c>
    </row>
    <row r="22" spans="2:33" x14ac:dyDescent="0.4">
      <c r="B22" s="1272"/>
      <c r="C22" s="18">
        <v>8</v>
      </c>
      <c r="D22" s="18">
        <v>203</v>
      </c>
      <c r="E22" s="18">
        <v>197</v>
      </c>
      <c r="F22" s="18">
        <v>216</v>
      </c>
      <c r="G22" s="26">
        <f t="shared" si="0"/>
        <v>258.9473684210526</v>
      </c>
      <c r="H22" s="26">
        <f t="shared" si="1"/>
        <v>8.7999999999999989</v>
      </c>
      <c r="I22" s="18">
        <f t="shared" si="2"/>
        <v>84.7</v>
      </c>
      <c r="J22" s="18">
        <v>205</v>
      </c>
      <c r="K22" s="18">
        <v>196</v>
      </c>
      <c r="L22" s="18">
        <v>223</v>
      </c>
      <c r="M22" s="26">
        <f t="shared" si="3"/>
        <v>260</v>
      </c>
      <c r="N22" s="26">
        <f t="shared" si="4"/>
        <v>12.1</v>
      </c>
      <c r="O22" s="18">
        <f t="shared" si="5"/>
        <v>87.5</v>
      </c>
      <c r="P22" s="18">
        <v>207</v>
      </c>
      <c r="Q22" s="18">
        <v>194</v>
      </c>
      <c r="R22" s="18">
        <v>230</v>
      </c>
      <c r="S22" s="26">
        <f t="shared" si="6"/>
        <v>261.66666666666669</v>
      </c>
      <c r="T22" s="26">
        <f t="shared" si="7"/>
        <v>15.7</v>
      </c>
      <c r="U22" s="18">
        <f t="shared" si="8"/>
        <v>90.2</v>
      </c>
      <c r="V22" s="18">
        <v>208</v>
      </c>
      <c r="W22" s="18">
        <v>193</v>
      </c>
      <c r="X22" s="18">
        <v>236</v>
      </c>
      <c r="Y22" s="26">
        <f t="shared" si="9"/>
        <v>260.93023255813955</v>
      </c>
      <c r="Z22" s="26">
        <f t="shared" si="10"/>
        <v>18.2</v>
      </c>
      <c r="AA22" s="18">
        <f t="shared" si="11"/>
        <v>92.5</v>
      </c>
      <c r="AB22" s="18">
        <v>210</v>
      </c>
      <c r="AC22" s="18">
        <v>191</v>
      </c>
      <c r="AD22" s="18">
        <v>244</v>
      </c>
      <c r="AE22" s="26">
        <f t="shared" si="12"/>
        <v>261.50943396226415</v>
      </c>
      <c r="AF22" s="26">
        <f t="shared" si="13"/>
        <v>21.7</v>
      </c>
      <c r="AG22" s="26">
        <f t="shared" si="14"/>
        <v>95.7</v>
      </c>
    </row>
    <row r="23" spans="2:33" x14ac:dyDescent="0.4">
      <c r="B23" s="1273"/>
      <c r="C23" s="20">
        <v>9</v>
      </c>
      <c r="D23" s="20">
        <v>230</v>
      </c>
      <c r="E23" s="20">
        <v>224</v>
      </c>
      <c r="F23" s="20">
        <v>244</v>
      </c>
      <c r="G23" s="27">
        <f t="shared" si="0"/>
        <v>258</v>
      </c>
      <c r="H23" s="27">
        <f t="shared" si="1"/>
        <v>8.2000000000000011</v>
      </c>
      <c r="I23" s="20">
        <f t="shared" si="2"/>
        <v>95.7</v>
      </c>
      <c r="J23" s="20">
        <v>232</v>
      </c>
      <c r="K23" s="20">
        <v>222</v>
      </c>
      <c r="L23" s="20">
        <v>252</v>
      </c>
      <c r="M23" s="27">
        <f t="shared" si="3"/>
        <v>260</v>
      </c>
      <c r="N23" s="27">
        <f t="shared" si="4"/>
        <v>11.899999999999999</v>
      </c>
      <c r="O23" s="20">
        <f t="shared" si="5"/>
        <v>98.8</v>
      </c>
      <c r="P23" s="20">
        <v>233</v>
      </c>
      <c r="Q23" s="20">
        <v>221</v>
      </c>
      <c r="R23" s="20">
        <v>260</v>
      </c>
      <c r="S23" s="27">
        <f t="shared" si="6"/>
        <v>258.46153846153845</v>
      </c>
      <c r="T23" s="27">
        <f t="shared" si="7"/>
        <v>15</v>
      </c>
      <c r="U23" s="20">
        <f t="shared" si="8"/>
        <v>102</v>
      </c>
      <c r="V23" s="20">
        <v>235</v>
      </c>
      <c r="W23" s="20">
        <v>219</v>
      </c>
      <c r="X23" s="20">
        <v>268</v>
      </c>
      <c r="Y23" s="27">
        <f t="shared" si="9"/>
        <v>259.59183673469386</v>
      </c>
      <c r="Z23" s="27">
        <f t="shared" si="10"/>
        <v>18.3</v>
      </c>
      <c r="AA23" s="20">
        <f t="shared" si="11"/>
        <v>105.1</v>
      </c>
      <c r="AB23" s="20">
        <v>238</v>
      </c>
      <c r="AC23" s="20">
        <v>217</v>
      </c>
      <c r="AD23" s="20">
        <v>276</v>
      </c>
      <c r="AE23" s="27">
        <f t="shared" si="12"/>
        <v>261.35593220338984</v>
      </c>
      <c r="AF23" s="27">
        <f t="shared" si="13"/>
        <v>21.4</v>
      </c>
      <c r="AG23" s="27">
        <f t="shared" si="14"/>
        <v>108.2</v>
      </c>
    </row>
    <row r="24" spans="2:33" x14ac:dyDescent="0.4">
      <c r="B24" s="1271" t="s">
        <v>223</v>
      </c>
      <c r="C24" s="22">
        <v>5</v>
      </c>
      <c r="D24" s="22">
        <v>123</v>
      </c>
      <c r="E24" s="22">
        <v>119</v>
      </c>
      <c r="F24" s="16">
        <v>140</v>
      </c>
      <c r="G24" s="25">
        <f t="shared" si="0"/>
        <v>251.42857142857142</v>
      </c>
      <c r="H24" s="25">
        <f t="shared" si="1"/>
        <v>15</v>
      </c>
      <c r="I24" s="22">
        <f t="shared" si="2"/>
        <v>54.900000000000006</v>
      </c>
      <c r="J24" s="22">
        <v>124</v>
      </c>
      <c r="K24" s="22">
        <v>118</v>
      </c>
      <c r="L24" s="16">
        <v>146</v>
      </c>
      <c r="M24" s="25">
        <f t="shared" si="3"/>
        <v>252.85714285714286</v>
      </c>
      <c r="N24" s="25">
        <f t="shared" si="4"/>
        <v>19.2</v>
      </c>
      <c r="O24" s="22">
        <f t="shared" si="5"/>
        <v>57.3</v>
      </c>
      <c r="P24" s="22">
        <v>125</v>
      </c>
      <c r="Q24" s="22">
        <v>116</v>
      </c>
      <c r="R24" s="16">
        <v>153</v>
      </c>
      <c r="S24" s="25">
        <f t="shared" si="6"/>
        <v>254.59459459459458</v>
      </c>
      <c r="T24" s="25">
        <f t="shared" si="7"/>
        <v>24.2</v>
      </c>
      <c r="U24" s="22">
        <f t="shared" si="8"/>
        <v>60</v>
      </c>
      <c r="V24" s="22">
        <v>125</v>
      </c>
      <c r="W24" s="22">
        <v>115</v>
      </c>
      <c r="X24" s="16">
        <v>159</v>
      </c>
      <c r="Y24" s="25">
        <f t="shared" si="9"/>
        <v>253.63636363636363</v>
      </c>
      <c r="Z24" s="25">
        <f t="shared" si="10"/>
        <v>27.700000000000003</v>
      </c>
      <c r="AA24" s="22">
        <f t="shared" si="11"/>
        <v>62.4</v>
      </c>
      <c r="AB24" s="22">
        <v>126</v>
      </c>
      <c r="AC24" s="22">
        <v>114</v>
      </c>
      <c r="AD24" s="16">
        <v>165</v>
      </c>
      <c r="AE24" s="25">
        <f t="shared" si="12"/>
        <v>254.11764705882354</v>
      </c>
      <c r="AF24" s="25">
        <f t="shared" si="13"/>
        <v>30.9</v>
      </c>
      <c r="AG24" s="25">
        <f t="shared" si="14"/>
        <v>64.7</v>
      </c>
    </row>
    <row r="25" spans="2:33" x14ac:dyDescent="0.4">
      <c r="B25" s="1272"/>
      <c r="C25" s="18">
        <v>6</v>
      </c>
      <c r="D25" s="18">
        <v>149</v>
      </c>
      <c r="E25" s="18">
        <v>145</v>
      </c>
      <c r="F25" s="18">
        <v>165</v>
      </c>
      <c r="G25" s="26">
        <f t="shared" si="0"/>
        <v>252</v>
      </c>
      <c r="H25" s="26">
        <f t="shared" si="1"/>
        <v>12.1</v>
      </c>
      <c r="I25" s="18">
        <f t="shared" si="2"/>
        <v>64.7</v>
      </c>
      <c r="J25" s="18">
        <v>149</v>
      </c>
      <c r="K25" s="18">
        <v>144</v>
      </c>
      <c r="L25" s="18">
        <v>171</v>
      </c>
      <c r="M25" s="26">
        <f t="shared" si="3"/>
        <v>251.11111111111111</v>
      </c>
      <c r="N25" s="26">
        <f t="shared" si="4"/>
        <v>15.8</v>
      </c>
      <c r="O25" s="18">
        <f t="shared" si="5"/>
        <v>67.100000000000009</v>
      </c>
      <c r="P25" s="18">
        <v>150</v>
      </c>
      <c r="Q25" s="18">
        <v>143</v>
      </c>
      <c r="R25" s="18">
        <v>178</v>
      </c>
      <c r="S25" s="26">
        <f t="shared" si="6"/>
        <v>252</v>
      </c>
      <c r="T25" s="26">
        <f t="shared" si="7"/>
        <v>19.7</v>
      </c>
      <c r="U25" s="18">
        <f t="shared" si="8"/>
        <v>69.8</v>
      </c>
      <c r="V25" s="18">
        <v>150</v>
      </c>
      <c r="W25" s="18">
        <v>142</v>
      </c>
      <c r="X25" s="18">
        <v>184</v>
      </c>
      <c r="Y25" s="26">
        <f t="shared" si="9"/>
        <v>251.42857142857142</v>
      </c>
      <c r="Z25" s="26">
        <f t="shared" si="10"/>
        <v>22.8</v>
      </c>
      <c r="AA25" s="18">
        <f t="shared" si="11"/>
        <v>72.2</v>
      </c>
      <c r="AB25" s="18">
        <v>151</v>
      </c>
      <c r="AC25" s="18">
        <v>140</v>
      </c>
      <c r="AD25" s="18">
        <v>191</v>
      </c>
      <c r="AE25" s="26">
        <f t="shared" si="12"/>
        <v>252.94117647058823</v>
      </c>
      <c r="AF25" s="26">
        <f t="shared" si="13"/>
        <v>26.700000000000003</v>
      </c>
      <c r="AG25" s="26">
        <f t="shared" si="14"/>
        <v>74.900000000000006</v>
      </c>
    </row>
    <row r="26" spans="2:33" x14ac:dyDescent="0.4">
      <c r="B26" s="1272"/>
      <c r="C26" s="18">
        <v>7</v>
      </c>
      <c r="D26" s="18">
        <v>174</v>
      </c>
      <c r="E26" s="18">
        <v>171</v>
      </c>
      <c r="F26" s="18">
        <v>191</v>
      </c>
      <c r="G26" s="26">
        <f t="shared" si="0"/>
        <v>249</v>
      </c>
      <c r="H26" s="26">
        <f t="shared" si="1"/>
        <v>10.5</v>
      </c>
      <c r="I26" s="18">
        <f t="shared" si="2"/>
        <v>74.900000000000006</v>
      </c>
      <c r="J26" s="18">
        <v>175</v>
      </c>
      <c r="K26" s="18">
        <v>170</v>
      </c>
      <c r="L26" s="18">
        <v>198</v>
      </c>
      <c r="M26" s="26">
        <f t="shared" si="3"/>
        <v>250.71428571428572</v>
      </c>
      <c r="N26" s="26">
        <f t="shared" si="4"/>
        <v>14.099999999999998</v>
      </c>
      <c r="O26" s="18">
        <f t="shared" si="5"/>
        <v>77.600000000000009</v>
      </c>
      <c r="P26" s="18">
        <v>175</v>
      </c>
      <c r="Q26" s="18">
        <v>169</v>
      </c>
      <c r="R26" s="18">
        <v>204</v>
      </c>
      <c r="S26" s="26">
        <f t="shared" si="6"/>
        <v>250.28571428571428</v>
      </c>
      <c r="T26" s="26">
        <f t="shared" si="7"/>
        <v>17.2</v>
      </c>
      <c r="U26" s="18">
        <f t="shared" si="8"/>
        <v>80</v>
      </c>
      <c r="V26" s="18">
        <v>175</v>
      </c>
      <c r="W26" s="18">
        <v>168</v>
      </c>
      <c r="X26" s="18">
        <v>211</v>
      </c>
      <c r="Y26" s="26">
        <f t="shared" si="9"/>
        <v>249.76744186046511</v>
      </c>
      <c r="Z26" s="26">
        <f t="shared" si="10"/>
        <v>20.399999999999999</v>
      </c>
      <c r="AA26" s="18">
        <f t="shared" si="11"/>
        <v>82.699999999999989</v>
      </c>
      <c r="AB26" s="18">
        <v>176</v>
      </c>
      <c r="AC26" s="18">
        <v>167</v>
      </c>
      <c r="AD26" s="18">
        <v>218</v>
      </c>
      <c r="AE26" s="26">
        <f t="shared" si="12"/>
        <v>250.58823529411765</v>
      </c>
      <c r="AF26" s="26">
        <f t="shared" si="13"/>
        <v>23.400000000000002</v>
      </c>
      <c r="AG26" s="26">
        <f t="shared" si="14"/>
        <v>85.5</v>
      </c>
    </row>
    <row r="27" spans="2:33" x14ac:dyDescent="0.4">
      <c r="B27" s="1272"/>
      <c r="C27" s="18">
        <v>8</v>
      </c>
      <c r="D27" s="18">
        <v>200</v>
      </c>
      <c r="E27" s="18">
        <v>198</v>
      </c>
      <c r="F27" s="18">
        <v>217</v>
      </c>
      <c r="G27" s="26">
        <f t="shared" si="0"/>
        <v>246.31578947368422</v>
      </c>
      <c r="H27" s="26">
        <f t="shared" si="1"/>
        <v>8.7999999999999989</v>
      </c>
      <c r="I27" s="18">
        <f t="shared" si="2"/>
        <v>85.1</v>
      </c>
      <c r="J27" s="18">
        <v>201</v>
      </c>
      <c r="K27" s="18">
        <v>197</v>
      </c>
      <c r="L27" s="18">
        <v>224</v>
      </c>
      <c r="M27" s="26">
        <f t="shared" si="3"/>
        <v>248.88888888888889</v>
      </c>
      <c r="N27" s="26">
        <f t="shared" si="4"/>
        <v>12.1</v>
      </c>
      <c r="O27" s="18">
        <f t="shared" si="5"/>
        <v>87.8</v>
      </c>
      <c r="P27" s="18">
        <v>201</v>
      </c>
      <c r="Q27" s="18">
        <v>196</v>
      </c>
      <c r="R27" s="18">
        <v>232</v>
      </c>
      <c r="S27" s="26">
        <f t="shared" si="6"/>
        <v>248.33333333333334</v>
      </c>
      <c r="T27" s="26">
        <f t="shared" si="7"/>
        <v>15.5</v>
      </c>
      <c r="U27" s="18">
        <f t="shared" si="8"/>
        <v>91</v>
      </c>
      <c r="V27" s="18">
        <v>201</v>
      </c>
      <c r="W27" s="18">
        <v>194</v>
      </c>
      <c r="X27" s="18">
        <v>240</v>
      </c>
      <c r="Y27" s="26">
        <f t="shared" si="9"/>
        <v>249.13043478260869</v>
      </c>
      <c r="Z27" s="26">
        <f t="shared" si="10"/>
        <v>19.2</v>
      </c>
      <c r="AA27" s="18">
        <f t="shared" si="11"/>
        <v>94.1</v>
      </c>
      <c r="AB27" s="18">
        <v>202</v>
      </c>
      <c r="AC27" s="18">
        <v>193</v>
      </c>
      <c r="AD27" s="18">
        <v>248</v>
      </c>
      <c r="AE27" s="26">
        <f t="shared" si="12"/>
        <v>249.81818181818181</v>
      </c>
      <c r="AF27" s="26">
        <f t="shared" si="13"/>
        <v>22.2</v>
      </c>
      <c r="AG27" s="26">
        <f t="shared" si="14"/>
        <v>97.3</v>
      </c>
    </row>
    <row r="28" spans="2:33" x14ac:dyDescent="0.4">
      <c r="B28" s="1273"/>
      <c r="C28" s="20">
        <v>9</v>
      </c>
      <c r="D28" s="20">
        <v>227</v>
      </c>
      <c r="E28" s="20">
        <v>225</v>
      </c>
      <c r="F28" s="20">
        <v>245</v>
      </c>
      <c r="G28" s="27">
        <f t="shared" si="0"/>
        <v>246</v>
      </c>
      <c r="H28" s="27">
        <f t="shared" si="1"/>
        <v>8.2000000000000011</v>
      </c>
      <c r="I28" s="20">
        <f t="shared" si="2"/>
        <v>96.1</v>
      </c>
      <c r="J28" s="20">
        <v>227</v>
      </c>
      <c r="K28" s="20">
        <v>224</v>
      </c>
      <c r="L28" s="20">
        <v>254</v>
      </c>
      <c r="M28" s="27">
        <f t="shared" si="3"/>
        <v>246</v>
      </c>
      <c r="N28" s="27">
        <f t="shared" si="4"/>
        <v>11.799999999999999</v>
      </c>
      <c r="O28" s="20">
        <f t="shared" si="5"/>
        <v>99.6</v>
      </c>
      <c r="P28" s="20">
        <v>227</v>
      </c>
      <c r="Q28" s="20">
        <v>223</v>
      </c>
      <c r="R28" s="20">
        <v>262</v>
      </c>
      <c r="S28" s="27">
        <f t="shared" si="6"/>
        <v>246.15384615384616</v>
      </c>
      <c r="T28" s="27">
        <f t="shared" si="7"/>
        <v>14.899999999999999</v>
      </c>
      <c r="U28" s="20">
        <f t="shared" si="8"/>
        <v>102.69999999999999</v>
      </c>
      <c r="V28" s="20">
        <v>226</v>
      </c>
      <c r="W28" s="20">
        <v>221</v>
      </c>
      <c r="X28" s="20">
        <v>271</v>
      </c>
      <c r="Y28" s="27">
        <f t="shared" si="9"/>
        <v>246</v>
      </c>
      <c r="Z28" s="27">
        <f t="shared" si="10"/>
        <v>18.5</v>
      </c>
      <c r="AA28" s="20">
        <f t="shared" si="11"/>
        <v>106.3</v>
      </c>
      <c r="AB28" s="20">
        <v>227</v>
      </c>
      <c r="AC28" s="20">
        <v>220</v>
      </c>
      <c r="AD28" s="20">
        <v>281</v>
      </c>
      <c r="AE28" s="27">
        <f t="shared" si="12"/>
        <v>246.88524590163934</v>
      </c>
      <c r="AF28" s="27">
        <f t="shared" si="13"/>
        <v>21.7</v>
      </c>
      <c r="AG28" s="27">
        <f t="shared" si="14"/>
        <v>110.2</v>
      </c>
    </row>
    <row r="29" spans="2:33" x14ac:dyDescent="0.4">
      <c r="B29" s="1271" t="s">
        <v>224</v>
      </c>
      <c r="C29" s="22">
        <v>5</v>
      </c>
      <c r="D29" s="22">
        <v>120</v>
      </c>
      <c r="E29" s="22">
        <v>120</v>
      </c>
      <c r="F29" s="16">
        <v>141</v>
      </c>
      <c r="G29" s="25">
        <f t="shared" si="0"/>
        <v>240</v>
      </c>
      <c r="H29" s="25">
        <f t="shared" si="1"/>
        <v>14.899999999999999</v>
      </c>
      <c r="I29" s="22">
        <f t="shared" si="2"/>
        <v>55.300000000000004</v>
      </c>
      <c r="J29" s="22">
        <v>119</v>
      </c>
      <c r="K29" s="22">
        <v>119</v>
      </c>
      <c r="L29" s="16">
        <v>147</v>
      </c>
      <c r="M29" s="25">
        <f t="shared" si="3"/>
        <v>240</v>
      </c>
      <c r="N29" s="25">
        <f t="shared" si="4"/>
        <v>19</v>
      </c>
      <c r="O29" s="22">
        <f t="shared" si="5"/>
        <v>57.599999999999994</v>
      </c>
      <c r="P29" s="22">
        <v>118</v>
      </c>
      <c r="Q29" s="22">
        <v>118</v>
      </c>
      <c r="R29" s="16">
        <v>154</v>
      </c>
      <c r="S29" s="25">
        <f t="shared" si="6"/>
        <v>240</v>
      </c>
      <c r="T29" s="25">
        <f t="shared" si="7"/>
        <v>23.400000000000002</v>
      </c>
      <c r="U29" s="22">
        <f t="shared" si="8"/>
        <v>60.4</v>
      </c>
      <c r="V29" s="22">
        <v>118</v>
      </c>
      <c r="W29" s="22">
        <v>117</v>
      </c>
      <c r="X29" s="16">
        <v>161</v>
      </c>
      <c r="Y29" s="25">
        <f t="shared" si="9"/>
        <v>241.36363636363637</v>
      </c>
      <c r="Z29" s="25">
        <f t="shared" si="10"/>
        <v>27.3</v>
      </c>
      <c r="AA29" s="22">
        <f t="shared" si="11"/>
        <v>63.1</v>
      </c>
      <c r="AB29" s="22">
        <v>117</v>
      </c>
      <c r="AC29" s="22">
        <v>116</v>
      </c>
      <c r="AD29" s="16">
        <v>167</v>
      </c>
      <c r="AE29" s="25">
        <f t="shared" si="12"/>
        <v>241.1764705882353</v>
      </c>
      <c r="AF29" s="25">
        <f t="shared" si="13"/>
        <v>30.5</v>
      </c>
      <c r="AG29" s="25">
        <f t="shared" si="14"/>
        <v>65.5</v>
      </c>
    </row>
    <row r="30" spans="2:33" x14ac:dyDescent="0.4">
      <c r="B30" s="1272"/>
      <c r="C30" s="18">
        <v>6</v>
      </c>
      <c r="D30" s="18">
        <v>145</v>
      </c>
      <c r="E30" s="18">
        <v>146</v>
      </c>
      <c r="F30" s="18">
        <v>166</v>
      </c>
      <c r="G30" s="26">
        <f t="shared" si="0"/>
        <v>237.14285714285714</v>
      </c>
      <c r="H30" s="26">
        <f t="shared" si="1"/>
        <v>12.7</v>
      </c>
      <c r="I30" s="18">
        <f t="shared" si="2"/>
        <v>65.100000000000009</v>
      </c>
      <c r="J30" s="18">
        <v>144</v>
      </c>
      <c r="K30" s="18">
        <v>145</v>
      </c>
      <c r="L30" s="18">
        <v>172</v>
      </c>
      <c r="M30" s="26">
        <f t="shared" si="3"/>
        <v>237.85714285714286</v>
      </c>
      <c r="N30" s="26">
        <f t="shared" si="4"/>
        <v>16.3</v>
      </c>
      <c r="O30" s="18">
        <f t="shared" si="5"/>
        <v>67.5</v>
      </c>
      <c r="P30" s="18">
        <v>144</v>
      </c>
      <c r="Q30" s="18">
        <v>145</v>
      </c>
      <c r="R30" s="18">
        <v>172</v>
      </c>
      <c r="S30" s="26">
        <f t="shared" si="6"/>
        <v>237.85714285714286</v>
      </c>
      <c r="T30" s="26">
        <f t="shared" si="7"/>
        <v>16.3</v>
      </c>
      <c r="U30" s="18">
        <f t="shared" si="8"/>
        <v>67.5</v>
      </c>
      <c r="V30" s="18">
        <v>142</v>
      </c>
      <c r="W30" s="18">
        <v>144</v>
      </c>
      <c r="X30" s="18">
        <v>186</v>
      </c>
      <c r="Y30" s="26">
        <f t="shared" si="9"/>
        <v>237.27272727272728</v>
      </c>
      <c r="Z30" s="26">
        <f t="shared" si="10"/>
        <v>23.7</v>
      </c>
      <c r="AA30" s="18">
        <f t="shared" si="11"/>
        <v>72.899999999999991</v>
      </c>
      <c r="AB30" s="18">
        <v>141</v>
      </c>
      <c r="AC30" s="18">
        <v>143</v>
      </c>
      <c r="AD30" s="18">
        <v>193</v>
      </c>
      <c r="AE30" s="26">
        <f t="shared" si="12"/>
        <v>237.69230769230768</v>
      </c>
      <c r="AF30" s="26">
        <f t="shared" si="13"/>
        <v>26.900000000000002</v>
      </c>
      <c r="AG30" s="26">
        <f t="shared" si="14"/>
        <v>75.7</v>
      </c>
    </row>
    <row r="31" spans="2:33" x14ac:dyDescent="0.4">
      <c r="B31" s="1272"/>
      <c r="C31" s="18">
        <v>7</v>
      </c>
      <c r="D31" s="18">
        <v>171</v>
      </c>
      <c r="E31" s="18">
        <v>172</v>
      </c>
      <c r="F31" s="18">
        <v>192</v>
      </c>
      <c r="G31" s="26">
        <f t="shared" si="0"/>
        <v>237.14285714285714</v>
      </c>
      <c r="H31" s="26">
        <f t="shared" si="1"/>
        <v>10.9</v>
      </c>
      <c r="I31" s="18">
        <f t="shared" si="2"/>
        <v>75.3</v>
      </c>
      <c r="J31" s="18">
        <v>170</v>
      </c>
      <c r="K31" s="18">
        <v>171</v>
      </c>
      <c r="L31" s="18">
        <v>199</v>
      </c>
      <c r="M31" s="26">
        <f t="shared" si="3"/>
        <v>237.93103448275863</v>
      </c>
      <c r="N31" s="26">
        <f t="shared" si="4"/>
        <v>14.6</v>
      </c>
      <c r="O31" s="18">
        <f t="shared" si="5"/>
        <v>78</v>
      </c>
      <c r="P31" s="18">
        <v>169</v>
      </c>
      <c r="Q31" s="18">
        <v>171</v>
      </c>
      <c r="R31" s="18">
        <v>206</v>
      </c>
      <c r="S31" s="26">
        <f t="shared" si="6"/>
        <v>236.75675675675674</v>
      </c>
      <c r="T31" s="26">
        <f t="shared" si="7"/>
        <v>18</v>
      </c>
      <c r="U31" s="18">
        <f t="shared" si="8"/>
        <v>80.800000000000011</v>
      </c>
      <c r="V31" s="18">
        <v>168</v>
      </c>
      <c r="W31" s="18">
        <v>170</v>
      </c>
      <c r="X31" s="18">
        <v>213</v>
      </c>
      <c r="Y31" s="26">
        <f t="shared" si="9"/>
        <v>237.33333333333334</v>
      </c>
      <c r="Z31" s="26">
        <f t="shared" si="10"/>
        <v>21.099999999999998</v>
      </c>
      <c r="AA31" s="18">
        <f t="shared" si="11"/>
        <v>83.5</v>
      </c>
      <c r="AB31" s="18">
        <v>166</v>
      </c>
      <c r="AC31" s="18">
        <v>169</v>
      </c>
      <c r="AD31" s="18">
        <v>220</v>
      </c>
      <c r="AE31" s="26">
        <f t="shared" si="12"/>
        <v>236.66666666666666</v>
      </c>
      <c r="AF31" s="26">
        <f t="shared" si="13"/>
        <v>24.5</v>
      </c>
      <c r="AG31" s="26">
        <f t="shared" si="14"/>
        <v>86.3</v>
      </c>
    </row>
    <row r="32" spans="2:33" x14ac:dyDescent="0.4">
      <c r="B32" s="1272"/>
      <c r="C32" s="18">
        <v>8</v>
      </c>
      <c r="D32" s="18">
        <v>197</v>
      </c>
      <c r="E32" s="18">
        <v>199</v>
      </c>
      <c r="F32" s="18">
        <v>217</v>
      </c>
      <c r="G32" s="26">
        <f t="shared" si="0"/>
        <v>234</v>
      </c>
      <c r="H32" s="26">
        <f t="shared" si="1"/>
        <v>9.1999999999999993</v>
      </c>
      <c r="I32" s="18">
        <f t="shared" si="2"/>
        <v>85.1</v>
      </c>
      <c r="J32" s="18">
        <v>196</v>
      </c>
      <c r="K32" s="18">
        <v>198</v>
      </c>
      <c r="L32" s="18">
        <v>225</v>
      </c>
      <c r="M32" s="26">
        <f t="shared" si="3"/>
        <v>235.86206896551724</v>
      </c>
      <c r="N32" s="26">
        <f t="shared" si="4"/>
        <v>12.9</v>
      </c>
      <c r="O32" s="18">
        <f t="shared" si="5"/>
        <v>88.2</v>
      </c>
      <c r="P32" s="18">
        <v>194</v>
      </c>
      <c r="Q32" s="18">
        <v>197</v>
      </c>
      <c r="R32" s="18">
        <v>233</v>
      </c>
      <c r="S32" s="26">
        <f t="shared" si="6"/>
        <v>235.38461538461539</v>
      </c>
      <c r="T32" s="26">
        <f t="shared" si="7"/>
        <v>16.7</v>
      </c>
      <c r="U32" s="18">
        <f t="shared" si="8"/>
        <v>91.4</v>
      </c>
      <c r="V32" s="18">
        <v>193</v>
      </c>
      <c r="W32" s="18">
        <v>197</v>
      </c>
      <c r="X32" s="18">
        <v>242</v>
      </c>
      <c r="Y32" s="26">
        <f t="shared" si="9"/>
        <v>235.10204081632654</v>
      </c>
      <c r="Z32" s="26">
        <f t="shared" si="10"/>
        <v>20.200000000000003</v>
      </c>
      <c r="AA32" s="18">
        <f t="shared" si="11"/>
        <v>94.899999999999991</v>
      </c>
      <c r="AB32" s="18">
        <v>191</v>
      </c>
      <c r="AC32" s="18">
        <v>196</v>
      </c>
      <c r="AD32" s="18">
        <v>251</v>
      </c>
      <c r="AE32" s="26">
        <f t="shared" si="12"/>
        <v>235</v>
      </c>
      <c r="AF32" s="26">
        <f t="shared" si="13"/>
        <v>23.9</v>
      </c>
      <c r="AG32" s="26">
        <f t="shared" si="14"/>
        <v>98.4</v>
      </c>
    </row>
    <row r="33" spans="2:33" x14ac:dyDescent="0.4">
      <c r="B33" s="1273"/>
      <c r="C33" s="20">
        <v>9</v>
      </c>
      <c r="D33" s="20">
        <v>224</v>
      </c>
      <c r="E33" s="20">
        <v>226</v>
      </c>
      <c r="F33" s="20">
        <v>246</v>
      </c>
      <c r="G33" s="27">
        <f t="shared" si="0"/>
        <v>234.54545454545453</v>
      </c>
      <c r="H33" s="27">
        <f t="shared" si="1"/>
        <v>8.9</v>
      </c>
      <c r="I33" s="20">
        <f t="shared" si="2"/>
        <v>96.5</v>
      </c>
      <c r="J33" s="20">
        <v>222</v>
      </c>
      <c r="K33" s="20">
        <v>225</v>
      </c>
      <c r="L33" s="20">
        <v>255</v>
      </c>
      <c r="M33" s="27">
        <f t="shared" si="3"/>
        <v>234.54545454545453</v>
      </c>
      <c r="N33" s="27">
        <f t="shared" si="4"/>
        <v>12.9</v>
      </c>
      <c r="O33" s="20">
        <f t="shared" si="5"/>
        <v>100</v>
      </c>
      <c r="P33" s="20">
        <v>220</v>
      </c>
      <c r="Q33" s="20">
        <v>224</v>
      </c>
      <c r="R33" s="20">
        <v>264</v>
      </c>
      <c r="S33" s="27">
        <f t="shared" si="6"/>
        <v>234.54545454545453</v>
      </c>
      <c r="T33" s="27">
        <f t="shared" si="7"/>
        <v>16.7</v>
      </c>
      <c r="U33" s="20">
        <f t="shared" si="8"/>
        <v>103.49999999999999</v>
      </c>
      <c r="V33" s="20">
        <v>217</v>
      </c>
      <c r="W33" s="20">
        <v>224</v>
      </c>
      <c r="X33" s="20">
        <v>273</v>
      </c>
      <c r="Y33" s="27">
        <f t="shared" si="9"/>
        <v>232.5</v>
      </c>
      <c r="Z33" s="27">
        <f t="shared" si="10"/>
        <v>20.5</v>
      </c>
      <c r="AA33" s="20">
        <f t="shared" si="11"/>
        <v>107.1</v>
      </c>
      <c r="AB33" s="20">
        <v>216</v>
      </c>
      <c r="AC33" s="20">
        <v>223</v>
      </c>
      <c r="AD33" s="20">
        <v>284</v>
      </c>
      <c r="AE33" s="27">
        <f t="shared" si="12"/>
        <v>233.8235294117647</v>
      </c>
      <c r="AF33" s="27">
        <f t="shared" si="13"/>
        <v>23.9</v>
      </c>
      <c r="AG33" s="27">
        <f t="shared" si="14"/>
        <v>111.4</v>
      </c>
    </row>
    <row r="34" spans="2:33" x14ac:dyDescent="0.4">
      <c r="B34" s="1271" t="s">
        <v>225</v>
      </c>
      <c r="C34" s="22">
        <v>5</v>
      </c>
      <c r="D34" s="22">
        <v>116</v>
      </c>
      <c r="E34" s="22">
        <v>121</v>
      </c>
      <c r="F34" s="16">
        <v>141</v>
      </c>
      <c r="G34" s="25">
        <f t="shared" si="0"/>
        <v>228</v>
      </c>
      <c r="H34" s="25">
        <f t="shared" si="1"/>
        <v>17.7</v>
      </c>
      <c r="I34" s="22">
        <f t="shared" si="2"/>
        <v>55.300000000000004</v>
      </c>
      <c r="J34" s="22">
        <v>113</v>
      </c>
      <c r="K34" s="22">
        <v>121</v>
      </c>
      <c r="L34" s="16">
        <v>148</v>
      </c>
      <c r="M34" s="25">
        <f t="shared" si="3"/>
        <v>226.28571428571428</v>
      </c>
      <c r="N34" s="25">
        <f t="shared" si="4"/>
        <v>23.599999999999998</v>
      </c>
      <c r="O34" s="22">
        <f t="shared" si="5"/>
        <v>57.999999999999993</v>
      </c>
      <c r="P34" s="22">
        <v>111</v>
      </c>
      <c r="Q34" s="22">
        <v>120</v>
      </c>
      <c r="R34" s="16">
        <v>155</v>
      </c>
      <c r="S34" s="25">
        <f t="shared" si="6"/>
        <v>227.72727272727272</v>
      </c>
      <c r="T34" s="25">
        <f t="shared" si="7"/>
        <v>28.4</v>
      </c>
      <c r="U34" s="22">
        <f t="shared" si="8"/>
        <v>60.8</v>
      </c>
      <c r="V34" s="22">
        <v>108</v>
      </c>
      <c r="W34" s="22">
        <v>120</v>
      </c>
      <c r="X34" s="16">
        <v>162</v>
      </c>
      <c r="Y34" s="25">
        <f t="shared" si="9"/>
        <v>226.66666666666666</v>
      </c>
      <c r="Z34" s="25">
        <f t="shared" si="10"/>
        <v>33.300000000000004</v>
      </c>
      <c r="AA34" s="22">
        <f t="shared" si="11"/>
        <v>63.5</v>
      </c>
      <c r="AB34" s="22">
        <v>105</v>
      </c>
      <c r="AC34" s="22">
        <v>120</v>
      </c>
      <c r="AD34" s="16">
        <v>169</v>
      </c>
      <c r="AE34" s="25">
        <f t="shared" si="12"/>
        <v>225.9375</v>
      </c>
      <c r="AF34" s="25">
        <f t="shared" si="13"/>
        <v>37.9</v>
      </c>
      <c r="AG34" s="25">
        <f t="shared" si="14"/>
        <v>66.3</v>
      </c>
    </row>
    <row r="35" spans="2:33" x14ac:dyDescent="0.4">
      <c r="B35" s="1272"/>
      <c r="C35" s="18">
        <v>6</v>
      </c>
      <c r="D35" s="18">
        <v>141</v>
      </c>
      <c r="E35" s="18">
        <v>147</v>
      </c>
      <c r="F35" s="18">
        <v>166</v>
      </c>
      <c r="G35" s="26">
        <f t="shared" si="0"/>
        <v>225.6</v>
      </c>
      <c r="H35" s="26">
        <f t="shared" si="1"/>
        <v>15.1</v>
      </c>
      <c r="I35" s="18">
        <f t="shared" si="2"/>
        <v>65.100000000000009</v>
      </c>
      <c r="J35" s="18">
        <v>139</v>
      </c>
      <c r="K35" s="18">
        <v>147</v>
      </c>
      <c r="L35" s="18">
        <v>173</v>
      </c>
      <c r="M35" s="26">
        <f t="shared" si="3"/>
        <v>225.88235294117646</v>
      </c>
      <c r="N35" s="26">
        <f t="shared" si="4"/>
        <v>19.7</v>
      </c>
      <c r="O35" s="18">
        <f t="shared" si="5"/>
        <v>67.800000000000011</v>
      </c>
      <c r="P35" s="18">
        <v>136</v>
      </c>
      <c r="Q35" s="18">
        <v>146</v>
      </c>
      <c r="R35" s="18">
        <v>180</v>
      </c>
      <c r="S35" s="26">
        <f t="shared" si="6"/>
        <v>226.36363636363637</v>
      </c>
      <c r="T35" s="26">
        <f t="shared" si="7"/>
        <v>24.4</v>
      </c>
      <c r="U35" s="18">
        <f t="shared" si="8"/>
        <v>70.599999999999994</v>
      </c>
      <c r="V35" s="18">
        <v>133</v>
      </c>
      <c r="W35" s="18">
        <v>146</v>
      </c>
      <c r="X35" s="18">
        <v>188</v>
      </c>
      <c r="Y35" s="26">
        <f t="shared" si="9"/>
        <v>225.81818181818181</v>
      </c>
      <c r="Z35" s="26">
        <f t="shared" si="10"/>
        <v>29.299999999999997</v>
      </c>
      <c r="AA35" s="18">
        <f t="shared" si="11"/>
        <v>73.7</v>
      </c>
      <c r="AB35" s="18">
        <v>130</v>
      </c>
      <c r="AC35" s="18">
        <v>146</v>
      </c>
      <c r="AD35" s="18">
        <v>194</v>
      </c>
      <c r="AE35" s="26">
        <f t="shared" si="12"/>
        <v>225</v>
      </c>
      <c r="AF35" s="26">
        <f t="shared" si="13"/>
        <v>33</v>
      </c>
      <c r="AG35" s="26">
        <f t="shared" si="14"/>
        <v>76.099999999999994</v>
      </c>
    </row>
    <row r="36" spans="2:33" x14ac:dyDescent="0.4">
      <c r="B36" s="1272"/>
      <c r="C36" s="18">
        <v>7</v>
      </c>
      <c r="D36" s="18">
        <v>167</v>
      </c>
      <c r="E36" s="18">
        <v>173</v>
      </c>
      <c r="F36" s="18">
        <v>192</v>
      </c>
      <c r="G36" s="26">
        <f t="shared" si="0"/>
        <v>225.6</v>
      </c>
      <c r="H36" s="26">
        <f t="shared" si="1"/>
        <v>13</v>
      </c>
      <c r="I36" s="18">
        <f t="shared" si="2"/>
        <v>75.3</v>
      </c>
      <c r="J36" s="18">
        <v>164</v>
      </c>
      <c r="K36" s="18">
        <v>173</v>
      </c>
      <c r="L36" s="18">
        <v>199</v>
      </c>
      <c r="M36" s="26">
        <f t="shared" si="3"/>
        <v>224.57142857142858</v>
      </c>
      <c r="N36" s="26">
        <f t="shared" si="4"/>
        <v>17.599999999999998</v>
      </c>
      <c r="O36" s="18">
        <f t="shared" si="5"/>
        <v>78</v>
      </c>
      <c r="P36" s="18">
        <v>161</v>
      </c>
      <c r="Q36" s="18">
        <v>173</v>
      </c>
      <c r="R36" s="18">
        <v>206</v>
      </c>
      <c r="S36" s="26">
        <f t="shared" si="6"/>
        <v>224</v>
      </c>
      <c r="T36" s="26">
        <f t="shared" si="7"/>
        <v>21.8</v>
      </c>
      <c r="U36" s="18">
        <f t="shared" si="8"/>
        <v>80.800000000000011</v>
      </c>
      <c r="V36" s="18">
        <v>159</v>
      </c>
      <c r="W36" s="18">
        <v>173</v>
      </c>
      <c r="X36" s="18">
        <v>214</v>
      </c>
      <c r="Y36" s="26">
        <f t="shared" si="9"/>
        <v>224.72727272727272</v>
      </c>
      <c r="Z36" s="26">
        <f t="shared" si="10"/>
        <v>25.7</v>
      </c>
      <c r="AA36" s="18">
        <f t="shared" si="11"/>
        <v>83.899999999999991</v>
      </c>
      <c r="AB36" s="18">
        <v>155</v>
      </c>
      <c r="AC36" s="18">
        <v>172</v>
      </c>
      <c r="AD36" s="18">
        <v>222</v>
      </c>
      <c r="AE36" s="26">
        <f t="shared" si="12"/>
        <v>224.77611940298507</v>
      </c>
      <c r="AF36" s="26">
        <f t="shared" si="13"/>
        <v>30.2</v>
      </c>
      <c r="AG36" s="26">
        <f t="shared" si="14"/>
        <v>87.1</v>
      </c>
    </row>
    <row r="37" spans="2:33" x14ac:dyDescent="0.4">
      <c r="B37" s="1272"/>
      <c r="C37" s="18">
        <v>8</v>
      </c>
      <c r="D37" s="18">
        <v>193</v>
      </c>
      <c r="E37" s="18">
        <v>200</v>
      </c>
      <c r="F37" s="18">
        <v>218</v>
      </c>
      <c r="G37" s="26">
        <f t="shared" si="0"/>
        <v>223.2</v>
      </c>
      <c r="H37" s="26">
        <f t="shared" si="1"/>
        <v>11.5</v>
      </c>
      <c r="I37" s="18">
        <f t="shared" si="2"/>
        <v>85.5</v>
      </c>
      <c r="J37" s="18">
        <v>190</v>
      </c>
      <c r="K37" s="18">
        <v>200</v>
      </c>
      <c r="L37" s="18">
        <v>226</v>
      </c>
      <c r="M37" s="26">
        <f t="shared" si="3"/>
        <v>223.33333333333334</v>
      </c>
      <c r="N37" s="26">
        <f t="shared" si="4"/>
        <v>15.9</v>
      </c>
      <c r="O37" s="18">
        <f t="shared" si="5"/>
        <v>88.6</v>
      </c>
      <c r="P37" s="18">
        <v>186</v>
      </c>
      <c r="Q37" s="18">
        <v>199</v>
      </c>
      <c r="R37" s="18">
        <v>235</v>
      </c>
      <c r="S37" s="26">
        <f t="shared" si="6"/>
        <v>224.08163265306123</v>
      </c>
      <c r="T37" s="26">
        <f t="shared" si="7"/>
        <v>20.9</v>
      </c>
      <c r="U37" s="18">
        <f t="shared" si="8"/>
        <v>92.2</v>
      </c>
      <c r="V37" s="18">
        <v>183</v>
      </c>
      <c r="W37" s="18">
        <v>199</v>
      </c>
      <c r="X37" s="18">
        <v>243</v>
      </c>
      <c r="Y37" s="26">
        <f t="shared" si="9"/>
        <v>224</v>
      </c>
      <c r="Z37" s="26">
        <f t="shared" si="10"/>
        <v>24.7</v>
      </c>
      <c r="AA37" s="18">
        <f t="shared" si="11"/>
        <v>95.3</v>
      </c>
      <c r="AB37" s="18">
        <v>178</v>
      </c>
      <c r="AC37" s="18">
        <v>199</v>
      </c>
      <c r="AD37" s="18">
        <v>253</v>
      </c>
      <c r="AE37" s="26">
        <f t="shared" si="12"/>
        <v>223.2</v>
      </c>
      <c r="AF37" s="26">
        <f t="shared" si="13"/>
        <v>29.599999999999998</v>
      </c>
      <c r="AG37" s="26">
        <f t="shared" si="14"/>
        <v>99.2</v>
      </c>
    </row>
    <row r="38" spans="2:33" x14ac:dyDescent="0.4">
      <c r="B38" s="1273"/>
      <c r="C38" s="20">
        <v>9</v>
      </c>
      <c r="D38" s="20">
        <v>220</v>
      </c>
      <c r="E38" s="20">
        <v>227</v>
      </c>
      <c r="F38" s="20">
        <v>246</v>
      </c>
      <c r="G38" s="27">
        <f t="shared" si="0"/>
        <v>223.84615384615384</v>
      </c>
      <c r="H38" s="27">
        <f t="shared" si="1"/>
        <v>10.6</v>
      </c>
      <c r="I38" s="20">
        <f t="shared" si="2"/>
        <v>96.5</v>
      </c>
      <c r="J38" s="20">
        <v>216</v>
      </c>
      <c r="K38" s="20">
        <v>227</v>
      </c>
      <c r="L38" s="20">
        <v>256</v>
      </c>
      <c r="M38" s="27">
        <f t="shared" si="3"/>
        <v>223.5</v>
      </c>
      <c r="N38" s="27">
        <f t="shared" si="4"/>
        <v>15.6</v>
      </c>
      <c r="O38" s="20">
        <f t="shared" si="5"/>
        <v>100.4</v>
      </c>
      <c r="P38" s="20">
        <v>212</v>
      </c>
      <c r="Q38" s="20">
        <v>226</v>
      </c>
      <c r="R38" s="20">
        <v>265</v>
      </c>
      <c r="S38" s="27">
        <f t="shared" si="6"/>
        <v>224.15094339622641</v>
      </c>
      <c r="T38" s="27">
        <f t="shared" si="7"/>
        <v>20</v>
      </c>
      <c r="U38" s="20">
        <f t="shared" si="8"/>
        <v>103.89999999999999</v>
      </c>
      <c r="V38" s="20">
        <v>208</v>
      </c>
      <c r="W38" s="20">
        <v>226</v>
      </c>
      <c r="X38" s="20">
        <v>275</v>
      </c>
      <c r="Y38" s="27">
        <f t="shared" si="9"/>
        <v>223.88059701492537</v>
      </c>
      <c r="Z38" s="27">
        <f t="shared" si="10"/>
        <v>24.4</v>
      </c>
      <c r="AA38" s="20">
        <f t="shared" si="11"/>
        <v>107.80000000000001</v>
      </c>
      <c r="AB38" s="20">
        <v>204</v>
      </c>
      <c r="AC38" s="20">
        <v>226</v>
      </c>
      <c r="AD38" s="20">
        <v>285</v>
      </c>
      <c r="AE38" s="27">
        <f t="shared" si="12"/>
        <v>223.7037037037037</v>
      </c>
      <c r="AF38" s="27">
        <f t="shared" si="13"/>
        <v>28.4</v>
      </c>
      <c r="AG38" s="27">
        <f t="shared" si="14"/>
        <v>111.80000000000001</v>
      </c>
    </row>
    <row r="39" spans="2:33" x14ac:dyDescent="0.4">
      <c r="B39" s="1271" t="s">
        <v>226</v>
      </c>
      <c r="C39" s="22">
        <v>5</v>
      </c>
      <c r="D39" s="22">
        <v>111</v>
      </c>
      <c r="E39" s="22">
        <v>122</v>
      </c>
      <c r="F39" s="16">
        <v>141</v>
      </c>
      <c r="G39" s="25">
        <f t="shared" si="0"/>
        <v>218</v>
      </c>
      <c r="H39" s="25">
        <f t="shared" si="1"/>
        <v>21.3</v>
      </c>
      <c r="I39" s="22">
        <f t="shared" si="2"/>
        <v>55.300000000000004</v>
      </c>
      <c r="J39" s="22">
        <v>107</v>
      </c>
      <c r="K39" s="22">
        <v>122</v>
      </c>
      <c r="L39" s="16">
        <v>148</v>
      </c>
      <c r="M39" s="25">
        <f t="shared" si="3"/>
        <v>218.04878048780489</v>
      </c>
      <c r="N39" s="25">
        <f t="shared" si="4"/>
        <v>27.700000000000003</v>
      </c>
      <c r="O39" s="22">
        <f t="shared" si="5"/>
        <v>57.999999999999993</v>
      </c>
      <c r="P39" s="22">
        <v>102</v>
      </c>
      <c r="Q39" s="22">
        <v>122</v>
      </c>
      <c r="R39" s="16">
        <v>155</v>
      </c>
      <c r="S39" s="25">
        <f t="shared" si="6"/>
        <v>217.35849056603774</v>
      </c>
      <c r="T39" s="25">
        <f t="shared" si="7"/>
        <v>34.200000000000003</v>
      </c>
      <c r="U39" s="22">
        <f t="shared" si="8"/>
        <v>60.8</v>
      </c>
      <c r="V39" s="22">
        <v>97</v>
      </c>
      <c r="W39" s="22">
        <v>123</v>
      </c>
      <c r="X39" s="16">
        <v>162</v>
      </c>
      <c r="Y39" s="25">
        <f t="shared" si="9"/>
        <v>216</v>
      </c>
      <c r="Z39" s="25">
        <f t="shared" si="10"/>
        <v>40.1</v>
      </c>
      <c r="AA39" s="22">
        <f t="shared" si="11"/>
        <v>63.5</v>
      </c>
      <c r="AB39" s="22">
        <v>90</v>
      </c>
      <c r="AC39" s="22">
        <v>123</v>
      </c>
      <c r="AD39" s="16">
        <v>169</v>
      </c>
      <c r="AE39" s="25">
        <f t="shared" si="12"/>
        <v>214.9367088607595</v>
      </c>
      <c r="AF39" s="25">
        <f t="shared" si="13"/>
        <v>46.7</v>
      </c>
      <c r="AG39" s="25">
        <f t="shared" si="14"/>
        <v>66.3</v>
      </c>
    </row>
    <row r="40" spans="2:33" x14ac:dyDescent="0.4">
      <c r="B40" s="1272"/>
      <c r="C40" s="18">
        <v>6</v>
      </c>
      <c r="D40" s="18">
        <v>137</v>
      </c>
      <c r="E40" s="18">
        <v>148</v>
      </c>
      <c r="F40" s="18">
        <v>166</v>
      </c>
      <c r="G40" s="26">
        <f t="shared" si="0"/>
        <v>217.24137931034483</v>
      </c>
      <c r="H40" s="26">
        <f t="shared" si="1"/>
        <v>17.5</v>
      </c>
      <c r="I40" s="18">
        <f t="shared" si="2"/>
        <v>65.100000000000009</v>
      </c>
      <c r="J40" s="18">
        <v>133</v>
      </c>
      <c r="K40" s="18">
        <v>148</v>
      </c>
      <c r="L40" s="18">
        <v>173</v>
      </c>
      <c r="M40" s="26">
        <f t="shared" si="3"/>
        <v>217.5</v>
      </c>
      <c r="N40" s="26">
        <f t="shared" si="4"/>
        <v>23.1</v>
      </c>
      <c r="O40" s="18">
        <f t="shared" si="5"/>
        <v>67.800000000000011</v>
      </c>
      <c r="P40" s="18">
        <v>128</v>
      </c>
      <c r="Q40" s="18">
        <v>149</v>
      </c>
      <c r="R40" s="18">
        <v>180</v>
      </c>
      <c r="S40" s="26">
        <f t="shared" si="6"/>
        <v>215.76923076923077</v>
      </c>
      <c r="T40" s="26">
        <f t="shared" si="7"/>
        <v>28.9</v>
      </c>
      <c r="U40" s="18">
        <f t="shared" si="8"/>
        <v>70.599999999999994</v>
      </c>
      <c r="V40" s="18">
        <v>122</v>
      </c>
      <c r="W40" s="18">
        <v>149</v>
      </c>
      <c r="X40" s="18">
        <v>188</v>
      </c>
      <c r="Y40" s="26">
        <f t="shared" si="9"/>
        <v>215.45454545454544</v>
      </c>
      <c r="Z40" s="26">
        <f t="shared" si="10"/>
        <v>35.099999999999994</v>
      </c>
      <c r="AA40" s="18">
        <f t="shared" si="11"/>
        <v>73.7</v>
      </c>
      <c r="AB40" s="18">
        <v>117</v>
      </c>
      <c r="AC40" s="18">
        <v>149</v>
      </c>
      <c r="AD40" s="18">
        <v>195</v>
      </c>
      <c r="AE40" s="26">
        <f t="shared" si="12"/>
        <v>215.38461538461539</v>
      </c>
      <c r="AF40" s="26">
        <f t="shared" si="13"/>
        <v>40</v>
      </c>
      <c r="AG40" s="26">
        <f t="shared" si="14"/>
        <v>76.5</v>
      </c>
    </row>
    <row r="41" spans="2:33" x14ac:dyDescent="0.4">
      <c r="B41" s="1272"/>
      <c r="C41" s="18">
        <v>7</v>
      </c>
      <c r="D41" s="18">
        <v>163</v>
      </c>
      <c r="E41" s="18">
        <v>174</v>
      </c>
      <c r="F41" s="18">
        <v>192</v>
      </c>
      <c r="G41" s="26">
        <f t="shared" si="0"/>
        <v>217.24137931034483</v>
      </c>
      <c r="H41" s="26">
        <f t="shared" si="1"/>
        <v>15.1</v>
      </c>
      <c r="I41" s="18">
        <f t="shared" si="2"/>
        <v>75.3</v>
      </c>
      <c r="J41" s="18">
        <v>158</v>
      </c>
      <c r="K41" s="18">
        <v>175</v>
      </c>
      <c r="L41" s="18">
        <v>199</v>
      </c>
      <c r="M41" s="26">
        <f t="shared" si="3"/>
        <v>215.1219512195122</v>
      </c>
      <c r="N41" s="26">
        <f t="shared" si="4"/>
        <v>20.599999999999998</v>
      </c>
      <c r="O41" s="18">
        <f t="shared" si="5"/>
        <v>78</v>
      </c>
      <c r="P41" s="18">
        <v>153</v>
      </c>
      <c r="Q41" s="18">
        <v>175</v>
      </c>
      <c r="R41" s="18">
        <v>207</v>
      </c>
      <c r="S41" s="26">
        <f t="shared" si="6"/>
        <v>215.55555555555554</v>
      </c>
      <c r="T41" s="26">
        <f t="shared" si="7"/>
        <v>26.1</v>
      </c>
      <c r="U41" s="18">
        <f t="shared" si="8"/>
        <v>81.2</v>
      </c>
      <c r="V41" s="18">
        <v>148</v>
      </c>
      <c r="W41" s="18">
        <v>175</v>
      </c>
      <c r="X41" s="18">
        <v>214</v>
      </c>
      <c r="Y41" s="26">
        <f t="shared" si="9"/>
        <v>215.45454545454544</v>
      </c>
      <c r="Z41" s="26">
        <f t="shared" si="10"/>
        <v>30.8</v>
      </c>
      <c r="AA41" s="18">
        <f t="shared" si="11"/>
        <v>83.899999999999991</v>
      </c>
      <c r="AB41" s="18">
        <v>141</v>
      </c>
      <c r="AC41" s="18">
        <v>176</v>
      </c>
      <c r="AD41" s="18">
        <v>222</v>
      </c>
      <c r="AE41" s="26">
        <f t="shared" si="12"/>
        <v>214.07407407407408</v>
      </c>
      <c r="AF41" s="26">
        <f t="shared" si="13"/>
        <v>36.5</v>
      </c>
      <c r="AG41" s="26">
        <f t="shared" si="14"/>
        <v>87.1</v>
      </c>
    </row>
    <row r="42" spans="2:33" x14ac:dyDescent="0.4">
      <c r="B42" s="1272"/>
      <c r="C42" s="18">
        <v>8</v>
      </c>
      <c r="D42" s="18">
        <v>188</v>
      </c>
      <c r="E42" s="18">
        <v>201</v>
      </c>
      <c r="F42" s="18">
        <v>218</v>
      </c>
      <c r="G42" s="26">
        <f t="shared" si="0"/>
        <v>214</v>
      </c>
      <c r="H42" s="26">
        <f t="shared" si="1"/>
        <v>13.8</v>
      </c>
      <c r="I42" s="18">
        <f t="shared" si="2"/>
        <v>85.5</v>
      </c>
      <c r="J42" s="18">
        <v>183</v>
      </c>
      <c r="K42" s="18">
        <v>201</v>
      </c>
      <c r="L42" s="18">
        <v>226</v>
      </c>
      <c r="M42" s="26">
        <f t="shared" si="3"/>
        <v>214.88372093023256</v>
      </c>
      <c r="N42" s="26">
        <f t="shared" si="4"/>
        <v>19</v>
      </c>
      <c r="O42" s="18">
        <f t="shared" si="5"/>
        <v>88.6</v>
      </c>
      <c r="P42" s="18">
        <v>177</v>
      </c>
      <c r="Q42" s="18">
        <v>202</v>
      </c>
      <c r="R42" s="18">
        <v>235</v>
      </c>
      <c r="S42" s="26">
        <f t="shared" si="6"/>
        <v>214.13793103448276</v>
      </c>
      <c r="T42" s="26">
        <f t="shared" si="7"/>
        <v>24.7</v>
      </c>
      <c r="U42" s="18">
        <f t="shared" si="8"/>
        <v>92.2</v>
      </c>
      <c r="V42" s="18">
        <v>171</v>
      </c>
      <c r="W42" s="18">
        <v>202</v>
      </c>
      <c r="X42" s="18">
        <v>244</v>
      </c>
      <c r="Y42" s="26">
        <f t="shared" si="9"/>
        <v>214.52054794520546</v>
      </c>
      <c r="Z42" s="26">
        <f t="shared" si="10"/>
        <v>29.9</v>
      </c>
      <c r="AA42" s="18">
        <f t="shared" si="11"/>
        <v>95.7</v>
      </c>
      <c r="AB42" s="18">
        <v>164</v>
      </c>
      <c r="AC42" s="18">
        <v>203</v>
      </c>
      <c r="AD42" s="18">
        <v>252</v>
      </c>
      <c r="AE42" s="26">
        <f t="shared" si="12"/>
        <v>213.40909090909091</v>
      </c>
      <c r="AF42" s="26">
        <f t="shared" si="13"/>
        <v>34.9</v>
      </c>
      <c r="AG42" s="26">
        <f t="shared" si="14"/>
        <v>98.8</v>
      </c>
    </row>
    <row r="43" spans="2:33" x14ac:dyDescent="0.4">
      <c r="B43" s="1273"/>
      <c r="C43" s="20">
        <v>9</v>
      </c>
      <c r="D43" s="20">
        <v>215</v>
      </c>
      <c r="E43" s="20">
        <v>228</v>
      </c>
      <c r="F43" s="20">
        <v>247</v>
      </c>
      <c r="G43" s="27">
        <f t="shared" si="0"/>
        <v>215.625</v>
      </c>
      <c r="H43" s="27">
        <f t="shared" si="1"/>
        <v>13</v>
      </c>
      <c r="I43" s="20">
        <f t="shared" si="2"/>
        <v>96.899999999999991</v>
      </c>
      <c r="J43" s="20">
        <v>210</v>
      </c>
      <c r="K43" s="20">
        <v>225</v>
      </c>
      <c r="L43" s="20">
        <v>256</v>
      </c>
      <c r="M43" s="27">
        <f t="shared" si="3"/>
        <v>220.43478260869566</v>
      </c>
      <c r="N43" s="27">
        <f t="shared" si="4"/>
        <v>18</v>
      </c>
      <c r="O43" s="20">
        <f t="shared" si="5"/>
        <v>100.4</v>
      </c>
      <c r="P43" s="20">
        <v>202</v>
      </c>
      <c r="Q43" s="20">
        <v>229</v>
      </c>
      <c r="R43" s="20">
        <v>266</v>
      </c>
      <c r="S43" s="27">
        <f t="shared" si="6"/>
        <v>214.6875</v>
      </c>
      <c r="T43" s="27">
        <f t="shared" si="7"/>
        <v>24.099999999999998</v>
      </c>
      <c r="U43" s="20">
        <f t="shared" si="8"/>
        <v>104.3</v>
      </c>
      <c r="V43" s="20">
        <v>195</v>
      </c>
      <c r="W43" s="20">
        <v>230</v>
      </c>
      <c r="X43" s="20">
        <v>275</v>
      </c>
      <c r="Y43" s="27">
        <f t="shared" si="9"/>
        <v>213.75</v>
      </c>
      <c r="Z43" s="27">
        <f t="shared" si="10"/>
        <v>29.099999999999998</v>
      </c>
      <c r="AA43" s="20">
        <f t="shared" si="11"/>
        <v>107.80000000000001</v>
      </c>
      <c r="AB43" s="20">
        <v>188</v>
      </c>
      <c r="AC43" s="20">
        <v>230</v>
      </c>
      <c r="AD43" s="20">
        <v>284</v>
      </c>
      <c r="AE43" s="27">
        <f t="shared" si="12"/>
        <v>213.75</v>
      </c>
      <c r="AF43" s="27">
        <f t="shared" si="13"/>
        <v>33.800000000000004</v>
      </c>
      <c r="AG43" s="27">
        <f t="shared" si="14"/>
        <v>111.4</v>
      </c>
    </row>
    <row r="44" spans="2:33" x14ac:dyDescent="0.4">
      <c r="B44" s="1271" t="s">
        <v>227</v>
      </c>
      <c r="C44" s="22">
        <v>5</v>
      </c>
      <c r="D44" s="22">
        <v>107</v>
      </c>
      <c r="E44" s="22">
        <v>123</v>
      </c>
      <c r="F44" s="16">
        <v>141</v>
      </c>
      <c r="G44" s="25">
        <f t="shared" si="0"/>
        <v>211.76470588235293</v>
      </c>
      <c r="H44" s="25">
        <f t="shared" si="1"/>
        <v>24.099999999999998</v>
      </c>
      <c r="I44" s="22">
        <f t="shared" si="2"/>
        <v>55.300000000000004</v>
      </c>
      <c r="J44" s="22">
        <v>101</v>
      </c>
      <c r="K44" s="22">
        <v>124</v>
      </c>
      <c r="L44" s="16">
        <v>147</v>
      </c>
      <c r="M44" s="25">
        <f t="shared" si="3"/>
        <v>210</v>
      </c>
      <c r="N44" s="25">
        <f t="shared" si="4"/>
        <v>31.3</v>
      </c>
      <c r="O44" s="22">
        <f t="shared" si="5"/>
        <v>57.599999999999994</v>
      </c>
      <c r="P44" s="22">
        <v>94</v>
      </c>
      <c r="Q44" s="22">
        <v>124</v>
      </c>
      <c r="R44" s="16">
        <v>154</v>
      </c>
      <c r="S44" s="25">
        <f t="shared" si="6"/>
        <v>210</v>
      </c>
      <c r="T44" s="25">
        <f t="shared" si="7"/>
        <v>39</v>
      </c>
      <c r="U44" s="22">
        <f t="shared" si="8"/>
        <v>60.4</v>
      </c>
      <c r="V44" s="22">
        <v>87</v>
      </c>
      <c r="W44" s="22">
        <v>125</v>
      </c>
      <c r="X44" s="16">
        <v>162</v>
      </c>
      <c r="Y44" s="25">
        <f t="shared" si="9"/>
        <v>209.6</v>
      </c>
      <c r="Z44" s="25">
        <f t="shared" si="10"/>
        <v>46.300000000000004</v>
      </c>
      <c r="AA44" s="22">
        <f t="shared" si="11"/>
        <v>63.5</v>
      </c>
      <c r="AB44" s="22">
        <v>78</v>
      </c>
      <c r="AC44" s="22">
        <v>125</v>
      </c>
      <c r="AD44" s="16">
        <v>168</v>
      </c>
      <c r="AE44" s="25">
        <f t="shared" si="12"/>
        <v>208.66666666666666</v>
      </c>
      <c r="AF44" s="25">
        <f t="shared" si="13"/>
        <v>53.6</v>
      </c>
      <c r="AG44" s="25">
        <f t="shared" si="14"/>
        <v>65.900000000000006</v>
      </c>
    </row>
    <row r="45" spans="2:33" x14ac:dyDescent="0.4">
      <c r="B45" s="1272"/>
      <c r="C45" s="18">
        <v>6</v>
      </c>
      <c r="D45" s="18">
        <v>133</v>
      </c>
      <c r="E45" s="18">
        <v>149</v>
      </c>
      <c r="F45" s="18">
        <v>166</v>
      </c>
      <c r="G45" s="26">
        <f t="shared" si="0"/>
        <v>210.90909090909091</v>
      </c>
      <c r="H45" s="26">
        <f t="shared" si="1"/>
        <v>19.900000000000002</v>
      </c>
      <c r="I45" s="18">
        <f t="shared" si="2"/>
        <v>65.100000000000009</v>
      </c>
      <c r="J45" s="18">
        <v>127</v>
      </c>
      <c r="K45" s="18">
        <v>150</v>
      </c>
      <c r="L45" s="18">
        <v>172</v>
      </c>
      <c r="M45" s="26">
        <f t="shared" si="3"/>
        <v>209.33333333333334</v>
      </c>
      <c r="N45" s="26">
        <f t="shared" si="4"/>
        <v>26.200000000000003</v>
      </c>
      <c r="O45" s="18">
        <f t="shared" si="5"/>
        <v>67.5</v>
      </c>
      <c r="P45" s="18">
        <v>120</v>
      </c>
      <c r="Q45" s="18">
        <v>150</v>
      </c>
      <c r="R45" s="18">
        <v>180</v>
      </c>
      <c r="S45" s="26">
        <f t="shared" si="6"/>
        <v>210</v>
      </c>
      <c r="T45" s="26">
        <f t="shared" si="7"/>
        <v>33.300000000000004</v>
      </c>
      <c r="U45" s="18">
        <f t="shared" si="8"/>
        <v>70.599999999999994</v>
      </c>
      <c r="V45" s="18">
        <v>113</v>
      </c>
      <c r="W45" s="18">
        <v>151</v>
      </c>
      <c r="X45" s="18">
        <v>187</v>
      </c>
      <c r="Y45" s="26">
        <f t="shared" si="9"/>
        <v>209.18918918918919</v>
      </c>
      <c r="Z45" s="26">
        <f t="shared" si="10"/>
        <v>39.6</v>
      </c>
      <c r="AA45" s="18">
        <f t="shared" si="11"/>
        <v>73.3</v>
      </c>
      <c r="AB45" s="18">
        <v>105</v>
      </c>
      <c r="AC45" s="18">
        <v>151</v>
      </c>
      <c r="AD45" s="18">
        <v>194</v>
      </c>
      <c r="AE45" s="26">
        <f t="shared" si="12"/>
        <v>208.98876404494382</v>
      </c>
      <c r="AF45" s="26">
        <f t="shared" si="13"/>
        <v>45.9</v>
      </c>
      <c r="AG45" s="26">
        <f t="shared" si="14"/>
        <v>76.099999999999994</v>
      </c>
    </row>
    <row r="46" spans="2:33" x14ac:dyDescent="0.4">
      <c r="B46" s="1272"/>
      <c r="C46" s="18">
        <v>7</v>
      </c>
      <c r="D46" s="18">
        <v>159</v>
      </c>
      <c r="E46" s="18">
        <v>175</v>
      </c>
      <c r="F46" s="18">
        <v>192</v>
      </c>
      <c r="G46" s="26">
        <f t="shared" si="0"/>
        <v>210.90909090909091</v>
      </c>
      <c r="H46" s="26">
        <f t="shared" si="1"/>
        <v>17.2</v>
      </c>
      <c r="I46" s="18">
        <f t="shared" si="2"/>
        <v>75.3</v>
      </c>
      <c r="J46" s="18">
        <v>153</v>
      </c>
      <c r="K46" s="18">
        <v>176</v>
      </c>
      <c r="L46" s="18">
        <v>199</v>
      </c>
      <c r="M46" s="26">
        <f t="shared" si="3"/>
        <v>210</v>
      </c>
      <c r="N46" s="26">
        <f t="shared" si="4"/>
        <v>23.1</v>
      </c>
      <c r="O46" s="18">
        <f t="shared" si="5"/>
        <v>78</v>
      </c>
      <c r="P46" s="18">
        <v>146</v>
      </c>
      <c r="Q46" s="18">
        <v>177</v>
      </c>
      <c r="R46" s="18">
        <v>206</v>
      </c>
      <c r="S46" s="26">
        <f t="shared" si="6"/>
        <v>209</v>
      </c>
      <c r="T46" s="26">
        <f t="shared" si="7"/>
        <v>29.099999999999998</v>
      </c>
      <c r="U46" s="18">
        <f t="shared" si="8"/>
        <v>80.800000000000011</v>
      </c>
      <c r="V46" s="18">
        <v>139</v>
      </c>
      <c r="W46" s="18">
        <v>177</v>
      </c>
      <c r="X46" s="18">
        <v>213</v>
      </c>
      <c r="Y46" s="26">
        <f t="shared" si="9"/>
        <v>209.18918918918919</v>
      </c>
      <c r="Z46" s="26">
        <f t="shared" si="10"/>
        <v>34.699999999999996</v>
      </c>
      <c r="AA46" s="18">
        <f t="shared" si="11"/>
        <v>83.5</v>
      </c>
      <c r="AB46" s="18">
        <v>131</v>
      </c>
      <c r="AC46" s="18">
        <v>178</v>
      </c>
      <c r="AD46" s="18">
        <v>221</v>
      </c>
      <c r="AE46" s="26">
        <f t="shared" si="12"/>
        <v>208.66666666666666</v>
      </c>
      <c r="AF46" s="26">
        <f t="shared" si="13"/>
        <v>40.699999999999996</v>
      </c>
      <c r="AG46" s="26">
        <f t="shared" si="14"/>
        <v>86.7</v>
      </c>
    </row>
    <row r="47" spans="2:33" x14ac:dyDescent="0.4">
      <c r="B47" s="1272"/>
      <c r="C47" s="18">
        <v>8</v>
      </c>
      <c r="D47" s="18">
        <v>185</v>
      </c>
      <c r="E47" s="18">
        <v>202</v>
      </c>
      <c r="F47" s="18">
        <v>218</v>
      </c>
      <c r="G47" s="26">
        <f t="shared" si="0"/>
        <v>209.09090909090909</v>
      </c>
      <c r="H47" s="26">
        <f t="shared" si="1"/>
        <v>15.1</v>
      </c>
      <c r="I47" s="18">
        <f t="shared" si="2"/>
        <v>85.5</v>
      </c>
      <c r="J47" s="18">
        <v>178</v>
      </c>
      <c r="K47" s="18">
        <v>203</v>
      </c>
      <c r="L47" s="18">
        <v>226</v>
      </c>
      <c r="M47" s="26">
        <f t="shared" si="3"/>
        <v>208.75</v>
      </c>
      <c r="N47" s="26">
        <f t="shared" si="4"/>
        <v>21.2</v>
      </c>
      <c r="O47" s="18">
        <f t="shared" si="5"/>
        <v>88.6</v>
      </c>
      <c r="P47" s="18">
        <v>170</v>
      </c>
      <c r="Q47" s="18">
        <v>204</v>
      </c>
      <c r="R47" s="18">
        <v>234</v>
      </c>
      <c r="S47" s="26">
        <f t="shared" si="6"/>
        <v>208.125</v>
      </c>
      <c r="T47" s="26">
        <f t="shared" si="7"/>
        <v>27.400000000000002</v>
      </c>
      <c r="U47" s="18">
        <f t="shared" si="8"/>
        <v>91.8</v>
      </c>
      <c r="V47" s="18">
        <v>162</v>
      </c>
      <c r="W47" s="18">
        <v>204</v>
      </c>
      <c r="X47" s="18">
        <v>243</v>
      </c>
      <c r="Y47" s="26">
        <f t="shared" si="9"/>
        <v>208.88888888888889</v>
      </c>
      <c r="Z47" s="26">
        <f t="shared" si="10"/>
        <v>33.300000000000004</v>
      </c>
      <c r="AA47" s="18">
        <f t="shared" si="11"/>
        <v>95.3</v>
      </c>
      <c r="AB47" s="18">
        <v>152</v>
      </c>
      <c r="AC47" s="18">
        <v>205</v>
      </c>
      <c r="AD47" s="18">
        <v>251</v>
      </c>
      <c r="AE47" s="26">
        <f t="shared" si="12"/>
        <v>207.87878787878788</v>
      </c>
      <c r="AF47" s="26">
        <f t="shared" si="13"/>
        <v>39.4</v>
      </c>
      <c r="AG47" s="26">
        <f t="shared" si="14"/>
        <v>98.4</v>
      </c>
    </row>
    <row r="48" spans="2:33" x14ac:dyDescent="0.4">
      <c r="B48" s="1273"/>
      <c r="C48" s="20">
        <v>9</v>
      </c>
      <c r="D48" s="20">
        <v>210</v>
      </c>
      <c r="E48" s="20">
        <v>229</v>
      </c>
      <c r="F48" s="20">
        <v>247</v>
      </c>
      <c r="G48" s="27">
        <f t="shared" si="0"/>
        <v>209.18918918918919</v>
      </c>
      <c r="H48" s="27">
        <f t="shared" si="1"/>
        <v>15</v>
      </c>
      <c r="I48" s="20">
        <f t="shared" si="2"/>
        <v>96.899999999999991</v>
      </c>
      <c r="J48" s="20">
        <v>202</v>
      </c>
      <c r="K48" s="20">
        <v>230</v>
      </c>
      <c r="L48" s="20">
        <v>256</v>
      </c>
      <c r="M48" s="27">
        <f t="shared" si="3"/>
        <v>208.88888888888889</v>
      </c>
      <c r="N48" s="27">
        <f t="shared" si="4"/>
        <v>21.099999999999998</v>
      </c>
      <c r="O48" s="20">
        <f t="shared" si="5"/>
        <v>100.4</v>
      </c>
      <c r="P48" s="20">
        <v>193</v>
      </c>
      <c r="Q48" s="20">
        <v>231</v>
      </c>
      <c r="R48" s="20">
        <v>265</v>
      </c>
      <c r="S48" s="27">
        <f t="shared" si="6"/>
        <v>208.33333333333334</v>
      </c>
      <c r="T48" s="27">
        <f t="shared" si="7"/>
        <v>27.200000000000003</v>
      </c>
      <c r="U48" s="20">
        <f t="shared" si="8"/>
        <v>103.89999999999999</v>
      </c>
      <c r="V48" s="20">
        <v>184</v>
      </c>
      <c r="W48" s="20">
        <v>232</v>
      </c>
      <c r="X48" s="20">
        <v>274</v>
      </c>
      <c r="Y48" s="27">
        <f t="shared" si="9"/>
        <v>208</v>
      </c>
      <c r="Z48" s="27">
        <f t="shared" si="10"/>
        <v>32.800000000000004</v>
      </c>
      <c r="AA48" s="20">
        <f t="shared" si="11"/>
        <v>107.5</v>
      </c>
      <c r="AB48" s="20">
        <v>174</v>
      </c>
      <c r="AC48" s="20">
        <v>233</v>
      </c>
      <c r="AD48" s="20">
        <v>282</v>
      </c>
      <c r="AE48" s="27">
        <f t="shared" si="12"/>
        <v>207.22222222222223</v>
      </c>
      <c r="AF48" s="27">
        <f t="shared" si="13"/>
        <v>38.299999999999997</v>
      </c>
      <c r="AG48" s="27">
        <f t="shared" si="14"/>
        <v>110.60000000000001</v>
      </c>
    </row>
    <row r="49" spans="2:33" x14ac:dyDescent="0.4">
      <c r="B49" s="1271" t="s">
        <v>228</v>
      </c>
      <c r="C49" s="22">
        <v>5</v>
      </c>
      <c r="D49" s="22">
        <v>103</v>
      </c>
      <c r="E49" s="22">
        <v>124</v>
      </c>
      <c r="F49" s="16">
        <v>140</v>
      </c>
      <c r="G49" s="25">
        <f t="shared" si="0"/>
        <v>205.94594594594594</v>
      </c>
      <c r="H49" s="25">
        <f t="shared" si="1"/>
        <v>26.400000000000002</v>
      </c>
      <c r="I49" s="22">
        <f t="shared" si="2"/>
        <v>54.900000000000006</v>
      </c>
      <c r="J49" s="22">
        <v>95</v>
      </c>
      <c r="K49" s="22">
        <v>125</v>
      </c>
      <c r="L49" s="16">
        <v>147</v>
      </c>
      <c r="M49" s="25">
        <f t="shared" si="3"/>
        <v>205.38461538461539</v>
      </c>
      <c r="N49" s="25">
        <f t="shared" si="4"/>
        <v>35.4</v>
      </c>
      <c r="O49" s="22">
        <f t="shared" si="5"/>
        <v>57.599999999999994</v>
      </c>
      <c r="P49" s="22">
        <v>86</v>
      </c>
      <c r="Q49" s="22">
        <v>126</v>
      </c>
      <c r="R49" s="16">
        <v>154</v>
      </c>
      <c r="S49" s="25">
        <f t="shared" si="6"/>
        <v>204.70588235294116</v>
      </c>
      <c r="T49" s="25">
        <f t="shared" si="7"/>
        <v>44.2</v>
      </c>
      <c r="U49" s="22">
        <f t="shared" si="8"/>
        <v>60.4</v>
      </c>
      <c r="V49" s="22">
        <v>77</v>
      </c>
      <c r="W49" s="22">
        <v>127</v>
      </c>
      <c r="X49" s="16">
        <v>160</v>
      </c>
      <c r="Y49" s="25">
        <f t="shared" si="9"/>
        <v>203.85542168674698</v>
      </c>
      <c r="Z49" s="25">
        <f t="shared" si="10"/>
        <v>51.9</v>
      </c>
      <c r="AA49" s="22">
        <f t="shared" si="11"/>
        <v>62.7</v>
      </c>
      <c r="AB49" s="22">
        <v>62</v>
      </c>
      <c r="AC49" s="22">
        <v>128</v>
      </c>
      <c r="AD49" s="16">
        <v>167</v>
      </c>
      <c r="AE49" s="25">
        <f t="shared" si="12"/>
        <v>202.28571428571428</v>
      </c>
      <c r="AF49" s="25">
        <f t="shared" si="13"/>
        <v>62.9</v>
      </c>
      <c r="AG49" s="25">
        <f t="shared" si="14"/>
        <v>65.5</v>
      </c>
    </row>
    <row r="50" spans="2:33" x14ac:dyDescent="0.4">
      <c r="B50" s="1272"/>
      <c r="C50" s="18">
        <v>6</v>
      </c>
      <c r="D50" s="18">
        <v>129</v>
      </c>
      <c r="E50" s="18">
        <v>150</v>
      </c>
      <c r="F50" s="18">
        <v>165</v>
      </c>
      <c r="G50" s="26">
        <f t="shared" si="0"/>
        <v>205</v>
      </c>
      <c r="H50" s="26">
        <f t="shared" si="1"/>
        <v>21.8</v>
      </c>
      <c r="I50" s="18">
        <f t="shared" si="2"/>
        <v>64.7</v>
      </c>
      <c r="J50" s="18">
        <v>122</v>
      </c>
      <c r="K50" s="18">
        <v>151</v>
      </c>
      <c r="L50" s="18">
        <v>172</v>
      </c>
      <c r="M50" s="26">
        <f t="shared" si="3"/>
        <v>205.2</v>
      </c>
      <c r="N50" s="26">
        <f t="shared" si="4"/>
        <v>29.099999999999998</v>
      </c>
      <c r="O50" s="18">
        <f t="shared" si="5"/>
        <v>67.5</v>
      </c>
      <c r="P50" s="18">
        <v>113</v>
      </c>
      <c r="Q50" s="18">
        <v>152</v>
      </c>
      <c r="R50" s="18">
        <v>179</v>
      </c>
      <c r="S50" s="26">
        <f t="shared" si="6"/>
        <v>204.54545454545456</v>
      </c>
      <c r="T50" s="26">
        <f t="shared" si="7"/>
        <v>36.9</v>
      </c>
      <c r="U50" s="18">
        <f t="shared" si="8"/>
        <v>70.199999999999989</v>
      </c>
      <c r="V50" s="18">
        <v>103</v>
      </c>
      <c r="W50" s="18">
        <v>153</v>
      </c>
      <c r="X50" s="18">
        <v>186</v>
      </c>
      <c r="Y50" s="26">
        <f t="shared" si="9"/>
        <v>203.85542168674698</v>
      </c>
      <c r="Z50" s="26">
        <f t="shared" si="10"/>
        <v>44.6</v>
      </c>
      <c r="AA50" s="18">
        <f t="shared" si="11"/>
        <v>72.899999999999991</v>
      </c>
      <c r="AB50" s="18">
        <v>92</v>
      </c>
      <c r="AC50" s="18">
        <v>154</v>
      </c>
      <c r="AD50" s="18">
        <v>193</v>
      </c>
      <c r="AE50" s="26">
        <f t="shared" si="12"/>
        <v>203.16831683168317</v>
      </c>
      <c r="AF50" s="26">
        <f t="shared" si="13"/>
        <v>52.300000000000004</v>
      </c>
      <c r="AG50" s="26">
        <f t="shared" si="14"/>
        <v>75.7</v>
      </c>
    </row>
    <row r="51" spans="2:33" x14ac:dyDescent="0.4">
      <c r="B51" s="1272"/>
      <c r="C51" s="18">
        <v>7</v>
      </c>
      <c r="D51" s="18">
        <v>155</v>
      </c>
      <c r="E51" s="18">
        <v>186</v>
      </c>
      <c r="F51" s="18">
        <v>191</v>
      </c>
      <c r="G51" s="26">
        <f t="shared" si="0"/>
        <v>188.33333333333334</v>
      </c>
      <c r="H51" s="26">
        <f t="shared" si="1"/>
        <v>18.8</v>
      </c>
      <c r="I51" s="18">
        <f t="shared" si="2"/>
        <v>74.900000000000006</v>
      </c>
      <c r="J51" s="18">
        <v>147</v>
      </c>
      <c r="K51" s="18">
        <v>178</v>
      </c>
      <c r="L51" s="18">
        <v>198</v>
      </c>
      <c r="M51" s="26">
        <f t="shared" si="3"/>
        <v>203.52941176470588</v>
      </c>
      <c r="N51" s="26">
        <f t="shared" si="4"/>
        <v>25.8</v>
      </c>
      <c r="O51" s="18">
        <f t="shared" si="5"/>
        <v>77.600000000000009</v>
      </c>
      <c r="P51" s="18">
        <v>138</v>
      </c>
      <c r="Q51" s="18">
        <v>179</v>
      </c>
      <c r="R51" s="18">
        <v>205</v>
      </c>
      <c r="S51" s="26">
        <f t="shared" si="6"/>
        <v>203.28358208955223</v>
      </c>
      <c r="T51" s="26">
        <f t="shared" si="7"/>
        <v>32.700000000000003</v>
      </c>
      <c r="U51" s="18">
        <f t="shared" si="8"/>
        <v>80.400000000000006</v>
      </c>
      <c r="V51" s="18">
        <v>130</v>
      </c>
      <c r="W51" s="18">
        <v>180</v>
      </c>
      <c r="X51" s="18">
        <v>212</v>
      </c>
      <c r="Y51" s="26">
        <f t="shared" si="9"/>
        <v>203.41463414634146</v>
      </c>
      <c r="Z51" s="26">
        <f t="shared" si="10"/>
        <v>38.700000000000003</v>
      </c>
      <c r="AA51" s="18">
        <f t="shared" si="11"/>
        <v>83.1</v>
      </c>
      <c r="AB51" s="18">
        <v>118</v>
      </c>
      <c r="AC51" s="18">
        <v>181</v>
      </c>
      <c r="AD51" s="18">
        <v>219</v>
      </c>
      <c r="AE51" s="26">
        <f t="shared" si="12"/>
        <v>202.57425742574259</v>
      </c>
      <c r="AF51" s="26">
        <f t="shared" si="13"/>
        <v>46.1</v>
      </c>
      <c r="AG51" s="26">
        <f t="shared" si="14"/>
        <v>85.9</v>
      </c>
    </row>
    <row r="52" spans="2:33" x14ac:dyDescent="0.4">
      <c r="B52" s="1272"/>
      <c r="C52" s="18">
        <v>8</v>
      </c>
      <c r="D52" s="18">
        <v>181</v>
      </c>
      <c r="E52" s="18">
        <v>203</v>
      </c>
      <c r="F52" s="18">
        <v>218</v>
      </c>
      <c r="G52" s="26">
        <f t="shared" si="0"/>
        <v>204.32432432432432</v>
      </c>
      <c r="H52" s="26">
        <f t="shared" si="1"/>
        <v>17</v>
      </c>
      <c r="I52" s="18">
        <f t="shared" si="2"/>
        <v>85.5</v>
      </c>
      <c r="J52" s="18">
        <v>172</v>
      </c>
      <c r="K52" s="18">
        <v>204</v>
      </c>
      <c r="L52" s="18">
        <v>226</v>
      </c>
      <c r="M52" s="26">
        <f t="shared" si="3"/>
        <v>204.44444444444446</v>
      </c>
      <c r="N52" s="26">
        <f t="shared" si="4"/>
        <v>23.9</v>
      </c>
      <c r="O52" s="18">
        <f t="shared" si="5"/>
        <v>88.6</v>
      </c>
      <c r="P52" s="18">
        <v>162</v>
      </c>
      <c r="Q52" s="18">
        <v>205</v>
      </c>
      <c r="R52" s="18">
        <v>233</v>
      </c>
      <c r="S52" s="26">
        <f t="shared" si="6"/>
        <v>203.66197183098592</v>
      </c>
      <c r="T52" s="26">
        <f t="shared" si="7"/>
        <v>30.5</v>
      </c>
      <c r="U52" s="18">
        <f t="shared" si="8"/>
        <v>91.4</v>
      </c>
      <c r="V52" s="18">
        <v>153</v>
      </c>
      <c r="W52" s="18">
        <v>207</v>
      </c>
      <c r="X52" s="18">
        <v>241</v>
      </c>
      <c r="Y52" s="26">
        <f t="shared" si="9"/>
        <v>203.18181818181819</v>
      </c>
      <c r="Z52" s="26">
        <f t="shared" si="10"/>
        <v>36.5</v>
      </c>
      <c r="AA52" s="18">
        <f t="shared" si="11"/>
        <v>94.5</v>
      </c>
      <c r="AB52" s="18">
        <v>139</v>
      </c>
      <c r="AC52" s="18">
        <v>208</v>
      </c>
      <c r="AD52" s="18">
        <v>249</v>
      </c>
      <c r="AE52" s="26">
        <f t="shared" si="12"/>
        <v>202.36363636363637</v>
      </c>
      <c r="AF52" s="26">
        <f t="shared" si="13"/>
        <v>44.2</v>
      </c>
      <c r="AG52" s="26">
        <f t="shared" si="14"/>
        <v>97.6</v>
      </c>
    </row>
    <row r="53" spans="2:33" x14ac:dyDescent="0.4">
      <c r="B53" s="1273"/>
      <c r="C53" s="20">
        <v>9</v>
      </c>
      <c r="D53" s="20">
        <v>205</v>
      </c>
      <c r="E53" s="20">
        <v>231</v>
      </c>
      <c r="F53" s="20">
        <v>246</v>
      </c>
      <c r="G53" s="27">
        <f t="shared" si="0"/>
        <v>201.95121951219511</v>
      </c>
      <c r="H53" s="27">
        <f t="shared" si="1"/>
        <v>16.7</v>
      </c>
      <c r="I53" s="20">
        <f t="shared" si="2"/>
        <v>96.5</v>
      </c>
      <c r="J53" s="20">
        <v>195</v>
      </c>
      <c r="K53" s="20">
        <v>232</v>
      </c>
      <c r="L53" s="20">
        <v>255</v>
      </c>
      <c r="M53" s="27">
        <f t="shared" si="3"/>
        <v>203</v>
      </c>
      <c r="N53" s="27">
        <f t="shared" si="4"/>
        <v>23.5</v>
      </c>
      <c r="O53" s="20">
        <f t="shared" si="5"/>
        <v>100</v>
      </c>
      <c r="P53" s="20">
        <v>183</v>
      </c>
      <c r="Q53" s="20">
        <v>234</v>
      </c>
      <c r="R53" s="20">
        <v>264</v>
      </c>
      <c r="S53" s="27">
        <f t="shared" si="6"/>
        <v>202.22222222222223</v>
      </c>
      <c r="T53" s="27">
        <f t="shared" si="7"/>
        <v>30.7</v>
      </c>
      <c r="U53" s="20">
        <f t="shared" si="8"/>
        <v>103.49999999999999</v>
      </c>
      <c r="V53" s="20">
        <v>171</v>
      </c>
      <c r="W53" s="20">
        <v>135</v>
      </c>
      <c r="X53" s="20">
        <v>272</v>
      </c>
      <c r="Y53" s="27">
        <f t="shared" si="9"/>
        <v>255.76642335766422</v>
      </c>
      <c r="Z53" s="27">
        <f t="shared" si="10"/>
        <v>50.4</v>
      </c>
      <c r="AA53" s="20">
        <f t="shared" si="11"/>
        <v>106.69999999999999</v>
      </c>
      <c r="AB53" s="20">
        <v>158</v>
      </c>
      <c r="AC53" s="20">
        <v>237</v>
      </c>
      <c r="AD53" s="20">
        <v>280</v>
      </c>
      <c r="AE53" s="27">
        <f t="shared" si="12"/>
        <v>201.14754098360658</v>
      </c>
      <c r="AF53" s="27">
        <f t="shared" si="13"/>
        <v>43.6</v>
      </c>
      <c r="AG53" s="27">
        <f t="shared" si="14"/>
        <v>109.80000000000001</v>
      </c>
    </row>
    <row r="54" spans="2:33" x14ac:dyDescent="0.4">
      <c r="B54" s="1271" t="s">
        <v>229</v>
      </c>
      <c r="C54" s="22">
        <v>5</v>
      </c>
      <c r="D54" s="22">
        <v>99</v>
      </c>
      <c r="E54" s="22">
        <v>125</v>
      </c>
      <c r="F54" s="16">
        <v>140</v>
      </c>
      <c r="G54" s="25">
        <f t="shared" si="0"/>
        <v>201.95121951219511</v>
      </c>
      <c r="H54" s="25">
        <f t="shared" si="1"/>
        <v>29.299999999999997</v>
      </c>
      <c r="I54" s="22">
        <f t="shared" si="2"/>
        <v>54.900000000000006</v>
      </c>
      <c r="J54" s="22">
        <v>90</v>
      </c>
      <c r="K54" s="22">
        <v>126</v>
      </c>
      <c r="L54" s="16">
        <v>146</v>
      </c>
      <c r="M54" s="25">
        <f t="shared" si="3"/>
        <v>201.42857142857144</v>
      </c>
      <c r="N54" s="25">
        <f t="shared" si="4"/>
        <v>38.4</v>
      </c>
      <c r="O54" s="22">
        <f t="shared" si="5"/>
        <v>57.3</v>
      </c>
      <c r="P54" s="22">
        <v>78</v>
      </c>
      <c r="Q54" s="22">
        <v>127</v>
      </c>
      <c r="R54" s="16">
        <v>152</v>
      </c>
      <c r="S54" s="25">
        <f t="shared" si="6"/>
        <v>200.27027027027026</v>
      </c>
      <c r="T54" s="25">
        <f t="shared" si="7"/>
        <v>48.699999999999996</v>
      </c>
      <c r="U54" s="22">
        <f t="shared" si="8"/>
        <v>59.599999999999994</v>
      </c>
      <c r="V54" s="22">
        <v>67</v>
      </c>
      <c r="W54" s="22">
        <v>129</v>
      </c>
      <c r="X54" s="16">
        <v>159</v>
      </c>
      <c r="Y54" s="25">
        <f t="shared" si="9"/>
        <v>199.56521739130434</v>
      </c>
      <c r="Z54" s="25">
        <f t="shared" si="10"/>
        <v>57.9</v>
      </c>
      <c r="AA54" s="22">
        <f t="shared" si="11"/>
        <v>62.4</v>
      </c>
      <c r="AB54" s="22">
        <v>39</v>
      </c>
      <c r="AC54" s="22">
        <v>130</v>
      </c>
      <c r="AD54" s="16">
        <v>165</v>
      </c>
      <c r="AE54" s="25">
        <f t="shared" si="12"/>
        <v>196.66666666666666</v>
      </c>
      <c r="AF54" s="25">
        <f t="shared" si="13"/>
        <v>76.400000000000006</v>
      </c>
      <c r="AG54" s="25">
        <f t="shared" si="14"/>
        <v>64.7</v>
      </c>
    </row>
    <row r="55" spans="2:33" x14ac:dyDescent="0.4">
      <c r="B55" s="1272"/>
      <c r="C55" s="18">
        <v>6</v>
      </c>
      <c r="D55" s="18">
        <v>125</v>
      </c>
      <c r="E55" s="18">
        <v>151</v>
      </c>
      <c r="F55" s="18">
        <v>164</v>
      </c>
      <c r="G55" s="26">
        <f t="shared" si="0"/>
        <v>200</v>
      </c>
      <c r="H55" s="26">
        <f t="shared" si="1"/>
        <v>23.799999999999997</v>
      </c>
      <c r="I55" s="18">
        <f t="shared" si="2"/>
        <v>64.3</v>
      </c>
      <c r="J55" s="18">
        <v>116</v>
      </c>
      <c r="K55" s="18">
        <v>152</v>
      </c>
      <c r="L55" s="18">
        <v>171</v>
      </c>
      <c r="M55" s="26">
        <f t="shared" si="3"/>
        <v>200.72727272727272</v>
      </c>
      <c r="N55" s="26">
        <f t="shared" si="4"/>
        <v>32.200000000000003</v>
      </c>
      <c r="O55" s="18">
        <f t="shared" si="5"/>
        <v>67.100000000000009</v>
      </c>
      <c r="P55" s="18">
        <v>105</v>
      </c>
      <c r="Q55" s="18">
        <v>154</v>
      </c>
      <c r="R55" s="18">
        <v>178</v>
      </c>
      <c r="S55" s="26">
        <f t="shared" si="6"/>
        <v>199.72602739726028</v>
      </c>
      <c r="T55" s="26">
        <f t="shared" si="7"/>
        <v>41</v>
      </c>
      <c r="U55" s="18">
        <f t="shared" si="8"/>
        <v>69.8</v>
      </c>
      <c r="V55" s="18">
        <v>94</v>
      </c>
      <c r="W55" s="18">
        <v>155</v>
      </c>
      <c r="X55" s="18">
        <v>184</v>
      </c>
      <c r="Y55" s="26">
        <f t="shared" si="9"/>
        <v>199.33333333333334</v>
      </c>
      <c r="Z55" s="26">
        <f t="shared" si="10"/>
        <v>48.9</v>
      </c>
      <c r="AA55" s="18">
        <f t="shared" si="11"/>
        <v>72.2</v>
      </c>
      <c r="AB55" s="18">
        <v>77</v>
      </c>
      <c r="AC55" s="18">
        <v>156</v>
      </c>
      <c r="AD55" s="18">
        <v>191</v>
      </c>
      <c r="AE55" s="26">
        <f t="shared" si="12"/>
        <v>198.42105263157896</v>
      </c>
      <c r="AF55" s="26">
        <f t="shared" si="13"/>
        <v>59.699999999999996</v>
      </c>
      <c r="AG55" s="26">
        <f t="shared" si="14"/>
        <v>74.900000000000006</v>
      </c>
    </row>
    <row r="56" spans="2:33" x14ac:dyDescent="0.4">
      <c r="B56" s="1272"/>
      <c r="C56" s="18">
        <v>7</v>
      </c>
      <c r="D56" s="18">
        <v>150</v>
      </c>
      <c r="E56" s="18">
        <v>178</v>
      </c>
      <c r="F56" s="18">
        <v>191</v>
      </c>
      <c r="G56" s="26">
        <f t="shared" si="0"/>
        <v>199.02439024390245</v>
      </c>
      <c r="H56" s="26">
        <f t="shared" si="1"/>
        <v>21.5</v>
      </c>
      <c r="I56" s="18">
        <f t="shared" si="2"/>
        <v>74.900000000000006</v>
      </c>
      <c r="J56" s="18">
        <v>141</v>
      </c>
      <c r="K56" s="18">
        <v>179</v>
      </c>
      <c r="L56" s="18">
        <v>197</v>
      </c>
      <c r="M56" s="26">
        <f t="shared" si="3"/>
        <v>199.28571428571428</v>
      </c>
      <c r="N56" s="26">
        <f t="shared" si="4"/>
        <v>28.4</v>
      </c>
      <c r="O56" s="18">
        <f t="shared" si="5"/>
        <v>77.3</v>
      </c>
      <c r="P56" s="18">
        <v>131</v>
      </c>
      <c r="Q56" s="18">
        <v>180</v>
      </c>
      <c r="R56" s="18">
        <v>204</v>
      </c>
      <c r="S56" s="26">
        <f t="shared" si="6"/>
        <v>199.72602739726028</v>
      </c>
      <c r="T56" s="26">
        <f t="shared" si="7"/>
        <v>35.799999999999997</v>
      </c>
      <c r="U56" s="18">
        <f t="shared" si="8"/>
        <v>80</v>
      </c>
      <c r="V56" s="18">
        <v>120</v>
      </c>
      <c r="W56" s="18">
        <v>182</v>
      </c>
      <c r="X56" s="18">
        <v>210</v>
      </c>
      <c r="Y56" s="26">
        <f t="shared" si="9"/>
        <v>198.66666666666666</v>
      </c>
      <c r="Z56" s="26">
        <f t="shared" si="10"/>
        <v>42.9</v>
      </c>
      <c r="AA56" s="18">
        <f t="shared" si="11"/>
        <v>82.399999999999991</v>
      </c>
      <c r="AB56" s="18">
        <v>105</v>
      </c>
      <c r="AC56" s="18">
        <v>183</v>
      </c>
      <c r="AD56" s="18">
        <v>217</v>
      </c>
      <c r="AE56" s="26">
        <f t="shared" si="12"/>
        <v>198.21428571428572</v>
      </c>
      <c r="AF56" s="26">
        <f t="shared" si="13"/>
        <v>51.6</v>
      </c>
      <c r="AG56" s="26">
        <f t="shared" si="14"/>
        <v>85.1</v>
      </c>
    </row>
    <row r="57" spans="2:33" x14ac:dyDescent="0.4">
      <c r="B57" s="1272"/>
      <c r="C57" s="18">
        <v>8</v>
      </c>
      <c r="D57" s="18">
        <v>176</v>
      </c>
      <c r="E57" s="18">
        <v>204</v>
      </c>
      <c r="F57" s="18">
        <v>217</v>
      </c>
      <c r="G57" s="26">
        <f t="shared" si="0"/>
        <v>199.02439024390245</v>
      </c>
      <c r="H57" s="26">
        <f t="shared" si="1"/>
        <v>18.899999999999999</v>
      </c>
      <c r="I57" s="18">
        <f t="shared" si="2"/>
        <v>85.1</v>
      </c>
      <c r="J57" s="18">
        <v>166</v>
      </c>
      <c r="K57" s="18">
        <v>206</v>
      </c>
      <c r="L57" s="18">
        <v>224</v>
      </c>
      <c r="M57" s="26">
        <f t="shared" si="3"/>
        <v>198.62068965517241</v>
      </c>
      <c r="N57" s="26">
        <f t="shared" si="4"/>
        <v>25.900000000000002</v>
      </c>
      <c r="O57" s="18">
        <f t="shared" si="5"/>
        <v>87.8</v>
      </c>
      <c r="P57" s="18">
        <v>155</v>
      </c>
      <c r="Q57" s="18">
        <v>207</v>
      </c>
      <c r="R57" s="18">
        <v>231</v>
      </c>
      <c r="S57" s="26">
        <f t="shared" si="6"/>
        <v>198.94736842105263</v>
      </c>
      <c r="T57" s="26">
        <f t="shared" si="7"/>
        <v>32.9</v>
      </c>
      <c r="U57" s="18">
        <f t="shared" si="8"/>
        <v>90.600000000000009</v>
      </c>
      <c r="V57" s="18">
        <v>143</v>
      </c>
      <c r="W57" s="18">
        <v>209</v>
      </c>
      <c r="X57" s="18">
        <v>239</v>
      </c>
      <c r="Y57" s="26">
        <f t="shared" si="9"/>
        <v>198.75</v>
      </c>
      <c r="Z57" s="26">
        <f t="shared" si="10"/>
        <v>40.200000000000003</v>
      </c>
      <c r="AA57" s="18">
        <f t="shared" si="11"/>
        <v>93.7</v>
      </c>
      <c r="AB57" s="18">
        <v>126</v>
      </c>
      <c r="AC57" s="18">
        <v>210</v>
      </c>
      <c r="AD57" s="18">
        <v>247</v>
      </c>
      <c r="AE57" s="26">
        <f t="shared" si="12"/>
        <v>198.34710743801654</v>
      </c>
      <c r="AF57" s="26">
        <f t="shared" si="13"/>
        <v>49</v>
      </c>
      <c r="AG57" s="26">
        <f t="shared" si="14"/>
        <v>96.899999999999991</v>
      </c>
    </row>
    <row r="58" spans="2:33" x14ac:dyDescent="0.4">
      <c r="B58" s="1273"/>
      <c r="C58" s="20">
        <v>9</v>
      </c>
      <c r="D58" s="20">
        <v>200</v>
      </c>
      <c r="E58" s="20">
        <v>232</v>
      </c>
      <c r="F58" s="20">
        <v>245</v>
      </c>
      <c r="G58" s="27">
        <f t="shared" si="0"/>
        <v>197.33333333333334</v>
      </c>
      <c r="H58" s="27">
        <f t="shared" si="1"/>
        <v>18.399999999999999</v>
      </c>
      <c r="I58" s="20">
        <f t="shared" si="2"/>
        <v>96.1</v>
      </c>
      <c r="J58" s="20">
        <v>188</v>
      </c>
      <c r="K58" s="20">
        <v>234</v>
      </c>
      <c r="L58" s="20">
        <v>254</v>
      </c>
      <c r="M58" s="27">
        <f t="shared" si="3"/>
        <v>198.18181818181819</v>
      </c>
      <c r="N58" s="27">
        <f t="shared" si="4"/>
        <v>26</v>
      </c>
      <c r="O58" s="20">
        <f t="shared" si="5"/>
        <v>99.6</v>
      </c>
      <c r="P58" s="20">
        <v>173</v>
      </c>
      <c r="Q58" s="20">
        <v>236</v>
      </c>
      <c r="R58" s="20">
        <v>261</v>
      </c>
      <c r="S58" s="27">
        <f t="shared" si="6"/>
        <v>197.04545454545456</v>
      </c>
      <c r="T58" s="27">
        <f t="shared" si="7"/>
        <v>33.700000000000003</v>
      </c>
      <c r="U58" s="20">
        <f t="shared" si="8"/>
        <v>102.4</v>
      </c>
      <c r="V58" s="20">
        <v>159</v>
      </c>
      <c r="W58" s="20">
        <v>238</v>
      </c>
      <c r="X58" s="20">
        <v>269</v>
      </c>
      <c r="Y58" s="27">
        <f t="shared" si="9"/>
        <v>196.90909090909091</v>
      </c>
      <c r="Z58" s="27">
        <f t="shared" si="10"/>
        <v>40.9</v>
      </c>
      <c r="AA58" s="20">
        <f t="shared" si="11"/>
        <v>105.5</v>
      </c>
      <c r="AB58" s="20">
        <v>143</v>
      </c>
      <c r="AC58" s="20">
        <v>240</v>
      </c>
      <c r="AD58" s="20">
        <v>276</v>
      </c>
      <c r="AE58" s="27">
        <f t="shared" si="12"/>
        <v>196.24060150375939</v>
      </c>
      <c r="AF58" s="27">
        <f t="shared" si="13"/>
        <v>48.199999999999996</v>
      </c>
      <c r="AG58" s="27">
        <f t="shared" si="14"/>
        <v>108.2</v>
      </c>
    </row>
    <row r="59" spans="2:33" x14ac:dyDescent="0.4">
      <c r="B59" s="1271" t="s">
        <v>230</v>
      </c>
      <c r="C59" s="22">
        <v>5</v>
      </c>
      <c r="D59" s="22">
        <v>95</v>
      </c>
      <c r="E59" s="22">
        <v>126</v>
      </c>
      <c r="F59" s="16">
        <v>138</v>
      </c>
      <c r="G59" s="25">
        <f t="shared" si="0"/>
        <v>196.74418604651163</v>
      </c>
      <c r="H59" s="25">
        <f t="shared" si="1"/>
        <v>31.2</v>
      </c>
      <c r="I59" s="22">
        <f t="shared" si="2"/>
        <v>54.1</v>
      </c>
      <c r="J59" s="22">
        <v>85</v>
      </c>
      <c r="K59" s="22">
        <v>128</v>
      </c>
      <c r="L59" s="16">
        <v>144</v>
      </c>
      <c r="M59" s="25">
        <f t="shared" si="3"/>
        <v>196.27118644067798</v>
      </c>
      <c r="N59" s="25">
        <f t="shared" si="4"/>
        <v>41</v>
      </c>
      <c r="O59" s="22">
        <f t="shared" si="5"/>
        <v>56.499999999999993</v>
      </c>
      <c r="P59" s="22">
        <v>71</v>
      </c>
      <c r="Q59" s="22">
        <v>129</v>
      </c>
      <c r="R59" s="16">
        <v>150</v>
      </c>
      <c r="S59" s="25">
        <f t="shared" si="6"/>
        <v>195.9493670886076</v>
      </c>
      <c r="T59" s="25">
        <f t="shared" si="7"/>
        <v>52.7</v>
      </c>
      <c r="U59" s="22">
        <f t="shared" si="8"/>
        <v>58.8</v>
      </c>
      <c r="V59" s="22">
        <v>56</v>
      </c>
      <c r="W59" s="22">
        <v>130</v>
      </c>
      <c r="X59" s="16">
        <v>157</v>
      </c>
      <c r="Y59" s="25">
        <f t="shared" si="9"/>
        <v>196.03960396039605</v>
      </c>
      <c r="Z59" s="25">
        <f t="shared" si="10"/>
        <v>64.3</v>
      </c>
      <c r="AA59" s="22">
        <f t="shared" si="11"/>
        <v>61.6</v>
      </c>
      <c r="AB59" s="22">
        <v>9</v>
      </c>
      <c r="AC59" s="22">
        <v>131</v>
      </c>
      <c r="AD59" s="16">
        <v>163</v>
      </c>
      <c r="AE59" s="25">
        <f t="shared" si="12"/>
        <v>192.46753246753246</v>
      </c>
      <c r="AF59" s="25">
        <f t="shared" si="13"/>
        <v>94.5</v>
      </c>
      <c r="AG59" s="25">
        <f t="shared" si="14"/>
        <v>63.9</v>
      </c>
    </row>
    <row r="60" spans="2:33" x14ac:dyDescent="0.4">
      <c r="B60" s="1272"/>
      <c r="C60" s="18">
        <v>6</v>
      </c>
      <c r="D60" s="18">
        <v>121</v>
      </c>
      <c r="E60" s="18">
        <v>152</v>
      </c>
      <c r="F60" s="18">
        <v>163</v>
      </c>
      <c r="G60" s="26">
        <f t="shared" si="0"/>
        <v>195.71428571428572</v>
      </c>
      <c r="H60" s="26">
        <f t="shared" si="1"/>
        <v>25.8</v>
      </c>
      <c r="I60" s="18">
        <f t="shared" si="2"/>
        <v>63.9</v>
      </c>
      <c r="J60" s="18">
        <v>111</v>
      </c>
      <c r="K60" s="18">
        <v>154</v>
      </c>
      <c r="L60" s="18">
        <v>169</v>
      </c>
      <c r="M60" s="26">
        <f t="shared" si="3"/>
        <v>195.51724137931035</v>
      </c>
      <c r="N60" s="26">
        <f t="shared" si="4"/>
        <v>34.300000000000004</v>
      </c>
      <c r="O60" s="18">
        <f t="shared" si="5"/>
        <v>66.3</v>
      </c>
      <c r="P60" s="18">
        <v>98</v>
      </c>
      <c r="Q60" s="18">
        <v>155</v>
      </c>
      <c r="R60" s="18">
        <v>176</v>
      </c>
      <c r="S60" s="26">
        <f t="shared" si="6"/>
        <v>196.15384615384616</v>
      </c>
      <c r="T60" s="26">
        <f t="shared" si="7"/>
        <v>44.3</v>
      </c>
      <c r="U60" s="18">
        <f t="shared" si="8"/>
        <v>69</v>
      </c>
      <c r="V60" s="18">
        <v>84</v>
      </c>
      <c r="W60" s="18">
        <v>157</v>
      </c>
      <c r="X60" s="18">
        <v>182</v>
      </c>
      <c r="Y60" s="26">
        <f t="shared" si="9"/>
        <v>195.30612244897958</v>
      </c>
      <c r="Z60" s="26">
        <f t="shared" si="10"/>
        <v>53.800000000000004</v>
      </c>
      <c r="AA60" s="18">
        <f t="shared" si="11"/>
        <v>71.399999999999991</v>
      </c>
      <c r="AB60" s="18">
        <v>60</v>
      </c>
      <c r="AC60" s="18">
        <v>158</v>
      </c>
      <c r="AD60" s="18">
        <v>189</v>
      </c>
      <c r="AE60" s="26">
        <f t="shared" si="12"/>
        <v>194.41860465116278</v>
      </c>
      <c r="AF60" s="26">
        <f t="shared" si="13"/>
        <v>68.300000000000011</v>
      </c>
      <c r="AG60" s="26">
        <f t="shared" si="14"/>
        <v>74.099999999999994</v>
      </c>
    </row>
    <row r="61" spans="2:33" x14ac:dyDescent="0.4">
      <c r="B61" s="1272"/>
      <c r="C61" s="18">
        <v>7</v>
      </c>
      <c r="D61" s="18">
        <v>147</v>
      </c>
      <c r="E61" s="18">
        <v>179</v>
      </c>
      <c r="F61" s="18">
        <v>190</v>
      </c>
      <c r="G61" s="26">
        <f t="shared" si="0"/>
        <v>195.34883720930233</v>
      </c>
      <c r="H61" s="26">
        <f t="shared" si="1"/>
        <v>22.6</v>
      </c>
      <c r="I61" s="18">
        <f t="shared" si="2"/>
        <v>74.5</v>
      </c>
      <c r="J61" s="18">
        <v>136</v>
      </c>
      <c r="K61" s="18">
        <v>180</v>
      </c>
      <c r="L61" s="18">
        <v>196</v>
      </c>
      <c r="M61" s="26">
        <f t="shared" si="3"/>
        <v>196</v>
      </c>
      <c r="N61" s="26">
        <f t="shared" si="4"/>
        <v>30.599999999999998</v>
      </c>
      <c r="O61" s="18">
        <f t="shared" si="5"/>
        <v>76.900000000000006</v>
      </c>
      <c r="P61" s="18">
        <v>124</v>
      </c>
      <c r="Q61" s="18">
        <v>182</v>
      </c>
      <c r="R61" s="18">
        <v>202</v>
      </c>
      <c r="S61" s="26">
        <f t="shared" si="6"/>
        <v>195.38461538461539</v>
      </c>
      <c r="T61" s="26">
        <f t="shared" si="7"/>
        <v>38.6</v>
      </c>
      <c r="U61" s="18">
        <f t="shared" si="8"/>
        <v>79.2</v>
      </c>
      <c r="V61" s="18">
        <v>111</v>
      </c>
      <c r="W61" s="18">
        <v>183</v>
      </c>
      <c r="X61" s="18">
        <v>208</v>
      </c>
      <c r="Y61" s="26">
        <f t="shared" si="9"/>
        <v>195.46391752577318</v>
      </c>
      <c r="Z61" s="26">
        <f t="shared" si="10"/>
        <v>46.6</v>
      </c>
      <c r="AA61" s="18">
        <f t="shared" si="11"/>
        <v>81.599999999999994</v>
      </c>
      <c r="AB61" s="18">
        <v>93</v>
      </c>
      <c r="AC61" s="18">
        <v>185</v>
      </c>
      <c r="AD61" s="18">
        <v>214</v>
      </c>
      <c r="AE61" s="26">
        <f t="shared" si="12"/>
        <v>194.38016528925618</v>
      </c>
      <c r="AF61" s="26">
        <f t="shared" si="13"/>
        <v>56.499999999999993</v>
      </c>
      <c r="AG61" s="26">
        <f t="shared" si="14"/>
        <v>83.899999999999991</v>
      </c>
    </row>
    <row r="62" spans="2:33" x14ac:dyDescent="0.4">
      <c r="B62" s="1272"/>
      <c r="C62" s="18">
        <v>8</v>
      </c>
      <c r="D62" s="18">
        <v>173</v>
      </c>
      <c r="E62" s="18">
        <v>205</v>
      </c>
      <c r="F62" s="18">
        <v>216</v>
      </c>
      <c r="G62" s="26">
        <f t="shared" si="0"/>
        <v>195.34883720930233</v>
      </c>
      <c r="H62" s="26">
        <f t="shared" si="1"/>
        <v>19.900000000000002</v>
      </c>
      <c r="I62" s="18">
        <f t="shared" si="2"/>
        <v>84.7</v>
      </c>
      <c r="J62" s="18">
        <v>161</v>
      </c>
      <c r="K62" s="18">
        <v>207</v>
      </c>
      <c r="L62" s="18">
        <v>222</v>
      </c>
      <c r="M62" s="26">
        <f t="shared" si="3"/>
        <v>194.75409836065575</v>
      </c>
      <c r="N62" s="26">
        <f t="shared" si="4"/>
        <v>27.500000000000004</v>
      </c>
      <c r="O62" s="18">
        <f t="shared" si="5"/>
        <v>87.1</v>
      </c>
      <c r="P62" s="18">
        <v>147</v>
      </c>
      <c r="Q62" s="18">
        <v>209</v>
      </c>
      <c r="R62" s="18">
        <v>229</v>
      </c>
      <c r="S62" s="26">
        <f t="shared" si="6"/>
        <v>194.63414634146341</v>
      </c>
      <c r="T62" s="26">
        <f t="shared" si="7"/>
        <v>35.799999999999997</v>
      </c>
      <c r="U62" s="18">
        <f t="shared" si="8"/>
        <v>89.8</v>
      </c>
      <c r="V62" s="18">
        <v>134</v>
      </c>
      <c r="W62" s="18">
        <v>211</v>
      </c>
      <c r="X62" s="18">
        <v>236</v>
      </c>
      <c r="Y62" s="26">
        <f t="shared" si="9"/>
        <v>194.70588235294116</v>
      </c>
      <c r="Z62" s="26">
        <f t="shared" si="10"/>
        <v>43.2</v>
      </c>
      <c r="AA62" s="18">
        <f t="shared" si="11"/>
        <v>92.5</v>
      </c>
      <c r="AB62" s="18">
        <v>113</v>
      </c>
      <c r="AC62" s="18">
        <v>213</v>
      </c>
      <c r="AD62" s="18">
        <v>243</v>
      </c>
      <c r="AE62" s="26">
        <f t="shared" si="12"/>
        <v>193.84615384615384</v>
      </c>
      <c r="AF62" s="26">
        <f t="shared" si="13"/>
        <v>53.5</v>
      </c>
      <c r="AG62" s="26">
        <f t="shared" si="14"/>
        <v>95.3</v>
      </c>
    </row>
    <row r="63" spans="2:33" x14ac:dyDescent="0.4">
      <c r="B63" s="1273"/>
      <c r="C63" s="20">
        <v>9</v>
      </c>
      <c r="D63" s="20">
        <v>197</v>
      </c>
      <c r="E63" s="20">
        <v>233</v>
      </c>
      <c r="F63" s="20">
        <v>244</v>
      </c>
      <c r="G63" s="27">
        <f t="shared" si="0"/>
        <v>194.04255319148936</v>
      </c>
      <c r="H63" s="27">
        <f t="shared" si="1"/>
        <v>19.3</v>
      </c>
      <c r="I63" s="20">
        <f t="shared" si="2"/>
        <v>95.7</v>
      </c>
      <c r="J63" s="20">
        <v>183</v>
      </c>
      <c r="K63" s="20">
        <v>235</v>
      </c>
      <c r="L63" s="20">
        <v>252</v>
      </c>
      <c r="M63" s="27">
        <f t="shared" si="3"/>
        <v>194.78260869565219</v>
      </c>
      <c r="N63" s="27">
        <f t="shared" si="4"/>
        <v>27.400000000000002</v>
      </c>
      <c r="O63" s="20">
        <f t="shared" si="5"/>
        <v>98.8</v>
      </c>
      <c r="P63" s="20">
        <v>166</v>
      </c>
      <c r="Q63" s="20">
        <v>238</v>
      </c>
      <c r="R63" s="20">
        <v>259</v>
      </c>
      <c r="S63" s="27">
        <f t="shared" si="6"/>
        <v>193.54838709677421</v>
      </c>
      <c r="T63" s="27">
        <f t="shared" si="7"/>
        <v>35.9</v>
      </c>
      <c r="U63" s="20">
        <f t="shared" si="8"/>
        <v>101.6</v>
      </c>
      <c r="V63" s="20">
        <v>150</v>
      </c>
      <c r="W63" s="20">
        <v>240</v>
      </c>
      <c r="X63" s="20">
        <v>266</v>
      </c>
      <c r="Y63" s="27">
        <f t="shared" si="9"/>
        <v>193.44827586206895</v>
      </c>
      <c r="Z63" s="27">
        <f t="shared" si="10"/>
        <v>43.6</v>
      </c>
      <c r="AA63" s="20">
        <f t="shared" si="11"/>
        <v>104.3</v>
      </c>
      <c r="AB63" s="20">
        <v>130</v>
      </c>
      <c r="AC63" s="20">
        <v>242</v>
      </c>
      <c r="AD63" s="20">
        <v>272</v>
      </c>
      <c r="AE63" s="27">
        <f t="shared" si="12"/>
        <v>192.67605633802816</v>
      </c>
      <c r="AF63" s="27">
        <f t="shared" si="13"/>
        <v>52.2</v>
      </c>
      <c r="AG63" s="27">
        <f t="shared" si="14"/>
        <v>106.69999999999999</v>
      </c>
    </row>
    <row r="64" spans="2:33" x14ac:dyDescent="0.4">
      <c r="B64" s="1271" t="s">
        <v>231</v>
      </c>
      <c r="C64" s="22">
        <v>5</v>
      </c>
      <c r="D64" s="22">
        <v>92</v>
      </c>
      <c r="E64" s="22">
        <v>127</v>
      </c>
      <c r="F64" s="16">
        <v>137</v>
      </c>
      <c r="G64" s="25">
        <f t="shared" si="0"/>
        <v>193.33333333333334</v>
      </c>
      <c r="H64" s="25">
        <f t="shared" si="1"/>
        <v>32.800000000000004</v>
      </c>
      <c r="I64" s="22">
        <f t="shared" si="2"/>
        <v>53.7</v>
      </c>
      <c r="J64" s="22">
        <v>80</v>
      </c>
      <c r="K64" s="22">
        <v>129</v>
      </c>
      <c r="L64" s="16">
        <v>142</v>
      </c>
      <c r="M64" s="25">
        <f t="shared" si="3"/>
        <v>192.58064516129031</v>
      </c>
      <c r="N64" s="25">
        <f t="shared" si="4"/>
        <v>43.7</v>
      </c>
      <c r="O64" s="22">
        <f t="shared" si="5"/>
        <v>55.7</v>
      </c>
      <c r="P64" s="22">
        <v>63</v>
      </c>
      <c r="Q64" s="22">
        <v>130</v>
      </c>
      <c r="R64" s="16">
        <v>148</v>
      </c>
      <c r="S64" s="25">
        <f t="shared" si="6"/>
        <v>192.70588235294116</v>
      </c>
      <c r="T64" s="25">
        <f t="shared" si="7"/>
        <v>57.4</v>
      </c>
      <c r="U64" s="22">
        <f t="shared" si="8"/>
        <v>57.999999999999993</v>
      </c>
      <c r="V64" s="22">
        <v>45</v>
      </c>
      <c r="W64" s="22">
        <v>132</v>
      </c>
      <c r="X64" s="16">
        <v>154</v>
      </c>
      <c r="Y64" s="25">
        <f t="shared" si="9"/>
        <v>192.11009174311926</v>
      </c>
      <c r="Z64" s="25">
        <f t="shared" si="10"/>
        <v>70.8</v>
      </c>
      <c r="AA64" s="22">
        <f t="shared" si="11"/>
        <v>60.4</v>
      </c>
      <c r="AB64" s="22">
        <v>-26</v>
      </c>
      <c r="AC64" s="22">
        <v>133</v>
      </c>
      <c r="AD64" s="16">
        <v>160</v>
      </c>
      <c r="AE64" s="25">
        <f t="shared" si="12"/>
        <v>188.70967741935485</v>
      </c>
      <c r="AF64" s="25">
        <f t="shared" si="13"/>
        <v>116.3</v>
      </c>
      <c r="AG64" s="25">
        <f t="shared" si="14"/>
        <v>62.7</v>
      </c>
    </row>
    <row r="65" spans="2:33" x14ac:dyDescent="0.4">
      <c r="B65" s="1272"/>
      <c r="C65" s="18">
        <v>6</v>
      </c>
      <c r="D65" s="18">
        <v>118</v>
      </c>
      <c r="E65" s="18">
        <v>153</v>
      </c>
      <c r="F65" s="18">
        <v>162</v>
      </c>
      <c r="G65" s="26">
        <f t="shared" si="0"/>
        <v>192.27272727272728</v>
      </c>
      <c r="H65" s="26">
        <f t="shared" si="1"/>
        <v>27.200000000000003</v>
      </c>
      <c r="I65" s="18">
        <f t="shared" si="2"/>
        <v>63.5</v>
      </c>
      <c r="J65" s="18">
        <v>107</v>
      </c>
      <c r="K65" s="18">
        <v>155</v>
      </c>
      <c r="L65" s="18">
        <v>167</v>
      </c>
      <c r="M65" s="26">
        <f t="shared" si="3"/>
        <v>192</v>
      </c>
      <c r="N65" s="26">
        <f t="shared" si="4"/>
        <v>35.9</v>
      </c>
      <c r="O65" s="18">
        <f t="shared" si="5"/>
        <v>65.5</v>
      </c>
      <c r="P65" s="18">
        <v>91</v>
      </c>
      <c r="Q65" s="18">
        <v>157</v>
      </c>
      <c r="R65" s="18">
        <v>173</v>
      </c>
      <c r="S65" s="26">
        <f t="shared" si="6"/>
        <v>191.70731707317074</v>
      </c>
      <c r="T65" s="26">
        <f t="shared" si="7"/>
        <v>47.4</v>
      </c>
      <c r="U65" s="18">
        <f t="shared" si="8"/>
        <v>67.800000000000011</v>
      </c>
      <c r="V65" s="18">
        <v>75</v>
      </c>
      <c r="W65" s="18">
        <v>158</v>
      </c>
      <c r="X65" s="18">
        <v>79</v>
      </c>
      <c r="Y65" s="26">
        <f t="shared" si="9"/>
        <v>122.89156626506023</v>
      </c>
      <c r="Z65" s="26">
        <f t="shared" si="10"/>
        <v>52.5</v>
      </c>
      <c r="AA65" s="18">
        <f t="shared" si="11"/>
        <v>62</v>
      </c>
      <c r="AB65" s="18">
        <v>32</v>
      </c>
      <c r="AC65" s="18">
        <v>160</v>
      </c>
      <c r="AD65" s="18">
        <v>185</v>
      </c>
      <c r="AE65" s="26">
        <f t="shared" si="12"/>
        <v>189.80392156862746</v>
      </c>
      <c r="AF65" s="26">
        <f t="shared" si="13"/>
        <v>82.699999999999989</v>
      </c>
      <c r="AG65" s="26">
        <f t="shared" si="14"/>
        <v>72.5</v>
      </c>
    </row>
    <row r="66" spans="2:33" x14ac:dyDescent="0.4">
      <c r="B66" s="1272"/>
      <c r="C66" s="18">
        <v>7</v>
      </c>
      <c r="D66" s="18">
        <v>144</v>
      </c>
      <c r="E66" s="18">
        <v>179</v>
      </c>
      <c r="F66" s="18">
        <v>188</v>
      </c>
      <c r="G66" s="26">
        <f t="shared" si="0"/>
        <v>192.27272727272728</v>
      </c>
      <c r="H66" s="26">
        <f t="shared" si="1"/>
        <v>23.400000000000002</v>
      </c>
      <c r="I66" s="18">
        <f t="shared" si="2"/>
        <v>73.7</v>
      </c>
      <c r="J66" s="18">
        <v>132</v>
      </c>
      <c r="K66" s="18">
        <v>181</v>
      </c>
      <c r="L66" s="18">
        <v>194</v>
      </c>
      <c r="M66" s="26">
        <f t="shared" si="3"/>
        <v>192.58064516129031</v>
      </c>
      <c r="N66" s="26">
        <f t="shared" si="4"/>
        <v>32</v>
      </c>
      <c r="O66" s="18">
        <f t="shared" si="5"/>
        <v>76.099999999999994</v>
      </c>
      <c r="P66" s="18">
        <v>118</v>
      </c>
      <c r="Q66" s="18">
        <v>183</v>
      </c>
      <c r="R66" s="18">
        <v>199</v>
      </c>
      <c r="S66" s="26">
        <f t="shared" si="6"/>
        <v>191.85185185185185</v>
      </c>
      <c r="T66" s="26">
        <f t="shared" si="7"/>
        <v>40.699999999999996</v>
      </c>
      <c r="U66" s="18">
        <f t="shared" si="8"/>
        <v>78</v>
      </c>
      <c r="V66" s="18">
        <v>103</v>
      </c>
      <c r="W66" s="18">
        <v>185</v>
      </c>
      <c r="X66" s="18">
        <v>205</v>
      </c>
      <c r="Y66" s="26">
        <f t="shared" si="9"/>
        <v>191.76470588235293</v>
      </c>
      <c r="Z66" s="26">
        <f t="shared" si="10"/>
        <v>49.8</v>
      </c>
      <c r="AA66" s="18">
        <f t="shared" si="11"/>
        <v>80.400000000000006</v>
      </c>
      <c r="AB66" s="18">
        <v>82</v>
      </c>
      <c r="AC66" s="18">
        <v>187</v>
      </c>
      <c r="AD66" s="18">
        <v>211</v>
      </c>
      <c r="AE66" s="26">
        <f t="shared" si="12"/>
        <v>191.16279069767441</v>
      </c>
      <c r="AF66" s="26">
        <f t="shared" si="13"/>
        <v>61.1</v>
      </c>
      <c r="AG66" s="26">
        <f t="shared" si="14"/>
        <v>82.699999999999989</v>
      </c>
    </row>
    <row r="67" spans="2:33" x14ac:dyDescent="0.4">
      <c r="B67" s="1272"/>
      <c r="C67" s="18">
        <v>8</v>
      </c>
      <c r="D67" s="18">
        <v>169</v>
      </c>
      <c r="E67" s="18">
        <v>206</v>
      </c>
      <c r="F67" s="18">
        <v>215</v>
      </c>
      <c r="G67" s="26">
        <f t="shared" si="0"/>
        <v>191.73913043478262</v>
      </c>
      <c r="H67" s="26">
        <f t="shared" si="1"/>
        <v>21.4</v>
      </c>
      <c r="I67" s="18">
        <f t="shared" si="2"/>
        <v>84.3</v>
      </c>
      <c r="J67" s="18">
        <v>157</v>
      </c>
      <c r="K67" s="18">
        <v>208</v>
      </c>
      <c r="L67" s="18">
        <v>221</v>
      </c>
      <c r="M67" s="26">
        <f t="shared" si="3"/>
        <v>192.1875</v>
      </c>
      <c r="N67" s="26">
        <f t="shared" si="4"/>
        <v>28.999999999999996</v>
      </c>
      <c r="O67" s="18">
        <f t="shared" si="5"/>
        <v>86.7</v>
      </c>
      <c r="P67" s="18">
        <v>142</v>
      </c>
      <c r="Q67" s="18">
        <v>210</v>
      </c>
      <c r="R67" s="18">
        <v>227</v>
      </c>
      <c r="S67" s="26">
        <f t="shared" si="6"/>
        <v>192</v>
      </c>
      <c r="T67" s="26">
        <f t="shared" si="7"/>
        <v>37.4</v>
      </c>
      <c r="U67" s="18">
        <f t="shared" si="8"/>
        <v>89</v>
      </c>
      <c r="V67" s="18">
        <v>127</v>
      </c>
      <c r="W67" s="18">
        <v>212</v>
      </c>
      <c r="X67" s="18">
        <v>233</v>
      </c>
      <c r="Y67" s="26">
        <f t="shared" si="9"/>
        <v>191.88679245283018</v>
      </c>
      <c r="Z67" s="26">
        <f t="shared" si="10"/>
        <v>45.5</v>
      </c>
      <c r="AA67" s="18">
        <f t="shared" si="11"/>
        <v>91.4</v>
      </c>
      <c r="AB67" s="18">
        <v>104</v>
      </c>
      <c r="AC67" s="18">
        <v>214</v>
      </c>
      <c r="AD67" s="18">
        <v>239</v>
      </c>
      <c r="AE67" s="26">
        <f t="shared" si="12"/>
        <v>191.11111111111111</v>
      </c>
      <c r="AF67" s="26">
        <f t="shared" si="13"/>
        <v>56.499999999999993</v>
      </c>
      <c r="AG67" s="26">
        <f t="shared" si="14"/>
        <v>93.7</v>
      </c>
    </row>
    <row r="68" spans="2:33" x14ac:dyDescent="0.4">
      <c r="B68" s="1273"/>
      <c r="C68" s="20">
        <v>9</v>
      </c>
      <c r="D68" s="20">
        <v>193</v>
      </c>
      <c r="E68" s="20">
        <v>234</v>
      </c>
      <c r="F68" s="20">
        <v>243</v>
      </c>
      <c r="G68" s="27">
        <f t="shared" si="0"/>
        <v>190.8</v>
      </c>
      <c r="H68" s="27">
        <f t="shared" si="1"/>
        <v>20.599999999999998</v>
      </c>
      <c r="I68" s="20">
        <f t="shared" si="2"/>
        <v>95.3</v>
      </c>
      <c r="J68" s="20">
        <v>178</v>
      </c>
      <c r="K68" s="20">
        <v>237</v>
      </c>
      <c r="L68" s="20">
        <v>250</v>
      </c>
      <c r="M68" s="27">
        <f t="shared" si="3"/>
        <v>190.83333333333334</v>
      </c>
      <c r="N68" s="27">
        <f t="shared" si="4"/>
        <v>28.799999999999997</v>
      </c>
      <c r="O68" s="20">
        <f t="shared" si="5"/>
        <v>98</v>
      </c>
      <c r="P68" s="20">
        <v>161</v>
      </c>
      <c r="Q68" s="20">
        <v>237</v>
      </c>
      <c r="R68" s="20">
        <v>256</v>
      </c>
      <c r="S68" s="27">
        <f t="shared" si="6"/>
        <v>192</v>
      </c>
      <c r="T68" s="27">
        <f t="shared" si="7"/>
        <v>37.1</v>
      </c>
      <c r="U68" s="20">
        <f t="shared" si="8"/>
        <v>100.4</v>
      </c>
      <c r="V68" s="20">
        <v>145</v>
      </c>
      <c r="W68" s="20">
        <v>241</v>
      </c>
      <c r="X68" s="20">
        <v>263</v>
      </c>
      <c r="Y68" s="27">
        <f t="shared" si="9"/>
        <v>191.18644067796612</v>
      </c>
      <c r="Z68" s="27">
        <f t="shared" si="10"/>
        <v>44.9</v>
      </c>
      <c r="AA68" s="20">
        <f t="shared" si="11"/>
        <v>103.1</v>
      </c>
      <c r="AB68" s="20">
        <v>124</v>
      </c>
      <c r="AC68" s="20">
        <v>243</v>
      </c>
      <c r="AD68" s="20">
        <v>267</v>
      </c>
      <c r="AE68" s="27">
        <f t="shared" si="12"/>
        <v>190.06993006993008</v>
      </c>
      <c r="AF68" s="27">
        <f t="shared" si="13"/>
        <v>53.6</v>
      </c>
      <c r="AG68" s="27">
        <f t="shared" si="14"/>
        <v>104.69999999999999</v>
      </c>
    </row>
    <row r="69" spans="2:33" x14ac:dyDescent="0.4">
      <c r="B69" s="1271" t="s">
        <v>232</v>
      </c>
      <c r="C69" s="22">
        <v>5</v>
      </c>
      <c r="D69" s="22">
        <v>90</v>
      </c>
      <c r="E69" s="22">
        <v>128</v>
      </c>
      <c r="F69" s="16">
        <v>135</v>
      </c>
      <c r="G69" s="25">
        <f t="shared" ref="G69:G78" si="15">IF(MAX(D69,E69,F69)=D69,60*(E69-F69)/(MAX(D69,E69,F69)-MIN(D69,E69,F69)),IF(MAX(D69,E69,F69)=E69,(120+(60*(F69-D69)/(MAX(D69,E69,F69)-MIN(D69,E69,F69)))),IF(MAX(D69,E69,F69)=F69,(240+(60*(D69-E69)/(MAX(D69,E69,F69)-MIN(D69,E69,F69)))),0)))</f>
        <v>189.33333333333334</v>
      </c>
      <c r="H69" s="25">
        <f t="shared" ref="H69:H78" si="16">ROUND((MAX(D69/255, E69/255, F69/255) - MIN(D69/255, E69/255, F69/255))/MAX(D69/255, E69/255, F69/255),3)*100</f>
        <v>33.300000000000004</v>
      </c>
      <c r="I69" s="22">
        <f t="shared" ref="I69:I78" si="17">ROUND(MAX(D69/255, E69/255, F69/255),3)*100</f>
        <v>52.900000000000006</v>
      </c>
      <c r="J69" s="22">
        <v>77</v>
      </c>
      <c r="K69" s="22">
        <v>129</v>
      </c>
      <c r="L69" s="16">
        <v>140</v>
      </c>
      <c r="M69" s="25">
        <f t="shared" ref="M69:M78" si="18">IF(MAX(J69,K69,L69)=J69,60*(K69-L69)/(MAX(J69,K69,L69)-MIN(J69,K69,L69)),IF(MAX(J69,K69,L69)=K69,(120+(60*(L69-J69)/(MAX(J69,K69,L69)-MIN(J69,K69,L69)))),IF(MAX(J69,K69,L69)=L69,(240+(60*(J69-K69)/(MAX(J69,K69,L69)-MIN(J69,K69,L69)))),0)))</f>
        <v>190.47619047619048</v>
      </c>
      <c r="N69" s="25">
        <f t="shared" ref="N69:N78" si="19">ROUND((MAX(J69/255, K69/255, L69/255) - MIN(J69/255, K69/255, L69/255))/MAX(J69/255, K69/255, L69/255),3)*100</f>
        <v>45</v>
      </c>
      <c r="O69" s="22">
        <f t="shared" ref="O69:O78" si="20">ROUND(MAX(J69/255, K69/255, L69/255),3)*100</f>
        <v>54.900000000000006</v>
      </c>
      <c r="P69" s="22">
        <v>56</v>
      </c>
      <c r="Q69" s="22">
        <v>131</v>
      </c>
      <c r="R69" s="16">
        <v>145</v>
      </c>
      <c r="S69" s="25">
        <f t="shared" ref="S69:S78" si="21">IF(MAX(P69,Q69,R69)=P69,60*(Q69-R69)/(MAX(P69,Q69,R69)-MIN(P69,Q69,R69)),IF(MAX(P69,Q69,R69)=Q69,(120+(60*(R69-P69)/(MAX(P69,Q69,R69)-MIN(P69,Q69,R69)))),IF(MAX(P69,Q69,R69)=R69,(240+(60*(P69-Q69)/(MAX(P69,Q69,R69)-MIN(P69,Q69,R69)))),0)))</f>
        <v>189.43820224719101</v>
      </c>
      <c r="T69" s="25">
        <f t="shared" ref="T69:T78" si="22">ROUND((MAX(P69/255, Q69/255, R69/255) - MIN(P69/255, Q69/255, R69/255))/MAX(P69/255, Q69/255, R69/255),3)*100</f>
        <v>61.4</v>
      </c>
      <c r="U69" s="22">
        <f t="shared" ref="U69:U78" si="23">ROUND(MAX(P69/255, Q69/255, R69/255),3)*100</f>
        <v>56.899999999999991</v>
      </c>
      <c r="V69" s="22">
        <v>35</v>
      </c>
      <c r="W69" s="22">
        <v>133</v>
      </c>
      <c r="X69" s="16">
        <v>150</v>
      </c>
      <c r="Y69" s="25">
        <f t="shared" ref="Y69:Y78" si="24">IF(MAX(V69,W69,X69)=V69,60*(W69-X69)/(MAX(V69,W69,X69)-MIN(V69,W69,X69)),IF(MAX(V69,W69,X69)=W69,(120+(60*(X69-V69)/(MAX(V69,W69,X69)-MIN(V69,W69,X69)))),IF(MAX(V69,W69,X69)=X69,(240+(60*(V69-W69)/(MAX(V69,W69,X69)-MIN(V69,W69,X69)))),0)))</f>
        <v>188.86956521739131</v>
      </c>
      <c r="Z69" s="25">
        <f t="shared" ref="Z69:Z78" si="25">ROUND((MAX(V69/255, W69/255, X69/255) - MIN(V69/255, W69/255, X69/255))/MAX(V69/255, W69/255, X69/255),3)*100</f>
        <v>76.7</v>
      </c>
      <c r="AA69" s="22">
        <f t="shared" ref="AA69:AA78" si="26">ROUND(MAX(V69/255, W69/255, X69/255),3)*100</f>
        <v>58.8</v>
      </c>
      <c r="AB69" s="22">
        <v>-50</v>
      </c>
      <c r="AC69" s="22">
        <v>134</v>
      </c>
      <c r="AD69" s="16">
        <v>155</v>
      </c>
      <c r="AE69" s="25">
        <f t="shared" ref="AE69:AE78" si="27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186.14634146341464</v>
      </c>
      <c r="AF69" s="25">
        <f t="shared" ref="AF69:AF78" si="28">ROUND((MAX(AB69/255, AC69/255, AD69/255) - MIN(AB69/255, AC69/255, AD69/255))/MAX(AB69/255, AC69/255, AD69/255),3)*100</f>
        <v>132.29999999999998</v>
      </c>
      <c r="AG69" s="25">
        <f t="shared" ref="AG69:AG78" si="29">ROUND(MAX(AB69/255, AC69/255, AD69/255),3)*100</f>
        <v>60.8</v>
      </c>
    </row>
    <row r="70" spans="2:33" x14ac:dyDescent="0.4">
      <c r="B70" s="1272"/>
      <c r="C70" s="18">
        <v>6</v>
      </c>
      <c r="D70" s="18">
        <v>115</v>
      </c>
      <c r="E70" s="18">
        <v>154</v>
      </c>
      <c r="F70" s="18">
        <v>160</v>
      </c>
      <c r="G70" s="26">
        <f t="shared" si="15"/>
        <v>188</v>
      </c>
      <c r="H70" s="26">
        <f t="shared" si="16"/>
        <v>28.1</v>
      </c>
      <c r="I70" s="18">
        <f t="shared" si="17"/>
        <v>62.7</v>
      </c>
      <c r="J70" s="18">
        <v>103</v>
      </c>
      <c r="K70" s="18">
        <v>156</v>
      </c>
      <c r="L70" s="18">
        <v>165</v>
      </c>
      <c r="M70" s="26">
        <f t="shared" si="18"/>
        <v>188.70967741935485</v>
      </c>
      <c r="N70" s="26">
        <f t="shared" si="19"/>
        <v>37.6</v>
      </c>
      <c r="O70" s="18">
        <f t="shared" si="20"/>
        <v>64.7</v>
      </c>
      <c r="P70" s="18">
        <v>85</v>
      </c>
      <c r="Q70" s="18">
        <v>158</v>
      </c>
      <c r="R70" s="18">
        <v>170</v>
      </c>
      <c r="S70" s="26">
        <f t="shared" si="21"/>
        <v>188.47058823529412</v>
      </c>
      <c r="T70" s="26">
        <f t="shared" si="22"/>
        <v>50</v>
      </c>
      <c r="U70" s="18">
        <f t="shared" si="23"/>
        <v>66.7</v>
      </c>
      <c r="V70" s="18">
        <v>67</v>
      </c>
      <c r="W70" s="18">
        <v>160</v>
      </c>
      <c r="X70" s="18">
        <v>175</v>
      </c>
      <c r="Y70" s="26">
        <f t="shared" si="24"/>
        <v>188.33333333333334</v>
      </c>
      <c r="Z70" s="26">
        <f t="shared" si="25"/>
        <v>61.7</v>
      </c>
      <c r="AA70" s="18">
        <f t="shared" si="26"/>
        <v>68.600000000000009</v>
      </c>
      <c r="AB70" s="18">
        <v>1</v>
      </c>
      <c r="AC70" s="18">
        <v>161</v>
      </c>
      <c r="AD70" s="18">
        <v>180</v>
      </c>
      <c r="AE70" s="26">
        <f t="shared" si="27"/>
        <v>186.36871508379889</v>
      </c>
      <c r="AF70" s="26">
        <f t="shared" si="28"/>
        <v>99.4</v>
      </c>
      <c r="AG70" s="26">
        <f t="shared" si="29"/>
        <v>70.599999999999994</v>
      </c>
    </row>
    <row r="71" spans="2:33" x14ac:dyDescent="0.4">
      <c r="B71" s="1272"/>
      <c r="C71" s="18">
        <v>7</v>
      </c>
      <c r="D71" s="18">
        <v>141</v>
      </c>
      <c r="E71" s="18">
        <v>180</v>
      </c>
      <c r="F71" s="18">
        <v>186</v>
      </c>
      <c r="G71" s="26">
        <f t="shared" si="15"/>
        <v>188</v>
      </c>
      <c r="H71" s="26">
        <f t="shared" si="16"/>
        <v>24.2</v>
      </c>
      <c r="I71" s="18">
        <f t="shared" si="17"/>
        <v>72.899999999999991</v>
      </c>
      <c r="J71" s="18">
        <v>128</v>
      </c>
      <c r="K71" s="18">
        <v>182</v>
      </c>
      <c r="L71" s="18">
        <v>191</v>
      </c>
      <c r="M71" s="26">
        <f t="shared" si="18"/>
        <v>188.57142857142856</v>
      </c>
      <c r="N71" s="26">
        <f t="shared" si="19"/>
        <v>33</v>
      </c>
      <c r="O71" s="18">
        <f t="shared" si="20"/>
        <v>74.900000000000006</v>
      </c>
      <c r="P71" s="18">
        <v>113</v>
      </c>
      <c r="Q71" s="18">
        <v>184</v>
      </c>
      <c r="R71" s="18">
        <v>196</v>
      </c>
      <c r="S71" s="26">
        <f t="shared" si="21"/>
        <v>188.67469879518072</v>
      </c>
      <c r="T71" s="26">
        <f t="shared" si="22"/>
        <v>42.3</v>
      </c>
      <c r="U71" s="18">
        <f t="shared" si="23"/>
        <v>76.900000000000006</v>
      </c>
      <c r="V71" s="18">
        <v>98</v>
      </c>
      <c r="W71" s="18">
        <v>186</v>
      </c>
      <c r="X71" s="18">
        <v>200</v>
      </c>
      <c r="Y71" s="26">
        <f t="shared" si="24"/>
        <v>188.23529411764707</v>
      </c>
      <c r="Z71" s="26">
        <f t="shared" si="25"/>
        <v>51</v>
      </c>
      <c r="AA71" s="18">
        <f t="shared" si="26"/>
        <v>78.400000000000006</v>
      </c>
      <c r="AB71" s="18">
        <v>72</v>
      </c>
      <c r="AC71" s="18">
        <v>188</v>
      </c>
      <c r="AD71" s="18">
        <v>205</v>
      </c>
      <c r="AE71" s="26">
        <f t="shared" si="27"/>
        <v>187.66917293233081</v>
      </c>
      <c r="AF71" s="26">
        <f t="shared" si="28"/>
        <v>64.900000000000006</v>
      </c>
      <c r="AG71" s="26">
        <f t="shared" si="29"/>
        <v>80.400000000000006</v>
      </c>
    </row>
    <row r="72" spans="2:33" x14ac:dyDescent="0.4">
      <c r="B72" s="1272"/>
      <c r="C72" s="18">
        <v>8</v>
      </c>
      <c r="D72" s="18">
        <v>166</v>
      </c>
      <c r="E72" s="18">
        <v>207</v>
      </c>
      <c r="F72" s="18">
        <v>212</v>
      </c>
      <c r="G72" s="26">
        <f t="shared" si="15"/>
        <v>186.52173913043478</v>
      </c>
      <c r="H72" s="26">
        <f t="shared" si="16"/>
        <v>21.7</v>
      </c>
      <c r="I72" s="18">
        <f t="shared" si="17"/>
        <v>83.1</v>
      </c>
      <c r="J72" s="18">
        <v>152</v>
      </c>
      <c r="K72" s="18">
        <v>210</v>
      </c>
      <c r="L72" s="18">
        <v>217</v>
      </c>
      <c r="M72" s="26">
        <f t="shared" si="18"/>
        <v>186.46153846153845</v>
      </c>
      <c r="N72" s="26">
        <f t="shared" si="19"/>
        <v>30</v>
      </c>
      <c r="O72" s="18">
        <f t="shared" si="20"/>
        <v>85.1</v>
      </c>
      <c r="P72" s="18">
        <v>137</v>
      </c>
      <c r="Q72" s="18">
        <v>212</v>
      </c>
      <c r="R72" s="18">
        <v>222</v>
      </c>
      <c r="S72" s="26">
        <f t="shared" si="21"/>
        <v>187.05882352941177</v>
      </c>
      <c r="T72" s="26">
        <f t="shared" si="22"/>
        <v>38.299999999999997</v>
      </c>
      <c r="U72" s="18">
        <f t="shared" si="23"/>
        <v>87.1</v>
      </c>
      <c r="V72" s="18">
        <v>121</v>
      </c>
      <c r="W72" s="18">
        <v>241</v>
      </c>
      <c r="X72" s="18">
        <v>227</v>
      </c>
      <c r="Y72" s="26">
        <f t="shared" si="24"/>
        <v>173</v>
      </c>
      <c r="Z72" s="26">
        <f t="shared" si="25"/>
        <v>49.8</v>
      </c>
      <c r="AA72" s="18">
        <f t="shared" si="26"/>
        <v>94.5</v>
      </c>
      <c r="AB72" s="18">
        <v>96</v>
      </c>
      <c r="AC72" s="18">
        <v>216</v>
      </c>
      <c r="AD72" s="18">
        <v>232</v>
      </c>
      <c r="AE72" s="26">
        <f t="shared" si="27"/>
        <v>187.05882352941177</v>
      </c>
      <c r="AF72" s="26">
        <f t="shared" si="28"/>
        <v>58.599999999999994</v>
      </c>
      <c r="AG72" s="26">
        <f t="shared" si="29"/>
        <v>91</v>
      </c>
    </row>
    <row r="73" spans="2:33" x14ac:dyDescent="0.4">
      <c r="B73" s="1273"/>
      <c r="C73" s="20">
        <v>9</v>
      </c>
      <c r="D73" s="20">
        <v>190</v>
      </c>
      <c r="E73" s="20">
        <v>235</v>
      </c>
      <c r="F73" s="20">
        <v>240</v>
      </c>
      <c r="G73" s="27">
        <f t="shared" si="15"/>
        <v>186</v>
      </c>
      <c r="H73" s="27">
        <f t="shared" si="16"/>
        <v>20.8</v>
      </c>
      <c r="I73" s="20">
        <f t="shared" si="17"/>
        <v>94.1</v>
      </c>
      <c r="J73" s="20">
        <v>175</v>
      </c>
      <c r="K73" s="20">
        <v>238</v>
      </c>
      <c r="L73" s="20">
        <v>246</v>
      </c>
      <c r="M73" s="27">
        <f t="shared" si="18"/>
        <v>186.7605633802817</v>
      </c>
      <c r="N73" s="27">
        <f t="shared" si="19"/>
        <v>28.9</v>
      </c>
      <c r="O73" s="20">
        <f t="shared" si="20"/>
        <v>96.5</v>
      </c>
      <c r="P73" s="20">
        <v>156</v>
      </c>
      <c r="Q73" s="20">
        <v>240</v>
      </c>
      <c r="R73" s="20">
        <v>251</v>
      </c>
      <c r="S73" s="27">
        <f t="shared" si="21"/>
        <v>186.94736842105263</v>
      </c>
      <c r="T73" s="27">
        <f t="shared" si="22"/>
        <v>37.799999999999997</v>
      </c>
      <c r="U73" s="20">
        <f t="shared" si="23"/>
        <v>98.4</v>
      </c>
      <c r="V73" s="20">
        <v>138</v>
      </c>
      <c r="W73" s="20">
        <v>243</v>
      </c>
      <c r="X73" s="20">
        <v>256</v>
      </c>
      <c r="Y73" s="27">
        <f t="shared" si="24"/>
        <v>186.61016949152543</v>
      </c>
      <c r="Z73" s="27">
        <f t="shared" si="25"/>
        <v>46.1</v>
      </c>
      <c r="AA73" s="20">
        <f t="shared" si="26"/>
        <v>100.4</v>
      </c>
      <c r="AB73" s="20">
        <v>112</v>
      </c>
      <c r="AC73" s="20">
        <v>245</v>
      </c>
      <c r="AD73" s="20">
        <v>261</v>
      </c>
      <c r="AE73" s="27">
        <f t="shared" si="27"/>
        <v>186.44295302013421</v>
      </c>
      <c r="AF73" s="27">
        <f t="shared" si="28"/>
        <v>57.099999999999994</v>
      </c>
      <c r="AG73" s="27">
        <f t="shared" si="29"/>
        <v>102.4</v>
      </c>
    </row>
    <row r="74" spans="2:33" x14ac:dyDescent="0.4">
      <c r="B74" s="1271" t="s">
        <v>233</v>
      </c>
      <c r="C74" s="22">
        <v>5</v>
      </c>
      <c r="D74" s="22">
        <v>88</v>
      </c>
      <c r="E74" s="22">
        <v>128</v>
      </c>
      <c r="F74" s="16">
        <v>133</v>
      </c>
      <c r="G74" s="25">
        <f t="shared" si="15"/>
        <v>186.66666666666666</v>
      </c>
      <c r="H74" s="25">
        <f t="shared" si="16"/>
        <v>33.800000000000004</v>
      </c>
      <c r="I74" s="22">
        <f t="shared" si="17"/>
        <v>52.2</v>
      </c>
      <c r="J74" s="22">
        <v>76</v>
      </c>
      <c r="K74" s="22">
        <v>130</v>
      </c>
      <c r="L74" s="16">
        <v>137</v>
      </c>
      <c r="M74" s="25">
        <f t="shared" si="18"/>
        <v>186.88524590163934</v>
      </c>
      <c r="N74" s="25">
        <f t="shared" si="19"/>
        <v>44.5</v>
      </c>
      <c r="O74" s="22">
        <f t="shared" si="20"/>
        <v>53.7</v>
      </c>
      <c r="P74" s="22">
        <v>52</v>
      </c>
      <c r="Q74" s="22">
        <v>132</v>
      </c>
      <c r="R74" s="16">
        <v>141</v>
      </c>
      <c r="S74" s="25">
        <f t="shared" si="21"/>
        <v>186.06741573033707</v>
      </c>
      <c r="T74" s="25">
        <f t="shared" si="22"/>
        <v>63.1</v>
      </c>
      <c r="U74" s="22">
        <f t="shared" si="23"/>
        <v>55.300000000000004</v>
      </c>
      <c r="V74" s="22">
        <v>29</v>
      </c>
      <c r="W74" s="22">
        <v>134</v>
      </c>
      <c r="X74" s="16">
        <v>145</v>
      </c>
      <c r="Y74" s="25">
        <f t="shared" si="24"/>
        <v>185.68965517241378</v>
      </c>
      <c r="Z74" s="25">
        <f t="shared" si="25"/>
        <v>80</v>
      </c>
      <c r="AA74" s="22">
        <f t="shared" si="26"/>
        <v>56.899999999999991</v>
      </c>
      <c r="AB74" s="22"/>
      <c r="AC74" s="22"/>
      <c r="AD74" s="16"/>
      <c r="AE74" s="25" t="e">
        <f t="shared" si="27"/>
        <v>#DIV/0!</v>
      </c>
      <c r="AF74" s="25" t="e">
        <f t="shared" si="28"/>
        <v>#DIV/0!</v>
      </c>
      <c r="AG74" s="25">
        <f t="shared" si="29"/>
        <v>0</v>
      </c>
    </row>
    <row r="75" spans="2:33" x14ac:dyDescent="0.4">
      <c r="B75" s="1272"/>
      <c r="C75" s="18">
        <v>6</v>
      </c>
      <c r="D75" s="18">
        <v>113</v>
      </c>
      <c r="E75" s="18">
        <v>154</v>
      </c>
      <c r="F75" s="18">
        <v>158</v>
      </c>
      <c r="G75" s="26">
        <f t="shared" si="15"/>
        <v>185.33333333333334</v>
      </c>
      <c r="H75" s="26">
        <f t="shared" si="16"/>
        <v>28.499999999999996</v>
      </c>
      <c r="I75" s="18">
        <f t="shared" si="17"/>
        <v>62</v>
      </c>
      <c r="J75" s="18">
        <v>100</v>
      </c>
      <c r="K75" s="18">
        <v>157</v>
      </c>
      <c r="L75" s="18">
        <v>162</v>
      </c>
      <c r="M75" s="26">
        <f t="shared" si="18"/>
        <v>184.83870967741936</v>
      </c>
      <c r="N75" s="26">
        <f t="shared" si="19"/>
        <v>38.299999999999997</v>
      </c>
      <c r="O75" s="18">
        <f t="shared" si="20"/>
        <v>63.5</v>
      </c>
      <c r="P75" s="18">
        <v>81</v>
      </c>
      <c r="Q75" s="18">
        <v>159</v>
      </c>
      <c r="R75" s="18">
        <v>166</v>
      </c>
      <c r="S75" s="26">
        <f t="shared" si="21"/>
        <v>184.94117647058823</v>
      </c>
      <c r="T75" s="26">
        <f t="shared" si="22"/>
        <v>51.2</v>
      </c>
      <c r="U75" s="18">
        <f t="shared" si="23"/>
        <v>65.100000000000009</v>
      </c>
      <c r="V75" s="18">
        <v>62</v>
      </c>
      <c r="W75" s="18">
        <v>161</v>
      </c>
      <c r="X75" s="18">
        <v>170</v>
      </c>
      <c r="Y75" s="26">
        <f t="shared" si="24"/>
        <v>185</v>
      </c>
      <c r="Z75" s="26">
        <f t="shared" si="25"/>
        <v>63.5</v>
      </c>
      <c r="AA75" s="18">
        <f t="shared" si="26"/>
        <v>66.7</v>
      </c>
      <c r="AB75" s="18"/>
      <c r="AC75" s="18"/>
      <c r="AD75" s="18"/>
      <c r="AE75" s="26" t="e">
        <f t="shared" si="27"/>
        <v>#DIV/0!</v>
      </c>
      <c r="AF75" s="26" t="e">
        <f t="shared" si="28"/>
        <v>#DIV/0!</v>
      </c>
      <c r="AG75" s="26">
        <f t="shared" si="29"/>
        <v>0</v>
      </c>
    </row>
    <row r="76" spans="2:33" x14ac:dyDescent="0.4">
      <c r="B76" s="1272"/>
      <c r="C76" s="18">
        <v>7</v>
      </c>
      <c r="D76" s="18">
        <v>139</v>
      </c>
      <c r="E76" s="18">
        <v>181</v>
      </c>
      <c r="F76" s="18">
        <v>184</v>
      </c>
      <c r="G76" s="26">
        <f t="shared" si="15"/>
        <v>184</v>
      </c>
      <c r="H76" s="26">
        <f t="shared" si="16"/>
        <v>24.5</v>
      </c>
      <c r="I76" s="18">
        <f t="shared" si="17"/>
        <v>72.2</v>
      </c>
      <c r="J76" s="18">
        <v>126</v>
      </c>
      <c r="K76" s="18">
        <v>183</v>
      </c>
      <c r="L76" s="18">
        <v>188</v>
      </c>
      <c r="M76" s="26">
        <f t="shared" si="18"/>
        <v>184.83870967741936</v>
      </c>
      <c r="N76" s="26">
        <f t="shared" si="19"/>
        <v>33</v>
      </c>
      <c r="O76" s="18">
        <f t="shared" si="20"/>
        <v>73.7</v>
      </c>
      <c r="P76" s="18">
        <v>111</v>
      </c>
      <c r="Q76" s="18">
        <v>185</v>
      </c>
      <c r="R76" s="18">
        <v>191</v>
      </c>
      <c r="S76" s="26">
        <f t="shared" si="21"/>
        <v>184.5</v>
      </c>
      <c r="T76" s="26">
        <f t="shared" si="22"/>
        <v>41.9</v>
      </c>
      <c r="U76" s="18">
        <f t="shared" si="23"/>
        <v>74.900000000000006</v>
      </c>
      <c r="V76" s="18">
        <v>96</v>
      </c>
      <c r="W76" s="18">
        <v>187</v>
      </c>
      <c r="X76" s="18">
        <v>195</v>
      </c>
      <c r="Y76" s="26">
        <f t="shared" si="24"/>
        <v>184.84848484848484</v>
      </c>
      <c r="Z76" s="26">
        <f t="shared" si="25"/>
        <v>50.8</v>
      </c>
      <c r="AA76" s="18">
        <f t="shared" si="26"/>
        <v>76.5</v>
      </c>
      <c r="AB76" s="18">
        <v>66</v>
      </c>
      <c r="AC76" s="18">
        <v>189</v>
      </c>
      <c r="AD76" s="18">
        <v>199</v>
      </c>
      <c r="AE76" s="26">
        <f t="shared" si="27"/>
        <v>184.51127819548873</v>
      </c>
      <c r="AF76" s="26">
        <f t="shared" si="28"/>
        <v>66.8</v>
      </c>
      <c r="AG76" s="26">
        <f t="shared" si="29"/>
        <v>78</v>
      </c>
    </row>
    <row r="77" spans="2:33" x14ac:dyDescent="0.4">
      <c r="B77" s="1272"/>
      <c r="C77" s="18">
        <v>8</v>
      </c>
      <c r="D77" s="18">
        <v>164</v>
      </c>
      <c r="E77" s="18">
        <v>208</v>
      </c>
      <c r="F77" s="18">
        <v>210</v>
      </c>
      <c r="G77" s="26">
        <f t="shared" si="15"/>
        <v>182.60869565217391</v>
      </c>
      <c r="H77" s="26">
        <f t="shared" si="16"/>
        <v>21.9</v>
      </c>
      <c r="I77" s="18">
        <f t="shared" si="17"/>
        <v>82.399999999999991</v>
      </c>
      <c r="J77" s="18">
        <v>150</v>
      </c>
      <c r="K77" s="18">
        <v>210</v>
      </c>
      <c r="L77" s="18">
        <v>214</v>
      </c>
      <c r="M77" s="26">
        <f t="shared" si="18"/>
        <v>183.75</v>
      </c>
      <c r="N77" s="26">
        <f t="shared" si="19"/>
        <v>29.9</v>
      </c>
      <c r="O77" s="18">
        <f t="shared" si="20"/>
        <v>83.899999999999991</v>
      </c>
      <c r="P77" s="18">
        <v>134</v>
      </c>
      <c r="Q77" s="18">
        <v>213</v>
      </c>
      <c r="R77" s="18">
        <v>218</v>
      </c>
      <c r="S77" s="26">
        <f t="shared" si="21"/>
        <v>183.57142857142856</v>
      </c>
      <c r="T77" s="26">
        <f t="shared" si="22"/>
        <v>38.5</v>
      </c>
      <c r="U77" s="18">
        <f t="shared" si="23"/>
        <v>85.5</v>
      </c>
      <c r="V77" s="18">
        <v>118</v>
      </c>
      <c r="W77" s="18">
        <v>215</v>
      </c>
      <c r="X77" s="18">
        <v>221</v>
      </c>
      <c r="Y77" s="26">
        <f t="shared" si="24"/>
        <v>183.49514563106797</v>
      </c>
      <c r="Z77" s="26">
        <f t="shared" si="25"/>
        <v>46.6</v>
      </c>
      <c r="AA77" s="18">
        <f t="shared" si="26"/>
        <v>86.7</v>
      </c>
      <c r="AB77" s="18">
        <v>93</v>
      </c>
      <c r="AC77" s="18">
        <v>217</v>
      </c>
      <c r="AD77" s="18">
        <v>225</v>
      </c>
      <c r="AE77" s="26">
        <f t="shared" si="27"/>
        <v>183.63636363636363</v>
      </c>
      <c r="AF77" s="26">
        <f t="shared" si="28"/>
        <v>58.699999999999996</v>
      </c>
      <c r="AG77" s="26">
        <f t="shared" si="29"/>
        <v>88.2</v>
      </c>
    </row>
    <row r="78" spans="2:33" x14ac:dyDescent="0.4">
      <c r="B78" s="1273"/>
      <c r="C78" s="20">
        <v>9</v>
      </c>
      <c r="D78" s="20">
        <v>188</v>
      </c>
      <c r="E78" s="20">
        <v>236</v>
      </c>
      <c r="F78" s="20">
        <v>238</v>
      </c>
      <c r="G78" s="27">
        <f t="shared" si="15"/>
        <v>182.4</v>
      </c>
      <c r="H78" s="27">
        <f t="shared" si="16"/>
        <v>21</v>
      </c>
      <c r="I78" s="20">
        <f t="shared" si="17"/>
        <v>93.300000000000011</v>
      </c>
      <c r="J78" s="20">
        <v>173</v>
      </c>
      <c r="K78" s="20">
        <v>239</v>
      </c>
      <c r="L78" s="20">
        <v>242</v>
      </c>
      <c r="M78" s="27">
        <f t="shared" si="18"/>
        <v>182.60869565217391</v>
      </c>
      <c r="N78" s="27">
        <f t="shared" si="19"/>
        <v>28.499999999999996</v>
      </c>
      <c r="O78" s="20">
        <f t="shared" si="20"/>
        <v>94.899999999999991</v>
      </c>
      <c r="P78" s="20">
        <v>154</v>
      </c>
      <c r="Q78" s="20">
        <v>241</v>
      </c>
      <c r="R78" s="20">
        <v>246</v>
      </c>
      <c r="S78" s="27">
        <f t="shared" si="21"/>
        <v>183.26086956521738</v>
      </c>
      <c r="T78" s="27">
        <f t="shared" si="22"/>
        <v>37.4</v>
      </c>
      <c r="U78" s="20">
        <f t="shared" si="23"/>
        <v>96.5</v>
      </c>
      <c r="V78" s="20">
        <v>135</v>
      </c>
      <c r="W78" s="20">
        <v>244</v>
      </c>
      <c r="X78" s="20">
        <v>249</v>
      </c>
      <c r="Y78" s="27">
        <f t="shared" si="24"/>
        <v>182.63157894736841</v>
      </c>
      <c r="Z78" s="27">
        <f t="shared" si="25"/>
        <v>45.800000000000004</v>
      </c>
      <c r="AA78" s="20">
        <f t="shared" si="26"/>
        <v>97.6</v>
      </c>
      <c r="AB78" s="20">
        <v>108</v>
      </c>
      <c r="AC78" s="20">
        <v>247</v>
      </c>
      <c r="AD78" s="20">
        <v>253</v>
      </c>
      <c r="AE78" s="27">
        <f t="shared" si="27"/>
        <v>182.48275862068965</v>
      </c>
      <c r="AF78" s="27">
        <f t="shared" si="28"/>
        <v>57.3</v>
      </c>
      <c r="AG78" s="27">
        <f t="shared" si="29"/>
        <v>99.2</v>
      </c>
    </row>
  </sheetData>
  <mergeCells count="21">
    <mergeCell ref="V2:AA2"/>
    <mergeCell ref="AB2:AG2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0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27" width="5.19921875" style="29" customWidth="1"/>
    <col min="28" max="28" width="4.09765625" customWidth="1"/>
    <col min="29" max="40" width="5.69921875" style="29" customWidth="1"/>
    <col min="41" max="41" width="4.09765625" customWidth="1"/>
    <col min="42" max="53" width="5.19921875" style="29" customWidth="1"/>
    <col min="54" max="54" width="4.09765625" customWidth="1"/>
  </cols>
  <sheetData>
    <row r="1" spans="2:77" x14ac:dyDescent="0.4">
      <c r="B1" s="7" t="s">
        <v>214</v>
      </c>
    </row>
    <row r="2" spans="2:77" x14ac:dyDescent="0.4">
      <c r="B2" s="1270" t="s">
        <v>196</v>
      </c>
      <c r="C2" s="1270"/>
      <c r="D2" s="1270">
        <v>3</v>
      </c>
      <c r="E2" s="1270"/>
      <c r="F2" s="1270"/>
      <c r="G2" s="1270"/>
      <c r="H2" s="1270"/>
      <c r="I2" s="1270"/>
      <c r="J2" s="1270">
        <v>4</v>
      </c>
      <c r="K2" s="1270"/>
      <c r="L2" s="1270"/>
      <c r="M2" s="1270"/>
      <c r="N2" s="1270"/>
      <c r="O2" s="1270"/>
      <c r="P2" s="1270">
        <v>5</v>
      </c>
      <c r="Q2" s="1270"/>
      <c r="R2" s="1270"/>
      <c r="S2" s="1270"/>
      <c r="T2" s="1270"/>
      <c r="U2" s="1270"/>
      <c r="V2" s="1270">
        <v>6</v>
      </c>
      <c r="W2" s="1270"/>
      <c r="X2" s="1270"/>
      <c r="Y2" s="1270"/>
      <c r="Z2" s="1270"/>
      <c r="AA2" s="1270"/>
      <c r="AC2" s="1270">
        <v>3</v>
      </c>
      <c r="AD2" s="1270"/>
      <c r="AE2" s="1270"/>
      <c r="AF2" s="1270">
        <v>4</v>
      </c>
      <c r="AG2" s="1270"/>
      <c r="AH2" s="1270"/>
      <c r="AI2" s="1270">
        <v>5</v>
      </c>
      <c r="AJ2" s="1270"/>
      <c r="AK2" s="1270"/>
      <c r="AL2" s="1270">
        <v>6</v>
      </c>
      <c r="AM2" s="1270"/>
      <c r="AN2" s="1270"/>
      <c r="AP2" s="1270">
        <v>3</v>
      </c>
      <c r="AQ2" s="1270"/>
      <c r="AR2" s="1270"/>
      <c r="AS2" s="1270">
        <v>4</v>
      </c>
      <c r="AT2" s="1270"/>
      <c r="AU2" s="1270"/>
      <c r="AV2" s="1270">
        <v>5</v>
      </c>
      <c r="AW2" s="1270"/>
      <c r="AX2" s="1270"/>
      <c r="AY2" s="1270">
        <v>6</v>
      </c>
      <c r="AZ2" s="1270"/>
      <c r="BA2" s="1270"/>
      <c r="BC2" t="s">
        <v>251</v>
      </c>
    </row>
    <row r="3" spans="2:77" ht="18" thickBot="1" x14ac:dyDescent="0.45">
      <c r="B3" s="36" t="s">
        <v>191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C3" s="37" t="s">
        <v>193</v>
      </c>
      <c r="AD3" s="37" t="s">
        <v>192</v>
      </c>
      <c r="AE3" s="37" t="s">
        <v>194</v>
      </c>
      <c r="AF3" s="37" t="s">
        <v>193</v>
      </c>
      <c r="AG3" s="37" t="s">
        <v>192</v>
      </c>
      <c r="AH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P3" s="37" t="s">
        <v>193</v>
      </c>
      <c r="AQ3" s="37" t="s">
        <v>192</v>
      </c>
      <c r="AR3" s="37" t="s">
        <v>194</v>
      </c>
      <c r="AS3" s="37" t="s">
        <v>193</v>
      </c>
      <c r="AT3" s="37" t="s">
        <v>192</v>
      </c>
      <c r="AU3" s="37" t="s">
        <v>194</v>
      </c>
      <c r="AV3" s="37" t="s">
        <v>193</v>
      </c>
      <c r="AW3" s="37" t="s">
        <v>192</v>
      </c>
      <c r="AX3" s="37" t="s">
        <v>194</v>
      </c>
      <c r="AY3" s="37" t="s">
        <v>193</v>
      </c>
      <c r="AZ3" s="37" t="s">
        <v>192</v>
      </c>
      <c r="BA3" s="37" t="s">
        <v>194</v>
      </c>
      <c r="BC3" s="35" t="s">
        <v>246</v>
      </c>
      <c r="BD3" s="35" t="s">
        <v>247</v>
      </c>
      <c r="BE3" s="35" t="s">
        <v>248</v>
      </c>
      <c r="BP3" s="37" t="s">
        <v>152</v>
      </c>
      <c r="BQ3" s="37" t="s">
        <v>153</v>
      </c>
      <c r="BR3" s="37" t="s">
        <v>154</v>
      </c>
      <c r="BS3" s="37" t="s">
        <v>193</v>
      </c>
      <c r="BT3" s="37" t="s">
        <v>192</v>
      </c>
      <c r="BU3" s="37" t="s">
        <v>194</v>
      </c>
    </row>
    <row r="4" spans="2:77" x14ac:dyDescent="0.4">
      <c r="B4" s="1277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63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63" si="1">ROUND((MAX(D4/255, E4/255, F4/255) - MIN(D4/255, E4/255, F4/255))/MAX(D4/255, E4/255, F4/255),3)*100</f>
        <v>33.900000000000006</v>
      </c>
      <c r="I4" s="49">
        <f t="shared" ref="I4:I63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63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63" si="4">ROUND((MAX(J4/255, K4/255, L4/255) - MIN(J4/255, K4/255, L4/255))/MAX(J4/255, K4/255, L4/255),3)*100</f>
        <v>43.8</v>
      </c>
      <c r="O4" s="49">
        <f t="shared" ref="O4:O63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63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63" si="7">ROUND((MAX(P4/255, Q4/255, R4/255) - MIN(P4/255, Q4/255, R4/255))/MAX(P4/255, Q4/255, R4/255),3)*100</f>
        <v>56.2</v>
      </c>
      <c r="U4" s="49">
        <f t="shared" ref="U4:U63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63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63" si="10">ROUND((MAX(V4/255, W4/255, X4/255) - MIN(V4/255, W4/255, X4/255))/MAX(V4/255, W4/255, X4/255),3)*100</f>
        <v>67.900000000000006</v>
      </c>
      <c r="AA4" s="49">
        <f t="shared" ref="AA4:AA63" si="11">ROUND(MAX(V4/255, W4/255, X4/255),3)*100</f>
        <v>51.4</v>
      </c>
      <c r="AC4" s="61">
        <f t="shared" ref="AC4:AC9" si="12">(G4-G5)/359</f>
        <v>1.3519184567850798E-2</v>
      </c>
      <c r="AD4" s="62">
        <f t="shared" ref="AD4:AE9" si="13">(H4-H5)/100</f>
        <v>-1.4999999999999928E-2</v>
      </c>
      <c r="AE4" s="62">
        <f t="shared" si="13"/>
        <v>-1.2000000000000028E-2</v>
      </c>
      <c r="AF4" s="61">
        <f t="shared" ref="AF4:AF9" si="14">(M4-M5)/359</f>
        <v>1.4729856359832115E-2</v>
      </c>
      <c r="AG4" s="62">
        <f t="shared" ref="AG4:AH9" si="15">(N4-N5)/100</f>
        <v>-2.8000000000000042E-2</v>
      </c>
      <c r="AH4" s="62">
        <f t="shared" si="15"/>
        <v>-0.02</v>
      </c>
      <c r="AI4" s="61">
        <f t="shared" ref="AI4:AI9" si="16">(S4-S5)/359</f>
        <v>1.3765768446250473E-2</v>
      </c>
      <c r="AJ4" s="62">
        <f t="shared" ref="AJ4:AK9" si="17">(T4-T5)/100</f>
        <v>-2.2999999999999972E-2</v>
      </c>
      <c r="AK4" s="62">
        <f t="shared" si="17"/>
        <v>-1.9000000000000059E-2</v>
      </c>
      <c r="AL4" s="61">
        <f t="shared" ref="AL4:AL9" si="18">(Y4-Y5)/359</f>
        <v>1.1746710554792343E-2</v>
      </c>
      <c r="AM4" s="62">
        <f t="shared" ref="AM4:AN9" si="19">(Z4-Z5)/100</f>
        <v>-1.1999999999999886E-2</v>
      </c>
      <c r="AN4" s="62">
        <f t="shared" si="19"/>
        <v>-1.9000000000000059E-2</v>
      </c>
      <c r="AP4" s="69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C4">
        <v>45</v>
      </c>
      <c r="BD4">
        <v>36.1</v>
      </c>
      <c r="BE4">
        <v>52.2</v>
      </c>
      <c r="BP4" s="39">
        <v>127</v>
      </c>
      <c r="BQ4" s="39">
        <v>123</v>
      </c>
      <c r="BR4" s="39">
        <v>84</v>
      </c>
      <c r="BS4" s="40">
        <f t="shared" ref="BS4:BS63" si="20">IF(MAX(BP4,BQ4,BR4)=BP4,60*(BQ4-BR4)/(MAX(BP4,BQ4,BR4)-MIN(BP4,BQ4,BR4)),IF(MAX(BP4,BQ4,BR4)=BQ4,(120+(60*(BR4-BP4)/(MAX(BP4,BQ4,BR4)-MIN(BP4,BQ4,BR4)))),IF(MAX(BP4,BQ4,BR4)=BR4,(240+(60*(BP4-BQ4)/(MAX(BP4,BQ4,BR4)-MIN(BP4,BQ4,BR4)))),0)))</f>
        <v>54.418604651162788</v>
      </c>
      <c r="BT4" s="44">
        <f t="shared" ref="BT4:BT63" si="21">ROUND((MAX(BP4/255, BQ4/255, BR4/255) - MIN(BP4/255, BQ4/255, BR4/255))/MAX(BP4/255, BQ4/255, BR4/255),3)*100</f>
        <v>33.900000000000006</v>
      </c>
      <c r="BU4" s="49">
        <f t="shared" ref="BU4:BU63" si="22">ROUND(MAX(BP4/255, BQ4/255, BR4/255),3)*100</f>
        <v>49.8</v>
      </c>
      <c r="BW4">
        <f>IF(MAX(BP4,BQ4,BR4)=BP4,60*(BQ4-BR4)/(MAX(BP4,BQ4,BR4)-MIN(BP4,BQ4,BR4)),0)</f>
        <v>54.418604651162788</v>
      </c>
      <c r="BX4">
        <f>IF(MAX(BP4,BQ4,BR4)=BQ4,(120+(60*(BR4-BP4)/(MAX(BP4,BQ4,BR4)-MIN(BP4,BQ4,BR4)))),0)</f>
        <v>0</v>
      </c>
      <c r="BY4">
        <f>IF(MAX(BP4,BQ4,BR4)=BR4,(240+(60*(BP4-BQ4)/(MAX(BP4,BQ4,BR4)-MIN(BP4,BQ4,BR4)))),0)</f>
        <v>0</v>
      </c>
    </row>
    <row r="5" spans="2:77" x14ac:dyDescent="0.4">
      <c r="B5" s="1275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C5" s="63">
        <f t="shared" si="12"/>
        <v>1.2716482984134683E-2</v>
      </c>
      <c r="AD5" s="55">
        <f t="shared" si="13"/>
        <v>-7.0000000000000288E-3</v>
      </c>
      <c r="AE5" s="55">
        <f t="shared" si="13"/>
        <v>-1.2000000000000028E-2</v>
      </c>
      <c r="AF5" s="63">
        <f t="shared" si="14"/>
        <v>9.5190493305777613E-3</v>
      </c>
      <c r="AG5" s="55">
        <f t="shared" si="15"/>
        <v>-4.999999999999929E-3</v>
      </c>
      <c r="AH5" s="55">
        <f t="shared" si="15"/>
        <v>-1.1000000000000015E-2</v>
      </c>
      <c r="AI5" s="63">
        <f t="shared" si="16"/>
        <v>1.1700992625501632E-2</v>
      </c>
      <c r="AJ5" s="55">
        <f t="shared" si="17"/>
        <v>2.0000000000000282E-3</v>
      </c>
      <c r="AK5" s="55">
        <f t="shared" si="17"/>
        <v>-1.6000000000000014E-2</v>
      </c>
      <c r="AL5" s="63">
        <f t="shared" si="18"/>
        <v>1.2627346914585188E-2</v>
      </c>
      <c r="AM5" s="55">
        <f t="shared" si="19"/>
        <v>9.9999999999994321E-4</v>
      </c>
      <c r="AN5" s="55">
        <f t="shared" si="19"/>
        <v>-2.3999999999999987E-2</v>
      </c>
      <c r="AP5" s="72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C5" t="str">
        <f>IF(OR(BC4&lt;27, BC4&lt;=207),"Warm","Cool")</f>
        <v>Warm</v>
      </c>
      <c r="BP5" s="31">
        <v>130</v>
      </c>
      <c r="BQ5" s="31">
        <v>122</v>
      </c>
      <c r="BR5" s="31">
        <v>84</v>
      </c>
      <c r="BS5" s="33">
        <f t="shared" si="20"/>
        <v>49.565217391304351</v>
      </c>
      <c r="BT5" s="45">
        <f t="shared" si="21"/>
        <v>35.4</v>
      </c>
      <c r="BU5" s="50">
        <f t="shared" si="22"/>
        <v>51</v>
      </c>
      <c r="BW5">
        <f t="shared" ref="BW5:BW63" si="23">IF(MAX(BP5,BQ5,BR5)=BP5,60*(BQ5-BR5)/(MAX(BP5,BQ5,BR5)-MIN(BP5,BQ5,BR5)),0)</f>
        <v>49.565217391304351</v>
      </c>
      <c r="BX5">
        <f t="shared" ref="BX5:BX63" si="24">IF(MAX(BP5,BQ5,BR5)=BQ5,(120+(60*(BR5-BP5)/(MAX(BP5,BQ5,BR5)-MIN(BP5,BQ5,BR5)))),0)</f>
        <v>0</v>
      </c>
      <c r="BY5">
        <f t="shared" ref="BY5:BY63" si="25">IF(MAX(BP5,BQ5,BR5)=BR5,(240+(60*(BP5-BQ5)/(MAX(BP5,BQ5,BR5)-MIN(BP5,BQ5,BR5)))),0)</f>
        <v>0</v>
      </c>
    </row>
    <row r="6" spans="2:77" x14ac:dyDescent="0.4">
      <c r="B6" s="1275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C6" s="63">
        <f t="shared" si="12"/>
        <v>1.1699164345403908E-2</v>
      </c>
      <c r="AD6" s="55">
        <f t="shared" si="13"/>
        <v>-6.9999999999999576E-3</v>
      </c>
      <c r="AE6" s="55">
        <f t="shared" si="13"/>
        <v>-1.1000000000000015E-2</v>
      </c>
      <c r="AF6" s="63">
        <f t="shared" si="14"/>
        <v>1.5707500103937143E-2</v>
      </c>
      <c r="AG6" s="55">
        <f t="shared" si="15"/>
        <v>-4.0000000000000565E-3</v>
      </c>
      <c r="AH6" s="55">
        <f t="shared" si="15"/>
        <v>-0.02</v>
      </c>
      <c r="AI6" s="63">
        <f t="shared" si="16"/>
        <v>1.3150714899213062E-2</v>
      </c>
      <c r="AJ6" s="55">
        <f t="shared" si="17"/>
        <v>7.0000000000000288E-3</v>
      </c>
      <c r="AK6" s="55">
        <f t="shared" si="17"/>
        <v>-1.9999999999999858E-2</v>
      </c>
      <c r="AL6" s="63">
        <f t="shared" si="18"/>
        <v>1.2123661345726414E-2</v>
      </c>
      <c r="AM6" s="55">
        <f t="shared" si="19"/>
        <v>7.9999999999999724E-3</v>
      </c>
      <c r="AN6" s="55">
        <f t="shared" si="19"/>
        <v>-2.2999999999999899E-2</v>
      </c>
      <c r="AP6" s="72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P6" s="31">
        <v>133</v>
      </c>
      <c r="BQ6" s="31">
        <v>121</v>
      </c>
      <c r="BR6" s="31">
        <v>85</v>
      </c>
      <c r="BS6" s="33">
        <f t="shared" si="20"/>
        <v>45</v>
      </c>
      <c r="BT6" s="45">
        <f t="shared" si="21"/>
        <v>36.1</v>
      </c>
      <c r="BU6" s="50">
        <f t="shared" si="22"/>
        <v>52.2</v>
      </c>
      <c r="BW6">
        <f t="shared" si="23"/>
        <v>45</v>
      </c>
      <c r="BX6">
        <f t="shared" si="24"/>
        <v>0</v>
      </c>
      <c r="BY6">
        <f t="shared" si="25"/>
        <v>0</v>
      </c>
    </row>
    <row r="7" spans="2:77" x14ac:dyDescent="0.4">
      <c r="B7" s="1275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C7" s="63">
        <f t="shared" si="12"/>
        <v>1.5336719646075686E-2</v>
      </c>
      <c r="AD7" s="55">
        <f t="shared" si="13"/>
        <v>9.9999999999994321E-4</v>
      </c>
      <c r="AE7" s="55">
        <f t="shared" si="13"/>
        <v>-1.2000000000000028E-2</v>
      </c>
      <c r="AF7" s="63">
        <f t="shared" si="14"/>
        <v>1.2472456658213116E-2</v>
      </c>
      <c r="AG7" s="55">
        <f t="shared" si="15"/>
        <v>0.01</v>
      </c>
      <c r="AH7" s="55">
        <f t="shared" si="15"/>
        <v>-1.1999999999999886E-2</v>
      </c>
      <c r="AI7" s="63">
        <f t="shared" si="16"/>
        <v>1.3304311555813381E-2</v>
      </c>
      <c r="AJ7" s="55">
        <f t="shared" si="17"/>
        <v>1.2000000000000028E-2</v>
      </c>
      <c r="AK7" s="55">
        <f t="shared" si="17"/>
        <v>-1.9000000000000059E-2</v>
      </c>
      <c r="AL7" s="63">
        <f t="shared" si="18"/>
        <v>1.3238092611489553E-2</v>
      </c>
      <c r="AM7" s="55">
        <f t="shared" si="19"/>
        <v>2.200000000000003E-2</v>
      </c>
      <c r="AN7" s="55">
        <f t="shared" si="19"/>
        <v>-2.000000000000007E-2</v>
      </c>
      <c r="AP7" s="72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P7" s="31">
        <v>136</v>
      </c>
      <c r="BQ7" s="31">
        <v>120</v>
      </c>
      <c r="BR7" s="31">
        <v>86</v>
      </c>
      <c r="BS7" s="33">
        <f t="shared" si="20"/>
        <v>40.799999999999997</v>
      </c>
      <c r="BT7" s="45">
        <f t="shared" si="21"/>
        <v>36.799999999999997</v>
      </c>
      <c r="BU7" s="50">
        <f t="shared" si="22"/>
        <v>53.300000000000004</v>
      </c>
      <c r="BW7">
        <f t="shared" si="23"/>
        <v>40.799999999999997</v>
      </c>
      <c r="BX7">
        <f t="shared" si="24"/>
        <v>0</v>
      </c>
      <c r="BY7">
        <f t="shared" si="25"/>
        <v>0</v>
      </c>
    </row>
    <row r="8" spans="2:77" x14ac:dyDescent="0.4">
      <c r="B8" s="1278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C8" s="64">
        <f t="shared" si="12"/>
        <v>1.3108307389808295E-2</v>
      </c>
      <c r="AD8" s="56">
        <f t="shared" si="13"/>
        <v>8.0000000000000418E-3</v>
      </c>
      <c r="AE8" s="56">
        <f t="shared" si="13"/>
        <v>-1.1999999999999957E-2</v>
      </c>
      <c r="AF8" s="64">
        <f t="shared" si="14"/>
        <v>1.2472456658213107E-2</v>
      </c>
      <c r="AG8" s="56">
        <f t="shared" si="15"/>
        <v>1.1999999999999957E-2</v>
      </c>
      <c r="AH8" s="56">
        <f t="shared" si="15"/>
        <v>-1.4999999999999999E-2</v>
      </c>
      <c r="AI8" s="64">
        <f t="shared" si="16"/>
        <v>1.1937922801432547E-2</v>
      </c>
      <c r="AJ8" s="56">
        <f t="shared" si="17"/>
        <v>1.4999999999999857E-2</v>
      </c>
      <c r="AK8" s="56">
        <f t="shared" si="17"/>
        <v>-1.6000000000000014E-2</v>
      </c>
      <c r="AL8" s="64">
        <f t="shared" si="18"/>
        <v>1.1399468637671564E-2</v>
      </c>
      <c r="AM8" s="56">
        <f t="shared" si="19"/>
        <v>2.8999999999999984E-2</v>
      </c>
      <c r="AN8" s="56">
        <f t="shared" si="19"/>
        <v>-1.6000000000000014E-2</v>
      </c>
      <c r="AP8" s="74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P8" s="32">
        <v>139</v>
      </c>
      <c r="BQ8" s="32">
        <v>118</v>
      </c>
      <c r="BR8" s="32">
        <v>88</v>
      </c>
      <c r="BS8" s="34">
        <f t="shared" si="20"/>
        <v>35.294117647058826</v>
      </c>
      <c r="BT8" s="46">
        <f t="shared" si="21"/>
        <v>36.700000000000003</v>
      </c>
      <c r="BU8" s="51">
        <f t="shared" si="22"/>
        <v>54.500000000000007</v>
      </c>
      <c r="BW8">
        <f t="shared" si="23"/>
        <v>35.294117647058826</v>
      </c>
      <c r="BX8">
        <f t="shared" si="24"/>
        <v>0</v>
      </c>
      <c r="BY8">
        <f t="shared" si="25"/>
        <v>0</v>
      </c>
    </row>
    <row r="9" spans="2:77" x14ac:dyDescent="0.4">
      <c r="B9" s="1274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C9" s="65">
        <f t="shared" si="12"/>
        <v>1.1666393576929387E-2</v>
      </c>
      <c r="AD9" s="57">
        <f t="shared" si="13"/>
        <v>1.2000000000000028E-2</v>
      </c>
      <c r="AE9" s="57">
        <f t="shared" si="13"/>
        <v>-7.9999999999999013E-3</v>
      </c>
      <c r="AF9" s="65">
        <f t="shared" si="14"/>
        <v>1.274109418623616E-2</v>
      </c>
      <c r="AG9" s="57">
        <f t="shared" si="15"/>
        <v>2.000000000000007E-2</v>
      </c>
      <c r="AH9" s="57">
        <f t="shared" si="15"/>
        <v>-8.0000000000000418E-3</v>
      </c>
      <c r="AI9" s="65">
        <f t="shared" si="16"/>
        <v>1.0045325284132281E-2</v>
      </c>
      <c r="AJ9" s="57">
        <f t="shared" si="17"/>
        <v>2.3000000000000041E-2</v>
      </c>
      <c r="AK9" s="57">
        <f t="shared" si="17"/>
        <v>-1.1999999999999957E-2</v>
      </c>
      <c r="AL9" s="65">
        <f t="shared" si="18"/>
        <v>1.1869549818606483E-2</v>
      </c>
      <c r="AM9" s="57">
        <f t="shared" si="19"/>
        <v>2.9000000000000057E-2</v>
      </c>
      <c r="AN9" s="57">
        <f t="shared" si="19"/>
        <v>-1.4999999999999999E-2</v>
      </c>
      <c r="AP9" s="76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P9" s="22">
        <v>142</v>
      </c>
      <c r="BQ9" s="22">
        <v>117</v>
      </c>
      <c r="BR9" s="22">
        <v>91</v>
      </c>
      <c r="BS9" s="28">
        <f t="shared" si="20"/>
        <v>30.588235294117649</v>
      </c>
      <c r="BT9" s="47">
        <f t="shared" si="21"/>
        <v>35.9</v>
      </c>
      <c r="BU9" s="52">
        <f t="shared" si="22"/>
        <v>55.7</v>
      </c>
      <c r="BW9">
        <f t="shared" si="23"/>
        <v>30.588235294117649</v>
      </c>
      <c r="BX9">
        <f t="shared" si="24"/>
        <v>0</v>
      </c>
      <c r="BY9">
        <f t="shared" si="25"/>
        <v>0</v>
      </c>
    </row>
    <row r="10" spans="2:77" x14ac:dyDescent="0.4">
      <c r="B10" s="1275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C10" s="63">
        <f>(G10-G11)/359</f>
        <v>1.0863509749303618E-2</v>
      </c>
      <c r="AD10" s="55">
        <f>(H10-H11)/100</f>
        <v>1.5999999999999945E-2</v>
      </c>
      <c r="AE10" s="55">
        <f>(I10-I11)/100</f>
        <v>-3.9999999999999862E-3</v>
      </c>
      <c r="AF10" s="63">
        <f>(M10-M11)/359</f>
        <v>9.2805871009213649E-3</v>
      </c>
      <c r="AG10" s="55">
        <f>(N10-N11)/100</f>
        <v>1.1999999999999957E-2</v>
      </c>
      <c r="AH10" s="55">
        <f>(O10-O11)/100</f>
        <v>-7.9999999999999724E-3</v>
      </c>
      <c r="AI10" s="63">
        <f>(S10-S11)/359</f>
        <v>1.1790495536209542E-2</v>
      </c>
      <c r="AJ10" s="55">
        <f>(T10-T11)/100</f>
        <v>2.6000000000000013E-2</v>
      </c>
      <c r="AK10" s="55">
        <f>(U10-U11)/100</f>
        <v>-8.0000000000000418E-3</v>
      </c>
      <c r="AL10" s="63">
        <f>(Y10-Y11)/359</f>
        <v>1.1639409267902537E-2</v>
      </c>
      <c r="AM10" s="55">
        <f>(Z10-Z11)/100</f>
        <v>2.8999999999999984E-2</v>
      </c>
      <c r="AN10" s="55">
        <f>(AA10-AA11)/100</f>
        <v>-1.1999999999999957E-2</v>
      </c>
      <c r="AP10" s="72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C10" s="1280" t="s">
        <v>256</v>
      </c>
      <c r="BD10" s="1280"/>
      <c r="BE10" s="1280"/>
      <c r="BF10" s="1280"/>
      <c r="BG10" s="1280"/>
      <c r="BH10" s="1280"/>
      <c r="BI10" s="1280"/>
      <c r="BJ10" s="1280"/>
      <c r="BK10" s="1280"/>
      <c r="BL10" s="1280"/>
      <c r="BP10" s="31">
        <v>144</v>
      </c>
      <c r="BQ10" s="31">
        <v>116</v>
      </c>
      <c r="BR10" s="31">
        <v>94</v>
      </c>
      <c r="BS10" s="33">
        <f t="shared" si="20"/>
        <v>26.4</v>
      </c>
      <c r="BT10" s="45">
        <f t="shared" si="21"/>
        <v>34.699999999999996</v>
      </c>
      <c r="BU10" s="50">
        <f t="shared" si="22"/>
        <v>56.499999999999993</v>
      </c>
      <c r="BW10">
        <f t="shared" si="23"/>
        <v>26.4</v>
      </c>
      <c r="BX10">
        <f t="shared" si="24"/>
        <v>0</v>
      </c>
      <c r="BY10">
        <f t="shared" si="25"/>
        <v>0</v>
      </c>
    </row>
    <row r="11" spans="2:77" x14ac:dyDescent="0.4">
      <c r="B11" s="1275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C11" s="66"/>
      <c r="AD11" s="54"/>
      <c r="AE11" s="54"/>
      <c r="AF11" s="66"/>
      <c r="AG11" s="54"/>
      <c r="AH11" s="54"/>
      <c r="AI11" s="66"/>
      <c r="AJ11" s="54"/>
      <c r="AK11" s="54"/>
      <c r="AL11" s="66"/>
      <c r="AM11" s="54"/>
      <c r="AN11" s="54"/>
      <c r="AP11" s="78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C11" s="1280" t="s">
        <v>257</v>
      </c>
      <c r="BD11" s="1280"/>
      <c r="BE11" s="1280"/>
      <c r="BF11" s="1280"/>
      <c r="BG11" s="1280"/>
      <c r="BH11" s="1280"/>
      <c r="BI11" s="1280"/>
      <c r="BJ11" s="1280"/>
      <c r="BK11" s="1280"/>
      <c r="BL11" s="1280"/>
      <c r="BP11" s="31">
        <v>145</v>
      </c>
      <c r="BQ11" s="31">
        <v>115</v>
      </c>
      <c r="BR11" s="31">
        <v>97</v>
      </c>
      <c r="BS11" s="33">
        <f t="shared" si="20"/>
        <v>22.5</v>
      </c>
      <c r="BT11" s="45">
        <f t="shared" si="21"/>
        <v>33.1</v>
      </c>
      <c r="BU11" s="50">
        <f t="shared" si="22"/>
        <v>56.899999999999991</v>
      </c>
      <c r="BW11">
        <f t="shared" si="23"/>
        <v>22.5</v>
      </c>
      <c r="BX11">
        <f t="shared" si="24"/>
        <v>0</v>
      </c>
      <c r="BY11">
        <f t="shared" si="25"/>
        <v>0</v>
      </c>
    </row>
    <row r="12" spans="2:77" x14ac:dyDescent="0.4">
      <c r="B12" s="1275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C12" s="63">
        <f>(G12-G11)/359</f>
        <v>-8.1748819183722898E-3</v>
      </c>
      <c r="AD12" s="55">
        <f>(H12-H11)/100</f>
        <v>-1.6000000000000014E-2</v>
      </c>
      <c r="AE12" s="55">
        <f>(I12-I11)/100</f>
        <v>4.0000000000000565E-3</v>
      </c>
      <c r="AF12" s="63">
        <f>(M12-M11)/359</f>
        <v>-1.3228343759989044E-2</v>
      </c>
      <c r="AG12" s="55">
        <f>(N12-N11)/100</f>
        <v>-2.5000000000000001E-2</v>
      </c>
      <c r="AH12" s="55">
        <f>(O12-O11)/100</f>
        <v>8.0000000000000418E-3</v>
      </c>
      <c r="AI12" s="63">
        <f>(S12-S11)/359</f>
        <v>-1.052223308880431E-2</v>
      </c>
      <c r="AJ12" s="55">
        <f>(T12-T11)/100</f>
        <v>-2.5000000000000001E-2</v>
      </c>
      <c r="AK12" s="55">
        <f>(U12-U11)/100</f>
        <v>7.0000000000000288E-3</v>
      </c>
      <c r="AL12" s="63">
        <f>(Y12-Y11)/359</f>
        <v>-1.2406842846006015E-2</v>
      </c>
      <c r="AM12" s="55">
        <f>(Z12-Z11)/100</f>
        <v>-2.79999999999999E-2</v>
      </c>
      <c r="AN12" s="55">
        <f>(AA12-AA11)/100</f>
        <v>1.2000000000000028E-2</v>
      </c>
      <c r="AP12" s="72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P12" s="31">
        <v>146</v>
      </c>
      <c r="BQ12" s="31">
        <v>115</v>
      </c>
      <c r="BR12" s="31">
        <v>100</v>
      </c>
      <c r="BS12" s="33">
        <f t="shared" si="20"/>
        <v>19.565217391304348</v>
      </c>
      <c r="BT12" s="45">
        <f t="shared" si="21"/>
        <v>31.5</v>
      </c>
      <c r="BU12" s="50">
        <f t="shared" si="22"/>
        <v>57.3</v>
      </c>
      <c r="BW12">
        <f t="shared" si="23"/>
        <v>19.565217391304348</v>
      </c>
      <c r="BX12">
        <f t="shared" si="24"/>
        <v>0</v>
      </c>
      <c r="BY12">
        <f t="shared" si="25"/>
        <v>0</v>
      </c>
    </row>
    <row r="13" spans="2:77" x14ac:dyDescent="0.4">
      <c r="B13" s="1278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C13" s="64">
        <f t="shared" ref="AC13:AC18" si="26">(G13-G12)/359</f>
        <v>-1.2716482984134672E-2</v>
      </c>
      <c r="AD13" s="56">
        <f t="shared" ref="AD13:AE18" si="27">(H13-H12)/100</f>
        <v>-1.6000000000000014E-2</v>
      </c>
      <c r="AE13" s="56">
        <f t="shared" si="27"/>
        <v>2.9999999999999714E-3</v>
      </c>
      <c r="AF13" s="64">
        <f t="shared" ref="AF13:AF18" si="28">(M13-M12)/359</f>
        <v>-1.1715225541711081E-2</v>
      </c>
      <c r="AG13" s="56">
        <f t="shared" ref="AG13:AH18" si="29">(N13-N12)/100</f>
        <v>-2.200000000000003E-2</v>
      </c>
      <c r="AH13" s="56">
        <f t="shared" si="29"/>
        <v>3.9999999999999862E-3</v>
      </c>
      <c r="AI13" s="64">
        <f t="shared" ref="AI13:AI18" si="30">(S13-S12)/359</f>
        <v>-1.307237452963886E-2</v>
      </c>
      <c r="AJ13" s="56">
        <f t="shared" ref="AJ13:AK18" si="31">(T13-T12)/100</f>
        <v>-3.1000000000000014E-2</v>
      </c>
      <c r="AK13" s="56">
        <f t="shared" si="31"/>
        <v>7.9999999999999724E-3</v>
      </c>
      <c r="AL13" s="64">
        <f t="shared" ref="AL13:AL18" si="32">(Y13-Y12)/359</f>
        <v>-1.223690476783694E-2</v>
      </c>
      <c r="AM13" s="56">
        <f t="shared" ref="AM13:AN18" si="33">(Z13-Z12)/100</f>
        <v>-3.6000000000000087E-2</v>
      </c>
      <c r="AN13" s="56">
        <f t="shared" si="33"/>
        <v>7.9999999999999724E-3</v>
      </c>
      <c r="AP13" s="74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P13" s="32">
        <v>147</v>
      </c>
      <c r="BQ13" s="32">
        <v>114</v>
      </c>
      <c r="BR13" s="32">
        <v>103</v>
      </c>
      <c r="BS13" s="34">
        <f t="shared" si="20"/>
        <v>15</v>
      </c>
      <c r="BT13" s="46">
        <f t="shared" si="21"/>
        <v>29.9</v>
      </c>
      <c r="BU13" s="51">
        <f t="shared" si="22"/>
        <v>57.599999999999994</v>
      </c>
      <c r="BW13">
        <f t="shared" si="23"/>
        <v>15</v>
      </c>
      <c r="BX13">
        <f t="shared" si="24"/>
        <v>0</v>
      </c>
      <c r="BY13">
        <f t="shared" si="25"/>
        <v>0</v>
      </c>
    </row>
    <row r="14" spans="2:77" x14ac:dyDescent="0.4">
      <c r="B14" s="1274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C14" s="65">
        <f t="shared" si="26"/>
        <v>-9.1718187376859852E-3</v>
      </c>
      <c r="AD14" s="57">
        <f t="shared" si="27"/>
        <v>-1.9999999999999966E-2</v>
      </c>
      <c r="AE14" s="57">
        <f t="shared" si="27"/>
        <v>0</v>
      </c>
      <c r="AF14" s="65">
        <f t="shared" si="28"/>
        <v>-9.3917757926978949E-3</v>
      </c>
      <c r="AG14" s="57">
        <f t="shared" si="29"/>
        <v>-2.6000000000000013E-2</v>
      </c>
      <c r="AH14" s="57">
        <f t="shared" si="29"/>
        <v>0</v>
      </c>
      <c r="AI14" s="65">
        <f t="shared" si="30"/>
        <v>-1.2152493309301437E-2</v>
      </c>
      <c r="AJ14" s="57">
        <f t="shared" si="31"/>
        <v>-2.7000000000000027E-2</v>
      </c>
      <c r="AK14" s="57">
        <f t="shared" si="31"/>
        <v>3.9999999999999862E-3</v>
      </c>
      <c r="AL14" s="65">
        <f t="shared" si="32"/>
        <v>-1.1684289069791437E-2</v>
      </c>
      <c r="AM14" s="57">
        <f t="shared" si="33"/>
        <v>-3.3000000000000043E-2</v>
      </c>
      <c r="AN14" s="57">
        <f t="shared" si="33"/>
        <v>4.0000000000000565E-3</v>
      </c>
      <c r="AP14" s="76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P14" s="22">
        <v>147</v>
      </c>
      <c r="BQ14" s="22">
        <v>114</v>
      </c>
      <c r="BR14" s="22">
        <v>106</v>
      </c>
      <c r="BS14" s="28">
        <f t="shared" si="20"/>
        <v>11.707317073170731</v>
      </c>
      <c r="BT14" s="47">
        <f t="shared" si="21"/>
        <v>27.900000000000002</v>
      </c>
      <c r="BU14" s="52">
        <f t="shared" si="22"/>
        <v>57.599999999999994</v>
      </c>
      <c r="BW14">
        <f t="shared" si="23"/>
        <v>11.707317073170731</v>
      </c>
      <c r="BX14">
        <f t="shared" si="24"/>
        <v>0</v>
      </c>
      <c r="BY14">
        <f t="shared" si="25"/>
        <v>0</v>
      </c>
    </row>
    <row r="15" spans="2:77" x14ac:dyDescent="0.4">
      <c r="B15" s="1275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C15" s="63">
        <f t="shared" si="26"/>
        <v>-1.5018182728374709E-2</v>
      </c>
      <c r="AD15" s="55">
        <f t="shared" si="27"/>
        <v>-0.02</v>
      </c>
      <c r="AE15" s="55">
        <f t="shared" si="27"/>
        <v>0</v>
      </c>
      <c r="AF15" s="63">
        <f t="shared" si="28"/>
        <v>-1.4237078303930671E-2</v>
      </c>
      <c r="AG15" s="55">
        <f t="shared" si="29"/>
        <v>-2.4999999999999929E-2</v>
      </c>
      <c r="AH15" s="55">
        <f t="shared" si="29"/>
        <v>0</v>
      </c>
      <c r="AI15" s="63">
        <f t="shared" si="30"/>
        <v>-1.3381397127095964E-2</v>
      </c>
      <c r="AJ15" s="55">
        <f t="shared" si="31"/>
        <v>-2.999999999999993E-2</v>
      </c>
      <c r="AK15" s="55">
        <f t="shared" si="31"/>
        <v>0</v>
      </c>
      <c r="AL15" s="63">
        <f t="shared" si="32"/>
        <v>-1.4945307424416058E-2</v>
      </c>
      <c r="AM15" s="55">
        <f t="shared" si="33"/>
        <v>-4.0999999999999946E-2</v>
      </c>
      <c r="AN15" s="55">
        <f t="shared" si="33"/>
        <v>0</v>
      </c>
      <c r="AP15" s="72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P15" s="31">
        <v>147</v>
      </c>
      <c r="BQ15" s="31">
        <v>113</v>
      </c>
      <c r="BR15" s="31">
        <v>109</v>
      </c>
      <c r="BS15" s="33">
        <f t="shared" si="20"/>
        <v>6.3157894736842106</v>
      </c>
      <c r="BT15" s="45">
        <f t="shared" si="21"/>
        <v>25.900000000000002</v>
      </c>
      <c r="BU15" s="50">
        <f t="shared" si="22"/>
        <v>57.599999999999994</v>
      </c>
      <c r="BW15">
        <f t="shared" si="23"/>
        <v>6.3157894736842106</v>
      </c>
      <c r="BX15">
        <f t="shared" si="24"/>
        <v>0</v>
      </c>
      <c r="BY15">
        <f t="shared" si="25"/>
        <v>0</v>
      </c>
    </row>
    <row r="16" spans="2:77" x14ac:dyDescent="0.4">
      <c r="B16" s="1275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C16" s="63">
        <f t="shared" si="26"/>
        <v>-1.2817559218380212E-2</v>
      </c>
      <c r="AD16" s="55">
        <f t="shared" si="27"/>
        <v>-2.100000000000005E-2</v>
      </c>
      <c r="AE16" s="55">
        <f t="shared" si="27"/>
        <v>0</v>
      </c>
      <c r="AF16" s="63">
        <f t="shared" si="28"/>
        <v>-9.601137912641498E-3</v>
      </c>
      <c r="AG16" s="55">
        <f t="shared" si="29"/>
        <v>-2.0000000000000035E-2</v>
      </c>
      <c r="AH16" s="55">
        <f t="shared" si="29"/>
        <v>0</v>
      </c>
      <c r="AI16" s="63">
        <f t="shared" si="30"/>
        <v>-9.925399417283003E-3</v>
      </c>
      <c r="AJ16" s="55">
        <f t="shared" si="31"/>
        <v>-2.9000000000000057E-2</v>
      </c>
      <c r="AK16" s="55">
        <f t="shared" si="31"/>
        <v>-3.9999999999999862E-3</v>
      </c>
      <c r="AL16" s="63">
        <f t="shared" si="32"/>
        <v>-1.3223833013102725E-2</v>
      </c>
      <c r="AM16" s="55">
        <f t="shared" si="33"/>
        <v>-2.8999999999999984E-2</v>
      </c>
      <c r="AN16" s="55">
        <f t="shared" si="33"/>
        <v>0</v>
      </c>
      <c r="AP16" s="72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P16" s="31">
        <v>147</v>
      </c>
      <c r="BQ16" s="31">
        <v>113</v>
      </c>
      <c r="BR16" s="31">
        <v>112</v>
      </c>
      <c r="BS16" s="33">
        <f t="shared" si="20"/>
        <v>1.7142857142857142</v>
      </c>
      <c r="BT16" s="45">
        <f t="shared" si="21"/>
        <v>23.799999999999997</v>
      </c>
      <c r="BU16" s="50">
        <f t="shared" si="22"/>
        <v>57.599999999999994</v>
      </c>
      <c r="BW16">
        <f t="shared" si="23"/>
        <v>1.7142857142857142</v>
      </c>
      <c r="BX16">
        <f t="shared" si="24"/>
        <v>0</v>
      </c>
      <c r="BY16">
        <f t="shared" si="25"/>
        <v>0</v>
      </c>
    </row>
    <row r="17" spans="2:77" x14ac:dyDescent="0.4">
      <c r="B17" s="1275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C17" s="63">
        <f t="shared" si="26"/>
        <v>-9.8397424302716779E-3</v>
      </c>
      <c r="AD17" s="55">
        <f t="shared" si="27"/>
        <v>-1.1999999999999957E-2</v>
      </c>
      <c r="AE17" s="55">
        <f t="shared" si="27"/>
        <v>-2.9999999999999714E-3</v>
      </c>
      <c r="AF17" s="63">
        <f t="shared" si="28"/>
        <v>-1.0910383991638066E-2</v>
      </c>
      <c r="AG17" s="55">
        <f t="shared" si="29"/>
        <v>-1.7000000000000029E-2</v>
      </c>
      <c r="AH17" s="55">
        <f t="shared" si="29"/>
        <v>-3.9999999999999862E-3</v>
      </c>
      <c r="AI17" s="63">
        <f t="shared" si="30"/>
        <v>-1.4834736763465991E-2</v>
      </c>
      <c r="AJ17" s="55">
        <f t="shared" si="31"/>
        <v>-2.2999999999999972E-2</v>
      </c>
      <c r="AK17" s="55">
        <f t="shared" si="31"/>
        <v>-3.9999999999999862E-3</v>
      </c>
      <c r="AL17" s="63">
        <f t="shared" si="32"/>
        <v>-1.2441234434694529E-2</v>
      </c>
      <c r="AM17" s="55">
        <f t="shared" si="33"/>
        <v>-1.4999999999999999E-2</v>
      </c>
      <c r="AN17" s="55">
        <f t="shared" si="33"/>
        <v>-4.0000000000000565E-3</v>
      </c>
      <c r="AP17" s="72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P17" s="31">
        <v>146</v>
      </c>
      <c r="BQ17" s="31">
        <v>113</v>
      </c>
      <c r="BR17" s="31">
        <v>114</v>
      </c>
      <c r="BS17" s="33">
        <f t="shared" si="20"/>
        <v>-1.8181818181818181</v>
      </c>
      <c r="BT17" s="45">
        <f t="shared" si="21"/>
        <v>22.6</v>
      </c>
      <c r="BU17" s="50">
        <f t="shared" si="22"/>
        <v>57.3</v>
      </c>
      <c r="BW17">
        <f t="shared" si="23"/>
        <v>-1.8181818181818181</v>
      </c>
      <c r="BX17">
        <f t="shared" si="24"/>
        <v>0</v>
      </c>
      <c r="BY17">
        <f t="shared" si="25"/>
        <v>0</v>
      </c>
    </row>
    <row r="18" spans="2:77" ht="18" thickBot="1" x14ac:dyDescent="0.45">
      <c r="B18" s="1276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C18" s="67">
        <f t="shared" si="26"/>
        <v>-1.0603950367181564E-2</v>
      </c>
      <c r="AD18" s="68">
        <f t="shared" si="27"/>
        <v>-5.0000000000000001E-3</v>
      </c>
      <c r="AE18" s="68">
        <f t="shared" si="27"/>
        <v>-4.0000000000000565E-3</v>
      </c>
      <c r="AF18" s="67">
        <f t="shared" si="28"/>
        <v>-1.1748632270754447E-2</v>
      </c>
      <c r="AG18" s="68">
        <f t="shared" si="29"/>
        <v>-4.9999999999999645E-3</v>
      </c>
      <c r="AH18" s="68">
        <f t="shared" si="29"/>
        <v>-3.9999999999999862E-3</v>
      </c>
      <c r="AI18" s="67">
        <f t="shared" si="30"/>
        <v>-1.2730447375951134E-2</v>
      </c>
      <c r="AJ18" s="68">
        <f t="shared" si="31"/>
        <v>-3.9999999999999862E-3</v>
      </c>
      <c r="AK18" s="68">
        <f t="shared" si="31"/>
        <v>-3.9999999999999862E-3</v>
      </c>
      <c r="AL18" s="67">
        <f t="shared" si="32"/>
        <v>-1.2973099324074257E-2</v>
      </c>
      <c r="AM18" s="68">
        <f t="shared" si="33"/>
        <v>-3.9999999999999862E-3</v>
      </c>
      <c r="AN18" s="68">
        <f t="shared" si="33"/>
        <v>-3.9999999999999151E-3</v>
      </c>
      <c r="AP18" s="81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P18" s="42">
        <v>145</v>
      </c>
      <c r="BQ18" s="42">
        <v>113</v>
      </c>
      <c r="BR18" s="42">
        <v>116</v>
      </c>
      <c r="BS18" s="43">
        <f t="shared" si="20"/>
        <v>-5.625</v>
      </c>
      <c r="BT18" s="48">
        <f t="shared" si="21"/>
        <v>22.1</v>
      </c>
      <c r="BU18" s="53">
        <f t="shared" si="22"/>
        <v>56.899999999999991</v>
      </c>
      <c r="BW18">
        <f t="shared" si="23"/>
        <v>-5.625</v>
      </c>
      <c r="BX18">
        <f t="shared" si="24"/>
        <v>0</v>
      </c>
      <c r="BY18">
        <f t="shared" si="25"/>
        <v>0</v>
      </c>
    </row>
    <row r="19" spans="2:77" x14ac:dyDescent="0.4">
      <c r="B19" s="1277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C19" s="61">
        <f t="shared" ref="AC19:AC25" si="34">(G19-G20)/359</f>
        <v>1.2999071494893216E-2</v>
      </c>
      <c r="AD19" s="62">
        <f t="shared" ref="AD19:AE25" si="35">(H19-H20)/100</f>
        <v>-1.4000000000000021E-2</v>
      </c>
      <c r="AE19" s="62">
        <f t="shared" si="35"/>
        <v>-1.1999999999999957E-2</v>
      </c>
      <c r="AF19" s="61">
        <f t="shared" ref="AF19:AF25" si="36">(M19-M20)/359</f>
        <v>1.2548762010404644E-2</v>
      </c>
      <c r="AG19" s="62">
        <f t="shared" ref="AG19:AH25" si="37">(N19-N20)/100</f>
        <v>-1.4999999999999999E-2</v>
      </c>
      <c r="AH19" s="62">
        <f t="shared" si="37"/>
        <v>-1.6000000000000014E-2</v>
      </c>
      <c r="AI19" s="61">
        <f t="shared" ref="AI19:AI25" si="38">(S19-S20)/359</f>
        <v>1.2016501533796416E-2</v>
      </c>
      <c r="AJ19" s="62">
        <f t="shared" ref="AJ19:AK25" si="39">(T19-T20)/100</f>
        <v>-1.2999999999999972E-2</v>
      </c>
      <c r="AK19" s="62">
        <f t="shared" si="39"/>
        <v>-1.5000000000000071E-2</v>
      </c>
      <c r="AL19" s="61">
        <f t="shared" ref="AL19:AL25" si="40">(Y19-Y20)/359</f>
        <v>1.311513463324049E-2</v>
      </c>
      <c r="AM19" s="62">
        <f t="shared" ref="AM19:AN25" si="41">(Z19-Z20)/100</f>
        <v>-1.6000000000000014E-2</v>
      </c>
      <c r="AN19" s="62">
        <f t="shared" si="41"/>
        <v>-2.2999999999999972E-2</v>
      </c>
      <c r="AP19" s="69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P19" s="39">
        <v>153</v>
      </c>
      <c r="BQ19" s="39">
        <v>149</v>
      </c>
      <c r="BR19" s="39">
        <v>108</v>
      </c>
      <c r="BS19" s="40">
        <f t="shared" si="20"/>
        <v>54.666666666666664</v>
      </c>
      <c r="BT19" s="44">
        <f t="shared" si="21"/>
        <v>29.4</v>
      </c>
      <c r="BU19" s="49">
        <f t="shared" si="22"/>
        <v>60</v>
      </c>
      <c r="BW19">
        <f t="shared" si="23"/>
        <v>54.666666666666664</v>
      </c>
      <c r="BX19">
        <f t="shared" si="24"/>
        <v>0</v>
      </c>
      <c r="BY19">
        <f t="shared" si="25"/>
        <v>0</v>
      </c>
    </row>
    <row r="20" spans="2:77" x14ac:dyDescent="0.4">
      <c r="B20" s="1275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C20" s="63">
        <f t="shared" si="34"/>
        <v>1.2256267409470748E-2</v>
      </c>
      <c r="AD20" s="55">
        <f t="shared" si="35"/>
        <v>-5.9999999999999784E-3</v>
      </c>
      <c r="AE20" s="55">
        <f t="shared" si="35"/>
        <v>-1.2000000000000028E-2</v>
      </c>
      <c r="AF20" s="63">
        <f t="shared" si="36"/>
        <v>1.1027699948537386E-2</v>
      </c>
      <c r="AG20" s="55">
        <f t="shared" si="37"/>
        <v>-1.4999999999999928E-2</v>
      </c>
      <c r="AH20" s="55">
        <f t="shared" si="37"/>
        <v>-1.4999999999999999E-2</v>
      </c>
      <c r="AI20" s="63">
        <f t="shared" si="38"/>
        <v>1.3338481821051079E-2</v>
      </c>
      <c r="AJ20" s="55">
        <f t="shared" si="39"/>
        <v>-3.0000000000000426E-3</v>
      </c>
      <c r="AK20" s="55">
        <f t="shared" si="39"/>
        <v>-0.02</v>
      </c>
      <c r="AL20" s="63">
        <f t="shared" si="40"/>
        <v>1.1025998142989792E-2</v>
      </c>
      <c r="AM20" s="55">
        <f t="shared" si="41"/>
        <v>0</v>
      </c>
      <c r="AN20" s="55">
        <f t="shared" si="41"/>
        <v>-2.000000000000007E-2</v>
      </c>
      <c r="AP20" s="72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P20" s="31">
        <v>156</v>
      </c>
      <c r="BQ20" s="31">
        <v>148</v>
      </c>
      <c r="BR20" s="31">
        <v>108</v>
      </c>
      <c r="BS20" s="33">
        <f t="shared" si="20"/>
        <v>50</v>
      </c>
      <c r="BT20" s="45">
        <f t="shared" si="21"/>
        <v>30.8</v>
      </c>
      <c r="BU20" s="50">
        <f t="shared" si="22"/>
        <v>61.199999999999996</v>
      </c>
      <c r="BW20">
        <f t="shared" si="23"/>
        <v>50</v>
      </c>
      <c r="BX20">
        <f t="shared" si="24"/>
        <v>0</v>
      </c>
      <c r="BY20">
        <f t="shared" si="25"/>
        <v>0</v>
      </c>
    </row>
    <row r="21" spans="2:77" x14ac:dyDescent="0.4">
      <c r="B21" s="1275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C21" s="63">
        <f t="shared" si="34"/>
        <v>1.1313477608742233E-2</v>
      </c>
      <c r="AD21" s="55">
        <f t="shared" si="35"/>
        <v>-7.0000000000000288E-3</v>
      </c>
      <c r="AE21" s="55">
        <f t="shared" si="35"/>
        <v>-1.1000000000000015E-2</v>
      </c>
      <c r="AF21" s="63">
        <f t="shared" si="36"/>
        <v>1.4400018141755148E-2</v>
      </c>
      <c r="AG21" s="55">
        <f t="shared" si="37"/>
        <v>2.9999999999999003E-3</v>
      </c>
      <c r="AH21" s="55">
        <f t="shared" si="37"/>
        <v>-1.6000000000000084E-2</v>
      </c>
      <c r="AI21" s="63">
        <f t="shared" si="38"/>
        <v>1.3005541913755771E-2</v>
      </c>
      <c r="AJ21" s="55">
        <f t="shared" si="39"/>
        <v>3.0000000000000426E-3</v>
      </c>
      <c r="AK21" s="55">
        <f t="shared" si="39"/>
        <v>-0.02</v>
      </c>
      <c r="AL21" s="63">
        <f t="shared" si="40"/>
        <v>1.2502643021962362E-2</v>
      </c>
      <c r="AM21" s="55">
        <f t="shared" si="41"/>
        <v>9.0000000000000566E-3</v>
      </c>
      <c r="AN21" s="55">
        <f t="shared" si="41"/>
        <v>-2.2999999999999972E-2</v>
      </c>
      <c r="AP21" s="72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P21" s="31">
        <v>159</v>
      </c>
      <c r="BQ21" s="31">
        <v>147</v>
      </c>
      <c r="BR21" s="31">
        <v>109</v>
      </c>
      <c r="BS21" s="33">
        <f t="shared" si="20"/>
        <v>45.6</v>
      </c>
      <c r="BT21" s="45">
        <f t="shared" si="21"/>
        <v>31.4</v>
      </c>
      <c r="BU21" s="50">
        <f t="shared" si="22"/>
        <v>62.4</v>
      </c>
      <c r="BW21">
        <f t="shared" si="23"/>
        <v>45.6</v>
      </c>
      <c r="BX21">
        <f t="shared" si="24"/>
        <v>0</v>
      </c>
      <c r="BY21">
        <f t="shared" si="25"/>
        <v>0</v>
      </c>
    </row>
    <row r="22" spans="2:77" x14ac:dyDescent="0.4">
      <c r="B22" s="1275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C22" s="63">
        <f t="shared" si="34"/>
        <v>1.6070280694236137E-2</v>
      </c>
      <c r="AD22" s="55">
        <f t="shared" si="35"/>
        <v>6.000000000000014E-3</v>
      </c>
      <c r="AE22" s="55">
        <f t="shared" si="35"/>
        <v>-1.2000000000000028E-2</v>
      </c>
      <c r="AF22" s="63">
        <f t="shared" si="36"/>
        <v>1.3976488196409391E-2</v>
      </c>
      <c r="AG22" s="55">
        <f t="shared" si="37"/>
        <v>4.0000000000000565E-3</v>
      </c>
      <c r="AH22" s="55">
        <f t="shared" si="37"/>
        <v>-1.5999999999999945E-2</v>
      </c>
      <c r="AI22" s="63">
        <f t="shared" si="38"/>
        <v>1.2400632987534597E-2</v>
      </c>
      <c r="AJ22" s="55">
        <f t="shared" si="39"/>
        <v>2.9999999999999714E-3</v>
      </c>
      <c r="AK22" s="55">
        <f t="shared" si="39"/>
        <v>-1.9000000000000059E-2</v>
      </c>
      <c r="AL22" s="63">
        <f t="shared" si="40"/>
        <v>1.262161280850352E-2</v>
      </c>
      <c r="AM22" s="55">
        <f t="shared" si="41"/>
        <v>0.01</v>
      </c>
      <c r="AN22" s="55">
        <f t="shared" si="41"/>
        <v>-1.9999999999999858E-2</v>
      </c>
      <c r="AP22" s="72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P22" s="31">
        <v>162</v>
      </c>
      <c r="BQ22" s="31">
        <v>146</v>
      </c>
      <c r="BR22" s="31">
        <v>110</v>
      </c>
      <c r="BS22" s="33">
        <f t="shared" si="20"/>
        <v>41.53846153846154</v>
      </c>
      <c r="BT22" s="45">
        <f t="shared" si="21"/>
        <v>32.1</v>
      </c>
      <c r="BU22" s="50">
        <f t="shared" si="22"/>
        <v>63.5</v>
      </c>
      <c r="BW22">
        <f t="shared" si="23"/>
        <v>41.53846153846154</v>
      </c>
      <c r="BX22">
        <f t="shared" si="24"/>
        <v>0</v>
      </c>
      <c r="BY22">
        <f t="shared" si="25"/>
        <v>0</v>
      </c>
    </row>
    <row r="23" spans="2:77" x14ac:dyDescent="0.4">
      <c r="B23" s="1278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C23" s="64">
        <f t="shared" si="34"/>
        <v>1.2856224555388894E-2</v>
      </c>
      <c r="AD23" s="56">
        <f t="shared" si="35"/>
        <v>5.0000000000000001E-3</v>
      </c>
      <c r="AE23" s="56">
        <f t="shared" si="35"/>
        <v>-1.2000000000000028E-2</v>
      </c>
      <c r="AF23" s="64">
        <f t="shared" si="36"/>
        <v>1.114918536144022E-2</v>
      </c>
      <c r="AG23" s="56">
        <f t="shared" si="37"/>
        <v>2.9999999999999714E-3</v>
      </c>
      <c r="AH23" s="56">
        <f t="shared" si="37"/>
        <v>-1.4999999999999999E-2</v>
      </c>
      <c r="AI23" s="64">
        <f t="shared" si="38"/>
        <v>1.2551966436636194E-2</v>
      </c>
      <c r="AJ23" s="56">
        <f t="shared" si="39"/>
        <v>1.6000000000000014E-2</v>
      </c>
      <c r="AK23" s="56">
        <f t="shared" si="39"/>
        <v>-1.5999999999999803E-2</v>
      </c>
      <c r="AL23" s="64">
        <f t="shared" si="40"/>
        <v>1.21998108380394E-2</v>
      </c>
      <c r="AM23" s="56">
        <f t="shared" si="41"/>
        <v>2.0999999999999873E-2</v>
      </c>
      <c r="AN23" s="56">
        <f t="shared" si="41"/>
        <v>-2.0000000000000143E-2</v>
      </c>
      <c r="AP23" s="74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P23" s="32">
        <v>165</v>
      </c>
      <c r="BQ23" s="32">
        <v>144</v>
      </c>
      <c r="BR23" s="32">
        <v>113</v>
      </c>
      <c r="BS23" s="34">
        <f t="shared" si="20"/>
        <v>35.769230769230766</v>
      </c>
      <c r="BT23" s="46">
        <f t="shared" si="21"/>
        <v>31.5</v>
      </c>
      <c r="BU23" s="51">
        <f t="shared" si="22"/>
        <v>64.7</v>
      </c>
      <c r="BW23">
        <f t="shared" si="23"/>
        <v>35.769230769230766</v>
      </c>
      <c r="BX23">
        <f t="shared" si="24"/>
        <v>0</v>
      </c>
      <c r="BY23">
        <f t="shared" si="25"/>
        <v>0</v>
      </c>
    </row>
    <row r="24" spans="2:77" x14ac:dyDescent="0.4">
      <c r="B24" s="1274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C24" s="65">
        <f t="shared" si="34"/>
        <v>1.1406748257477407E-2</v>
      </c>
      <c r="AD24" s="57">
        <f t="shared" si="35"/>
        <v>0.01</v>
      </c>
      <c r="AE24" s="57">
        <f t="shared" si="35"/>
        <v>-7.9999999999999724E-3</v>
      </c>
      <c r="AF24" s="65">
        <f t="shared" si="36"/>
        <v>1.3428890994450337E-2</v>
      </c>
      <c r="AG24" s="57">
        <f t="shared" si="37"/>
        <v>1.3000000000000043E-2</v>
      </c>
      <c r="AH24" s="57">
        <f t="shared" si="37"/>
        <v>-1.1999999999999886E-2</v>
      </c>
      <c r="AI24" s="65">
        <f t="shared" si="38"/>
        <v>1.0861168980126861E-2</v>
      </c>
      <c r="AJ24" s="57">
        <f t="shared" si="39"/>
        <v>1.6000000000000014E-2</v>
      </c>
      <c r="AK24" s="57">
        <f t="shared" si="39"/>
        <v>-1.6000000000000084E-2</v>
      </c>
      <c r="AL24" s="65">
        <f t="shared" si="40"/>
        <v>1.1633475325248409E-2</v>
      </c>
      <c r="AM24" s="57">
        <f t="shared" si="41"/>
        <v>2.200000000000003E-2</v>
      </c>
      <c r="AN24" s="57">
        <f t="shared" si="41"/>
        <v>-1.4999999999999999E-2</v>
      </c>
      <c r="AP24" s="76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P24" s="22">
        <v>168</v>
      </c>
      <c r="BQ24" s="22">
        <v>143</v>
      </c>
      <c r="BR24" s="22">
        <v>116</v>
      </c>
      <c r="BS24" s="28">
        <f t="shared" si="20"/>
        <v>31.153846153846153</v>
      </c>
      <c r="BT24" s="47">
        <f t="shared" si="21"/>
        <v>31</v>
      </c>
      <c r="BU24" s="52">
        <f t="shared" si="22"/>
        <v>65.900000000000006</v>
      </c>
      <c r="BW24">
        <f t="shared" si="23"/>
        <v>31.153846153846153</v>
      </c>
      <c r="BX24">
        <f t="shared" si="24"/>
        <v>0</v>
      </c>
      <c r="BY24">
        <f t="shared" si="25"/>
        <v>0</v>
      </c>
    </row>
    <row r="25" spans="2:77" x14ac:dyDescent="0.4">
      <c r="B25" s="1275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C25" s="63">
        <f t="shared" si="34"/>
        <v>1.18630181877765E-2</v>
      </c>
      <c r="AD25" s="55">
        <f t="shared" si="35"/>
        <v>9.0000000000000219E-3</v>
      </c>
      <c r="AE25" s="55">
        <f t="shared" si="35"/>
        <v>-7.9999999999999724E-3</v>
      </c>
      <c r="AF25" s="63">
        <f t="shared" si="36"/>
        <v>1.0352583677178135E-2</v>
      </c>
      <c r="AG25" s="55">
        <f t="shared" si="37"/>
        <v>1.4999999999999999E-2</v>
      </c>
      <c r="AH25" s="55">
        <f t="shared" si="37"/>
        <v>-7.9999999999999724E-3</v>
      </c>
      <c r="AI25" s="63">
        <f t="shared" si="38"/>
        <v>1.1495777512490613E-2</v>
      </c>
      <c r="AJ25" s="55">
        <f t="shared" si="39"/>
        <v>2.1000000000000015E-2</v>
      </c>
      <c r="AK25" s="55">
        <f t="shared" si="39"/>
        <v>-7.0000000000000288E-3</v>
      </c>
      <c r="AL25" s="63">
        <f t="shared" si="40"/>
        <v>1.1111053689645007E-2</v>
      </c>
      <c r="AM25" s="55">
        <f t="shared" si="41"/>
        <v>1.7000000000000029E-2</v>
      </c>
      <c r="AN25" s="55">
        <f t="shared" si="41"/>
        <v>-1.5999999999999945E-2</v>
      </c>
      <c r="AP25" s="72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P25" s="31">
        <v>170</v>
      </c>
      <c r="BQ25" s="31">
        <v>142</v>
      </c>
      <c r="BR25" s="31">
        <v>119</v>
      </c>
      <c r="BS25" s="33">
        <f t="shared" si="20"/>
        <v>27.058823529411764</v>
      </c>
      <c r="BT25" s="45">
        <f t="shared" si="21"/>
        <v>30</v>
      </c>
      <c r="BU25" s="50">
        <f t="shared" si="22"/>
        <v>66.7</v>
      </c>
      <c r="BW25">
        <f t="shared" si="23"/>
        <v>27.058823529411764</v>
      </c>
      <c r="BX25">
        <f t="shared" si="24"/>
        <v>0</v>
      </c>
      <c r="BY25">
        <f t="shared" si="25"/>
        <v>0</v>
      </c>
    </row>
    <row r="26" spans="2:77" x14ac:dyDescent="0.4">
      <c r="B26" s="1275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C26" s="66"/>
      <c r="AD26" s="54"/>
      <c r="AE26" s="54"/>
      <c r="AF26" s="66"/>
      <c r="AG26" s="54"/>
      <c r="AH26" s="54"/>
      <c r="AI26" s="66"/>
      <c r="AJ26" s="54"/>
      <c r="AK26" s="54"/>
      <c r="AL26" s="66"/>
      <c r="AM26" s="54"/>
      <c r="AN26" s="54"/>
      <c r="AP26" s="78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P26" s="31">
        <v>172</v>
      </c>
      <c r="BQ26" s="31">
        <v>141</v>
      </c>
      <c r="BR26" s="31">
        <v>122</v>
      </c>
      <c r="BS26" s="33">
        <f t="shared" si="20"/>
        <v>22.8</v>
      </c>
      <c r="BT26" s="45">
        <f t="shared" si="21"/>
        <v>29.099999999999998</v>
      </c>
      <c r="BU26" s="50">
        <f t="shared" si="22"/>
        <v>67.5</v>
      </c>
      <c r="BW26">
        <f t="shared" si="23"/>
        <v>22.8</v>
      </c>
      <c r="BX26">
        <f t="shared" si="24"/>
        <v>0</v>
      </c>
      <c r="BY26">
        <f t="shared" si="25"/>
        <v>0</v>
      </c>
    </row>
    <row r="27" spans="2:77" x14ac:dyDescent="0.4">
      <c r="B27" s="1275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C27" s="63">
        <f t="shared" ref="AC27:AC33" si="42">(G27-G26)/359</f>
        <v>-1.1281337047353762E-2</v>
      </c>
      <c r="AD27" s="55">
        <f t="shared" ref="AD27:AE33" si="43">(H27-H26)/100</f>
        <v>-1.399999999999995E-2</v>
      </c>
      <c r="AE27" s="55">
        <f t="shared" si="43"/>
        <v>3.0000000000001137E-3</v>
      </c>
      <c r="AF27" s="63">
        <f t="shared" ref="AF27:AF33" si="44">(M27-M26)/359</f>
        <v>-1.0129146619397317E-2</v>
      </c>
      <c r="AG27" s="55">
        <f t="shared" ref="AG27:AH33" si="45">(N27-N26)/100</f>
        <v>-1.8999999999999986E-2</v>
      </c>
      <c r="AH27" s="55">
        <f t="shared" si="45"/>
        <v>4.0000000000000565E-3</v>
      </c>
      <c r="AI27" s="63">
        <f t="shared" ref="AI27:AI33" si="46">(S27-S26)/359</f>
        <v>-1.0237363997809673E-2</v>
      </c>
      <c r="AJ27" s="55">
        <f t="shared" ref="AJ27:AK33" si="47">(T27-T26)/100</f>
        <v>-2.1000000000000015E-2</v>
      </c>
      <c r="AK27" s="55">
        <f t="shared" si="47"/>
        <v>7.9999999999999724E-3</v>
      </c>
      <c r="AL27" s="63">
        <f t="shared" ref="AL27:AL33" si="48">(Y27-Y26)/359</f>
        <v>-1.2414706200568112E-2</v>
      </c>
      <c r="AM27" s="55">
        <f t="shared" ref="AM27:AN33" si="49">(Z27-Z26)/100</f>
        <v>-3.1000000000000014E-2</v>
      </c>
      <c r="AN27" s="55">
        <f t="shared" si="49"/>
        <v>7.9999999999999724E-3</v>
      </c>
      <c r="AP27" s="72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P27" s="31">
        <v>173</v>
      </c>
      <c r="BQ27" s="31">
        <v>140</v>
      </c>
      <c r="BR27" s="31">
        <v>125</v>
      </c>
      <c r="BS27" s="33">
        <f t="shared" si="20"/>
        <v>18.75</v>
      </c>
      <c r="BT27" s="45">
        <f t="shared" si="21"/>
        <v>27.700000000000003</v>
      </c>
      <c r="BU27" s="50">
        <f t="shared" si="22"/>
        <v>67.800000000000011</v>
      </c>
      <c r="BW27">
        <f t="shared" si="23"/>
        <v>18.75</v>
      </c>
      <c r="BX27">
        <f t="shared" si="24"/>
        <v>0</v>
      </c>
      <c r="BY27">
        <f t="shared" si="25"/>
        <v>0</v>
      </c>
    </row>
    <row r="28" spans="2:77" x14ac:dyDescent="0.4">
      <c r="B28" s="1278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C28" s="64">
        <f t="shared" si="42"/>
        <v>-7.6601671309192198E-3</v>
      </c>
      <c r="AD28" s="56">
        <f t="shared" si="43"/>
        <v>-1.7000000000000029E-2</v>
      </c>
      <c r="AE28" s="56">
        <f t="shared" si="43"/>
        <v>0</v>
      </c>
      <c r="AF28" s="64">
        <f t="shared" si="44"/>
        <v>-1.1872688250605052E-2</v>
      </c>
      <c r="AG28" s="56">
        <f t="shared" si="45"/>
        <v>-1.4999999999999999E-2</v>
      </c>
      <c r="AH28" s="56">
        <f t="shared" si="45"/>
        <v>7.9999999999999724E-3</v>
      </c>
      <c r="AI28" s="64">
        <f t="shared" si="46"/>
        <v>-1.1056353117634456E-2</v>
      </c>
      <c r="AJ28" s="56">
        <f t="shared" si="47"/>
        <v>-1.9999999999999928E-2</v>
      </c>
      <c r="AK28" s="56">
        <f t="shared" si="47"/>
        <v>7.9999999999999724E-3</v>
      </c>
      <c r="AL28" s="64">
        <f t="shared" si="48"/>
        <v>-1.1926253277677485E-2</v>
      </c>
      <c r="AM28" s="56">
        <f t="shared" si="49"/>
        <v>-0.03</v>
      </c>
      <c r="AN28" s="56">
        <f t="shared" si="49"/>
        <v>8.0000000000001129E-3</v>
      </c>
      <c r="AP28" s="74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P28" s="32">
        <v>173</v>
      </c>
      <c r="BQ28" s="32">
        <v>140</v>
      </c>
      <c r="BR28" s="32">
        <v>128</v>
      </c>
      <c r="BS28" s="34">
        <f t="shared" si="20"/>
        <v>16</v>
      </c>
      <c r="BT28" s="46">
        <f t="shared" si="21"/>
        <v>26</v>
      </c>
      <c r="BU28" s="51">
        <f t="shared" si="22"/>
        <v>67.800000000000011</v>
      </c>
      <c r="BW28">
        <f t="shared" si="23"/>
        <v>16</v>
      </c>
      <c r="BX28">
        <f t="shared" si="24"/>
        <v>0</v>
      </c>
      <c r="BY28">
        <f t="shared" si="25"/>
        <v>0</v>
      </c>
    </row>
    <row r="29" spans="2:77" x14ac:dyDescent="0.4">
      <c r="B29" s="1274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C29" s="65">
        <f t="shared" si="42"/>
        <v>-8.7544767210505359E-3</v>
      </c>
      <c r="AD29" s="57">
        <f t="shared" si="43"/>
        <v>-1.6999999999999994E-2</v>
      </c>
      <c r="AE29" s="57">
        <f t="shared" si="43"/>
        <v>0</v>
      </c>
      <c r="AF29" s="65">
        <f t="shared" si="44"/>
        <v>-8.6521614781737196E-3</v>
      </c>
      <c r="AG29" s="57">
        <f t="shared" si="45"/>
        <v>-2.1999999999999992E-2</v>
      </c>
      <c r="AH29" s="57">
        <f t="shared" si="45"/>
        <v>0</v>
      </c>
      <c r="AI29" s="65">
        <f t="shared" si="46"/>
        <v>-1.2886036090589803E-2</v>
      </c>
      <c r="AJ29" s="57">
        <f t="shared" si="47"/>
        <v>-3.2000000000000028E-2</v>
      </c>
      <c r="AK29" s="57">
        <f t="shared" si="47"/>
        <v>0</v>
      </c>
      <c r="AL29" s="65">
        <f t="shared" si="48"/>
        <v>-1.0932066778251979E-2</v>
      </c>
      <c r="AM29" s="57">
        <f t="shared" si="49"/>
        <v>-3.1000000000000014E-2</v>
      </c>
      <c r="AN29" s="57">
        <f t="shared" si="49"/>
        <v>0</v>
      </c>
      <c r="AP29" s="76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P29" s="22">
        <v>173</v>
      </c>
      <c r="BQ29" s="22">
        <v>140</v>
      </c>
      <c r="BR29" s="22">
        <v>131</v>
      </c>
      <c r="BS29" s="28">
        <f t="shared" si="20"/>
        <v>12.857142857142858</v>
      </c>
      <c r="BT29" s="47">
        <f t="shared" si="21"/>
        <v>24.3</v>
      </c>
      <c r="BU29" s="52">
        <f t="shared" si="22"/>
        <v>67.800000000000011</v>
      </c>
      <c r="BW29">
        <f t="shared" si="23"/>
        <v>12.857142857142858</v>
      </c>
      <c r="BX29">
        <f t="shared" si="24"/>
        <v>0</v>
      </c>
      <c r="BY29">
        <f t="shared" si="25"/>
        <v>0</v>
      </c>
    </row>
    <row r="30" spans="2:77" x14ac:dyDescent="0.4">
      <c r="B30" s="1275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C30" s="63">
        <f t="shared" si="42"/>
        <v>-1.8221040065344422E-2</v>
      </c>
      <c r="AD30" s="55">
        <f t="shared" si="43"/>
        <v>-2.3000000000000007E-2</v>
      </c>
      <c r="AE30" s="55">
        <f t="shared" si="43"/>
        <v>0</v>
      </c>
      <c r="AF30" s="63">
        <f t="shared" si="44"/>
        <v>-1.2245918745741959E-2</v>
      </c>
      <c r="AG30" s="55">
        <f t="shared" si="45"/>
        <v>-3.1000000000000048E-2</v>
      </c>
      <c r="AH30" s="55">
        <f t="shared" si="45"/>
        <v>-3.9999999999999151E-3</v>
      </c>
      <c r="AI30" s="63">
        <f t="shared" si="46"/>
        <v>-1.0407835775705464E-2</v>
      </c>
      <c r="AJ30" s="55">
        <f t="shared" si="47"/>
        <v>-2.5999999999999943E-2</v>
      </c>
      <c r="AK30" s="55">
        <f t="shared" si="47"/>
        <v>0</v>
      </c>
      <c r="AL30" s="63">
        <f t="shared" si="48"/>
        <v>-1.4593382702629255E-2</v>
      </c>
      <c r="AM30" s="55">
        <f t="shared" si="49"/>
        <v>-3.5000000000000003E-2</v>
      </c>
      <c r="AN30" s="55">
        <f t="shared" si="49"/>
        <v>0</v>
      </c>
      <c r="AP30" s="72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P30" s="31">
        <v>173</v>
      </c>
      <c r="BQ30" s="31">
        <v>139</v>
      </c>
      <c r="BR30" s="31">
        <v>135</v>
      </c>
      <c r="BS30" s="33">
        <f t="shared" si="20"/>
        <v>6.3157894736842106</v>
      </c>
      <c r="BT30" s="45">
        <f t="shared" si="21"/>
        <v>22</v>
      </c>
      <c r="BU30" s="50">
        <f t="shared" si="22"/>
        <v>67.800000000000011</v>
      </c>
      <c r="BW30">
        <f t="shared" si="23"/>
        <v>6.3157894736842106</v>
      </c>
      <c r="BX30">
        <f t="shared" si="24"/>
        <v>0</v>
      </c>
      <c r="BY30">
        <f t="shared" si="25"/>
        <v>0</v>
      </c>
    </row>
    <row r="31" spans="2:77" x14ac:dyDescent="0.4">
      <c r="B31" s="1275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C31" s="63">
        <f t="shared" si="42"/>
        <v>-8.0423900978071929E-3</v>
      </c>
      <c r="AD31" s="55">
        <f t="shared" si="43"/>
        <v>-1.6999999999999994E-2</v>
      </c>
      <c r="AE31" s="55">
        <f t="shared" si="43"/>
        <v>-3.0000000000001137E-3</v>
      </c>
      <c r="AF31" s="63">
        <f t="shared" si="44"/>
        <v>-1.2271606918118396E-2</v>
      </c>
      <c r="AG31" s="55">
        <f t="shared" si="45"/>
        <v>-2.1999999999999957E-2</v>
      </c>
      <c r="AH31" s="55">
        <f t="shared" si="45"/>
        <v>0</v>
      </c>
      <c r="AI31" s="63">
        <f t="shared" si="46"/>
        <v>-1.4858082797041589E-2</v>
      </c>
      <c r="AJ31" s="55">
        <f t="shared" si="47"/>
        <v>-3.0000000000000072E-2</v>
      </c>
      <c r="AK31" s="55">
        <f t="shared" si="47"/>
        <v>-3.9999999999999151E-3</v>
      </c>
      <c r="AL31" s="63">
        <f t="shared" si="48"/>
        <v>-1.0505372065260647E-2</v>
      </c>
      <c r="AM31" s="55">
        <f t="shared" si="49"/>
        <v>-2.6000000000000013E-2</v>
      </c>
      <c r="AN31" s="55">
        <f t="shared" si="49"/>
        <v>0</v>
      </c>
      <c r="AP31" s="72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P31" s="31">
        <v>172</v>
      </c>
      <c r="BQ31" s="31">
        <v>139</v>
      </c>
      <c r="BR31" s="31">
        <v>137</v>
      </c>
      <c r="BS31" s="33">
        <f t="shared" si="20"/>
        <v>3.4285714285714284</v>
      </c>
      <c r="BT31" s="45">
        <f t="shared" si="21"/>
        <v>20.3</v>
      </c>
      <c r="BU31" s="50">
        <f t="shared" si="22"/>
        <v>67.5</v>
      </c>
      <c r="BW31">
        <f t="shared" si="23"/>
        <v>3.4285714285714284</v>
      </c>
      <c r="BX31">
        <f t="shared" si="24"/>
        <v>0</v>
      </c>
      <c r="BY31">
        <f t="shared" si="25"/>
        <v>0</v>
      </c>
    </row>
    <row r="32" spans="2:77" x14ac:dyDescent="0.4">
      <c r="B32" s="1275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C32" s="63">
        <f t="shared" si="42"/>
        <v>-9.5503382411460409E-3</v>
      </c>
      <c r="AD32" s="55">
        <f t="shared" si="43"/>
        <v>-2.200000000000003E-2</v>
      </c>
      <c r="AE32" s="55">
        <f t="shared" si="43"/>
        <v>-3.9999999999999151E-3</v>
      </c>
      <c r="AF32" s="63">
        <f t="shared" si="44"/>
        <v>-1.066793101404611E-2</v>
      </c>
      <c r="AG32" s="55">
        <f t="shared" si="45"/>
        <v>-2.1000000000000015E-2</v>
      </c>
      <c r="AH32" s="55">
        <f t="shared" si="45"/>
        <v>-4.0000000000000565E-3</v>
      </c>
      <c r="AI32" s="63">
        <f t="shared" si="46"/>
        <v>-1.1739719740872368E-2</v>
      </c>
      <c r="AJ32" s="55">
        <f t="shared" si="47"/>
        <v>-0.02</v>
      </c>
      <c r="AK32" s="55">
        <f t="shared" si="47"/>
        <v>-4.0000000000000565E-3</v>
      </c>
      <c r="AL32" s="63">
        <f t="shared" si="48"/>
        <v>-1.212158315222382E-2</v>
      </c>
      <c r="AM32" s="55">
        <f t="shared" si="49"/>
        <v>-2.3999999999999914E-2</v>
      </c>
      <c r="AN32" s="55">
        <f t="shared" si="49"/>
        <v>-4.0000000000000565E-3</v>
      </c>
      <c r="AP32" s="72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P32" s="31">
        <v>171</v>
      </c>
      <c r="BQ32" s="31">
        <v>140</v>
      </c>
      <c r="BR32" s="31">
        <v>140</v>
      </c>
      <c r="BS32" s="33">
        <f t="shared" si="20"/>
        <v>0</v>
      </c>
      <c r="BT32" s="45">
        <f t="shared" si="21"/>
        <v>18.099999999999998</v>
      </c>
      <c r="BU32" s="50">
        <f t="shared" si="22"/>
        <v>67.100000000000009</v>
      </c>
      <c r="BW32">
        <f t="shared" si="23"/>
        <v>0</v>
      </c>
      <c r="BX32">
        <f t="shared" si="24"/>
        <v>0</v>
      </c>
      <c r="BY32">
        <f t="shared" si="25"/>
        <v>0</v>
      </c>
    </row>
    <row r="33" spans="2:77" ht="18" thickBot="1" x14ac:dyDescent="0.45">
      <c r="B33" s="1276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C33" s="67">
        <f t="shared" si="42"/>
        <v>-1.0782639949681014E-2</v>
      </c>
      <c r="AD33" s="68">
        <f t="shared" si="43"/>
        <v>0</v>
      </c>
      <c r="AE33" s="68">
        <f t="shared" si="43"/>
        <v>0</v>
      </c>
      <c r="AF33" s="67">
        <f t="shared" si="44"/>
        <v>-1.1937922801432551E-2</v>
      </c>
      <c r="AG33" s="68">
        <f t="shared" si="45"/>
        <v>-3.9999999999999862E-3</v>
      </c>
      <c r="AH33" s="68">
        <f t="shared" si="45"/>
        <v>-4.0000000000000565E-3</v>
      </c>
      <c r="AI33" s="67">
        <f t="shared" si="46"/>
        <v>-1.2672050828355028E-2</v>
      </c>
      <c r="AJ33" s="68">
        <f t="shared" si="47"/>
        <v>-4.0000000000000209E-3</v>
      </c>
      <c r="AK33" s="68">
        <f t="shared" si="47"/>
        <v>-4.0000000000000565E-3</v>
      </c>
      <c r="AL33" s="67">
        <f t="shared" si="48"/>
        <v>-1.3097278765802443E-2</v>
      </c>
      <c r="AM33" s="68">
        <f t="shared" si="49"/>
        <v>-3.0000000000000426E-3</v>
      </c>
      <c r="AN33" s="68">
        <f t="shared" si="49"/>
        <v>-4.0000000000000565E-3</v>
      </c>
      <c r="AP33" s="81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P33" s="42">
        <v>171</v>
      </c>
      <c r="BQ33" s="42">
        <v>140</v>
      </c>
      <c r="BR33" s="42">
        <v>142</v>
      </c>
      <c r="BS33" s="43">
        <f t="shared" si="20"/>
        <v>-3.870967741935484</v>
      </c>
      <c r="BT33" s="48">
        <f t="shared" si="21"/>
        <v>18.099999999999998</v>
      </c>
      <c r="BU33" s="53">
        <f t="shared" si="22"/>
        <v>67.100000000000009</v>
      </c>
      <c r="BW33">
        <f t="shared" si="23"/>
        <v>-3.870967741935484</v>
      </c>
      <c r="BX33">
        <f t="shared" si="24"/>
        <v>0</v>
      </c>
      <c r="BY33">
        <f t="shared" si="25"/>
        <v>0</v>
      </c>
    </row>
    <row r="34" spans="2:77" x14ac:dyDescent="0.4">
      <c r="B34" s="1277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C34" s="61">
        <f t="shared" ref="AC34:AC40" si="50">(G34-G35)/359</f>
        <v>1.2753557278549045E-2</v>
      </c>
      <c r="AD34" s="62">
        <f t="shared" ref="AD34:AE40" si="51">(H34-H35)/100</f>
        <v>-1.2000000000000028E-2</v>
      </c>
      <c r="AE34" s="62">
        <f t="shared" si="51"/>
        <v>-1.2000000000000028E-2</v>
      </c>
      <c r="AF34" s="61">
        <f t="shared" ref="AF34:AF40" si="52">(M34-M35)/359</f>
        <v>1.4584438348080514E-2</v>
      </c>
      <c r="AG34" s="62">
        <f t="shared" ref="AG34:AH40" si="53">(N34-N35)/100</f>
        <v>-1.3999999999999915E-2</v>
      </c>
      <c r="AH34" s="62">
        <f t="shared" si="53"/>
        <v>-1.4999999999999999E-2</v>
      </c>
      <c r="AI34" s="61">
        <f t="shared" ref="AI34:AI40" si="54">(S34-S35)/359</f>
        <v>1.1565589926534062E-2</v>
      </c>
      <c r="AJ34" s="62">
        <f t="shared" ref="AJ34:AK40" si="55">(T34-T35)/100</f>
        <v>-1.4999999999999999E-2</v>
      </c>
      <c r="AK34" s="62">
        <f t="shared" si="55"/>
        <v>-1.9000000000000059E-2</v>
      </c>
      <c r="AL34" s="61">
        <f t="shared" ref="AL34:AL40" si="56">(Y34-Y35)/359</f>
        <v>9.6804309896231823E-3</v>
      </c>
      <c r="AM34" s="62">
        <f t="shared" ref="AM34:AN40" si="57">(Z34-Z35)/100</f>
        <v>-1.2999999999999972E-2</v>
      </c>
      <c r="AN34" s="62">
        <f t="shared" si="57"/>
        <v>-1.8999999999999916E-2</v>
      </c>
      <c r="AP34" s="69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P34" s="39">
        <v>179</v>
      </c>
      <c r="BQ34" s="39">
        <v>175</v>
      </c>
      <c r="BR34" s="39">
        <v>133</v>
      </c>
      <c r="BS34" s="40">
        <f t="shared" si="20"/>
        <v>54.782608695652172</v>
      </c>
      <c r="BT34" s="44">
        <f t="shared" si="21"/>
        <v>25.7</v>
      </c>
      <c r="BU34" s="49">
        <f t="shared" si="22"/>
        <v>70.199999999999989</v>
      </c>
      <c r="BW34">
        <f t="shared" si="23"/>
        <v>54.782608695652172</v>
      </c>
      <c r="BX34">
        <f t="shared" si="24"/>
        <v>0</v>
      </c>
      <c r="BY34">
        <f t="shared" si="25"/>
        <v>0</v>
      </c>
    </row>
    <row r="35" spans="2:77" x14ac:dyDescent="0.4">
      <c r="B35" s="1275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C35" s="63">
        <f t="shared" si="50"/>
        <v>1.1281992977178025E-2</v>
      </c>
      <c r="AD35" s="55">
        <f t="shared" si="51"/>
        <v>-1.1999999999999993E-2</v>
      </c>
      <c r="AE35" s="55">
        <f t="shared" si="51"/>
        <v>-1.1000000000000086E-2</v>
      </c>
      <c r="AF35" s="63">
        <f t="shared" si="52"/>
        <v>8.5834205119802356E-3</v>
      </c>
      <c r="AG35" s="55">
        <f t="shared" si="53"/>
        <v>-1.1000000000000015E-2</v>
      </c>
      <c r="AH35" s="55">
        <f t="shared" si="53"/>
        <v>-1.2000000000000028E-2</v>
      </c>
      <c r="AI35" s="63">
        <f t="shared" si="54"/>
        <v>1.1053632223548658E-2</v>
      </c>
      <c r="AJ35" s="55">
        <f t="shared" si="55"/>
        <v>-7.0000000000000288E-3</v>
      </c>
      <c r="AK35" s="55">
        <f t="shared" si="55"/>
        <v>-1.6000000000000084E-2</v>
      </c>
      <c r="AL35" s="63">
        <f t="shared" si="56"/>
        <v>1.0724233983286912E-2</v>
      </c>
      <c r="AM35" s="55">
        <f t="shared" si="57"/>
        <v>-7.0000000000000288E-3</v>
      </c>
      <c r="AN35" s="55">
        <f t="shared" si="57"/>
        <v>-0.02</v>
      </c>
      <c r="AP35" s="72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P35" s="31">
        <v>182</v>
      </c>
      <c r="BQ35" s="31">
        <v>174</v>
      </c>
      <c r="BR35" s="31">
        <v>133</v>
      </c>
      <c r="BS35" s="33">
        <f t="shared" si="20"/>
        <v>50.204081632653065</v>
      </c>
      <c r="BT35" s="45">
        <f t="shared" si="21"/>
        <v>26.900000000000002</v>
      </c>
      <c r="BU35" s="50">
        <f t="shared" si="22"/>
        <v>71.399999999999991</v>
      </c>
      <c r="BW35">
        <f t="shared" si="23"/>
        <v>50.204081632653065</v>
      </c>
      <c r="BX35">
        <f t="shared" si="24"/>
        <v>0</v>
      </c>
      <c r="BY35">
        <f t="shared" si="25"/>
        <v>0</v>
      </c>
    </row>
    <row r="36" spans="2:77" x14ac:dyDescent="0.4">
      <c r="B36" s="1275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si="0"/>
        <v>46.153846153846153</v>
      </c>
      <c r="H36" s="45">
        <f t="shared" si="1"/>
        <v>28.1</v>
      </c>
      <c r="I36" s="50">
        <f t="shared" si="2"/>
        <v>72.5</v>
      </c>
      <c r="J36" s="31">
        <v>188</v>
      </c>
      <c r="K36" s="31">
        <v>173</v>
      </c>
      <c r="L36" s="31">
        <v>120</v>
      </c>
      <c r="M36" s="33">
        <f t="shared" si="3"/>
        <v>46.764705882352942</v>
      </c>
      <c r="N36" s="45">
        <f t="shared" si="4"/>
        <v>36.199999999999996</v>
      </c>
      <c r="O36" s="50">
        <f t="shared" si="5"/>
        <v>73.7</v>
      </c>
      <c r="P36" s="31">
        <v>191</v>
      </c>
      <c r="Q36" s="31">
        <v>173</v>
      </c>
      <c r="R36" s="31">
        <v>107</v>
      </c>
      <c r="S36" s="33">
        <f t="shared" si="6"/>
        <v>47.142857142857146</v>
      </c>
      <c r="T36" s="45">
        <f t="shared" si="7"/>
        <v>44</v>
      </c>
      <c r="U36" s="50">
        <f t="shared" si="8"/>
        <v>74.900000000000006</v>
      </c>
      <c r="V36" s="31">
        <v>194</v>
      </c>
      <c r="W36" s="31">
        <v>173</v>
      </c>
      <c r="X36" s="31">
        <v>94</v>
      </c>
      <c r="Y36" s="33">
        <f t="shared" si="9"/>
        <v>47.4</v>
      </c>
      <c r="Z36" s="45">
        <f t="shared" si="10"/>
        <v>51.5</v>
      </c>
      <c r="AA36" s="50">
        <f t="shared" si="11"/>
        <v>76.099999999999994</v>
      </c>
      <c r="AC36" s="63">
        <f t="shared" si="50"/>
        <v>1.40466157179249E-2</v>
      </c>
      <c r="AD36" s="55">
        <f t="shared" si="51"/>
        <v>-4.9999999999999645E-3</v>
      </c>
      <c r="AE36" s="55">
        <f t="shared" si="51"/>
        <v>-1.5999999999999945E-2</v>
      </c>
      <c r="AF36" s="63">
        <f t="shared" si="52"/>
        <v>1.56597457924674E-2</v>
      </c>
      <c r="AG36" s="55">
        <f t="shared" si="53"/>
        <v>-1.0000000000000141E-3</v>
      </c>
      <c r="AH36" s="55">
        <f t="shared" si="53"/>
        <v>-0.02</v>
      </c>
      <c r="AI36" s="63">
        <f t="shared" si="54"/>
        <v>1.4133402856868427E-2</v>
      </c>
      <c r="AJ36" s="55">
        <f t="shared" si="55"/>
        <v>-2.0000000000000282E-3</v>
      </c>
      <c r="AK36" s="55">
        <f t="shared" si="55"/>
        <v>-2.3999999999999914E-2</v>
      </c>
      <c r="AL36" s="63">
        <f t="shared" si="56"/>
        <v>1.5204045758173988E-2</v>
      </c>
      <c r="AM36" s="55">
        <f t="shared" si="57"/>
        <v>2.9999999999999714E-3</v>
      </c>
      <c r="AN36" s="55">
        <f t="shared" si="57"/>
        <v>-2.7000000000000027E-2</v>
      </c>
      <c r="AP36" s="72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P36" s="31">
        <v>185</v>
      </c>
      <c r="BQ36" s="31">
        <v>173</v>
      </c>
      <c r="BR36" s="31">
        <v>133</v>
      </c>
      <c r="BS36" s="33">
        <f t="shared" si="20"/>
        <v>46.153846153846153</v>
      </c>
      <c r="BT36" s="45">
        <f t="shared" si="21"/>
        <v>28.1</v>
      </c>
      <c r="BU36" s="50">
        <f t="shared" si="22"/>
        <v>72.5</v>
      </c>
      <c r="BW36">
        <f t="shared" si="23"/>
        <v>46.153846153846153</v>
      </c>
      <c r="BX36">
        <f t="shared" si="24"/>
        <v>0</v>
      </c>
      <c r="BY36">
        <f t="shared" si="25"/>
        <v>0</v>
      </c>
    </row>
    <row r="37" spans="2:77" x14ac:dyDescent="0.4">
      <c r="B37" s="1275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0"/>
        <v>41.111111111111114</v>
      </c>
      <c r="H37" s="45">
        <f t="shared" si="1"/>
        <v>28.599999999999998</v>
      </c>
      <c r="I37" s="50">
        <f t="shared" si="2"/>
        <v>74.099999999999994</v>
      </c>
      <c r="J37" s="31">
        <v>193</v>
      </c>
      <c r="K37" s="31">
        <v>171</v>
      </c>
      <c r="L37" s="31">
        <v>123</v>
      </c>
      <c r="M37" s="33">
        <f t="shared" si="3"/>
        <v>41.142857142857146</v>
      </c>
      <c r="N37" s="45">
        <f t="shared" si="4"/>
        <v>36.299999999999997</v>
      </c>
      <c r="O37" s="50">
        <f t="shared" si="5"/>
        <v>75.7</v>
      </c>
      <c r="P37" s="31">
        <v>197</v>
      </c>
      <c r="Q37" s="31">
        <v>171</v>
      </c>
      <c r="R37" s="31">
        <v>110</v>
      </c>
      <c r="S37" s="33">
        <f t="shared" si="6"/>
        <v>42.068965517241381</v>
      </c>
      <c r="T37" s="45">
        <f t="shared" si="7"/>
        <v>44.2</v>
      </c>
      <c r="U37" s="50">
        <f t="shared" si="8"/>
        <v>77.3</v>
      </c>
      <c r="V37" s="31">
        <v>201</v>
      </c>
      <c r="W37" s="31">
        <v>170</v>
      </c>
      <c r="X37" s="31">
        <v>98</v>
      </c>
      <c r="Y37" s="33">
        <f t="shared" si="9"/>
        <v>41.941747572815537</v>
      </c>
      <c r="Z37" s="45">
        <f t="shared" si="10"/>
        <v>51.2</v>
      </c>
      <c r="AA37" s="50">
        <f t="shared" si="11"/>
        <v>78.8</v>
      </c>
      <c r="AC37" s="63">
        <f t="shared" si="50"/>
        <v>1.1198334318111479E-2</v>
      </c>
      <c r="AD37" s="55">
        <f t="shared" si="51"/>
        <v>0</v>
      </c>
      <c r="AE37" s="55">
        <f t="shared" si="51"/>
        <v>-1.2000000000000028E-2</v>
      </c>
      <c r="AF37" s="63">
        <f t="shared" si="52"/>
        <v>1.1029968109492617E-2</v>
      </c>
      <c r="AG37" s="55">
        <f t="shared" si="53"/>
        <v>2.9999999999999714E-3</v>
      </c>
      <c r="AH37" s="55">
        <f t="shared" si="53"/>
        <v>-1.5999999999999945E-2</v>
      </c>
      <c r="AI37" s="63">
        <f t="shared" si="54"/>
        <v>1.2726923446354821E-2</v>
      </c>
      <c r="AJ37" s="55">
        <f t="shared" si="55"/>
        <v>6.000000000000014E-3</v>
      </c>
      <c r="AK37" s="55">
        <f t="shared" si="55"/>
        <v>-1.9000000000000059E-2</v>
      </c>
      <c r="AL37" s="63">
        <f t="shared" si="56"/>
        <v>1.0765527843711578E-2</v>
      </c>
      <c r="AM37" s="55">
        <f t="shared" si="57"/>
        <v>7.0000000000000288E-3</v>
      </c>
      <c r="AN37" s="55">
        <f t="shared" si="57"/>
        <v>-2.0000000000000143E-2</v>
      </c>
      <c r="AP37" s="72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P37" s="31">
        <v>189</v>
      </c>
      <c r="BQ37" s="31">
        <v>172</v>
      </c>
      <c r="BR37" s="31">
        <v>135</v>
      </c>
      <c r="BS37" s="33">
        <f t="shared" si="20"/>
        <v>41.111111111111114</v>
      </c>
      <c r="BT37" s="45">
        <f t="shared" si="21"/>
        <v>28.599999999999998</v>
      </c>
      <c r="BU37" s="50">
        <f t="shared" si="22"/>
        <v>74.099999999999994</v>
      </c>
      <c r="BW37">
        <f t="shared" si="23"/>
        <v>41.111111111111114</v>
      </c>
      <c r="BX37">
        <f t="shared" si="24"/>
        <v>0</v>
      </c>
      <c r="BY37">
        <f t="shared" si="25"/>
        <v>0</v>
      </c>
    </row>
    <row r="38" spans="2:77" x14ac:dyDescent="0.4">
      <c r="B38" s="1278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0"/>
        <v>37.090909090909093</v>
      </c>
      <c r="H38" s="46">
        <f t="shared" si="1"/>
        <v>28.599999999999998</v>
      </c>
      <c r="I38" s="51">
        <f t="shared" si="2"/>
        <v>75.3</v>
      </c>
      <c r="J38" s="32">
        <v>197</v>
      </c>
      <c r="K38" s="32">
        <v>170</v>
      </c>
      <c r="L38" s="32">
        <v>126</v>
      </c>
      <c r="M38" s="34">
        <f t="shared" si="3"/>
        <v>37.183098591549296</v>
      </c>
      <c r="N38" s="46">
        <f t="shared" si="4"/>
        <v>36</v>
      </c>
      <c r="O38" s="51">
        <f t="shared" si="5"/>
        <v>77.3</v>
      </c>
      <c r="P38" s="32">
        <v>202</v>
      </c>
      <c r="Q38" s="32">
        <v>169</v>
      </c>
      <c r="R38" s="32">
        <v>114</v>
      </c>
      <c r="S38" s="34">
        <f t="shared" si="6"/>
        <v>37.5</v>
      </c>
      <c r="T38" s="46">
        <f t="shared" si="7"/>
        <v>43.6</v>
      </c>
      <c r="U38" s="51">
        <f t="shared" si="8"/>
        <v>79.2</v>
      </c>
      <c r="V38" s="32">
        <v>206</v>
      </c>
      <c r="W38" s="32">
        <v>168</v>
      </c>
      <c r="X38" s="32">
        <v>102</v>
      </c>
      <c r="Y38" s="34">
        <f t="shared" si="9"/>
        <v>38.07692307692308</v>
      </c>
      <c r="Z38" s="46">
        <f t="shared" si="10"/>
        <v>50.5</v>
      </c>
      <c r="AA38" s="51">
        <f t="shared" si="11"/>
        <v>80.800000000000011</v>
      </c>
      <c r="AC38" s="64">
        <f t="shared" si="50"/>
        <v>1.519371992909598E-2</v>
      </c>
      <c r="AD38" s="56">
        <f t="shared" si="51"/>
        <v>4.0000000000000209E-3</v>
      </c>
      <c r="AE38" s="56">
        <f t="shared" si="51"/>
        <v>-1.2000000000000028E-2</v>
      </c>
      <c r="AF38" s="64">
        <f t="shared" si="52"/>
        <v>1.4123739652399065E-2</v>
      </c>
      <c r="AG38" s="56">
        <f t="shared" si="53"/>
        <v>7.0000000000000288E-3</v>
      </c>
      <c r="AH38" s="56">
        <f t="shared" si="53"/>
        <v>-1.4999999999999999E-2</v>
      </c>
      <c r="AI38" s="64">
        <f t="shared" si="54"/>
        <v>1.1395289946821988E-2</v>
      </c>
      <c r="AJ38" s="56">
        <f t="shared" si="55"/>
        <v>9.0000000000000566E-3</v>
      </c>
      <c r="AK38" s="56">
        <f t="shared" si="55"/>
        <v>-1.6000000000000084E-2</v>
      </c>
      <c r="AL38" s="64">
        <f t="shared" si="56"/>
        <v>1.2856224555388915E-2</v>
      </c>
      <c r="AM38" s="56">
        <f t="shared" si="57"/>
        <v>1.2000000000000028E-2</v>
      </c>
      <c r="AN38" s="56">
        <f t="shared" si="57"/>
        <v>-1.8999999999999774E-2</v>
      </c>
      <c r="AP38" s="74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P38" s="32">
        <v>192</v>
      </c>
      <c r="BQ38" s="32">
        <v>171</v>
      </c>
      <c r="BR38" s="32">
        <v>137</v>
      </c>
      <c r="BS38" s="34">
        <f t="shared" si="20"/>
        <v>37.090909090909093</v>
      </c>
      <c r="BT38" s="46">
        <f t="shared" si="21"/>
        <v>28.599999999999998</v>
      </c>
      <c r="BU38" s="51">
        <f t="shared" si="22"/>
        <v>75.3</v>
      </c>
      <c r="BW38">
        <f t="shared" si="23"/>
        <v>37.090909090909093</v>
      </c>
      <c r="BX38">
        <f t="shared" si="24"/>
        <v>0</v>
      </c>
      <c r="BY38">
        <f t="shared" si="25"/>
        <v>0</v>
      </c>
    </row>
    <row r="39" spans="2:77" x14ac:dyDescent="0.4">
      <c r="B39" s="1274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0"/>
        <v>31.636363636363637</v>
      </c>
      <c r="H39" s="47">
        <f t="shared" si="1"/>
        <v>28.199999999999996</v>
      </c>
      <c r="I39" s="52">
        <f t="shared" si="2"/>
        <v>76.5</v>
      </c>
      <c r="J39" s="22">
        <v>201</v>
      </c>
      <c r="K39" s="22">
        <v>168</v>
      </c>
      <c r="L39" s="22">
        <v>130</v>
      </c>
      <c r="M39" s="28">
        <f t="shared" si="3"/>
        <v>32.112676056338032</v>
      </c>
      <c r="N39" s="47">
        <f t="shared" si="4"/>
        <v>35.299999999999997</v>
      </c>
      <c r="O39" s="52">
        <f t="shared" si="5"/>
        <v>78.8</v>
      </c>
      <c r="P39" s="22">
        <v>206</v>
      </c>
      <c r="Q39" s="22">
        <v>167</v>
      </c>
      <c r="R39" s="22">
        <v>118</v>
      </c>
      <c r="S39" s="28">
        <f t="shared" si="6"/>
        <v>33.409090909090907</v>
      </c>
      <c r="T39" s="47">
        <f t="shared" si="7"/>
        <v>42.699999999999996</v>
      </c>
      <c r="U39" s="52">
        <f t="shared" si="8"/>
        <v>80.800000000000011</v>
      </c>
      <c r="V39" s="22">
        <v>211</v>
      </c>
      <c r="W39" s="22">
        <v>165</v>
      </c>
      <c r="X39" s="22">
        <v>107</v>
      </c>
      <c r="Y39" s="28">
        <f t="shared" si="9"/>
        <v>33.46153846153846</v>
      </c>
      <c r="Z39" s="47">
        <f t="shared" si="10"/>
        <v>49.3</v>
      </c>
      <c r="AA39" s="52">
        <f t="shared" si="11"/>
        <v>82.699999999999989</v>
      </c>
      <c r="AC39" s="65">
        <f t="shared" si="50"/>
        <v>1.2441649904203116E-2</v>
      </c>
      <c r="AD39" s="57">
        <f t="shared" si="51"/>
        <v>1.2999999999999935E-2</v>
      </c>
      <c r="AE39" s="57">
        <f t="shared" si="51"/>
        <v>-7.9999999999999724E-3</v>
      </c>
      <c r="AF39" s="65">
        <f t="shared" si="52"/>
        <v>1.066006064240598E-2</v>
      </c>
      <c r="AG39" s="57">
        <f t="shared" si="53"/>
        <v>9.9999999999999291E-3</v>
      </c>
      <c r="AH39" s="57">
        <f t="shared" si="53"/>
        <v>-1.2000000000000028E-2</v>
      </c>
      <c r="AI39" s="65">
        <f t="shared" si="54"/>
        <v>1.3382840518942082E-2</v>
      </c>
      <c r="AJ39" s="57">
        <f t="shared" si="55"/>
        <v>1.6999999999999956E-2</v>
      </c>
      <c r="AK39" s="57">
        <f t="shared" si="55"/>
        <v>-1.5999999999999803E-2</v>
      </c>
      <c r="AL39" s="65">
        <f t="shared" si="56"/>
        <v>1.207611384207646E-2</v>
      </c>
      <c r="AM39" s="57">
        <f t="shared" si="57"/>
        <v>1.6000000000000014E-2</v>
      </c>
      <c r="AN39" s="57">
        <f t="shared" si="57"/>
        <v>-2.0000000000000143E-2</v>
      </c>
      <c r="AP39" s="76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P39" s="22">
        <v>195</v>
      </c>
      <c r="BQ39" s="22">
        <v>169</v>
      </c>
      <c r="BR39" s="22">
        <v>140</v>
      </c>
      <c r="BS39" s="28">
        <f t="shared" si="20"/>
        <v>31.636363636363637</v>
      </c>
      <c r="BT39" s="47">
        <f t="shared" si="21"/>
        <v>28.199999999999996</v>
      </c>
      <c r="BU39" s="52">
        <f t="shared" si="22"/>
        <v>76.5</v>
      </c>
      <c r="BW39">
        <f t="shared" si="23"/>
        <v>31.636363636363637</v>
      </c>
      <c r="BX39">
        <f t="shared" si="24"/>
        <v>0</v>
      </c>
      <c r="BY39">
        <f t="shared" si="25"/>
        <v>0</v>
      </c>
    </row>
    <row r="40" spans="2:77" x14ac:dyDescent="0.4">
      <c r="B40" s="1275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0"/>
        <v>27.169811320754718</v>
      </c>
      <c r="H40" s="45">
        <f t="shared" si="1"/>
        <v>26.900000000000002</v>
      </c>
      <c r="I40" s="50">
        <f t="shared" si="2"/>
        <v>77.3</v>
      </c>
      <c r="J40" s="31">
        <v>204</v>
      </c>
      <c r="K40" s="31">
        <v>167</v>
      </c>
      <c r="L40" s="31">
        <v>134</v>
      </c>
      <c r="M40" s="33">
        <f t="shared" si="3"/>
        <v>28.285714285714285</v>
      </c>
      <c r="N40" s="45">
        <f t="shared" si="4"/>
        <v>34.300000000000004</v>
      </c>
      <c r="O40" s="50">
        <f t="shared" si="5"/>
        <v>80</v>
      </c>
      <c r="P40" s="31">
        <v>210</v>
      </c>
      <c r="Q40" s="31">
        <v>165</v>
      </c>
      <c r="R40" s="31">
        <v>124</v>
      </c>
      <c r="S40" s="33">
        <f t="shared" si="6"/>
        <v>28.604651162790699</v>
      </c>
      <c r="T40" s="45">
        <f t="shared" si="7"/>
        <v>41</v>
      </c>
      <c r="U40" s="50">
        <f t="shared" si="8"/>
        <v>82.399999999999991</v>
      </c>
      <c r="V40" s="31">
        <v>216</v>
      </c>
      <c r="W40" s="31">
        <v>163</v>
      </c>
      <c r="X40" s="31">
        <v>113</v>
      </c>
      <c r="Y40" s="33">
        <f t="shared" si="9"/>
        <v>29.126213592233011</v>
      </c>
      <c r="Z40" s="45">
        <f t="shared" si="10"/>
        <v>47.699999999999996</v>
      </c>
      <c r="AA40" s="50">
        <f t="shared" si="11"/>
        <v>84.7</v>
      </c>
      <c r="AC40" s="63">
        <f t="shared" si="50"/>
        <v>1.0140388735512073E-2</v>
      </c>
      <c r="AD40" s="55">
        <f t="shared" si="51"/>
        <v>1.1000000000000015E-2</v>
      </c>
      <c r="AE40" s="55">
        <f t="shared" si="51"/>
        <v>-3.0000000000001137E-3</v>
      </c>
      <c r="AF40" s="63">
        <f t="shared" si="52"/>
        <v>1.2429484328550356E-2</v>
      </c>
      <c r="AG40" s="55">
        <f t="shared" si="53"/>
        <v>1.3000000000000043E-2</v>
      </c>
      <c r="AH40" s="55">
        <f t="shared" si="53"/>
        <v>-8.0000000000001129E-3</v>
      </c>
      <c r="AI40" s="63">
        <f t="shared" si="54"/>
        <v>1.0040811038414203E-2</v>
      </c>
      <c r="AJ40" s="55">
        <f t="shared" si="55"/>
        <v>1.3999999999999986E-2</v>
      </c>
      <c r="AK40" s="55">
        <f t="shared" si="55"/>
        <v>-7.0000000000000288E-3</v>
      </c>
      <c r="AL40" s="63">
        <f t="shared" si="56"/>
        <v>1.093652811206967E-2</v>
      </c>
      <c r="AM40" s="55">
        <f t="shared" si="57"/>
        <v>1.9999999999999928E-2</v>
      </c>
      <c r="AN40" s="55">
        <f t="shared" si="57"/>
        <v>-1.2000000000000028E-2</v>
      </c>
      <c r="AP40" s="72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P40" s="31">
        <v>197</v>
      </c>
      <c r="BQ40" s="31">
        <v>168</v>
      </c>
      <c r="BR40" s="31">
        <v>144</v>
      </c>
      <c r="BS40" s="33">
        <f t="shared" si="20"/>
        <v>27.169811320754718</v>
      </c>
      <c r="BT40" s="45">
        <f t="shared" si="21"/>
        <v>26.900000000000002</v>
      </c>
      <c r="BU40" s="50">
        <f t="shared" si="22"/>
        <v>77.3</v>
      </c>
      <c r="BW40">
        <f t="shared" si="23"/>
        <v>27.169811320754718</v>
      </c>
      <c r="BX40">
        <f t="shared" si="24"/>
        <v>0</v>
      </c>
      <c r="BY40">
        <f t="shared" si="25"/>
        <v>0</v>
      </c>
    </row>
    <row r="41" spans="2:77" x14ac:dyDescent="0.4">
      <c r="B41" s="1275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0"/>
        <v>23.529411764705884</v>
      </c>
      <c r="H41" s="45">
        <f t="shared" si="1"/>
        <v>25.8</v>
      </c>
      <c r="I41" s="50">
        <f t="shared" si="2"/>
        <v>77.600000000000009</v>
      </c>
      <c r="J41" s="31">
        <v>206</v>
      </c>
      <c r="K41" s="31">
        <v>165</v>
      </c>
      <c r="L41" s="31">
        <v>138</v>
      </c>
      <c r="M41" s="33">
        <f t="shared" si="3"/>
        <v>23.823529411764707</v>
      </c>
      <c r="N41" s="45">
        <f t="shared" si="4"/>
        <v>33</v>
      </c>
      <c r="O41" s="50">
        <f t="shared" si="5"/>
        <v>80.800000000000011</v>
      </c>
      <c r="P41" s="31">
        <v>212</v>
      </c>
      <c r="Q41" s="31">
        <v>163</v>
      </c>
      <c r="R41" s="31">
        <v>128</v>
      </c>
      <c r="S41" s="33">
        <f t="shared" si="6"/>
        <v>25</v>
      </c>
      <c r="T41" s="45">
        <f t="shared" si="7"/>
        <v>39.6</v>
      </c>
      <c r="U41" s="50">
        <f t="shared" si="8"/>
        <v>83.1</v>
      </c>
      <c r="V41" s="31">
        <v>219</v>
      </c>
      <c r="W41" s="31">
        <v>161</v>
      </c>
      <c r="X41" s="31">
        <v>119</v>
      </c>
      <c r="Y41" s="33">
        <f t="shared" si="9"/>
        <v>25.2</v>
      </c>
      <c r="Z41" s="45">
        <f t="shared" si="10"/>
        <v>45.7</v>
      </c>
      <c r="AA41" s="50">
        <f t="shared" si="11"/>
        <v>85.9</v>
      </c>
      <c r="AC41" s="66"/>
      <c r="AD41" s="54"/>
      <c r="AE41" s="54"/>
      <c r="AF41" s="66"/>
      <c r="AG41" s="54"/>
      <c r="AH41" s="54"/>
      <c r="AI41" s="66"/>
      <c r="AJ41" s="54"/>
      <c r="AK41" s="54"/>
      <c r="AL41" s="66"/>
      <c r="AM41" s="54"/>
      <c r="AN41" s="54"/>
      <c r="AP41" s="78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P41" s="31">
        <v>198</v>
      </c>
      <c r="BQ41" s="31">
        <v>167</v>
      </c>
      <c r="BR41" s="31">
        <v>147</v>
      </c>
      <c r="BS41" s="33">
        <f t="shared" si="20"/>
        <v>23.529411764705884</v>
      </c>
      <c r="BT41" s="45">
        <f t="shared" si="21"/>
        <v>25.8</v>
      </c>
      <c r="BU41" s="50">
        <f t="shared" si="22"/>
        <v>77.600000000000009</v>
      </c>
      <c r="BW41">
        <f t="shared" si="23"/>
        <v>23.529411764705884</v>
      </c>
      <c r="BX41">
        <f t="shared" si="24"/>
        <v>0</v>
      </c>
      <c r="BY41">
        <f t="shared" si="25"/>
        <v>0</v>
      </c>
    </row>
    <row r="42" spans="2:77" x14ac:dyDescent="0.4">
      <c r="B42" s="1275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0"/>
        <v>20</v>
      </c>
      <c r="H42" s="45">
        <f t="shared" si="1"/>
        <v>24.099999999999998</v>
      </c>
      <c r="I42" s="50">
        <f t="shared" si="2"/>
        <v>78</v>
      </c>
      <c r="J42" s="31">
        <v>207</v>
      </c>
      <c r="K42" s="31">
        <v>164</v>
      </c>
      <c r="L42" s="31">
        <v>143</v>
      </c>
      <c r="M42" s="33">
        <f t="shared" si="3"/>
        <v>19.6875</v>
      </c>
      <c r="N42" s="45">
        <f t="shared" si="4"/>
        <v>30.9</v>
      </c>
      <c r="O42" s="50">
        <f t="shared" si="5"/>
        <v>81.2</v>
      </c>
      <c r="P42" s="31">
        <v>215</v>
      </c>
      <c r="Q42" s="31">
        <v>162</v>
      </c>
      <c r="R42" s="31">
        <v>134</v>
      </c>
      <c r="S42" s="33">
        <f t="shared" si="6"/>
        <v>20.74074074074074</v>
      </c>
      <c r="T42" s="45">
        <f t="shared" si="7"/>
        <v>37.700000000000003</v>
      </c>
      <c r="U42" s="50">
        <f t="shared" si="8"/>
        <v>84.3</v>
      </c>
      <c r="V42" s="31">
        <v>222</v>
      </c>
      <c r="W42" s="31">
        <v>159</v>
      </c>
      <c r="X42" s="31">
        <v>126</v>
      </c>
      <c r="Y42" s="33">
        <f t="shared" si="9"/>
        <v>20.625</v>
      </c>
      <c r="Z42" s="45">
        <f t="shared" si="10"/>
        <v>43.2</v>
      </c>
      <c r="AA42" s="50">
        <f t="shared" si="11"/>
        <v>87.1</v>
      </c>
      <c r="AC42" s="63">
        <f t="shared" ref="AC42:AC48" si="58">(G42-G41)/359</f>
        <v>-9.8312305423562223E-3</v>
      </c>
      <c r="AD42" s="55">
        <f t="shared" ref="AD42:AE48" si="59">(H42-H41)/100</f>
        <v>-1.7000000000000029E-2</v>
      </c>
      <c r="AE42" s="55">
        <f t="shared" si="59"/>
        <v>3.9999999999999151E-3</v>
      </c>
      <c r="AF42" s="63">
        <f t="shared" ref="AF42:AF48" si="60">(M42-M41)/359</f>
        <v>-1.1520973291823696E-2</v>
      </c>
      <c r="AG42" s="55">
        <f t="shared" ref="AG42:AH48" si="61">(N42-N41)/100</f>
        <v>-2.1000000000000015E-2</v>
      </c>
      <c r="AH42" s="55">
        <f t="shared" si="61"/>
        <v>3.9999999999999151E-3</v>
      </c>
      <c r="AI42" s="63">
        <f t="shared" ref="AI42:AI48" si="62">(S42-S41)/359</f>
        <v>-1.1864231919942228E-2</v>
      </c>
      <c r="AJ42" s="55">
        <f t="shared" ref="AJ42:AK48" si="63">(T42-T41)/100</f>
        <v>-1.8999999999999986E-2</v>
      </c>
      <c r="AK42" s="55">
        <f t="shared" si="63"/>
        <v>1.2000000000000028E-2</v>
      </c>
      <c r="AL42" s="63">
        <f t="shared" ref="AL42:AL48" si="64">(Y42-Y41)/359</f>
        <v>-1.2743732590529246E-2</v>
      </c>
      <c r="AM42" s="55">
        <f t="shared" ref="AM42:AN48" si="65">(Z42-Z41)/100</f>
        <v>-2.5000000000000001E-2</v>
      </c>
      <c r="AN42" s="55">
        <f t="shared" si="65"/>
        <v>1.1999999999999886E-2</v>
      </c>
      <c r="AP42" s="72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P42" s="31">
        <v>199</v>
      </c>
      <c r="BQ42" s="31">
        <v>167</v>
      </c>
      <c r="BR42" s="31">
        <v>151</v>
      </c>
      <c r="BS42" s="33">
        <f t="shared" si="20"/>
        <v>20</v>
      </c>
      <c r="BT42" s="45">
        <f t="shared" si="21"/>
        <v>24.099999999999998</v>
      </c>
      <c r="BU42" s="50">
        <f t="shared" si="22"/>
        <v>78</v>
      </c>
      <c r="BW42">
        <f t="shared" si="23"/>
        <v>20</v>
      </c>
      <c r="BX42">
        <f t="shared" si="24"/>
        <v>0</v>
      </c>
      <c r="BY42">
        <f t="shared" si="25"/>
        <v>0</v>
      </c>
    </row>
    <row r="43" spans="2:77" x14ac:dyDescent="0.4">
      <c r="B43" s="1278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0"/>
        <v>16</v>
      </c>
      <c r="H43" s="46">
        <f t="shared" si="1"/>
        <v>22.6</v>
      </c>
      <c r="I43" s="51">
        <f t="shared" si="2"/>
        <v>78</v>
      </c>
      <c r="J43" s="32">
        <v>208</v>
      </c>
      <c r="K43" s="32">
        <v>164</v>
      </c>
      <c r="L43" s="32">
        <v>147</v>
      </c>
      <c r="M43" s="34">
        <f t="shared" si="3"/>
        <v>16.721311475409838</v>
      </c>
      <c r="N43" s="46">
        <f t="shared" si="4"/>
        <v>29.299999999999997</v>
      </c>
      <c r="O43" s="51">
        <f t="shared" si="5"/>
        <v>81.599999999999994</v>
      </c>
      <c r="P43" s="32">
        <v>216</v>
      </c>
      <c r="Q43" s="32">
        <v>161</v>
      </c>
      <c r="R43" s="32">
        <v>140</v>
      </c>
      <c r="S43" s="34">
        <f t="shared" si="6"/>
        <v>16.578947368421051</v>
      </c>
      <c r="T43" s="46">
        <f t="shared" si="7"/>
        <v>35.199999999999996</v>
      </c>
      <c r="U43" s="51">
        <f t="shared" si="8"/>
        <v>84.7</v>
      </c>
      <c r="V43" s="32">
        <v>224</v>
      </c>
      <c r="W43" s="32">
        <v>158</v>
      </c>
      <c r="X43" s="32">
        <v>132</v>
      </c>
      <c r="Y43" s="34">
        <f t="shared" si="9"/>
        <v>16.956521739130434</v>
      </c>
      <c r="Z43" s="46">
        <f t="shared" si="10"/>
        <v>41.099999999999994</v>
      </c>
      <c r="AA43" s="51">
        <f t="shared" si="11"/>
        <v>87.8</v>
      </c>
      <c r="AC43" s="64">
        <f t="shared" si="58"/>
        <v>-1.1142061281337047E-2</v>
      </c>
      <c r="AD43" s="56">
        <f t="shared" si="59"/>
        <v>-1.4999999999999965E-2</v>
      </c>
      <c r="AE43" s="56">
        <f t="shared" si="59"/>
        <v>0</v>
      </c>
      <c r="AF43" s="64">
        <f t="shared" si="60"/>
        <v>-8.2623635782455764E-3</v>
      </c>
      <c r="AG43" s="56">
        <f t="shared" si="61"/>
        <v>-1.6000000000000014E-2</v>
      </c>
      <c r="AH43" s="56">
        <f t="shared" si="61"/>
        <v>3.9999999999999151E-3</v>
      </c>
      <c r="AI43" s="64">
        <f t="shared" si="62"/>
        <v>-1.1592739198662086E-2</v>
      </c>
      <c r="AJ43" s="56">
        <f t="shared" si="63"/>
        <v>-2.5000000000000071E-2</v>
      </c>
      <c r="AK43" s="56">
        <f t="shared" si="63"/>
        <v>4.0000000000000565E-3</v>
      </c>
      <c r="AL43" s="64">
        <f t="shared" si="64"/>
        <v>-1.0218602397965366E-2</v>
      </c>
      <c r="AM43" s="56">
        <f t="shared" si="65"/>
        <v>-2.1000000000000085E-2</v>
      </c>
      <c r="AN43" s="56">
        <f t="shared" si="65"/>
        <v>7.0000000000000288E-3</v>
      </c>
      <c r="AP43" s="74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P43" s="32">
        <v>199</v>
      </c>
      <c r="BQ43" s="32">
        <v>166</v>
      </c>
      <c r="BR43" s="32">
        <v>154</v>
      </c>
      <c r="BS43" s="34">
        <f t="shared" si="20"/>
        <v>16</v>
      </c>
      <c r="BT43" s="46">
        <f t="shared" si="21"/>
        <v>22.6</v>
      </c>
      <c r="BU43" s="51">
        <f t="shared" si="22"/>
        <v>78</v>
      </c>
      <c r="BW43">
        <f t="shared" si="23"/>
        <v>16</v>
      </c>
      <c r="BX43">
        <f t="shared" si="24"/>
        <v>0</v>
      </c>
      <c r="BY43">
        <f t="shared" si="25"/>
        <v>0</v>
      </c>
    </row>
    <row r="44" spans="2:77" x14ac:dyDescent="0.4">
      <c r="B44" s="1274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0"/>
        <v>12.857142857142858</v>
      </c>
      <c r="H44" s="47">
        <f t="shared" si="1"/>
        <v>21.099999999999998</v>
      </c>
      <c r="I44" s="52">
        <f t="shared" si="2"/>
        <v>78</v>
      </c>
      <c r="J44" s="22">
        <v>208</v>
      </c>
      <c r="K44" s="22">
        <v>163</v>
      </c>
      <c r="L44" s="22">
        <v>151</v>
      </c>
      <c r="M44" s="28">
        <f t="shared" si="3"/>
        <v>12.631578947368421</v>
      </c>
      <c r="N44" s="47">
        <f t="shared" si="4"/>
        <v>27.400000000000002</v>
      </c>
      <c r="O44" s="52">
        <f t="shared" si="5"/>
        <v>81.599999999999994</v>
      </c>
      <c r="P44" s="22">
        <v>216</v>
      </c>
      <c r="Q44" s="22">
        <v>160</v>
      </c>
      <c r="R44" s="22">
        <v>145</v>
      </c>
      <c r="S44" s="28">
        <f t="shared" si="6"/>
        <v>12.67605633802817</v>
      </c>
      <c r="T44" s="47">
        <f t="shared" si="7"/>
        <v>32.9</v>
      </c>
      <c r="U44" s="52">
        <f t="shared" si="8"/>
        <v>84.7</v>
      </c>
      <c r="V44" s="22">
        <v>224</v>
      </c>
      <c r="W44" s="22">
        <v>157</v>
      </c>
      <c r="X44" s="22">
        <v>139</v>
      </c>
      <c r="Y44" s="28">
        <f t="shared" si="9"/>
        <v>12.705882352941176</v>
      </c>
      <c r="Z44" s="47">
        <f t="shared" si="10"/>
        <v>37.9</v>
      </c>
      <c r="AA44" s="52">
        <f t="shared" si="11"/>
        <v>87.8</v>
      </c>
      <c r="AC44" s="65">
        <f t="shared" si="58"/>
        <v>-8.7544767210505359E-3</v>
      </c>
      <c r="AD44" s="57">
        <f t="shared" si="59"/>
        <v>-1.5000000000000036E-2</v>
      </c>
      <c r="AE44" s="57">
        <f t="shared" si="59"/>
        <v>0</v>
      </c>
      <c r="AF44" s="65">
        <f t="shared" si="60"/>
        <v>-1.1392012612928737E-2</v>
      </c>
      <c r="AG44" s="57">
        <f t="shared" si="61"/>
        <v>-1.8999999999999951E-2</v>
      </c>
      <c r="AH44" s="57">
        <f t="shared" si="61"/>
        <v>0</v>
      </c>
      <c r="AI44" s="65">
        <f t="shared" si="62"/>
        <v>-1.0871562758754545E-2</v>
      </c>
      <c r="AJ44" s="57">
        <f t="shared" si="63"/>
        <v>-2.2999999999999972E-2</v>
      </c>
      <c r="AK44" s="57">
        <f t="shared" si="63"/>
        <v>0</v>
      </c>
      <c r="AL44" s="65">
        <f t="shared" si="64"/>
        <v>-1.18402211314464E-2</v>
      </c>
      <c r="AM44" s="57">
        <f t="shared" si="65"/>
        <v>-3.1999999999999959E-2</v>
      </c>
      <c r="AN44" s="57">
        <f t="shared" si="65"/>
        <v>0</v>
      </c>
      <c r="AP44" s="76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P44" s="22">
        <v>199</v>
      </c>
      <c r="BQ44" s="22">
        <v>166</v>
      </c>
      <c r="BR44" s="22">
        <v>157</v>
      </c>
      <c r="BS44" s="28">
        <f t="shared" si="20"/>
        <v>12.857142857142858</v>
      </c>
      <c r="BT44" s="47">
        <f t="shared" si="21"/>
        <v>21.099999999999998</v>
      </c>
      <c r="BU44" s="52">
        <f t="shared" si="22"/>
        <v>78</v>
      </c>
      <c r="BW44">
        <f t="shared" si="23"/>
        <v>12.857142857142858</v>
      </c>
      <c r="BX44">
        <f t="shared" si="24"/>
        <v>0</v>
      </c>
      <c r="BY44">
        <f t="shared" si="25"/>
        <v>0</v>
      </c>
    </row>
    <row r="45" spans="2:77" x14ac:dyDescent="0.4">
      <c r="B45" s="1275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0"/>
        <v>9.2307692307692299</v>
      </c>
      <c r="H45" s="45">
        <f t="shared" si="1"/>
        <v>19.600000000000001</v>
      </c>
      <c r="I45" s="50">
        <f t="shared" si="2"/>
        <v>78</v>
      </c>
      <c r="J45" s="31">
        <v>208</v>
      </c>
      <c r="K45" s="31">
        <v>163</v>
      </c>
      <c r="L45" s="31">
        <v>156</v>
      </c>
      <c r="M45" s="33">
        <f t="shared" si="3"/>
        <v>8.0769230769230766</v>
      </c>
      <c r="N45" s="45">
        <f t="shared" si="4"/>
        <v>25</v>
      </c>
      <c r="O45" s="50">
        <f t="shared" si="5"/>
        <v>81.599999999999994</v>
      </c>
      <c r="P45" s="31">
        <v>216</v>
      </c>
      <c r="Q45" s="31">
        <v>160</v>
      </c>
      <c r="R45" s="31">
        <v>151</v>
      </c>
      <c r="S45" s="33">
        <f t="shared" si="6"/>
        <v>8.3076923076923084</v>
      </c>
      <c r="T45" s="45">
        <f t="shared" si="7"/>
        <v>30.099999999999998</v>
      </c>
      <c r="U45" s="50">
        <f t="shared" si="8"/>
        <v>84.7</v>
      </c>
      <c r="V45" s="31">
        <v>223</v>
      </c>
      <c r="W45" s="31">
        <v>157</v>
      </c>
      <c r="X45" s="31">
        <v>146</v>
      </c>
      <c r="Y45" s="33">
        <f t="shared" si="9"/>
        <v>8.5714285714285712</v>
      </c>
      <c r="Z45" s="45">
        <f t="shared" si="10"/>
        <v>34.5</v>
      </c>
      <c r="AA45" s="50">
        <f t="shared" si="11"/>
        <v>87.5</v>
      </c>
      <c r="AC45" s="63">
        <f t="shared" si="58"/>
        <v>-1.0101319293519853E-2</v>
      </c>
      <c r="AD45" s="55">
        <f t="shared" si="59"/>
        <v>-1.4999999999999965E-2</v>
      </c>
      <c r="AE45" s="55">
        <f t="shared" si="59"/>
        <v>0</v>
      </c>
      <c r="AF45" s="63">
        <f t="shared" si="60"/>
        <v>-1.2687063705975891E-2</v>
      </c>
      <c r="AG45" s="55">
        <f t="shared" si="61"/>
        <v>-2.4000000000000021E-2</v>
      </c>
      <c r="AH45" s="55">
        <f t="shared" si="61"/>
        <v>0</v>
      </c>
      <c r="AI45" s="63">
        <f t="shared" si="62"/>
        <v>-1.2168144931297665E-2</v>
      </c>
      <c r="AJ45" s="55">
        <f t="shared" si="63"/>
        <v>-2.8000000000000008E-2</v>
      </c>
      <c r="AK45" s="55">
        <f t="shared" si="63"/>
        <v>0</v>
      </c>
      <c r="AL45" s="63">
        <f t="shared" si="64"/>
        <v>-1.1516584349617283E-2</v>
      </c>
      <c r="AM45" s="55">
        <f t="shared" si="65"/>
        <v>-3.3999999999999989E-2</v>
      </c>
      <c r="AN45" s="55">
        <f t="shared" si="65"/>
        <v>-2.9999999999999714E-3</v>
      </c>
      <c r="AP45" s="72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P45" s="31">
        <v>199</v>
      </c>
      <c r="BQ45" s="31">
        <v>166</v>
      </c>
      <c r="BR45" s="31">
        <v>160</v>
      </c>
      <c r="BS45" s="33">
        <f t="shared" si="20"/>
        <v>9.2307692307692299</v>
      </c>
      <c r="BT45" s="45">
        <f t="shared" si="21"/>
        <v>19.600000000000001</v>
      </c>
      <c r="BU45" s="50">
        <f t="shared" si="22"/>
        <v>78</v>
      </c>
      <c r="BW45">
        <f t="shared" si="23"/>
        <v>9.2307692307692299</v>
      </c>
      <c r="BX45">
        <f t="shared" si="24"/>
        <v>0</v>
      </c>
      <c r="BY45">
        <f t="shared" si="25"/>
        <v>0</v>
      </c>
    </row>
    <row r="46" spans="2:77" x14ac:dyDescent="0.4">
      <c r="B46" s="1275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0"/>
        <v>5.1428571428571432</v>
      </c>
      <c r="H46" s="45">
        <f t="shared" si="1"/>
        <v>17.7</v>
      </c>
      <c r="I46" s="50">
        <f t="shared" si="2"/>
        <v>77.600000000000009</v>
      </c>
      <c r="J46" s="31">
        <v>207</v>
      </c>
      <c r="K46" s="31">
        <v>163</v>
      </c>
      <c r="L46" s="31">
        <v>159</v>
      </c>
      <c r="M46" s="33">
        <f t="shared" si="3"/>
        <v>5</v>
      </c>
      <c r="N46" s="45">
        <f t="shared" si="4"/>
        <v>23.200000000000003</v>
      </c>
      <c r="O46" s="50">
        <f t="shared" si="5"/>
        <v>81.2</v>
      </c>
      <c r="P46" s="31">
        <v>215</v>
      </c>
      <c r="Q46" s="31">
        <v>160</v>
      </c>
      <c r="R46" s="31">
        <v>156</v>
      </c>
      <c r="S46" s="33">
        <f t="shared" si="6"/>
        <v>4.0677966101694913</v>
      </c>
      <c r="T46" s="45">
        <f t="shared" si="7"/>
        <v>27.400000000000002</v>
      </c>
      <c r="U46" s="50">
        <f t="shared" si="8"/>
        <v>84.3</v>
      </c>
      <c r="V46" s="31">
        <v>223</v>
      </c>
      <c r="W46" s="31">
        <v>157</v>
      </c>
      <c r="X46" s="31">
        <v>152</v>
      </c>
      <c r="Y46" s="33">
        <f t="shared" si="9"/>
        <v>4.225352112676056</v>
      </c>
      <c r="Z46" s="45">
        <f t="shared" si="10"/>
        <v>31.8</v>
      </c>
      <c r="AA46" s="50">
        <f t="shared" si="11"/>
        <v>87.5</v>
      </c>
      <c r="AC46" s="63">
        <f t="shared" si="58"/>
        <v>-1.1386941749058738E-2</v>
      </c>
      <c r="AD46" s="55">
        <f t="shared" si="59"/>
        <v>-1.900000000000002E-2</v>
      </c>
      <c r="AE46" s="55">
        <f t="shared" si="59"/>
        <v>-3.9999999999999151E-3</v>
      </c>
      <c r="AF46" s="63">
        <f t="shared" si="60"/>
        <v>-8.5708163702592662E-3</v>
      </c>
      <c r="AG46" s="55">
        <f t="shared" si="61"/>
        <v>-1.7999999999999971E-2</v>
      </c>
      <c r="AH46" s="55">
        <f t="shared" si="61"/>
        <v>-3.9999999999999151E-3</v>
      </c>
      <c r="AI46" s="63">
        <f t="shared" si="62"/>
        <v>-1.1810294422069129E-2</v>
      </c>
      <c r="AJ46" s="55">
        <f t="shared" si="63"/>
        <v>-2.6999999999999958E-2</v>
      </c>
      <c r="AK46" s="55">
        <f t="shared" si="63"/>
        <v>-4.0000000000000565E-3</v>
      </c>
      <c r="AL46" s="63">
        <f t="shared" si="64"/>
        <v>-1.2106062559199207E-2</v>
      </c>
      <c r="AM46" s="55">
        <f t="shared" si="65"/>
        <v>-2.6999999999999993E-2</v>
      </c>
      <c r="AN46" s="55">
        <f t="shared" si="65"/>
        <v>0</v>
      </c>
      <c r="AP46" s="72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P46" s="31">
        <v>198</v>
      </c>
      <c r="BQ46" s="31">
        <v>166</v>
      </c>
      <c r="BR46" s="31">
        <v>163</v>
      </c>
      <c r="BS46" s="33">
        <f t="shared" si="20"/>
        <v>5.1428571428571432</v>
      </c>
      <c r="BT46" s="45">
        <f t="shared" si="21"/>
        <v>17.7</v>
      </c>
      <c r="BU46" s="50">
        <f t="shared" si="22"/>
        <v>77.600000000000009</v>
      </c>
      <c r="BW46">
        <f t="shared" si="23"/>
        <v>5.1428571428571432</v>
      </c>
      <c r="BX46">
        <f t="shared" si="24"/>
        <v>0</v>
      </c>
      <c r="BY46">
        <f t="shared" si="25"/>
        <v>0</v>
      </c>
    </row>
    <row r="47" spans="2:77" x14ac:dyDescent="0.4">
      <c r="B47" s="1275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0"/>
        <v>0</v>
      </c>
      <c r="H47" s="45">
        <f t="shared" si="1"/>
        <v>15.7</v>
      </c>
      <c r="I47" s="50">
        <f t="shared" si="2"/>
        <v>77.3</v>
      </c>
      <c r="J47" s="31">
        <v>206</v>
      </c>
      <c r="K47" s="31">
        <v>163</v>
      </c>
      <c r="L47" s="31">
        <v>163</v>
      </c>
      <c r="M47" s="33">
        <f t="shared" si="3"/>
        <v>0</v>
      </c>
      <c r="N47" s="45">
        <f t="shared" si="4"/>
        <v>20.9</v>
      </c>
      <c r="O47" s="50">
        <f t="shared" si="5"/>
        <v>80.800000000000011</v>
      </c>
      <c r="P47" s="31">
        <v>214</v>
      </c>
      <c r="Q47" s="31">
        <v>160</v>
      </c>
      <c r="R47" s="31">
        <v>160</v>
      </c>
      <c r="S47" s="33">
        <f t="shared" si="6"/>
        <v>0</v>
      </c>
      <c r="T47" s="45">
        <f t="shared" si="7"/>
        <v>25.2</v>
      </c>
      <c r="U47" s="50">
        <f t="shared" si="8"/>
        <v>83.899999999999991</v>
      </c>
      <c r="V47" s="31">
        <v>222</v>
      </c>
      <c r="W47" s="31">
        <v>157</v>
      </c>
      <c r="X47" s="31">
        <v>157</v>
      </c>
      <c r="Y47" s="33">
        <f t="shared" si="9"/>
        <v>0</v>
      </c>
      <c r="Z47" s="45">
        <f t="shared" si="10"/>
        <v>29.299999999999997</v>
      </c>
      <c r="AA47" s="50">
        <f t="shared" si="11"/>
        <v>87.1</v>
      </c>
      <c r="AC47" s="63">
        <f t="shared" si="58"/>
        <v>-1.4325507361719062E-2</v>
      </c>
      <c r="AD47" s="55">
        <f t="shared" si="59"/>
        <v>-0.02</v>
      </c>
      <c r="AE47" s="55">
        <f t="shared" si="59"/>
        <v>-3.0000000000001137E-3</v>
      </c>
      <c r="AF47" s="63">
        <f t="shared" si="60"/>
        <v>-1.3927576601671309E-2</v>
      </c>
      <c r="AG47" s="55">
        <f t="shared" si="61"/>
        <v>-2.3000000000000041E-2</v>
      </c>
      <c r="AH47" s="55">
        <f t="shared" si="61"/>
        <v>-3.9999999999999151E-3</v>
      </c>
      <c r="AI47" s="63">
        <f t="shared" si="62"/>
        <v>-1.1330909777630896E-2</v>
      </c>
      <c r="AJ47" s="55">
        <f t="shared" si="63"/>
        <v>-2.200000000000003E-2</v>
      </c>
      <c r="AK47" s="55">
        <f t="shared" si="63"/>
        <v>-4.0000000000000565E-3</v>
      </c>
      <c r="AL47" s="63">
        <f t="shared" si="64"/>
        <v>-1.1769783043665894E-2</v>
      </c>
      <c r="AM47" s="55">
        <f t="shared" si="65"/>
        <v>-2.5000000000000036E-2</v>
      </c>
      <c r="AN47" s="55">
        <f t="shared" si="65"/>
        <v>-4.0000000000000565E-3</v>
      </c>
      <c r="AP47" s="72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P47" s="31">
        <v>197</v>
      </c>
      <c r="BQ47" s="31">
        <v>166</v>
      </c>
      <c r="BR47" s="31">
        <v>166</v>
      </c>
      <c r="BS47" s="33">
        <f t="shared" si="20"/>
        <v>0</v>
      </c>
      <c r="BT47" s="45">
        <f t="shared" si="21"/>
        <v>15.7</v>
      </c>
      <c r="BU47" s="50">
        <f t="shared" si="22"/>
        <v>77.3</v>
      </c>
      <c r="BW47">
        <f t="shared" si="23"/>
        <v>0</v>
      </c>
      <c r="BX47">
        <f t="shared" si="24"/>
        <v>0</v>
      </c>
      <c r="BY47">
        <f t="shared" si="25"/>
        <v>0</v>
      </c>
    </row>
    <row r="48" spans="2:77" ht="18" thickBot="1" x14ac:dyDescent="0.45">
      <c r="B48" s="1276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0"/>
        <v>-4</v>
      </c>
      <c r="H48" s="48">
        <f t="shared" si="1"/>
        <v>15.299999999999999</v>
      </c>
      <c r="I48" s="53">
        <f t="shared" si="2"/>
        <v>76.900000000000006</v>
      </c>
      <c r="J48" s="42">
        <v>204</v>
      </c>
      <c r="K48" s="42">
        <v>163</v>
      </c>
      <c r="L48" s="42">
        <v>166</v>
      </c>
      <c r="M48" s="43">
        <f t="shared" si="3"/>
        <v>-4.3902439024390247</v>
      </c>
      <c r="N48" s="48">
        <f t="shared" si="4"/>
        <v>20.100000000000001</v>
      </c>
      <c r="O48" s="53">
        <f t="shared" si="5"/>
        <v>80</v>
      </c>
      <c r="P48" s="42">
        <v>212</v>
      </c>
      <c r="Q48" s="42">
        <v>160</v>
      </c>
      <c r="R48" s="42">
        <v>164</v>
      </c>
      <c r="S48" s="43">
        <f t="shared" si="6"/>
        <v>-4.615384615384615</v>
      </c>
      <c r="T48" s="48">
        <f t="shared" si="7"/>
        <v>24.5</v>
      </c>
      <c r="U48" s="53">
        <f t="shared" si="8"/>
        <v>83.1</v>
      </c>
      <c r="V48" s="42">
        <v>220</v>
      </c>
      <c r="W48" s="42">
        <v>157</v>
      </c>
      <c r="X48" s="42">
        <v>161</v>
      </c>
      <c r="Y48" s="43">
        <f t="shared" si="9"/>
        <v>-3.8095238095238093</v>
      </c>
      <c r="Z48" s="48">
        <f t="shared" si="10"/>
        <v>28.599999999999998</v>
      </c>
      <c r="AA48" s="53">
        <f t="shared" si="11"/>
        <v>86.3</v>
      </c>
      <c r="AC48" s="67">
        <f t="shared" si="58"/>
        <v>-1.1142061281337047E-2</v>
      </c>
      <c r="AD48" s="68">
        <f t="shared" si="59"/>
        <v>-4.0000000000000036E-3</v>
      </c>
      <c r="AE48" s="68">
        <f t="shared" si="59"/>
        <v>-3.9999999999999151E-3</v>
      </c>
      <c r="AF48" s="67">
        <f t="shared" si="60"/>
        <v>-1.222909165024798E-2</v>
      </c>
      <c r="AG48" s="68">
        <f t="shared" si="61"/>
        <v>-7.9999999999999724E-3</v>
      </c>
      <c r="AH48" s="68">
        <f t="shared" si="61"/>
        <v>-8.0000000000001129E-3</v>
      </c>
      <c r="AI48" s="67">
        <f t="shared" si="62"/>
        <v>-1.2856224555388899E-2</v>
      </c>
      <c r="AJ48" s="68">
        <f t="shared" si="63"/>
        <v>-6.9999999999999932E-3</v>
      </c>
      <c r="AK48" s="68">
        <f t="shared" si="63"/>
        <v>-7.9999999999999724E-3</v>
      </c>
      <c r="AL48" s="67">
        <f t="shared" si="64"/>
        <v>-1.0611486934606711E-2</v>
      </c>
      <c r="AM48" s="68">
        <f t="shared" si="65"/>
        <v>-6.9999999999999932E-3</v>
      </c>
      <c r="AN48" s="68">
        <f t="shared" si="65"/>
        <v>-7.9999999999999724E-3</v>
      </c>
      <c r="AP48" s="81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P48" s="42">
        <v>196</v>
      </c>
      <c r="BQ48" s="42">
        <v>166</v>
      </c>
      <c r="BR48" s="42">
        <v>168</v>
      </c>
      <c r="BS48" s="43">
        <f t="shared" si="20"/>
        <v>-4</v>
      </c>
      <c r="BT48" s="48">
        <f t="shared" si="21"/>
        <v>15.299999999999999</v>
      </c>
      <c r="BU48" s="53">
        <f t="shared" si="22"/>
        <v>76.900000000000006</v>
      </c>
      <c r="BW48">
        <f t="shared" si="23"/>
        <v>-4</v>
      </c>
      <c r="BX48">
        <f t="shared" si="24"/>
        <v>0</v>
      </c>
      <c r="BY48">
        <f t="shared" si="25"/>
        <v>0</v>
      </c>
    </row>
    <row r="49" spans="2:77" x14ac:dyDescent="0.4">
      <c r="B49" s="1277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0"/>
        <v>55.102040816326529</v>
      </c>
      <c r="H49" s="44">
        <f t="shared" si="1"/>
        <v>23.799999999999997</v>
      </c>
      <c r="I49" s="49">
        <f t="shared" si="2"/>
        <v>80.800000000000011</v>
      </c>
      <c r="J49" s="39">
        <v>208</v>
      </c>
      <c r="K49" s="39">
        <v>202</v>
      </c>
      <c r="L49" s="39">
        <v>144</v>
      </c>
      <c r="M49" s="40">
        <f t="shared" si="3"/>
        <v>54.375</v>
      </c>
      <c r="N49" s="44">
        <f t="shared" si="4"/>
        <v>30.8</v>
      </c>
      <c r="O49" s="49">
        <f t="shared" si="5"/>
        <v>81.599999999999994</v>
      </c>
      <c r="P49" s="39">
        <v>209</v>
      </c>
      <c r="Q49" s="39">
        <v>203</v>
      </c>
      <c r="R49" s="39">
        <v>130</v>
      </c>
      <c r="S49" s="40">
        <f t="shared" si="6"/>
        <v>55.443037974683541</v>
      </c>
      <c r="T49" s="44">
        <f t="shared" si="7"/>
        <v>37.799999999999997</v>
      </c>
      <c r="U49" s="49">
        <f t="shared" si="8"/>
        <v>82</v>
      </c>
      <c r="V49" s="39">
        <v>211</v>
      </c>
      <c r="W49" s="39">
        <v>203</v>
      </c>
      <c r="X49" s="39">
        <v>116</v>
      </c>
      <c r="Y49" s="40">
        <f t="shared" si="9"/>
        <v>54.94736842105263</v>
      </c>
      <c r="Z49" s="44">
        <f t="shared" si="10"/>
        <v>45</v>
      </c>
      <c r="AA49" s="49">
        <f t="shared" si="11"/>
        <v>82.699999999999989</v>
      </c>
      <c r="AC49" s="61">
        <f t="shared" ref="AC49:AC55" si="66">(G49-G50)/359</f>
        <v>1.2069108766283461E-2</v>
      </c>
      <c r="AD49" s="62">
        <f t="shared" ref="AD49:AE55" si="67">(H49-H50)/100</f>
        <v>-1.1000000000000015E-2</v>
      </c>
      <c r="AE49" s="62">
        <f t="shared" si="67"/>
        <v>-1.1999999999999886E-2</v>
      </c>
      <c r="AF49" s="61">
        <f t="shared" ref="AF49:AF55" si="68">(M49-M50)/359</f>
        <v>9.2763896395460111E-3</v>
      </c>
      <c r="AG49" s="62">
        <f t="shared" ref="AG49:AH55" si="69">(N49-N50)/100</f>
        <v>-0.01</v>
      </c>
      <c r="AH49" s="62">
        <f t="shared" si="69"/>
        <v>-1.0999999999999944E-2</v>
      </c>
      <c r="AI49" s="61">
        <f t="shared" ref="AI49:AI55" si="70">(S49-S50)/359</f>
        <v>1.1470018857560629E-2</v>
      </c>
      <c r="AJ49" s="62">
        <f t="shared" ref="AJ49:AK55" si="71">(T49-T50)/100</f>
        <v>-1.2000000000000028E-2</v>
      </c>
      <c r="AK49" s="62">
        <f t="shared" si="71"/>
        <v>-1.4999999999999999E-2</v>
      </c>
      <c r="AL49" s="61">
        <f t="shared" ref="AL49:AL55" si="72">(Y49-Y50)/359</f>
        <v>9.801662931702506E-3</v>
      </c>
      <c r="AM49" s="62">
        <f t="shared" ref="AM49:AN55" si="73">(Z49-Z50)/100</f>
        <v>-6.000000000000014E-3</v>
      </c>
      <c r="AN49" s="62">
        <f t="shared" si="73"/>
        <v>-1.6000000000000084E-2</v>
      </c>
      <c r="AP49" s="69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P49" s="39">
        <v>206</v>
      </c>
      <c r="BQ49" s="39">
        <v>202</v>
      </c>
      <c r="BR49" s="39">
        <v>157</v>
      </c>
      <c r="BS49" s="40">
        <f t="shared" si="20"/>
        <v>55.102040816326529</v>
      </c>
      <c r="BT49" s="44">
        <f t="shared" si="21"/>
        <v>23.799999999999997</v>
      </c>
      <c r="BU49" s="49">
        <f t="shared" si="22"/>
        <v>80.800000000000011</v>
      </c>
      <c r="BW49">
        <f t="shared" si="23"/>
        <v>55.102040816326529</v>
      </c>
      <c r="BX49">
        <f t="shared" si="24"/>
        <v>0</v>
      </c>
      <c r="BY49">
        <f t="shared" si="25"/>
        <v>0</v>
      </c>
    </row>
    <row r="50" spans="2:77" x14ac:dyDescent="0.4">
      <c r="B50" s="1275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0"/>
        <v>50.769230769230766</v>
      </c>
      <c r="H50" s="45">
        <f t="shared" si="1"/>
        <v>24.9</v>
      </c>
      <c r="I50" s="50">
        <f t="shared" si="2"/>
        <v>82</v>
      </c>
      <c r="J50" s="31">
        <v>211</v>
      </c>
      <c r="K50" s="31">
        <v>201</v>
      </c>
      <c r="L50" s="31">
        <v>144</v>
      </c>
      <c r="M50" s="33">
        <f t="shared" si="3"/>
        <v>51.044776119402982</v>
      </c>
      <c r="N50" s="45">
        <f t="shared" si="4"/>
        <v>31.8</v>
      </c>
      <c r="O50" s="50">
        <f t="shared" si="5"/>
        <v>82.699999999999989</v>
      </c>
      <c r="P50" s="31">
        <v>213</v>
      </c>
      <c r="Q50" s="31">
        <v>201</v>
      </c>
      <c r="R50" s="31">
        <v>130</v>
      </c>
      <c r="S50" s="33">
        <f t="shared" si="6"/>
        <v>51.325301204819276</v>
      </c>
      <c r="T50" s="45">
        <f t="shared" si="7"/>
        <v>39</v>
      </c>
      <c r="U50" s="50">
        <f t="shared" si="8"/>
        <v>83.5</v>
      </c>
      <c r="V50" s="31">
        <v>215</v>
      </c>
      <c r="W50" s="31">
        <v>201</v>
      </c>
      <c r="X50" s="31">
        <v>117</v>
      </c>
      <c r="Y50" s="33">
        <f t="shared" si="9"/>
        <v>51.428571428571431</v>
      </c>
      <c r="Z50" s="45">
        <f t="shared" si="10"/>
        <v>45.6</v>
      </c>
      <c r="AA50" s="50">
        <f t="shared" si="11"/>
        <v>84.3</v>
      </c>
      <c r="AC50" s="63">
        <f t="shared" si="66"/>
        <v>8.9751001613092192E-3</v>
      </c>
      <c r="AD50" s="55">
        <f t="shared" si="67"/>
        <v>-2.0000000000000282E-3</v>
      </c>
      <c r="AE50" s="55">
        <f t="shared" si="67"/>
        <v>-6.9999999999998865E-3</v>
      </c>
      <c r="AF50" s="63">
        <f t="shared" si="68"/>
        <v>8.9657079745995554E-3</v>
      </c>
      <c r="AG50" s="55">
        <f t="shared" si="69"/>
        <v>-4.0000000000000209E-3</v>
      </c>
      <c r="AH50" s="55">
        <f t="shared" si="69"/>
        <v>-1.2000000000000028E-2</v>
      </c>
      <c r="AI50" s="63">
        <f t="shared" si="70"/>
        <v>9.2626774507500714E-3</v>
      </c>
      <c r="AJ50" s="55">
        <f t="shared" si="71"/>
        <v>-2.0000000000000282E-3</v>
      </c>
      <c r="AK50" s="55">
        <f t="shared" si="71"/>
        <v>-1.5999999999999945E-2</v>
      </c>
      <c r="AL50" s="63">
        <f t="shared" si="72"/>
        <v>8.8949228716556344E-3</v>
      </c>
      <c r="AM50" s="55">
        <f t="shared" si="73"/>
        <v>-8.0000000000000418E-3</v>
      </c>
      <c r="AN50" s="55">
        <f t="shared" si="73"/>
        <v>-0.02</v>
      </c>
      <c r="AP50" s="72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P50" s="31">
        <v>209</v>
      </c>
      <c r="BQ50" s="31">
        <v>201</v>
      </c>
      <c r="BR50" s="31">
        <v>157</v>
      </c>
      <c r="BS50" s="33">
        <f t="shared" si="20"/>
        <v>50.769230769230766</v>
      </c>
      <c r="BT50" s="45">
        <f t="shared" si="21"/>
        <v>24.9</v>
      </c>
      <c r="BU50" s="50">
        <f t="shared" si="22"/>
        <v>82</v>
      </c>
      <c r="BW50">
        <f t="shared" si="23"/>
        <v>50.769230769230766</v>
      </c>
      <c r="BX50">
        <f t="shared" si="24"/>
        <v>0</v>
      </c>
      <c r="BY50">
        <f t="shared" si="25"/>
        <v>0</v>
      </c>
    </row>
    <row r="51" spans="2:77" x14ac:dyDescent="0.4">
      <c r="B51" s="1275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0"/>
        <v>47.547169811320757</v>
      </c>
      <c r="H51" s="45">
        <f t="shared" si="1"/>
        <v>25.1</v>
      </c>
      <c r="I51" s="50">
        <f t="shared" si="2"/>
        <v>82.699999999999989</v>
      </c>
      <c r="J51" s="31">
        <v>214</v>
      </c>
      <c r="K51" s="31">
        <v>200</v>
      </c>
      <c r="L51" s="31">
        <v>145</v>
      </c>
      <c r="M51" s="33">
        <f t="shared" si="3"/>
        <v>47.826086956521742</v>
      </c>
      <c r="N51" s="45">
        <f t="shared" si="4"/>
        <v>32.200000000000003</v>
      </c>
      <c r="O51" s="50">
        <f t="shared" si="5"/>
        <v>83.899999999999991</v>
      </c>
      <c r="P51" s="31">
        <v>217</v>
      </c>
      <c r="Q51" s="31">
        <v>200</v>
      </c>
      <c r="R51" s="31">
        <v>132</v>
      </c>
      <c r="S51" s="33">
        <f t="shared" si="6"/>
        <v>48</v>
      </c>
      <c r="T51" s="45">
        <f t="shared" si="7"/>
        <v>39.200000000000003</v>
      </c>
      <c r="U51" s="50">
        <f t="shared" si="8"/>
        <v>85.1</v>
      </c>
      <c r="V51" s="31">
        <v>220</v>
      </c>
      <c r="W51" s="31">
        <v>200</v>
      </c>
      <c r="X51" s="31">
        <v>118</v>
      </c>
      <c r="Y51" s="33">
        <f t="shared" si="9"/>
        <v>48.235294117647058</v>
      </c>
      <c r="Z51" s="45">
        <f t="shared" si="10"/>
        <v>46.400000000000006</v>
      </c>
      <c r="AA51" s="50">
        <f t="shared" si="11"/>
        <v>86.3</v>
      </c>
      <c r="AC51" s="63">
        <f t="shared" si="66"/>
        <v>1.3932354501020082E-2</v>
      </c>
      <c r="AD51" s="55">
        <f t="shared" si="67"/>
        <v>-5.0000000000000001E-3</v>
      </c>
      <c r="AE51" s="55">
        <f t="shared" si="67"/>
        <v>-1.6000000000000084E-2</v>
      </c>
      <c r="AF51" s="63">
        <f t="shared" si="68"/>
        <v>1.5522467492370979E-2</v>
      </c>
      <c r="AG51" s="55">
        <f t="shared" si="69"/>
        <v>-1.9999999999999575E-3</v>
      </c>
      <c r="AH51" s="55">
        <f t="shared" si="69"/>
        <v>-2.0000000000000143E-2</v>
      </c>
      <c r="AI51" s="63">
        <f t="shared" si="70"/>
        <v>1.4054190934413778E-2</v>
      </c>
      <c r="AJ51" s="55">
        <f t="shared" si="71"/>
        <v>-2.9999999999999714E-3</v>
      </c>
      <c r="AK51" s="55">
        <f t="shared" si="71"/>
        <v>-2.4000000000000056E-2</v>
      </c>
      <c r="AL51" s="63">
        <f t="shared" si="72"/>
        <v>1.4980922731209481E-2</v>
      </c>
      <c r="AM51" s="55">
        <f t="shared" si="73"/>
        <v>1.0000000000000141E-3</v>
      </c>
      <c r="AN51" s="55">
        <f t="shared" si="73"/>
        <v>-2.7000000000000027E-2</v>
      </c>
      <c r="AP51" s="72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P51" s="31">
        <v>211</v>
      </c>
      <c r="BQ51" s="31">
        <v>200</v>
      </c>
      <c r="BR51" s="31">
        <v>158</v>
      </c>
      <c r="BS51" s="33">
        <f t="shared" si="20"/>
        <v>47.547169811320757</v>
      </c>
      <c r="BT51" s="45">
        <f t="shared" si="21"/>
        <v>25.1</v>
      </c>
      <c r="BU51" s="50">
        <f t="shared" si="22"/>
        <v>82.699999999999989</v>
      </c>
      <c r="BW51">
        <f t="shared" si="23"/>
        <v>47.547169811320757</v>
      </c>
      <c r="BX51">
        <f t="shared" si="24"/>
        <v>0</v>
      </c>
      <c r="BY51">
        <f t="shared" si="25"/>
        <v>0</v>
      </c>
    </row>
    <row r="52" spans="2:77" x14ac:dyDescent="0.4">
      <c r="B52" s="1275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0"/>
        <v>42.545454545454547</v>
      </c>
      <c r="H52" s="45">
        <f t="shared" si="1"/>
        <v>25.6</v>
      </c>
      <c r="I52" s="50">
        <f t="shared" si="2"/>
        <v>84.3</v>
      </c>
      <c r="J52" s="31">
        <v>219</v>
      </c>
      <c r="K52" s="31">
        <v>198</v>
      </c>
      <c r="L52" s="31">
        <v>148</v>
      </c>
      <c r="M52" s="33">
        <f t="shared" si="3"/>
        <v>42.25352112676056</v>
      </c>
      <c r="N52" s="45">
        <f t="shared" si="4"/>
        <v>32.4</v>
      </c>
      <c r="O52" s="50">
        <f t="shared" si="5"/>
        <v>85.9</v>
      </c>
      <c r="P52" s="31">
        <v>223</v>
      </c>
      <c r="Q52" s="31">
        <v>198</v>
      </c>
      <c r="R52" s="31">
        <v>135</v>
      </c>
      <c r="S52" s="33">
        <f t="shared" si="6"/>
        <v>42.954545454545453</v>
      </c>
      <c r="T52" s="45">
        <f t="shared" si="7"/>
        <v>39.5</v>
      </c>
      <c r="U52" s="50">
        <f t="shared" si="8"/>
        <v>87.5</v>
      </c>
      <c r="V52" s="31">
        <v>227</v>
      </c>
      <c r="W52" s="31">
        <v>197</v>
      </c>
      <c r="X52" s="31">
        <v>122</v>
      </c>
      <c r="Y52" s="33">
        <f t="shared" si="9"/>
        <v>42.857142857142854</v>
      </c>
      <c r="Z52" s="45">
        <f t="shared" si="10"/>
        <v>46.300000000000004</v>
      </c>
      <c r="AA52" s="50">
        <f t="shared" si="11"/>
        <v>89</v>
      </c>
      <c r="AC52" s="63">
        <f t="shared" si="66"/>
        <v>1.4054190934413778E-2</v>
      </c>
      <c r="AD52" s="55">
        <f t="shared" si="67"/>
        <v>-9.9999999999997877E-4</v>
      </c>
      <c r="AE52" s="55">
        <f t="shared" si="67"/>
        <v>-1.2000000000000028E-2</v>
      </c>
      <c r="AF52" s="63">
        <f t="shared" si="68"/>
        <v>1.4671921328405422E-2</v>
      </c>
      <c r="AG52" s="55">
        <f t="shared" si="69"/>
        <v>-2.0000000000000282E-3</v>
      </c>
      <c r="AH52" s="55">
        <f t="shared" si="69"/>
        <v>-1.8999999999999916E-2</v>
      </c>
      <c r="AI52" s="63">
        <f t="shared" si="70"/>
        <v>1.5657972482485006E-2</v>
      </c>
      <c r="AJ52" s="55">
        <f t="shared" si="71"/>
        <v>1.9999999999999575E-3</v>
      </c>
      <c r="AK52" s="55">
        <f t="shared" si="71"/>
        <v>-2.2999999999999972E-2</v>
      </c>
      <c r="AL52" s="63">
        <f t="shared" si="72"/>
        <v>1.3165185893168592E-2</v>
      </c>
      <c r="AM52" s="55">
        <f t="shared" si="73"/>
        <v>4.0000000000000565E-3</v>
      </c>
      <c r="AN52" s="55">
        <f t="shared" si="73"/>
        <v>-2.4000000000000056E-2</v>
      </c>
      <c r="AP52" s="72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P52" s="31">
        <v>215</v>
      </c>
      <c r="BQ52" s="31">
        <v>199</v>
      </c>
      <c r="BR52" s="31">
        <v>160</v>
      </c>
      <c r="BS52" s="33">
        <f t="shared" si="20"/>
        <v>42.545454545454547</v>
      </c>
      <c r="BT52" s="45">
        <f t="shared" si="21"/>
        <v>25.6</v>
      </c>
      <c r="BU52" s="50">
        <f t="shared" si="22"/>
        <v>84.3</v>
      </c>
      <c r="BW52">
        <f t="shared" si="23"/>
        <v>42.545454545454547</v>
      </c>
      <c r="BX52">
        <f t="shared" si="24"/>
        <v>0</v>
      </c>
      <c r="BY52">
        <f t="shared" si="25"/>
        <v>0</v>
      </c>
    </row>
    <row r="53" spans="2:77" x14ac:dyDescent="0.4">
      <c r="B53" s="1278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0"/>
        <v>37.5</v>
      </c>
      <c r="H53" s="46">
        <f t="shared" si="1"/>
        <v>25.7</v>
      </c>
      <c r="I53" s="51">
        <f t="shared" si="2"/>
        <v>85.5</v>
      </c>
      <c r="J53" s="32">
        <v>224</v>
      </c>
      <c r="K53" s="32">
        <v>196</v>
      </c>
      <c r="L53" s="32">
        <v>151</v>
      </c>
      <c r="M53" s="34">
        <f t="shared" si="3"/>
        <v>36.986301369863014</v>
      </c>
      <c r="N53" s="46">
        <f t="shared" si="4"/>
        <v>32.6</v>
      </c>
      <c r="O53" s="51">
        <f t="shared" si="5"/>
        <v>87.8</v>
      </c>
      <c r="P53" s="32">
        <v>229</v>
      </c>
      <c r="Q53" s="32">
        <v>195</v>
      </c>
      <c r="R53" s="32">
        <v>139</v>
      </c>
      <c r="S53" s="34">
        <f t="shared" si="6"/>
        <v>37.333333333333336</v>
      </c>
      <c r="T53" s="46">
        <f t="shared" si="7"/>
        <v>39.300000000000004</v>
      </c>
      <c r="U53" s="51">
        <f t="shared" si="8"/>
        <v>89.8</v>
      </c>
      <c r="V53" s="32">
        <v>233</v>
      </c>
      <c r="W53" s="32">
        <v>194</v>
      </c>
      <c r="X53" s="32">
        <v>126</v>
      </c>
      <c r="Y53" s="34">
        <f t="shared" si="9"/>
        <v>38.13084112149533</v>
      </c>
      <c r="Z53" s="46">
        <f t="shared" si="10"/>
        <v>45.9</v>
      </c>
      <c r="AA53" s="51">
        <f t="shared" si="11"/>
        <v>91.4</v>
      </c>
      <c r="AC53" s="64">
        <f t="shared" si="66"/>
        <v>1.3294504937958978E-2</v>
      </c>
      <c r="AD53" s="56">
        <f t="shared" si="67"/>
        <v>8.0000000000000071E-3</v>
      </c>
      <c r="AE53" s="56">
        <f t="shared" si="67"/>
        <v>-1.2000000000000028E-2</v>
      </c>
      <c r="AF53" s="64">
        <f t="shared" si="68"/>
        <v>9.1578585874003103E-3</v>
      </c>
      <c r="AG53" s="56">
        <f t="shared" si="69"/>
        <v>3.9999999999999862E-3</v>
      </c>
      <c r="AH53" s="56">
        <f t="shared" si="69"/>
        <v>-1.2000000000000028E-2</v>
      </c>
      <c r="AI53" s="64">
        <f t="shared" si="70"/>
        <v>1.1142061281337047E-2</v>
      </c>
      <c r="AJ53" s="56">
        <f t="shared" si="71"/>
        <v>7.0000000000000288E-3</v>
      </c>
      <c r="AK53" s="56">
        <f t="shared" si="71"/>
        <v>-1.6000000000000084E-2</v>
      </c>
      <c r="AL53" s="64">
        <f t="shared" si="72"/>
        <v>1.2495769661312588E-2</v>
      </c>
      <c r="AM53" s="56">
        <f t="shared" si="73"/>
        <v>1.0999999999999944E-2</v>
      </c>
      <c r="AN53" s="56">
        <f t="shared" si="73"/>
        <v>-2.2999999999999972E-2</v>
      </c>
      <c r="AP53" s="74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P53" s="32">
        <v>218</v>
      </c>
      <c r="BQ53" s="32">
        <v>197</v>
      </c>
      <c r="BR53" s="32">
        <v>162</v>
      </c>
      <c r="BS53" s="34">
        <f t="shared" si="20"/>
        <v>37.5</v>
      </c>
      <c r="BT53" s="46">
        <f t="shared" si="21"/>
        <v>25.7</v>
      </c>
      <c r="BU53" s="51">
        <f t="shared" si="22"/>
        <v>85.5</v>
      </c>
      <c r="BW53">
        <f t="shared" si="23"/>
        <v>37.5</v>
      </c>
      <c r="BX53">
        <f t="shared" si="24"/>
        <v>0</v>
      </c>
      <c r="BY53">
        <f t="shared" si="25"/>
        <v>0</v>
      </c>
    </row>
    <row r="54" spans="2:77" x14ac:dyDescent="0.4">
      <c r="B54" s="1274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0"/>
        <v>32.727272727272727</v>
      </c>
      <c r="H54" s="47">
        <f t="shared" si="1"/>
        <v>24.9</v>
      </c>
      <c r="I54" s="52">
        <f t="shared" si="2"/>
        <v>86.7</v>
      </c>
      <c r="J54" s="22">
        <v>227</v>
      </c>
      <c r="K54" s="22">
        <v>195</v>
      </c>
      <c r="L54" s="22">
        <v>154</v>
      </c>
      <c r="M54" s="28">
        <f t="shared" si="3"/>
        <v>33.698630136986303</v>
      </c>
      <c r="N54" s="47">
        <f t="shared" si="4"/>
        <v>32.200000000000003</v>
      </c>
      <c r="O54" s="52">
        <f t="shared" si="5"/>
        <v>89</v>
      </c>
      <c r="P54" s="22">
        <v>233</v>
      </c>
      <c r="Q54" s="22">
        <v>193</v>
      </c>
      <c r="R54" s="22">
        <v>143</v>
      </c>
      <c r="S54" s="28">
        <f t="shared" si="6"/>
        <v>33.333333333333336</v>
      </c>
      <c r="T54" s="47">
        <f t="shared" si="7"/>
        <v>38.6</v>
      </c>
      <c r="U54" s="52">
        <f t="shared" si="8"/>
        <v>91.4</v>
      </c>
      <c r="V54" s="22">
        <v>239</v>
      </c>
      <c r="W54" s="22">
        <v>192</v>
      </c>
      <c r="X54" s="22">
        <v>132</v>
      </c>
      <c r="Y54" s="28">
        <f t="shared" si="9"/>
        <v>33.644859813084111</v>
      </c>
      <c r="Z54" s="47">
        <f t="shared" si="10"/>
        <v>44.800000000000004</v>
      </c>
      <c r="AA54" s="52">
        <f t="shared" si="11"/>
        <v>93.7</v>
      </c>
      <c r="AC54" s="65">
        <f t="shared" si="66"/>
        <v>1.0691876987141608E-2</v>
      </c>
      <c r="AD54" s="57">
        <f t="shared" si="67"/>
        <v>6.9999999999999932E-3</v>
      </c>
      <c r="AE54" s="57">
        <f t="shared" si="67"/>
        <v>-7.9999999999999724E-3</v>
      </c>
      <c r="AF54" s="65">
        <f t="shared" si="68"/>
        <v>1.4945116444715795E-2</v>
      </c>
      <c r="AG54" s="57">
        <f t="shared" si="69"/>
        <v>1.0000000000000035E-2</v>
      </c>
      <c r="AH54" s="57">
        <f t="shared" si="69"/>
        <v>-1.6000000000000084E-2</v>
      </c>
      <c r="AI54" s="65">
        <f t="shared" si="70"/>
        <v>1.2101864313062715E-2</v>
      </c>
      <c r="AJ54" s="57">
        <f t="shared" si="71"/>
        <v>0.01</v>
      </c>
      <c r="AK54" s="57">
        <f t="shared" si="71"/>
        <v>-1.4999999999999999E-2</v>
      </c>
      <c r="AL54" s="65">
        <f t="shared" si="72"/>
        <v>1.0948674369911964E-2</v>
      </c>
      <c r="AM54" s="57">
        <f t="shared" si="73"/>
        <v>1.6000000000000014E-2</v>
      </c>
      <c r="AN54" s="57">
        <f t="shared" si="73"/>
        <v>-1.5999999999999945E-2</v>
      </c>
      <c r="AP54" s="76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P54" s="22">
        <v>221</v>
      </c>
      <c r="BQ54" s="22">
        <v>196</v>
      </c>
      <c r="BR54" s="22">
        <v>166</v>
      </c>
      <c r="BS54" s="28">
        <f t="shared" si="20"/>
        <v>32.727272727272727</v>
      </c>
      <c r="BT54" s="47">
        <f t="shared" si="21"/>
        <v>24.9</v>
      </c>
      <c r="BU54" s="52">
        <f t="shared" si="22"/>
        <v>86.7</v>
      </c>
      <c r="BW54">
        <f t="shared" si="23"/>
        <v>32.727272727272727</v>
      </c>
      <c r="BX54">
        <f t="shared" si="24"/>
        <v>0</v>
      </c>
      <c r="BY54">
        <f t="shared" si="25"/>
        <v>0</v>
      </c>
    </row>
    <row r="55" spans="2:77" x14ac:dyDescent="0.4">
      <c r="B55" s="1275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0"/>
        <v>28.888888888888889</v>
      </c>
      <c r="H55" s="45">
        <f t="shared" si="1"/>
        <v>24.2</v>
      </c>
      <c r="I55" s="50">
        <f t="shared" si="2"/>
        <v>87.5</v>
      </c>
      <c r="J55" s="31">
        <v>231</v>
      </c>
      <c r="K55" s="31">
        <v>193</v>
      </c>
      <c r="L55" s="31">
        <v>159</v>
      </c>
      <c r="M55" s="33">
        <f t="shared" si="3"/>
        <v>28.333333333333332</v>
      </c>
      <c r="N55" s="45">
        <f t="shared" si="4"/>
        <v>31.2</v>
      </c>
      <c r="O55" s="50">
        <f t="shared" si="5"/>
        <v>90.600000000000009</v>
      </c>
      <c r="P55" s="31">
        <v>237</v>
      </c>
      <c r="Q55" s="31">
        <v>191</v>
      </c>
      <c r="R55" s="31">
        <v>148</v>
      </c>
      <c r="S55" s="33">
        <f t="shared" si="6"/>
        <v>28.988764044943821</v>
      </c>
      <c r="T55" s="45">
        <f t="shared" si="7"/>
        <v>37.6</v>
      </c>
      <c r="U55" s="50">
        <f t="shared" si="8"/>
        <v>92.9</v>
      </c>
      <c r="V55" s="31">
        <v>243</v>
      </c>
      <c r="W55" s="31">
        <v>190</v>
      </c>
      <c r="X55" s="31">
        <v>138</v>
      </c>
      <c r="Y55" s="33">
        <f t="shared" si="9"/>
        <v>29.714285714285715</v>
      </c>
      <c r="Z55" s="45">
        <f t="shared" si="10"/>
        <v>43.2</v>
      </c>
      <c r="AA55" s="50">
        <f t="shared" si="11"/>
        <v>95.3</v>
      </c>
      <c r="AC55" s="63">
        <f t="shared" si="66"/>
        <v>1.1095344043260165E-2</v>
      </c>
      <c r="AD55" s="55">
        <f t="shared" si="67"/>
        <v>6.000000000000014E-3</v>
      </c>
      <c r="AE55" s="55">
        <f t="shared" si="67"/>
        <v>-7.0000000000000288E-3</v>
      </c>
      <c r="AF55" s="63">
        <f t="shared" si="68"/>
        <v>8.3042358141420403E-3</v>
      </c>
      <c r="AG55" s="55">
        <f t="shared" si="69"/>
        <v>6.9999999999999932E-3</v>
      </c>
      <c r="AH55" s="55">
        <f t="shared" si="69"/>
        <v>-7.9999999999999724E-3</v>
      </c>
      <c r="AI55" s="63">
        <f t="shared" si="70"/>
        <v>9.6699795700096822E-3</v>
      </c>
      <c r="AJ55" s="55">
        <f t="shared" si="71"/>
        <v>1.3000000000000043E-2</v>
      </c>
      <c r="AK55" s="55">
        <f t="shared" si="71"/>
        <v>-1.1999999999999886E-2</v>
      </c>
      <c r="AL55" s="63">
        <f t="shared" si="72"/>
        <v>1.137386560757846E-2</v>
      </c>
      <c r="AM55" s="55">
        <f t="shared" si="73"/>
        <v>1.5000000000000071E-2</v>
      </c>
      <c r="AN55" s="55">
        <f t="shared" si="73"/>
        <v>-1.5999999999999945E-2</v>
      </c>
      <c r="AP55" s="72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P55" s="31">
        <v>223</v>
      </c>
      <c r="BQ55" s="31">
        <v>195</v>
      </c>
      <c r="BR55" s="31">
        <v>169</v>
      </c>
      <c r="BS55" s="33">
        <f t="shared" si="20"/>
        <v>28.888888888888889</v>
      </c>
      <c r="BT55" s="45">
        <f t="shared" si="21"/>
        <v>24.2</v>
      </c>
      <c r="BU55" s="50">
        <f t="shared" si="22"/>
        <v>87.5</v>
      </c>
      <c r="BW55">
        <f t="shared" si="23"/>
        <v>28.888888888888889</v>
      </c>
      <c r="BX55">
        <f t="shared" si="24"/>
        <v>0</v>
      </c>
      <c r="BY55">
        <f t="shared" si="25"/>
        <v>0</v>
      </c>
    </row>
    <row r="56" spans="2:77" x14ac:dyDescent="0.4">
      <c r="B56" s="1275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0"/>
        <v>24.90566037735849</v>
      </c>
      <c r="H56" s="45">
        <f t="shared" si="1"/>
        <v>23.599999999999998</v>
      </c>
      <c r="I56" s="50">
        <f t="shared" si="2"/>
        <v>88.2</v>
      </c>
      <c r="J56" s="31">
        <v>233</v>
      </c>
      <c r="K56" s="31">
        <v>192</v>
      </c>
      <c r="L56" s="31">
        <v>162</v>
      </c>
      <c r="M56" s="33">
        <f t="shared" si="3"/>
        <v>25.35211267605634</v>
      </c>
      <c r="N56" s="45">
        <f t="shared" si="4"/>
        <v>30.5</v>
      </c>
      <c r="O56" s="50">
        <f t="shared" si="5"/>
        <v>91.4</v>
      </c>
      <c r="P56" s="31">
        <v>240</v>
      </c>
      <c r="Q56" s="31">
        <v>190</v>
      </c>
      <c r="R56" s="31">
        <v>153</v>
      </c>
      <c r="S56" s="33">
        <f t="shared" si="6"/>
        <v>25.517241379310345</v>
      </c>
      <c r="T56" s="45">
        <f t="shared" si="7"/>
        <v>36.299999999999997</v>
      </c>
      <c r="U56" s="50">
        <f t="shared" si="8"/>
        <v>94.1</v>
      </c>
      <c r="V56" s="31">
        <v>247</v>
      </c>
      <c r="W56" s="31">
        <v>188</v>
      </c>
      <c r="X56" s="31">
        <v>144</v>
      </c>
      <c r="Y56" s="33">
        <f t="shared" si="9"/>
        <v>25.631067961165048</v>
      </c>
      <c r="Z56" s="45">
        <f t="shared" si="10"/>
        <v>41.699999999999996</v>
      </c>
      <c r="AA56" s="50">
        <f t="shared" si="11"/>
        <v>96.899999999999991</v>
      </c>
      <c r="AC56" s="66"/>
      <c r="AD56" s="54"/>
      <c r="AE56" s="54"/>
      <c r="AF56" s="66"/>
      <c r="AG56" s="54"/>
      <c r="AH56" s="54"/>
      <c r="AI56" s="66"/>
      <c r="AJ56" s="54"/>
      <c r="AK56" s="54"/>
      <c r="AL56" s="66"/>
      <c r="AM56" s="54"/>
      <c r="AN56" s="54"/>
      <c r="AP56" s="78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P56" s="31">
        <v>225</v>
      </c>
      <c r="BQ56" s="31">
        <v>194</v>
      </c>
      <c r="BR56" s="31">
        <v>172</v>
      </c>
      <c r="BS56" s="33">
        <f t="shared" si="20"/>
        <v>24.90566037735849</v>
      </c>
      <c r="BT56" s="45">
        <f t="shared" si="21"/>
        <v>23.599999999999998</v>
      </c>
      <c r="BU56" s="50">
        <f t="shared" si="22"/>
        <v>88.2</v>
      </c>
      <c r="BW56">
        <f t="shared" si="23"/>
        <v>24.90566037735849</v>
      </c>
      <c r="BX56">
        <f t="shared" si="24"/>
        <v>0</v>
      </c>
      <c r="BY56">
        <f t="shared" si="25"/>
        <v>0</v>
      </c>
    </row>
    <row r="57" spans="2:77" x14ac:dyDescent="0.4">
      <c r="B57" s="1275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0"/>
        <v>20.399999999999999</v>
      </c>
      <c r="H57" s="45">
        <f t="shared" si="1"/>
        <v>22.1</v>
      </c>
      <c r="I57" s="50">
        <f t="shared" si="2"/>
        <v>88.6</v>
      </c>
      <c r="J57" s="31">
        <v>235</v>
      </c>
      <c r="K57" s="31">
        <v>191</v>
      </c>
      <c r="L57" s="31">
        <v>167</v>
      </c>
      <c r="M57" s="33">
        <f t="shared" si="3"/>
        <v>21.176470588235293</v>
      </c>
      <c r="N57" s="45">
        <f t="shared" si="4"/>
        <v>28.9</v>
      </c>
      <c r="O57" s="50">
        <f t="shared" si="5"/>
        <v>92.2</v>
      </c>
      <c r="P57" s="31">
        <v>243</v>
      </c>
      <c r="Q57" s="31">
        <v>188</v>
      </c>
      <c r="R57" s="31">
        <v>158</v>
      </c>
      <c r="S57" s="33">
        <f t="shared" si="6"/>
        <v>21.176470588235293</v>
      </c>
      <c r="T57" s="45">
        <f t="shared" si="7"/>
        <v>35</v>
      </c>
      <c r="U57" s="50">
        <f t="shared" si="8"/>
        <v>95.3</v>
      </c>
      <c r="V57" s="31">
        <v>250</v>
      </c>
      <c r="W57" s="31">
        <v>186</v>
      </c>
      <c r="X57" s="31">
        <v>150</v>
      </c>
      <c r="Y57" s="33">
        <f t="shared" si="9"/>
        <v>21.6</v>
      </c>
      <c r="Z57" s="45">
        <f t="shared" si="10"/>
        <v>40</v>
      </c>
      <c r="AA57" s="50">
        <f t="shared" si="11"/>
        <v>98</v>
      </c>
      <c r="AC57" s="63">
        <f t="shared" ref="AC57:AC63" si="74">(G57-G56)/359</f>
        <v>-1.255058600935513E-2</v>
      </c>
      <c r="AD57" s="55">
        <f t="shared" ref="AD57:AE63" si="75">(H57-H56)/100</f>
        <v>-1.4999999999999965E-2</v>
      </c>
      <c r="AE57" s="55">
        <f t="shared" si="75"/>
        <v>3.9999999999999151E-3</v>
      </c>
      <c r="AF57" s="63">
        <f t="shared" ref="AF57:AF63" si="76">(M57-M56)/359</f>
        <v>-1.1631315007858068E-2</v>
      </c>
      <c r="AG57" s="55">
        <f t="shared" ref="AG57:AH63" si="77">(N57-N56)/100</f>
        <v>-1.6000000000000014E-2</v>
      </c>
      <c r="AH57" s="55">
        <f t="shared" si="77"/>
        <v>7.9999999999999724E-3</v>
      </c>
      <c r="AI57" s="63">
        <f t="shared" ref="AI57:AI63" si="78">(S57-S56)/359</f>
        <v>-1.209128354059903E-2</v>
      </c>
      <c r="AJ57" s="55">
        <f t="shared" ref="AJ57:AK63" si="79">(T57-T56)/100</f>
        <v>-1.2999999999999972E-2</v>
      </c>
      <c r="AK57" s="55">
        <f t="shared" si="79"/>
        <v>1.2000000000000028E-2</v>
      </c>
      <c r="AL57" s="63">
        <f t="shared" ref="AL57:AL63" si="80">(Y57-Y56)/359</f>
        <v>-1.1228601563133834E-2</v>
      </c>
      <c r="AM57" s="55">
        <f t="shared" ref="AM57:AN63" si="81">(Z57-Z56)/100</f>
        <v>-1.6999999999999956E-2</v>
      </c>
      <c r="AN57" s="55">
        <f t="shared" si="81"/>
        <v>1.1000000000000086E-2</v>
      </c>
      <c r="AP57" s="72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P57" s="31">
        <v>226</v>
      </c>
      <c r="BQ57" s="31">
        <v>193</v>
      </c>
      <c r="BR57" s="31">
        <v>176</v>
      </c>
      <c r="BS57" s="33">
        <f t="shared" si="20"/>
        <v>20.399999999999999</v>
      </c>
      <c r="BT57" s="45">
        <f t="shared" si="21"/>
        <v>22.1</v>
      </c>
      <c r="BU57" s="50">
        <f t="shared" si="22"/>
        <v>88.6</v>
      </c>
      <c r="BW57">
        <f t="shared" si="23"/>
        <v>20.399999999999999</v>
      </c>
      <c r="BX57">
        <f t="shared" si="24"/>
        <v>0</v>
      </c>
      <c r="BY57">
        <f t="shared" si="25"/>
        <v>0</v>
      </c>
    </row>
    <row r="58" spans="2:77" x14ac:dyDescent="0.4">
      <c r="B58" s="1278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0"/>
        <v>16.956521739130434</v>
      </c>
      <c r="H58" s="46">
        <f t="shared" si="1"/>
        <v>20.399999999999999</v>
      </c>
      <c r="I58" s="51">
        <f t="shared" si="2"/>
        <v>88.6</v>
      </c>
      <c r="J58" s="32">
        <v>236</v>
      </c>
      <c r="K58" s="32">
        <v>190</v>
      </c>
      <c r="L58" s="32">
        <v>172</v>
      </c>
      <c r="M58" s="34">
        <f t="shared" si="3"/>
        <v>16.875</v>
      </c>
      <c r="N58" s="46">
        <f t="shared" si="4"/>
        <v>27.1</v>
      </c>
      <c r="O58" s="51">
        <f t="shared" si="5"/>
        <v>92.5</v>
      </c>
      <c r="P58" s="32">
        <v>244</v>
      </c>
      <c r="Q58" s="32">
        <v>187</v>
      </c>
      <c r="R58" s="32">
        <v>164</v>
      </c>
      <c r="S58" s="34">
        <f t="shared" si="6"/>
        <v>17.25</v>
      </c>
      <c r="T58" s="46">
        <f t="shared" si="7"/>
        <v>32.800000000000004</v>
      </c>
      <c r="U58" s="51">
        <f t="shared" si="8"/>
        <v>95.7</v>
      </c>
      <c r="V58" s="32">
        <v>252</v>
      </c>
      <c r="W58" s="32">
        <v>184</v>
      </c>
      <c r="X58" s="32">
        <v>156</v>
      </c>
      <c r="Y58" s="34">
        <f t="shared" si="9"/>
        <v>17.5</v>
      </c>
      <c r="Z58" s="46">
        <f t="shared" si="10"/>
        <v>38.1</v>
      </c>
      <c r="AA58" s="51">
        <f t="shared" si="11"/>
        <v>98.8</v>
      </c>
      <c r="AC58" s="64">
        <f t="shared" si="74"/>
        <v>-9.5918614508901535E-3</v>
      </c>
      <c r="AD58" s="56">
        <f t="shared" si="75"/>
        <v>-1.7000000000000029E-2</v>
      </c>
      <c r="AE58" s="56">
        <f t="shared" si="75"/>
        <v>0</v>
      </c>
      <c r="AF58" s="64">
        <f t="shared" si="76"/>
        <v>-1.1981812223496639E-2</v>
      </c>
      <c r="AG58" s="56">
        <f t="shared" si="77"/>
        <v>-1.7999999999999971E-2</v>
      </c>
      <c r="AH58" s="56">
        <f t="shared" si="77"/>
        <v>2.9999999999999714E-3</v>
      </c>
      <c r="AI58" s="64">
        <f t="shared" si="78"/>
        <v>-1.0937243978371291E-2</v>
      </c>
      <c r="AJ58" s="56">
        <f t="shared" si="79"/>
        <v>-2.1999999999999957E-2</v>
      </c>
      <c r="AK58" s="56">
        <f t="shared" si="79"/>
        <v>4.0000000000000565E-3</v>
      </c>
      <c r="AL58" s="64">
        <f t="shared" si="80"/>
        <v>-1.1420612813370477E-2</v>
      </c>
      <c r="AM58" s="56">
        <f t="shared" si="81"/>
        <v>-1.8999999999999986E-2</v>
      </c>
      <c r="AN58" s="56">
        <f t="shared" si="81"/>
        <v>7.9999999999999724E-3</v>
      </c>
      <c r="AP58" s="74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P58" s="32">
        <v>226</v>
      </c>
      <c r="BQ58" s="32">
        <v>193</v>
      </c>
      <c r="BR58" s="32">
        <v>180</v>
      </c>
      <c r="BS58" s="34">
        <f t="shared" si="20"/>
        <v>16.956521739130434</v>
      </c>
      <c r="BT58" s="46">
        <f t="shared" si="21"/>
        <v>20.399999999999999</v>
      </c>
      <c r="BU58" s="51">
        <f t="shared" si="22"/>
        <v>88.6</v>
      </c>
      <c r="BW58">
        <f t="shared" si="23"/>
        <v>16.956521739130434</v>
      </c>
      <c r="BX58">
        <f t="shared" si="24"/>
        <v>0</v>
      </c>
      <c r="BY58">
        <f t="shared" si="25"/>
        <v>0</v>
      </c>
    </row>
    <row r="59" spans="2:77" x14ac:dyDescent="0.4">
      <c r="B59" s="1274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0"/>
        <v>13.170731707317072</v>
      </c>
      <c r="H59" s="47">
        <f t="shared" si="1"/>
        <v>18.2</v>
      </c>
      <c r="I59" s="52">
        <f t="shared" si="2"/>
        <v>88.2</v>
      </c>
      <c r="J59" s="22">
        <v>236</v>
      </c>
      <c r="K59" s="22">
        <v>189</v>
      </c>
      <c r="L59" s="22">
        <v>177</v>
      </c>
      <c r="M59" s="28">
        <f t="shared" si="3"/>
        <v>12.203389830508474</v>
      </c>
      <c r="N59" s="47">
        <f t="shared" si="4"/>
        <v>25</v>
      </c>
      <c r="O59" s="52">
        <f t="shared" si="5"/>
        <v>92.5</v>
      </c>
      <c r="P59" s="22">
        <v>245</v>
      </c>
      <c r="Q59" s="22">
        <v>186</v>
      </c>
      <c r="R59" s="22">
        <v>170</v>
      </c>
      <c r="S59" s="28">
        <f t="shared" si="6"/>
        <v>12.8</v>
      </c>
      <c r="T59" s="47">
        <f t="shared" si="7"/>
        <v>30.599999999999998</v>
      </c>
      <c r="U59" s="52">
        <f t="shared" si="8"/>
        <v>96.1</v>
      </c>
      <c r="V59" s="22">
        <v>253</v>
      </c>
      <c r="W59" s="22">
        <v>183</v>
      </c>
      <c r="X59" s="22">
        <v>163</v>
      </c>
      <c r="Y59" s="28">
        <f t="shared" si="9"/>
        <v>13.333333333333334</v>
      </c>
      <c r="Z59" s="47">
        <f t="shared" si="10"/>
        <v>35.6</v>
      </c>
      <c r="AA59" s="52">
        <f t="shared" si="11"/>
        <v>99.2</v>
      </c>
      <c r="AC59" s="65">
        <f t="shared" si="74"/>
        <v>-1.0545376133184851E-2</v>
      </c>
      <c r="AD59" s="57">
        <f t="shared" si="75"/>
        <v>-2.1999999999999992E-2</v>
      </c>
      <c r="AE59" s="57">
        <f t="shared" si="75"/>
        <v>-3.9999999999999151E-3</v>
      </c>
      <c r="AF59" s="65">
        <f t="shared" si="76"/>
        <v>-1.3012841697747983E-2</v>
      </c>
      <c r="AG59" s="57">
        <f t="shared" si="77"/>
        <v>-2.1000000000000015E-2</v>
      </c>
      <c r="AH59" s="57">
        <f t="shared" si="77"/>
        <v>0</v>
      </c>
      <c r="AI59" s="65">
        <f t="shared" si="78"/>
        <v>-1.2395543175487463E-2</v>
      </c>
      <c r="AJ59" s="57">
        <f t="shared" si="79"/>
        <v>-2.2000000000000065E-2</v>
      </c>
      <c r="AK59" s="57">
        <f t="shared" si="79"/>
        <v>3.9999999999999151E-3</v>
      </c>
      <c r="AL59" s="65">
        <f t="shared" si="80"/>
        <v>-1.1606313834726089E-2</v>
      </c>
      <c r="AM59" s="57">
        <f t="shared" si="81"/>
        <v>-2.5000000000000001E-2</v>
      </c>
      <c r="AN59" s="57">
        <f t="shared" si="81"/>
        <v>4.0000000000000565E-3</v>
      </c>
      <c r="AP59" s="76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P59" s="22">
        <v>225</v>
      </c>
      <c r="BQ59" s="22">
        <v>193</v>
      </c>
      <c r="BR59" s="22">
        <v>184</v>
      </c>
      <c r="BS59" s="28">
        <f t="shared" si="20"/>
        <v>13.170731707317072</v>
      </c>
      <c r="BT59" s="47">
        <f t="shared" si="21"/>
        <v>18.2</v>
      </c>
      <c r="BU59" s="52">
        <f t="shared" si="22"/>
        <v>88.2</v>
      </c>
      <c r="BW59">
        <f t="shared" si="23"/>
        <v>13.170731707317072</v>
      </c>
      <c r="BX59">
        <f t="shared" si="24"/>
        <v>0</v>
      </c>
      <c r="BY59">
        <f t="shared" si="25"/>
        <v>0</v>
      </c>
    </row>
    <row r="60" spans="2:77" x14ac:dyDescent="0.4">
      <c r="B60" s="1275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0"/>
        <v>9.473684210526315</v>
      </c>
      <c r="H60" s="45">
        <f t="shared" si="1"/>
        <v>16.900000000000002</v>
      </c>
      <c r="I60" s="50">
        <f t="shared" si="2"/>
        <v>88.2</v>
      </c>
      <c r="J60" s="31">
        <v>235</v>
      </c>
      <c r="K60" s="31">
        <v>189</v>
      </c>
      <c r="L60" s="31">
        <v>181</v>
      </c>
      <c r="M60" s="33">
        <f t="shared" si="3"/>
        <v>8.8888888888888893</v>
      </c>
      <c r="N60" s="45">
        <f t="shared" si="4"/>
        <v>23</v>
      </c>
      <c r="O60" s="50">
        <f t="shared" si="5"/>
        <v>92.2</v>
      </c>
      <c r="P60" s="31">
        <v>244</v>
      </c>
      <c r="Q60" s="31">
        <v>186</v>
      </c>
      <c r="R60" s="31">
        <v>176</v>
      </c>
      <c r="S60" s="33">
        <f t="shared" si="6"/>
        <v>8.8235294117647065</v>
      </c>
      <c r="T60" s="45">
        <f t="shared" si="7"/>
        <v>27.900000000000002</v>
      </c>
      <c r="U60" s="50">
        <f t="shared" si="8"/>
        <v>95.7</v>
      </c>
      <c r="V60" s="31">
        <v>253</v>
      </c>
      <c r="W60" s="31">
        <v>183</v>
      </c>
      <c r="X60" s="31">
        <v>170</v>
      </c>
      <c r="Y60" s="33">
        <f t="shared" si="9"/>
        <v>9.3975903614457827</v>
      </c>
      <c r="Z60" s="45">
        <f t="shared" si="10"/>
        <v>32.800000000000004</v>
      </c>
      <c r="AA60" s="50">
        <f t="shared" si="11"/>
        <v>99.2</v>
      </c>
      <c r="AC60" s="63">
        <f t="shared" si="74"/>
        <v>-1.0298182442314088E-2</v>
      </c>
      <c r="AD60" s="55">
        <f t="shared" si="75"/>
        <v>-1.2999999999999972E-2</v>
      </c>
      <c r="AE60" s="55">
        <f t="shared" si="75"/>
        <v>0</v>
      </c>
      <c r="AF60" s="63">
        <f t="shared" si="76"/>
        <v>-9.2325931521436908E-3</v>
      </c>
      <c r="AG60" s="55">
        <f t="shared" si="77"/>
        <v>-0.02</v>
      </c>
      <c r="AH60" s="55">
        <f t="shared" si="77"/>
        <v>-2.9999999999999714E-3</v>
      </c>
      <c r="AI60" s="63">
        <f t="shared" si="78"/>
        <v>-1.1076519744388006E-2</v>
      </c>
      <c r="AJ60" s="55">
        <f t="shared" si="79"/>
        <v>-2.6999999999999958E-2</v>
      </c>
      <c r="AK60" s="55">
        <f t="shared" si="79"/>
        <v>-3.9999999999999151E-3</v>
      </c>
      <c r="AL60" s="63">
        <f t="shared" si="80"/>
        <v>-1.0963072345090672E-2</v>
      </c>
      <c r="AM60" s="55">
        <f t="shared" si="81"/>
        <v>-2.7999999999999973E-2</v>
      </c>
      <c r="AN60" s="55">
        <f t="shared" si="81"/>
        <v>0</v>
      </c>
      <c r="AP60" s="72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P60" s="31">
        <v>225</v>
      </c>
      <c r="BQ60" s="31">
        <v>193</v>
      </c>
      <c r="BR60" s="31">
        <v>187</v>
      </c>
      <c r="BS60" s="33">
        <f t="shared" si="20"/>
        <v>9.473684210526315</v>
      </c>
      <c r="BT60" s="45">
        <f t="shared" si="21"/>
        <v>16.900000000000002</v>
      </c>
      <c r="BU60" s="50">
        <f t="shared" si="22"/>
        <v>88.2</v>
      </c>
      <c r="BW60">
        <f t="shared" si="23"/>
        <v>9.473684210526315</v>
      </c>
      <c r="BX60">
        <f t="shared" si="24"/>
        <v>0</v>
      </c>
      <c r="BY60">
        <f t="shared" si="25"/>
        <v>0</v>
      </c>
    </row>
    <row r="61" spans="2:77" x14ac:dyDescent="0.4">
      <c r="B61" s="1275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0"/>
        <v>5.2941176470588234</v>
      </c>
      <c r="H61" s="45">
        <f t="shared" si="1"/>
        <v>15.2</v>
      </c>
      <c r="I61" s="50">
        <f t="shared" si="2"/>
        <v>87.8</v>
      </c>
      <c r="J61" s="31">
        <v>234</v>
      </c>
      <c r="K61" s="31">
        <v>189</v>
      </c>
      <c r="L61" s="31">
        <v>185</v>
      </c>
      <c r="M61" s="33">
        <f t="shared" si="3"/>
        <v>4.8979591836734695</v>
      </c>
      <c r="N61" s="45">
        <f t="shared" si="4"/>
        <v>20.9</v>
      </c>
      <c r="O61" s="50">
        <f t="shared" si="5"/>
        <v>91.8</v>
      </c>
      <c r="P61" s="31">
        <v>243</v>
      </c>
      <c r="Q61" s="31">
        <v>186</v>
      </c>
      <c r="R61" s="31">
        <v>181</v>
      </c>
      <c r="S61" s="33">
        <f t="shared" si="6"/>
        <v>4.838709677419355</v>
      </c>
      <c r="T61" s="45">
        <f t="shared" si="7"/>
        <v>25.5</v>
      </c>
      <c r="U61" s="50">
        <f t="shared" si="8"/>
        <v>95.3</v>
      </c>
      <c r="V61" s="31">
        <v>251</v>
      </c>
      <c r="W61" s="31">
        <v>183</v>
      </c>
      <c r="X61" s="31">
        <v>177</v>
      </c>
      <c r="Y61" s="33">
        <f t="shared" si="9"/>
        <v>4.8648648648648649</v>
      </c>
      <c r="Z61" s="45">
        <f t="shared" si="10"/>
        <v>29.5</v>
      </c>
      <c r="AA61" s="50">
        <f t="shared" si="11"/>
        <v>98.4</v>
      </c>
      <c r="AC61" s="63">
        <f t="shared" si="74"/>
        <v>-1.164224669489552E-2</v>
      </c>
      <c r="AD61" s="55">
        <f t="shared" si="75"/>
        <v>-1.7000000000000029E-2</v>
      </c>
      <c r="AE61" s="55">
        <f t="shared" si="75"/>
        <v>-4.0000000000000565E-3</v>
      </c>
      <c r="AF61" s="63">
        <f t="shared" si="76"/>
        <v>-1.1116795836254651E-2</v>
      </c>
      <c r="AG61" s="55">
        <f t="shared" si="77"/>
        <v>-2.1000000000000015E-2</v>
      </c>
      <c r="AH61" s="55">
        <f t="shared" si="77"/>
        <v>-4.0000000000000565E-3</v>
      </c>
      <c r="AI61" s="63">
        <f t="shared" si="78"/>
        <v>-1.109977641878928E-2</v>
      </c>
      <c r="AJ61" s="55">
        <f t="shared" si="79"/>
        <v>-2.4000000000000021E-2</v>
      </c>
      <c r="AK61" s="55">
        <f t="shared" si="79"/>
        <v>-4.0000000000000565E-3</v>
      </c>
      <c r="AL61" s="63">
        <f t="shared" si="80"/>
        <v>-1.2625976313595872E-2</v>
      </c>
      <c r="AM61" s="55">
        <f t="shared" si="81"/>
        <v>-3.3000000000000043E-2</v>
      </c>
      <c r="AN61" s="55">
        <f t="shared" si="81"/>
        <v>-7.9999999999999724E-3</v>
      </c>
      <c r="AP61" s="72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P61" s="31">
        <v>224</v>
      </c>
      <c r="BQ61" s="31">
        <v>193</v>
      </c>
      <c r="BR61" s="31">
        <v>190</v>
      </c>
      <c r="BS61" s="33">
        <f t="shared" si="20"/>
        <v>5.2941176470588234</v>
      </c>
      <c r="BT61" s="45">
        <f t="shared" si="21"/>
        <v>15.2</v>
      </c>
      <c r="BU61" s="50">
        <f t="shared" si="22"/>
        <v>87.8</v>
      </c>
      <c r="BW61">
        <f t="shared" si="23"/>
        <v>5.2941176470588234</v>
      </c>
      <c r="BX61">
        <f t="shared" si="24"/>
        <v>0</v>
      </c>
      <c r="BY61">
        <f t="shared" si="25"/>
        <v>0</v>
      </c>
    </row>
    <row r="62" spans="2:77" x14ac:dyDescent="0.4">
      <c r="B62" s="1275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0"/>
        <v>1.935483870967742</v>
      </c>
      <c r="H62" s="45">
        <f t="shared" si="1"/>
        <v>13.900000000000002</v>
      </c>
      <c r="I62" s="50">
        <f t="shared" si="2"/>
        <v>87.5</v>
      </c>
      <c r="J62" s="31">
        <v>233</v>
      </c>
      <c r="K62" s="31">
        <v>189</v>
      </c>
      <c r="L62" s="31">
        <v>188</v>
      </c>
      <c r="M62" s="33">
        <f t="shared" si="3"/>
        <v>1.3333333333333333</v>
      </c>
      <c r="N62" s="45">
        <f t="shared" si="4"/>
        <v>19.3</v>
      </c>
      <c r="O62" s="50">
        <f t="shared" si="5"/>
        <v>91.4</v>
      </c>
      <c r="P62" s="31">
        <v>242</v>
      </c>
      <c r="Q62" s="31">
        <v>186</v>
      </c>
      <c r="R62" s="31">
        <v>185</v>
      </c>
      <c r="S62" s="33">
        <f t="shared" si="6"/>
        <v>1.0526315789473684</v>
      </c>
      <c r="T62" s="45">
        <f t="shared" si="7"/>
        <v>23.599999999999998</v>
      </c>
      <c r="U62" s="50">
        <f t="shared" si="8"/>
        <v>94.899999999999991</v>
      </c>
      <c r="V62" s="31">
        <v>250</v>
      </c>
      <c r="W62" s="31">
        <v>183</v>
      </c>
      <c r="X62" s="31">
        <v>182</v>
      </c>
      <c r="Y62" s="33">
        <f t="shared" si="9"/>
        <v>0.88235294117647056</v>
      </c>
      <c r="Z62" s="45">
        <f t="shared" si="10"/>
        <v>27.200000000000003</v>
      </c>
      <c r="AA62" s="50">
        <f t="shared" si="11"/>
        <v>98</v>
      </c>
      <c r="AC62" s="63">
        <f t="shared" si="74"/>
        <v>-9.3555258386938192E-3</v>
      </c>
      <c r="AD62" s="55">
        <f t="shared" si="75"/>
        <v>-1.2999999999999972E-2</v>
      </c>
      <c r="AE62" s="55">
        <f t="shared" si="75"/>
        <v>-2.9999999999999714E-3</v>
      </c>
      <c r="AF62" s="63">
        <f t="shared" si="76"/>
        <v>-9.9293199173819957E-3</v>
      </c>
      <c r="AG62" s="55">
        <f t="shared" si="77"/>
        <v>-1.599999999999998E-2</v>
      </c>
      <c r="AH62" s="55">
        <f t="shared" si="77"/>
        <v>-3.9999999999999151E-3</v>
      </c>
      <c r="AI62" s="63">
        <f t="shared" si="78"/>
        <v>-1.054617854727573E-2</v>
      </c>
      <c r="AJ62" s="55">
        <f t="shared" si="79"/>
        <v>-1.900000000000002E-2</v>
      </c>
      <c r="AK62" s="55">
        <f t="shared" si="79"/>
        <v>-4.0000000000000565E-3</v>
      </c>
      <c r="AL62" s="63">
        <f t="shared" si="80"/>
        <v>-1.1093347976847896E-2</v>
      </c>
      <c r="AM62" s="55">
        <f t="shared" si="81"/>
        <v>-2.2999999999999972E-2</v>
      </c>
      <c r="AN62" s="55">
        <f t="shared" si="81"/>
        <v>-4.0000000000000565E-3</v>
      </c>
      <c r="AP62" s="72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P62" s="31">
        <v>223</v>
      </c>
      <c r="BQ62" s="31">
        <v>193</v>
      </c>
      <c r="BR62" s="31">
        <v>192</v>
      </c>
      <c r="BS62" s="33">
        <f t="shared" si="20"/>
        <v>1.935483870967742</v>
      </c>
      <c r="BT62" s="45">
        <f t="shared" si="21"/>
        <v>13.900000000000002</v>
      </c>
      <c r="BU62" s="50">
        <f t="shared" si="22"/>
        <v>87.5</v>
      </c>
      <c r="BW62">
        <f t="shared" si="23"/>
        <v>1.935483870967742</v>
      </c>
      <c r="BX62">
        <f t="shared" si="24"/>
        <v>0</v>
      </c>
      <c r="BY62">
        <f t="shared" si="25"/>
        <v>0</v>
      </c>
    </row>
    <row r="63" spans="2:77" ht="18" thickBot="1" x14ac:dyDescent="0.45">
      <c r="B63" s="1276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0"/>
        <v>-2.0689655172413794</v>
      </c>
      <c r="H63" s="48">
        <f t="shared" si="1"/>
        <v>13.100000000000001</v>
      </c>
      <c r="I63" s="53">
        <f t="shared" si="2"/>
        <v>87.1</v>
      </c>
      <c r="J63" s="42">
        <v>232</v>
      </c>
      <c r="K63" s="42">
        <v>190</v>
      </c>
      <c r="L63" s="42">
        <v>192</v>
      </c>
      <c r="M63" s="43">
        <f t="shared" si="3"/>
        <v>-2.8571428571428572</v>
      </c>
      <c r="N63" s="48">
        <f t="shared" si="4"/>
        <v>18.099999999999998</v>
      </c>
      <c r="O63" s="53">
        <f t="shared" si="5"/>
        <v>91</v>
      </c>
      <c r="P63" s="42">
        <v>240</v>
      </c>
      <c r="Q63" s="42">
        <v>186</v>
      </c>
      <c r="R63" s="42">
        <v>189</v>
      </c>
      <c r="S63" s="43">
        <f t="shared" si="6"/>
        <v>-3.3333333333333335</v>
      </c>
      <c r="T63" s="48">
        <f t="shared" si="7"/>
        <v>22.5</v>
      </c>
      <c r="U63" s="53">
        <f t="shared" si="8"/>
        <v>94.1</v>
      </c>
      <c r="V63" s="42">
        <v>249</v>
      </c>
      <c r="W63" s="42">
        <v>183</v>
      </c>
      <c r="X63" s="42">
        <v>187</v>
      </c>
      <c r="Y63" s="43">
        <f t="shared" si="9"/>
        <v>-3.6363636363636362</v>
      </c>
      <c r="Z63" s="48">
        <f t="shared" si="10"/>
        <v>26.5</v>
      </c>
      <c r="AA63" s="53">
        <f t="shared" si="11"/>
        <v>97.6</v>
      </c>
      <c r="AC63" s="67">
        <f t="shared" si="74"/>
        <v>-1.1154455120359669E-2</v>
      </c>
      <c r="AD63" s="68">
        <f t="shared" si="75"/>
        <v>-8.0000000000000071E-3</v>
      </c>
      <c r="AE63" s="68">
        <f t="shared" si="75"/>
        <v>-4.0000000000000565E-3</v>
      </c>
      <c r="AF63" s="67">
        <f t="shared" si="76"/>
        <v>-1.1672635628067383E-2</v>
      </c>
      <c r="AG63" s="68">
        <f t="shared" si="77"/>
        <v>-1.2000000000000028E-2</v>
      </c>
      <c r="AH63" s="68">
        <f t="shared" si="77"/>
        <v>-4.0000000000000565E-3</v>
      </c>
      <c r="AI63" s="67">
        <f t="shared" si="78"/>
        <v>-1.2217172457606413E-2</v>
      </c>
      <c r="AJ63" s="68">
        <f t="shared" si="79"/>
        <v>-1.0999999999999979E-2</v>
      </c>
      <c r="AK63" s="68">
        <f t="shared" si="79"/>
        <v>-7.9999999999999724E-3</v>
      </c>
      <c r="AL63" s="67">
        <f t="shared" si="80"/>
        <v>-1.258695425498637E-2</v>
      </c>
      <c r="AM63" s="68">
        <f t="shared" si="81"/>
        <v>-7.0000000000000288E-3</v>
      </c>
      <c r="AN63" s="68">
        <f t="shared" si="81"/>
        <v>-4.0000000000000565E-3</v>
      </c>
      <c r="AP63" s="81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P63" s="42">
        <v>222</v>
      </c>
      <c r="BQ63" s="42">
        <v>193</v>
      </c>
      <c r="BR63" s="42">
        <v>194</v>
      </c>
      <c r="BS63" s="43">
        <f t="shared" si="20"/>
        <v>-2.0689655172413794</v>
      </c>
      <c r="BT63" s="48">
        <f t="shared" si="21"/>
        <v>13.100000000000001</v>
      </c>
      <c r="BU63" s="53">
        <f t="shared" si="22"/>
        <v>87.1</v>
      </c>
      <c r="BW63">
        <f t="shared" si="23"/>
        <v>-2.0689655172413794</v>
      </c>
      <c r="BX63">
        <f t="shared" si="24"/>
        <v>0</v>
      </c>
      <c r="BY63">
        <f t="shared" si="25"/>
        <v>0</v>
      </c>
    </row>
    <row r="64" spans="2:77" ht="18" thickBot="1" x14ac:dyDescent="0.45">
      <c r="BP64" s="29"/>
      <c r="BQ64" s="29"/>
      <c r="BR64" s="29"/>
      <c r="BS64" s="29"/>
      <c r="BT64" s="29"/>
      <c r="BU64" s="29"/>
    </row>
    <row r="65" spans="2:77" x14ac:dyDescent="0.4">
      <c r="B65" s="1277">
        <v>8</v>
      </c>
      <c r="C65" s="38" t="s">
        <v>233</v>
      </c>
      <c r="D65" s="39">
        <v>164</v>
      </c>
      <c r="E65" s="39">
        <v>208</v>
      </c>
      <c r="F65" s="39">
        <v>210</v>
      </c>
      <c r="G65" s="40">
        <f t="shared" ref="G65:G96" si="82">IF(MAX(D65,E65,F65)=D65,60*(E65-F65)/(MAX(D65,E65,F65)-MIN(D65,E65,F65)),IF(MAX(D65,E65,F65)=E65,(120+(60*(F65-D65)/(MAX(D65,E65,F65)-MIN(D65,E65,F65)))),IF(MAX(D65,E65,F65)=F65,(240+(60*(D65-E65)/(MAX(D65,E65,F65)-MIN(D65,E65,F65)))),0)))</f>
        <v>182.60869565217391</v>
      </c>
      <c r="H65" s="44">
        <f t="shared" ref="H65:H96" si="83">ROUND((MAX(D65/255, E65/255, F65/255) - MIN(D65/255, E65/255, F65/255))/MAX(D65/255, E65/255, F65/255),3)*100</f>
        <v>21.9</v>
      </c>
      <c r="I65" s="49">
        <f t="shared" ref="I65:I96" si="84">ROUND(MAX(D65/255, E65/255, F65/255),3)*100</f>
        <v>82.399999999999991</v>
      </c>
      <c r="J65" s="39">
        <v>150</v>
      </c>
      <c r="K65" s="39">
        <v>210</v>
      </c>
      <c r="L65" s="39">
        <v>214</v>
      </c>
      <c r="M65" s="40">
        <f t="shared" ref="M65:M96" si="85">IF(MAX(J65,K65,L65)=J65,60*(K65-L65)/(MAX(J65,K65,L65)-MIN(J65,K65,L65)),IF(MAX(J65,K65,L65)=K65,(120+(60*(L65-J65)/(MAX(J65,K65,L65)-MIN(J65,K65,L65)))),IF(MAX(J65,K65,L65)=L65,(240+(60*(J65-K65)/(MAX(J65,K65,L65)-MIN(J65,K65,L65)))),0)))</f>
        <v>183.75</v>
      </c>
      <c r="N65" s="44">
        <f t="shared" ref="N65:N96" si="86">ROUND((MAX(J65/255, K65/255, L65/255) - MIN(J65/255, K65/255, L65/255))/MAX(J65/255, K65/255, L65/255),3)*100</f>
        <v>29.9</v>
      </c>
      <c r="O65" s="49">
        <f t="shared" ref="O65:O96" si="87">ROUND(MAX(J65/255, K65/255, L65/255),3)*100</f>
        <v>83.899999999999991</v>
      </c>
      <c r="P65" s="39">
        <v>134</v>
      </c>
      <c r="Q65" s="39">
        <v>213</v>
      </c>
      <c r="R65" s="39">
        <v>218</v>
      </c>
      <c r="S65" s="40">
        <f t="shared" ref="S65:S96" si="88">IF(MAX(P65,Q65,R65)=P65,60*(Q65-R65)/(MAX(P65,Q65,R65)-MIN(P65,Q65,R65)),IF(MAX(P65,Q65,R65)=Q65,(120+(60*(R65-P65)/(MAX(P65,Q65,R65)-MIN(P65,Q65,R65)))),IF(MAX(P65,Q65,R65)=R65,(240+(60*(P65-Q65)/(MAX(P65,Q65,R65)-MIN(P65,Q65,R65)))),0)))</f>
        <v>183.57142857142856</v>
      </c>
      <c r="T65" s="44">
        <f t="shared" ref="T65:T96" si="89">ROUND((MAX(P65/255, Q65/255, R65/255) - MIN(P65/255, Q65/255, R65/255))/MAX(P65/255, Q65/255, R65/255),3)*100</f>
        <v>38.5</v>
      </c>
      <c r="U65" s="49">
        <f t="shared" ref="U65:U96" si="90">ROUND(MAX(P65/255, Q65/255, R65/255),3)*100</f>
        <v>85.5</v>
      </c>
      <c r="V65" s="39">
        <v>118</v>
      </c>
      <c r="W65" s="39">
        <v>215</v>
      </c>
      <c r="X65" s="39">
        <v>221</v>
      </c>
      <c r="Y65" s="40">
        <f t="shared" ref="Y65:Y96" si="91">IF(MAX(V65,W65,X65)=V65,60*(W65-X65)/(MAX(V65,W65,X65)-MIN(V65,W65,X65)),IF(MAX(V65,W65,X65)=W65,(120+(60*(X65-V65)/(MAX(V65,W65,X65)-MIN(V65,W65,X65)))),IF(MAX(V65,W65,X65)=X65,(240+(60*(V65-W65)/(MAX(V65,W65,X65)-MIN(V65,W65,X65)))),0)))</f>
        <v>183.49514563106797</v>
      </c>
      <c r="Z65" s="44">
        <f t="shared" ref="Z65:Z96" si="92">ROUND((MAX(V65/255, W65/255, X65/255) - MIN(V65/255, W65/255, X65/255))/MAX(V65/255, W65/255, X65/255),3)*100</f>
        <v>46.6</v>
      </c>
      <c r="AA65" s="49">
        <f t="shared" ref="AA65:AA96" si="93">ROUND(MAX(V65/255, W65/255, X65/255),3)*100</f>
        <v>86.7</v>
      </c>
      <c r="AC65" s="61">
        <f t="shared" ref="AC65:AC71" si="94">(G65-G66)/359</f>
        <v>-1.0899842557829734E-2</v>
      </c>
      <c r="AD65" s="62">
        <f t="shared" ref="AD65:AE71" si="95">(H65-H66)/100</f>
        <v>1.9999999999999931E-3</v>
      </c>
      <c r="AE65" s="62">
        <f t="shared" si="95"/>
        <v>-7.0000000000000288E-3</v>
      </c>
      <c r="AF65" s="61">
        <f t="shared" ref="AF65:AF71" si="96">(M65-M66)/359</f>
        <v>-7.5530319262909545E-3</v>
      </c>
      <c r="AG65" s="62">
        <f t="shared" ref="AG65:AH71" si="97">(N65-N66)/100</f>
        <v>-1.0000000000000141E-3</v>
      </c>
      <c r="AH65" s="62">
        <f t="shared" si="97"/>
        <v>-1.2000000000000028E-2</v>
      </c>
      <c r="AI65" s="61">
        <f t="shared" ref="AI65:AI71" si="98">(S65-S66)/359</f>
        <v>-9.7141920835186989E-3</v>
      </c>
      <c r="AJ65" s="62">
        <f t="shared" ref="AJ65:AK71" si="99">(T65-T66)/100</f>
        <v>2.0000000000000282E-3</v>
      </c>
      <c r="AK65" s="62">
        <f t="shared" si="99"/>
        <v>-1.5999999999999945E-2</v>
      </c>
      <c r="AL65" s="61">
        <f t="shared" ref="AL65:AL71" si="100">(Y65-Y66)/359</f>
        <v>2.9234388944479026E-2</v>
      </c>
      <c r="AM65" s="62">
        <f t="shared" ref="AM65:AN71" si="101">(Z65-Z66)/100</f>
        <v>-3.1999999999999959E-2</v>
      </c>
      <c r="AN65" s="62">
        <f t="shared" si="101"/>
        <v>-7.7999999999999972E-2</v>
      </c>
      <c r="AP65" s="69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P65" s="39">
        <v>164</v>
      </c>
      <c r="BQ65" s="39">
        <v>208</v>
      </c>
      <c r="BR65" s="39">
        <v>210</v>
      </c>
      <c r="BS65" s="40">
        <f t="shared" ref="BS65:BS96" si="102">IF(MAX(BP65,BQ65,BR65)=BP65,60*(BQ65-BR65)/(MAX(BP65,BQ65,BR65)-MIN(BP65,BQ65,BR65)),IF(MAX(BP65,BQ65,BR65)=BQ65,(120+(60*(BR65-BP65)/(MAX(BP65,BQ65,BR65)-MIN(BP65,BQ65,BR65)))),IF(MAX(BP65,BQ65,BR65)=BR65,(240+(60*(BP65-BQ65)/(MAX(BP65,BQ65,BR65)-MIN(BP65,BQ65,BR65)))),0)))</f>
        <v>182.60869565217391</v>
      </c>
      <c r="BT65" s="44">
        <f t="shared" ref="BT65:BT96" si="103">ROUND((MAX(BP65/255, BQ65/255, BR65/255) - MIN(BP65/255, BQ65/255, BR65/255))/MAX(BP65/255, BQ65/255, BR65/255),3)*100</f>
        <v>21.9</v>
      </c>
      <c r="BU65" s="49">
        <f t="shared" ref="BU65:BU96" si="104">ROUND(MAX(BP65/255, BQ65/255, BR65/255),3)*100</f>
        <v>82.399999999999991</v>
      </c>
      <c r="BW65">
        <f t="shared" ref="BW65:BW110" si="105">IF(MAX(BP65,BQ65,BR65)=BP65,60*(BQ65-BR65)/(MAX(BP65,BQ65,BR65)-MIN(BP65,BQ65,BR65)),0)</f>
        <v>0</v>
      </c>
      <c r="BX65">
        <f t="shared" ref="BX65:BX110" si="106">IF(MAX(BP65,BQ65,BR65)=BQ65,(120+(60*(BR65-BP65)/(MAX(BP65,BQ65,BR65)-MIN(BP65,BQ65,BR65)))),0)</f>
        <v>0</v>
      </c>
      <c r="BY65">
        <f t="shared" ref="BY65:BY110" si="107">IF(MAX(BP65,BQ65,BR65)=BR65,(240+(60*(BP65-BQ65)/(MAX(BP65,BQ65,BR65)-MIN(BP65,BQ65,BR65)))),0)</f>
        <v>182.60869565217391</v>
      </c>
    </row>
    <row r="66" spans="2:77" x14ac:dyDescent="0.4">
      <c r="B66" s="1275">
        <v>8</v>
      </c>
      <c r="C66" s="19" t="s">
        <v>232</v>
      </c>
      <c r="D66" s="31">
        <v>166</v>
      </c>
      <c r="E66" s="31">
        <v>207</v>
      </c>
      <c r="F66" s="31">
        <v>212</v>
      </c>
      <c r="G66" s="33">
        <f t="shared" si="82"/>
        <v>186.52173913043478</v>
      </c>
      <c r="H66" s="45">
        <f t="shared" si="83"/>
        <v>21.7</v>
      </c>
      <c r="I66" s="50">
        <f t="shared" si="84"/>
        <v>83.1</v>
      </c>
      <c r="J66" s="31">
        <v>152</v>
      </c>
      <c r="K66" s="31">
        <v>210</v>
      </c>
      <c r="L66" s="31">
        <v>217</v>
      </c>
      <c r="M66" s="33">
        <f t="shared" si="85"/>
        <v>186.46153846153845</v>
      </c>
      <c r="N66" s="45">
        <f t="shared" si="86"/>
        <v>30</v>
      </c>
      <c r="O66" s="50">
        <f t="shared" si="87"/>
        <v>85.1</v>
      </c>
      <c r="P66" s="31">
        <v>137</v>
      </c>
      <c r="Q66" s="31">
        <v>212</v>
      </c>
      <c r="R66" s="31">
        <v>222</v>
      </c>
      <c r="S66" s="33">
        <f t="shared" si="88"/>
        <v>187.05882352941177</v>
      </c>
      <c r="T66" s="45">
        <f t="shared" si="89"/>
        <v>38.299999999999997</v>
      </c>
      <c r="U66" s="50">
        <f t="shared" si="90"/>
        <v>87.1</v>
      </c>
      <c r="V66" s="31">
        <v>121</v>
      </c>
      <c r="W66" s="31">
        <v>241</v>
      </c>
      <c r="X66" s="31">
        <v>227</v>
      </c>
      <c r="Y66" s="33">
        <f t="shared" si="91"/>
        <v>173</v>
      </c>
      <c r="Z66" s="45">
        <f t="shared" si="92"/>
        <v>49.8</v>
      </c>
      <c r="AA66" s="50">
        <f t="shared" si="93"/>
        <v>94.5</v>
      </c>
      <c r="AC66" s="63">
        <f t="shared" si="94"/>
        <v>-1.4533123410439672E-2</v>
      </c>
      <c r="AD66" s="55">
        <f t="shared" si="95"/>
        <v>3.000000000000007E-3</v>
      </c>
      <c r="AE66" s="55">
        <f t="shared" si="95"/>
        <v>-1.2000000000000028E-2</v>
      </c>
      <c r="AF66" s="63">
        <f t="shared" si="96"/>
        <v>-1.5949753589029378E-2</v>
      </c>
      <c r="AG66" s="55">
        <f t="shared" si="97"/>
        <v>1.0000000000000035E-2</v>
      </c>
      <c r="AH66" s="55">
        <f t="shared" si="97"/>
        <v>-1.6000000000000084E-2</v>
      </c>
      <c r="AI66" s="63">
        <f t="shared" si="98"/>
        <v>-1.3763722759298696E-2</v>
      </c>
      <c r="AJ66" s="55">
        <f t="shared" si="99"/>
        <v>8.9999999999999854E-3</v>
      </c>
      <c r="AK66" s="55">
        <f t="shared" si="99"/>
        <v>-1.9000000000000059E-2</v>
      </c>
      <c r="AL66" s="63">
        <f t="shared" si="100"/>
        <v>-5.2609449729331972E-2</v>
      </c>
      <c r="AM66" s="55">
        <f t="shared" si="101"/>
        <v>4.2999999999999969E-2</v>
      </c>
      <c r="AN66" s="55">
        <f t="shared" si="101"/>
        <v>3.0999999999999944E-2</v>
      </c>
      <c r="AP66" s="72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P66" s="31">
        <v>166</v>
      </c>
      <c r="BQ66" s="31">
        <v>207</v>
      </c>
      <c r="BR66" s="31">
        <v>212</v>
      </c>
      <c r="BS66" s="33">
        <f t="shared" si="102"/>
        <v>186.52173913043478</v>
      </c>
      <c r="BT66" s="45">
        <f t="shared" si="103"/>
        <v>21.7</v>
      </c>
      <c r="BU66" s="50">
        <f t="shared" si="104"/>
        <v>83.1</v>
      </c>
      <c r="BW66">
        <f t="shared" si="105"/>
        <v>0</v>
      </c>
      <c r="BX66">
        <f t="shared" si="106"/>
        <v>0</v>
      </c>
      <c r="BY66">
        <f t="shared" si="107"/>
        <v>186.52173913043478</v>
      </c>
    </row>
    <row r="67" spans="2:77" x14ac:dyDescent="0.4">
      <c r="B67" s="1275">
        <v>8</v>
      </c>
      <c r="C67" s="19" t="s">
        <v>231</v>
      </c>
      <c r="D67" s="31">
        <v>169</v>
      </c>
      <c r="E67" s="31">
        <v>206</v>
      </c>
      <c r="F67" s="31">
        <v>215</v>
      </c>
      <c r="G67" s="33">
        <f t="shared" si="82"/>
        <v>191.73913043478262</v>
      </c>
      <c r="H67" s="45">
        <f t="shared" si="83"/>
        <v>21.4</v>
      </c>
      <c r="I67" s="50">
        <f t="shared" si="84"/>
        <v>84.3</v>
      </c>
      <c r="J67" s="31">
        <v>157</v>
      </c>
      <c r="K67" s="31">
        <v>208</v>
      </c>
      <c r="L67" s="31">
        <v>221</v>
      </c>
      <c r="M67" s="33">
        <f t="shared" si="85"/>
        <v>192.1875</v>
      </c>
      <c r="N67" s="45">
        <f t="shared" si="86"/>
        <v>28.999999999999996</v>
      </c>
      <c r="O67" s="50">
        <f t="shared" si="87"/>
        <v>86.7</v>
      </c>
      <c r="P67" s="31">
        <v>142</v>
      </c>
      <c r="Q67" s="31">
        <v>210</v>
      </c>
      <c r="R67" s="31">
        <v>227</v>
      </c>
      <c r="S67" s="33">
        <f t="shared" si="88"/>
        <v>192</v>
      </c>
      <c r="T67" s="45">
        <f t="shared" si="89"/>
        <v>37.4</v>
      </c>
      <c r="U67" s="50">
        <f t="shared" si="90"/>
        <v>89</v>
      </c>
      <c r="V67" s="31">
        <v>127</v>
      </c>
      <c r="W67" s="31">
        <v>212</v>
      </c>
      <c r="X67" s="31">
        <v>233</v>
      </c>
      <c r="Y67" s="33">
        <f t="shared" si="91"/>
        <v>191.88679245283018</v>
      </c>
      <c r="Z67" s="45">
        <f t="shared" si="92"/>
        <v>45.5</v>
      </c>
      <c r="AA67" s="50">
        <f t="shared" si="93"/>
        <v>91.4</v>
      </c>
      <c r="AC67" s="63">
        <f t="shared" si="94"/>
        <v>-1.005489352233902E-2</v>
      </c>
      <c r="AD67" s="55">
        <f t="shared" si="95"/>
        <v>1.4999999999999965E-2</v>
      </c>
      <c r="AE67" s="55">
        <f t="shared" si="95"/>
        <v>-4.0000000000000565E-3</v>
      </c>
      <c r="AF67" s="63">
        <f t="shared" si="96"/>
        <v>-7.1492990547513818E-3</v>
      </c>
      <c r="AG67" s="55">
        <f t="shared" si="97"/>
        <v>1.4999999999999928E-2</v>
      </c>
      <c r="AH67" s="55">
        <f t="shared" si="97"/>
        <v>-3.9999999999999151E-3</v>
      </c>
      <c r="AI67" s="63">
        <f t="shared" si="98"/>
        <v>-7.3374549901487644E-3</v>
      </c>
      <c r="AJ67" s="55">
        <f t="shared" si="99"/>
        <v>1.6000000000000014E-2</v>
      </c>
      <c r="AK67" s="55">
        <f t="shared" si="99"/>
        <v>-7.9999999999999724E-3</v>
      </c>
      <c r="AL67" s="63">
        <f t="shared" si="100"/>
        <v>-7.8526181061587229E-3</v>
      </c>
      <c r="AM67" s="55">
        <f t="shared" si="101"/>
        <v>2.2999999999999972E-2</v>
      </c>
      <c r="AN67" s="55">
        <f t="shared" si="101"/>
        <v>-1.0999999999999944E-2</v>
      </c>
      <c r="AP67" s="72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P67" s="31">
        <v>169</v>
      </c>
      <c r="BQ67" s="31">
        <v>206</v>
      </c>
      <c r="BR67" s="31">
        <v>215</v>
      </c>
      <c r="BS67" s="33">
        <f t="shared" si="102"/>
        <v>191.73913043478262</v>
      </c>
      <c r="BT67" s="45">
        <f t="shared" si="103"/>
        <v>21.4</v>
      </c>
      <c r="BU67" s="50">
        <f t="shared" si="104"/>
        <v>84.3</v>
      </c>
      <c r="BW67">
        <f t="shared" si="105"/>
        <v>0</v>
      </c>
      <c r="BX67">
        <f t="shared" si="106"/>
        <v>0</v>
      </c>
      <c r="BY67">
        <f t="shared" si="107"/>
        <v>191.73913043478262</v>
      </c>
    </row>
    <row r="68" spans="2:77" x14ac:dyDescent="0.4">
      <c r="B68" s="1275">
        <v>8</v>
      </c>
      <c r="C68" s="19" t="s">
        <v>230</v>
      </c>
      <c r="D68" s="31">
        <v>173</v>
      </c>
      <c r="E68" s="31">
        <v>205</v>
      </c>
      <c r="F68" s="31">
        <v>216</v>
      </c>
      <c r="G68" s="33">
        <f t="shared" si="82"/>
        <v>195.34883720930233</v>
      </c>
      <c r="H68" s="45">
        <f t="shared" si="83"/>
        <v>19.900000000000002</v>
      </c>
      <c r="I68" s="50">
        <f t="shared" si="84"/>
        <v>84.7</v>
      </c>
      <c r="J68" s="31">
        <v>161</v>
      </c>
      <c r="K68" s="31">
        <v>207</v>
      </c>
      <c r="L68" s="31">
        <v>222</v>
      </c>
      <c r="M68" s="33">
        <f t="shared" si="85"/>
        <v>194.75409836065575</v>
      </c>
      <c r="N68" s="45">
        <f t="shared" si="86"/>
        <v>27.500000000000004</v>
      </c>
      <c r="O68" s="50">
        <f t="shared" si="87"/>
        <v>87.1</v>
      </c>
      <c r="P68" s="31">
        <v>147</v>
      </c>
      <c r="Q68" s="31">
        <v>209</v>
      </c>
      <c r="R68" s="31">
        <v>229</v>
      </c>
      <c r="S68" s="33">
        <f t="shared" si="88"/>
        <v>194.63414634146341</v>
      </c>
      <c r="T68" s="45">
        <f t="shared" si="89"/>
        <v>35.799999999999997</v>
      </c>
      <c r="U68" s="50">
        <f t="shared" si="90"/>
        <v>89.8</v>
      </c>
      <c r="V68" s="31">
        <v>134</v>
      </c>
      <c r="W68" s="31">
        <v>211</v>
      </c>
      <c r="X68" s="31">
        <v>236</v>
      </c>
      <c r="Y68" s="33">
        <f t="shared" si="91"/>
        <v>194.70588235294116</v>
      </c>
      <c r="Z68" s="45">
        <f t="shared" si="92"/>
        <v>43.2</v>
      </c>
      <c r="AA68" s="50">
        <f t="shared" si="93"/>
        <v>92.5</v>
      </c>
      <c r="AC68" s="63">
        <f t="shared" si="94"/>
        <v>-1.0238309288579705E-2</v>
      </c>
      <c r="AD68" s="55">
        <f t="shared" si="95"/>
        <v>1.0000000000000035E-2</v>
      </c>
      <c r="AE68" s="55">
        <f t="shared" si="95"/>
        <v>-3.9999999999999151E-3</v>
      </c>
      <c r="AF68" s="63">
        <f t="shared" si="96"/>
        <v>-1.0770449288347261E-2</v>
      </c>
      <c r="AG68" s="55">
        <f t="shared" si="97"/>
        <v>1.6000000000000014E-2</v>
      </c>
      <c r="AH68" s="55">
        <f t="shared" si="97"/>
        <v>-7.0000000000000288E-3</v>
      </c>
      <c r="AI68" s="63">
        <f t="shared" si="98"/>
        <v>-1.2014546182699787E-2</v>
      </c>
      <c r="AJ68" s="55">
        <f t="shared" si="99"/>
        <v>2.8999999999999984E-2</v>
      </c>
      <c r="AK68" s="55">
        <f t="shared" si="99"/>
        <v>-8.0000000000001129E-3</v>
      </c>
      <c r="AL68" s="63">
        <f t="shared" si="100"/>
        <v>-1.1264951663116547E-2</v>
      </c>
      <c r="AM68" s="55">
        <f t="shared" si="101"/>
        <v>0.03</v>
      </c>
      <c r="AN68" s="55">
        <f t="shared" si="101"/>
        <v>-1.2000000000000028E-2</v>
      </c>
      <c r="AP68" s="72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P68" s="31">
        <v>173</v>
      </c>
      <c r="BQ68" s="31">
        <v>205</v>
      </c>
      <c r="BR68" s="31">
        <v>216</v>
      </c>
      <c r="BS68" s="33">
        <f t="shared" si="102"/>
        <v>195.34883720930233</v>
      </c>
      <c r="BT68" s="45">
        <f t="shared" si="103"/>
        <v>19.900000000000002</v>
      </c>
      <c r="BU68" s="50">
        <f t="shared" si="104"/>
        <v>84.7</v>
      </c>
      <c r="BW68">
        <f t="shared" si="105"/>
        <v>0</v>
      </c>
      <c r="BX68">
        <f t="shared" si="106"/>
        <v>0</v>
      </c>
      <c r="BY68">
        <f t="shared" si="107"/>
        <v>195.34883720930233</v>
      </c>
    </row>
    <row r="69" spans="2:77" x14ac:dyDescent="0.4">
      <c r="B69" s="1278">
        <v>8</v>
      </c>
      <c r="C69" s="21" t="s">
        <v>229</v>
      </c>
      <c r="D69" s="32">
        <v>176</v>
      </c>
      <c r="E69" s="32">
        <v>204</v>
      </c>
      <c r="F69" s="32">
        <v>217</v>
      </c>
      <c r="G69" s="34">
        <f t="shared" si="82"/>
        <v>199.02439024390245</v>
      </c>
      <c r="H69" s="46">
        <f t="shared" si="83"/>
        <v>18.899999999999999</v>
      </c>
      <c r="I69" s="51">
        <f t="shared" si="84"/>
        <v>85.1</v>
      </c>
      <c r="J69" s="32">
        <v>166</v>
      </c>
      <c r="K69" s="32">
        <v>206</v>
      </c>
      <c r="L69" s="32">
        <v>224</v>
      </c>
      <c r="M69" s="34">
        <f t="shared" si="85"/>
        <v>198.62068965517241</v>
      </c>
      <c r="N69" s="46">
        <f t="shared" si="86"/>
        <v>25.900000000000002</v>
      </c>
      <c r="O69" s="51">
        <f t="shared" si="87"/>
        <v>87.8</v>
      </c>
      <c r="P69" s="32">
        <v>155</v>
      </c>
      <c r="Q69" s="32">
        <v>207</v>
      </c>
      <c r="R69" s="32">
        <v>231</v>
      </c>
      <c r="S69" s="34">
        <f t="shared" si="88"/>
        <v>198.94736842105263</v>
      </c>
      <c r="T69" s="46">
        <f t="shared" si="89"/>
        <v>32.9</v>
      </c>
      <c r="U69" s="51">
        <f t="shared" si="90"/>
        <v>90.600000000000009</v>
      </c>
      <c r="V69" s="32">
        <v>143</v>
      </c>
      <c r="W69" s="32">
        <v>209</v>
      </c>
      <c r="X69" s="32">
        <v>239</v>
      </c>
      <c r="Y69" s="34">
        <f t="shared" si="91"/>
        <v>198.75</v>
      </c>
      <c r="Z69" s="46">
        <f t="shared" si="92"/>
        <v>40.200000000000003</v>
      </c>
      <c r="AA69" s="51">
        <f t="shared" si="93"/>
        <v>93.7</v>
      </c>
      <c r="AC69" s="64">
        <f t="shared" si="94"/>
        <v>-1.4763047577776817E-2</v>
      </c>
      <c r="AD69" s="56">
        <f t="shared" si="95"/>
        <v>1.8999999999999986E-2</v>
      </c>
      <c r="AE69" s="56">
        <f t="shared" si="95"/>
        <v>-4.0000000000000565E-3</v>
      </c>
      <c r="AF69" s="64">
        <f t="shared" si="96"/>
        <v>-1.6222158187387311E-2</v>
      </c>
      <c r="AG69" s="56">
        <f t="shared" si="97"/>
        <v>2.0000000000000035E-2</v>
      </c>
      <c r="AH69" s="56">
        <f t="shared" si="97"/>
        <v>-7.9999999999999724E-3</v>
      </c>
      <c r="AI69" s="64">
        <f t="shared" si="98"/>
        <v>-1.313260002766933E-2</v>
      </c>
      <c r="AJ69" s="56">
        <f t="shared" si="99"/>
        <v>2.3999999999999987E-2</v>
      </c>
      <c r="AK69" s="56">
        <f t="shared" si="99"/>
        <v>-7.9999999999999724E-3</v>
      </c>
      <c r="AL69" s="64">
        <f t="shared" si="100"/>
        <v>-1.2344897442390493E-2</v>
      </c>
      <c r="AM69" s="56">
        <f t="shared" si="101"/>
        <v>3.7000000000000026E-2</v>
      </c>
      <c r="AN69" s="56">
        <f t="shared" si="101"/>
        <v>-7.9999999999999724E-3</v>
      </c>
      <c r="AP69" s="74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P69" s="32">
        <v>176</v>
      </c>
      <c r="BQ69" s="32">
        <v>204</v>
      </c>
      <c r="BR69" s="32">
        <v>217</v>
      </c>
      <c r="BS69" s="34">
        <f t="shared" si="102"/>
        <v>199.02439024390245</v>
      </c>
      <c r="BT69" s="46">
        <f t="shared" si="103"/>
        <v>18.899999999999999</v>
      </c>
      <c r="BU69" s="51">
        <f t="shared" si="104"/>
        <v>85.1</v>
      </c>
      <c r="BW69">
        <f t="shared" si="105"/>
        <v>0</v>
      </c>
      <c r="BX69">
        <f t="shared" si="106"/>
        <v>0</v>
      </c>
      <c r="BY69">
        <f t="shared" si="107"/>
        <v>199.02439024390245</v>
      </c>
    </row>
    <row r="70" spans="2:77" x14ac:dyDescent="0.4">
      <c r="B70" s="1274">
        <v>8</v>
      </c>
      <c r="C70" s="17" t="s">
        <v>228</v>
      </c>
      <c r="D70" s="22">
        <v>181</v>
      </c>
      <c r="E70" s="22">
        <v>203</v>
      </c>
      <c r="F70" s="22">
        <v>218</v>
      </c>
      <c r="G70" s="28">
        <f t="shared" si="82"/>
        <v>204.32432432432432</v>
      </c>
      <c r="H70" s="47">
        <f t="shared" si="83"/>
        <v>17</v>
      </c>
      <c r="I70" s="52">
        <f t="shared" si="84"/>
        <v>85.5</v>
      </c>
      <c r="J70" s="22">
        <v>172</v>
      </c>
      <c r="K70" s="22">
        <v>204</v>
      </c>
      <c r="L70" s="22">
        <v>226</v>
      </c>
      <c r="M70" s="28">
        <f t="shared" si="85"/>
        <v>204.44444444444446</v>
      </c>
      <c r="N70" s="47">
        <f t="shared" si="86"/>
        <v>23.9</v>
      </c>
      <c r="O70" s="52">
        <f t="shared" si="87"/>
        <v>88.6</v>
      </c>
      <c r="P70" s="22">
        <v>162</v>
      </c>
      <c r="Q70" s="22">
        <v>205</v>
      </c>
      <c r="R70" s="22">
        <v>233</v>
      </c>
      <c r="S70" s="28">
        <f t="shared" si="88"/>
        <v>203.66197183098592</v>
      </c>
      <c r="T70" s="47">
        <f t="shared" si="89"/>
        <v>30.5</v>
      </c>
      <c r="U70" s="52">
        <f t="shared" si="90"/>
        <v>91.4</v>
      </c>
      <c r="V70" s="22">
        <v>153</v>
      </c>
      <c r="W70" s="22">
        <v>207</v>
      </c>
      <c r="X70" s="22">
        <v>241</v>
      </c>
      <c r="Y70" s="28">
        <f t="shared" si="91"/>
        <v>203.18181818181819</v>
      </c>
      <c r="Z70" s="47">
        <f t="shared" si="92"/>
        <v>36.5</v>
      </c>
      <c r="AA70" s="52">
        <f t="shared" si="93"/>
        <v>94.5</v>
      </c>
      <c r="AC70" s="65">
        <f t="shared" si="94"/>
        <v>-1.327739489299379E-2</v>
      </c>
      <c r="AD70" s="57">
        <f t="shared" si="95"/>
        <v>1.9000000000000003E-2</v>
      </c>
      <c r="AE70" s="57">
        <f t="shared" si="95"/>
        <v>0</v>
      </c>
      <c r="AF70" s="65">
        <f t="shared" si="96"/>
        <v>-1.1993190962550259E-2</v>
      </c>
      <c r="AG70" s="57">
        <f t="shared" si="97"/>
        <v>2.6999999999999993E-2</v>
      </c>
      <c r="AH70" s="57">
        <f t="shared" si="97"/>
        <v>0</v>
      </c>
      <c r="AI70" s="65">
        <f t="shared" si="98"/>
        <v>-1.243183333987209E-2</v>
      </c>
      <c r="AJ70" s="57">
        <f t="shared" si="99"/>
        <v>3.0999999999999979E-2</v>
      </c>
      <c r="AK70" s="57">
        <f t="shared" si="99"/>
        <v>-3.9999999999999151E-3</v>
      </c>
      <c r="AL70" s="65">
        <f t="shared" si="100"/>
        <v>-1.5897132888776321E-2</v>
      </c>
      <c r="AM70" s="57">
        <f t="shared" si="101"/>
        <v>3.1999999999999959E-2</v>
      </c>
      <c r="AN70" s="57">
        <f t="shared" si="101"/>
        <v>-7.9999999999999724E-3</v>
      </c>
      <c r="AP70" s="76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P70" s="22">
        <v>181</v>
      </c>
      <c r="BQ70" s="22">
        <v>203</v>
      </c>
      <c r="BR70" s="22">
        <v>218</v>
      </c>
      <c r="BS70" s="28">
        <f t="shared" si="102"/>
        <v>204.32432432432432</v>
      </c>
      <c r="BT70" s="47">
        <f t="shared" si="103"/>
        <v>17</v>
      </c>
      <c r="BU70" s="52">
        <f t="shared" si="104"/>
        <v>85.5</v>
      </c>
      <c r="BW70">
        <f t="shared" si="105"/>
        <v>0</v>
      </c>
      <c r="BX70">
        <f t="shared" si="106"/>
        <v>0</v>
      </c>
      <c r="BY70">
        <f t="shared" si="107"/>
        <v>204.32432432432432</v>
      </c>
    </row>
    <row r="71" spans="2:77" x14ac:dyDescent="0.4">
      <c r="B71" s="1275">
        <v>8</v>
      </c>
      <c r="C71" s="19" t="s">
        <v>227</v>
      </c>
      <c r="D71" s="31">
        <v>185</v>
      </c>
      <c r="E71" s="31">
        <v>202</v>
      </c>
      <c r="F71" s="31">
        <v>218</v>
      </c>
      <c r="G71" s="33">
        <f t="shared" si="82"/>
        <v>209.09090909090909</v>
      </c>
      <c r="H71" s="45">
        <f t="shared" si="83"/>
        <v>15.1</v>
      </c>
      <c r="I71" s="50">
        <f t="shared" si="84"/>
        <v>85.5</v>
      </c>
      <c r="J71" s="31">
        <v>178</v>
      </c>
      <c r="K71" s="31">
        <v>203</v>
      </c>
      <c r="L71" s="31">
        <v>226</v>
      </c>
      <c r="M71" s="33">
        <f t="shared" si="85"/>
        <v>208.75</v>
      </c>
      <c r="N71" s="45">
        <f t="shared" si="86"/>
        <v>21.2</v>
      </c>
      <c r="O71" s="50">
        <f t="shared" si="87"/>
        <v>88.6</v>
      </c>
      <c r="P71" s="31">
        <v>170</v>
      </c>
      <c r="Q71" s="31">
        <v>204</v>
      </c>
      <c r="R71" s="31">
        <v>234</v>
      </c>
      <c r="S71" s="33">
        <f t="shared" si="88"/>
        <v>208.125</v>
      </c>
      <c r="T71" s="45">
        <f t="shared" si="89"/>
        <v>27.400000000000002</v>
      </c>
      <c r="U71" s="50">
        <f t="shared" si="90"/>
        <v>91.8</v>
      </c>
      <c r="V71" s="31">
        <v>162</v>
      </c>
      <c r="W71" s="31">
        <v>204</v>
      </c>
      <c r="X71" s="31">
        <v>243</v>
      </c>
      <c r="Y71" s="33">
        <f t="shared" si="91"/>
        <v>208.88888888888889</v>
      </c>
      <c r="Z71" s="45">
        <f t="shared" si="92"/>
        <v>33.300000000000004</v>
      </c>
      <c r="AA71" s="50">
        <f t="shared" si="93"/>
        <v>95.3</v>
      </c>
      <c r="AC71" s="63">
        <f t="shared" si="94"/>
        <v>-1.367434793618637E-2</v>
      </c>
      <c r="AD71" s="55">
        <f t="shared" si="95"/>
        <v>1.2999999999999989E-2</v>
      </c>
      <c r="AE71" s="55">
        <f t="shared" si="95"/>
        <v>0</v>
      </c>
      <c r="AF71" s="63">
        <f t="shared" si="96"/>
        <v>-1.7085573621817705E-2</v>
      </c>
      <c r="AG71" s="55">
        <f t="shared" si="97"/>
        <v>2.1999999999999992E-2</v>
      </c>
      <c r="AH71" s="55">
        <f t="shared" si="97"/>
        <v>0</v>
      </c>
      <c r="AI71" s="63">
        <f t="shared" si="98"/>
        <v>-1.6749111516665072E-2</v>
      </c>
      <c r="AJ71" s="55">
        <f t="shared" si="99"/>
        <v>2.7000000000000027E-2</v>
      </c>
      <c r="AK71" s="55">
        <f t="shared" si="99"/>
        <v>-4.0000000000000565E-3</v>
      </c>
      <c r="AL71" s="63">
        <f t="shared" si="100"/>
        <v>-1.5687072580269024E-2</v>
      </c>
      <c r="AM71" s="55">
        <f t="shared" si="101"/>
        <v>3.4000000000000058E-2</v>
      </c>
      <c r="AN71" s="55">
        <f t="shared" si="101"/>
        <v>-4.0000000000000565E-3</v>
      </c>
      <c r="AP71" s="72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P71" s="31">
        <v>185</v>
      </c>
      <c r="BQ71" s="31">
        <v>202</v>
      </c>
      <c r="BR71" s="31">
        <v>218</v>
      </c>
      <c r="BS71" s="33">
        <f t="shared" si="102"/>
        <v>209.09090909090909</v>
      </c>
      <c r="BT71" s="45">
        <f t="shared" si="103"/>
        <v>15.1</v>
      </c>
      <c r="BU71" s="50">
        <f t="shared" si="104"/>
        <v>85.5</v>
      </c>
      <c r="BW71">
        <f t="shared" si="105"/>
        <v>0</v>
      </c>
      <c r="BX71">
        <f t="shared" si="106"/>
        <v>0</v>
      </c>
      <c r="BY71">
        <f t="shared" si="107"/>
        <v>209.09090909090909</v>
      </c>
    </row>
    <row r="72" spans="2:77" x14ac:dyDescent="0.4">
      <c r="B72" s="1275">
        <v>8</v>
      </c>
      <c r="C72" s="19" t="s">
        <v>226</v>
      </c>
      <c r="D72" s="31">
        <v>188</v>
      </c>
      <c r="E72" s="31">
        <v>201</v>
      </c>
      <c r="F72" s="31">
        <v>218</v>
      </c>
      <c r="G72" s="33">
        <f t="shared" si="82"/>
        <v>214</v>
      </c>
      <c r="H72" s="45">
        <f t="shared" si="83"/>
        <v>13.8</v>
      </c>
      <c r="I72" s="50">
        <f t="shared" si="84"/>
        <v>85.5</v>
      </c>
      <c r="J72" s="31">
        <v>183</v>
      </c>
      <c r="K72" s="31">
        <v>201</v>
      </c>
      <c r="L72" s="31">
        <v>226</v>
      </c>
      <c r="M72" s="33">
        <f t="shared" si="85"/>
        <v>214.88372093023256</v>
      </c>
      <c r="N72" s="45">
        <f t="shared" si="86"/>
        <v>19</v>
      </c>
      <c r="O72" s="50">
        <f t="shared" si="87"/>
        <v>88.6</v>
      </c>
      <c r="P72" s="31">
        <v>177</v>
      </c>
      <c r="Q72" s="31">
        <v>202</v>
      </c>
      <c r="R72" s="31">
        <v>235</v>
      </c>
      <c r="S72" s="33">
        <f t="shared" si="88"/>
        <v>214.13793103448276</v>
      </c>
      <c r="T72" s="45">
        <f t="shared" si="89"/>
        <v>24.7</v>
      </c>
      <c r="U72" s="50">
        <f t="shared" si="90"/>
        <v>92.2</v>
      </c>
      <c r="V72" s="31">
        <v>171</v>
      </c>
      <c r="W72" s="31">
        <v>202</v>
      </c>
      <c r="X72" s="31">
        <v>244</v>
      </c>
      <c r="Y72" s="33">
        <f t="shared" si="91"/>
        <v>214.52054794520546</v>
      </c>
      <c r="Z72" s="45">
        <f t="shared" si="92"/>
        <v>29.9</v>
      </c>
      <c r="AA72" s="50">
        <f t="shared" si="93"/>
        <v>95.7</v>
      </c>
      <c r="AC72" s="66"/>
      <c r="AD72" s="54"/>
      <c r="AE72" s="54"/>
      <c r="AF72" s="66"/>
      <c r="AG72" s="54"/>
      <c r="AH72" s="54"/>
      <c r="AI72" s="66"/>
      <c r="AJ72" s="54"/>
      <c r="AK72" s="54"/>
      <c r="AL72" s="66"/>
      <c r="AM72" s="54"/>
      <c r="AN72" s="54"/>
      <c r="AP72" s="78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P72" s="31">
        <v>188</v>
      </c>
      <c r="BQ72" s="31">
        <v>201</v>
      </c>
      <c r="BR72" s="31">
        <v>218</v>
      </c>
      <c r="BS72" s="33">
        <f t="shared" si="102"/>
        <v>214</v>
      </c>
      <c r="BT72" s="45">
        <f t="shared" si="103"/>
        <v>13.8</v>
      </c>
      <c r="BU72" s="50">
        <f t="shared" si="104"/>
        <v>85.5</v>
      </c>
      <c r="BW72">
        <f t="shared" si="105"/>
        <v>0</v>
      </c>
      <c r="BX72">
        <f t="shared" si="106"/>
        <v>0</v>
      </c>
      <c r="BY72">
        <f t="shared" si="107"/>
        <v>214</v>
      </c>
    </row>
    <row r="73" spans="2:77" x14ac:dyDescent="0.4">
      <c r="B73" s="1275">
        <v>8</v>
      </c>
      <c r="C73" s="19" t="s">
        <v>225</v>
      </c>
      <c r="D73" s="31">
        <v>193</v>
      </c>
      <c r="E73" s="31">
        <v>200</v>
      </c>
      <c r="F73" s="31">
        <v>218</v>
      </c>
      <c r="G73" s="33">
        <f t="shared" si="82"/>
        <v>223.2</v>
      </c>
      <c r="H73" s="45">
        <f t="shared" si="83"/>
        <v>11.5</v>
      </c>
      <c r="I73" s="50">
        <f t="shared" si="84"/>
        <v>85.5</v>
      </c>
      <c r="J73" s="31">
        <v>190</v>
      </c>
      <c r="K73" s="31">
        <v>200</v>
      </c>
      <c r="L73" s="31">
        <v>226</v>
      </c>
      <c r="M73" s="33">
        <f t="shared" si="85"/>
        <v>223.33333333333334</v>
      </c>
      <c r="N73" s="45">
        <f t="shared" si="86"/>
        <v>15.9</v>
      </c>
      <c r="O73" s="50">
        <f t="shared" si="87"/>
        <v>88.6</v>
      </c>
      <c r="P73" s="31">
        <v>186</v>
      </c>
      <c r="Q73" s="31">
        <v>199</v>
      </c>
      <c r="R73" s="31">
        <v>235</v>
      </c>
      <c r="S73" s="33">
        <f t="shared" si="88"/>
        <v>224.08163265306123</v>
      </c>
      <c r="T73" s="45">
        <f t="shared" si="89"/>
        <v>20.9</v>
      </c>
      <c r="U73" s="50">
        <f t="shared" si="90"/>
        <v>92.2</v>
      </c>
      <c r="V73" s="31">
        <v>183</v>
      </c>
      <c r="W73" s="31">
        <v>199</v>
      </c>
      <c r="X73" s="31">
        <v>243</v>
      </c>
      <c r="Y73" s="33">
        <f t="shared" si="91"/>
        <v>224</v>
      </c>
      <c r="Z73" s="45">
        <f t="shared" si="92"/>
        <v>24.7</v>
      </c>
      <c r="AA73" s="50">
        <f t="shared" si="93"/>
        <v>95.3</v>
      </c>
      <c r="AC73" s="63">
        <f t="shared" ref="AC73:AC77" si="108">(G73-G72)/359</f>
        <v>2.5626740947075177E-2</v>
      </c>
      <c r="AD73" s="55">
        <f t="shared" ref="AD73:AE77" si="109">(H73-H72)/100</f>
        <v>-2.3000000000000007E-2</v>
      </c>
      <c r="AE73" s="55">
        <f t="shared" si="109"/>
        <v>0</v>
      </c>
      <c r="AF73" s="63">
        <f t="shared" ref="AF73:AF77" si="110">(M73-M72)/359</f>
        <v>2.3536524799723641E-2</v>
      </c>
      <c r="AG73" s="55">
        <f t="shared" ref="AG73:AH77" si="111">(N73-N72)/100</f>
        <v>-3.0999999999999996E-2</v>
      </c>
      <c r="AH73" s="55">
        <f t="shared" si="111"/>
        <v>0</v>
      </c>
      <c r="AI73" s="63">
        <f t="shared" ref="AI73:AI77" si="112">(S73-S72)/359</f>
        <v>2.7698333199382932E-2</v>
      </c>
      <c r="AJ73" s="55">
        <f t="shared" ref="AJ73:AK77" si="113">(T73-T72)/100</f>
        <v>-3.8000000000000006E-2</v>
      </c>
      <c r="AK73" s="55">
        <f t="shared" si="113"/>
        <v>0</v>
      </c>
      <c r="AL73" s="63">
        <f t="shared" ref="AL73:AL77" si="114">(Y73-Y72)/359</f>
        <v>2.6405158927004277E-2</v>
      </c>
      <c r="AM73" s="55">
        <f t="shared" ref="AM73:AN77" si="115">(Z73-Z72)/100</f>
        <v>-5.1999999999999991E-2</v>
      </c>
      <c r="AN73" s="55">
        <f t="shared" si="115"/>
        <v>-4.0000000000000565E-3</v>
      </c>
      <c r="AP73" s="72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P73" s="31">
        <v>193</v>
      </c>
      <c r="BQ73" s="31">
        <v>200</v>
      </c>
      <c r="BR73" s="31">
        <v>218</v>
      </c>
      <c r="BS73" s="33">
        <f t="shared" si="102"/>
        <v>223.2</v>
      </c>
      <c r="BT73" s="45">
        <f t="shared" si="103"/>
        <v>11.5</v>
      </c>
      <c r="BU73" s="50">
        <f t="shared" si="104"/>
        <v>85.5</v>
      </c>
      <c r="BW73">
        <f t="shared" si="105"/>
        <v>0</v>
      </c>
      <c r="BX73">
        <f t="shared" si="106"/>
        <v>0</v>
      </c>
      <c r="BY73">
        <f t="shared" si="107"/>
        <v>223.2</v>
      </c>
    </row>
    <row r="74" spans="2:77" x14ac:dyDescent="0.4">
      <c r="B74" s="1278">
        <v>8</v>
      </c>
      <c r="C74" s="21" t="s">
        <v>224</v>
      </c>
      <c r="D74" s="32">
        <v>197</v>
      </c>
      <c r="E74" s="32">
        <v>199</v>
      </c>
      <c r="F74" s="32">
        <v>217</v>
      </c>
      <c r="G74" s="34">
        <f t="shared" si="82"/>
        <v>234</v>
      </c>
      <c r="H74" s="46">
        <f t="shared" si="83"/>
        <v>9.1999999999999993</v>
      </c>
      <c r="I74" s="51">
        <f t="shared" si="84"/>
        <v>85.1</v>
      </c>
      <c r="J74" s="32">
        <v>196</v>
      </c>
      <c r="K74" s="32">
        <v>198</v>
      </c>
      <c r="L74" s="32">
        <v>225</v>
      </c>
      <c r="M74" s="34">
        <f t="shared" si="85"/>
        <v>235.86206896551724</v>
      </c>
      <c r="N74" s="46">
        <f t="shared" si="86"/>
        <v>12.9</v>
      </c>
      <c r="O74" s="51">
        <f t="shared" si="87"/>
        <v>88.2</v>
      </c>
      <c r="P74" s="32">
        <v>194</v>
      </c>
      <c r="Q74" s="32">
        <v>197</v>
      </c>
      <c r="R74" s="32">
        <v>233</v>
      </c>
      <c r="S74" s="34">
        <f t="shared" si="88"/>
        <v>235.38461538461539</v>
      </c>
      <c r="T74" s="46">
        <f t="shared" si="89"/>
        <v>16.7</v>
      </c>
      <c r="U74" s="51">
        <f t="shared" si="90"/>
        <v>91.4</v>
      </c>
      <c r="V74" s="32">
        <v>193</v>
      </c>
      <c r="W74" s="32">
        <v>197</v>
      </c>
      <c r="X74" s="32">
        <v>242</v>
      </c>
      <c r="Y74" s="34">
        <f t="shared" si="91"/>
        <v>235.10204081632654</v>
      </c>
      <c r="Z74" s="46">
        <f t="shared" si="92"/>
        <v>20.200000000000003</v>
      </c>
      <c r="AA74" s="51">
        <f t="shared" si="93"/>
        <v>94.899999999999991</v>
      </c>
      <c r="AC74" s="64">
        <f t="shared" si="108"/>
        <v>3.0083565459610058E-2</v>
      </c>
      <c r="AD74" s="56">
        <f t="shared" si="109"/>
        <v>-2.3000000000000007E-2</v>
      </c>
      <c r="AE74" s="56">
        <f t="shared" si="109"/>
        <v>-4.0000000000000565E-3</v>
      </c>
      <c r="AF74" s="64">
        <f t="shared" si="110"/>
        <v>3.4898985047866003E-2</v>
      </c>
      <c r="AG74" s="56">
        <f t="shared" si="111"/>
        <v>-0.03</v>
      </c>
      <c r="AH74" s="56">
        <f t="shared" si="111"/>
        <v>-3.9999999999999151E-3</v>
      </c>
      <c r="AI74" s="64">
        <f t="shared" si="112"/>
        <v>3.1484631564217692E-2</v>
      </c>
      <c r="AJ74" s="56">
        <f t="shared" si="113"/>
        <v>-4.1999999999999996E-2</v>
      </c>
      <c r="AK74" s="56">
        <f t="shared" si="113"/>
        <v>-7.9999999999999724E-3</v>
      </c>
      <c r="AL74" s="64">
        <f t="shared" si="114"/>
        <v>3.092490478085386E-2</v>
      </c>
      <c r="AM74" s="56">
        <f t="shared" si="115"/>
        <v>-4.4999999999999964E-2</v>
      </c>
      <c r="AN74" s="56">
        <f t="shared" si="115"/>
        <v>-4.0000000000000565E-3</v>
      </c>
      <c r="AP74" s="74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P74" s="32">
        <v>197</v>
      </c>
      <c r="BQ74" s="32">
        <v>199</v>
      </c>
      <c r="BR74" s="32">
        <v>217</v>
      </c>
      <c r="BS74" s="34">
        <f t="shared" si="102"/>
        <v>234</v>
      </c>
      <c r="BT74" s="46">
        <f t="shared" si="103"/>
        <v>9.1999999999999993</v>
      </c>
      <c r="BU74" s="51">
        <f t="shared" si="104"/>
        <v>85.1</v>
      </c>
      <c r="BW74">
        <f t="shared" si="105"/>
        <v>0</v>
      </c>
      <c r="BX74">
        <f t="shared" si="106"/>
        <v>0</v>
      </c>
      <c r="BY74">
        <f t="shared" si="107"/>
        <v>234</v>
      </c>
    </row>
    <row r="75" spans="2:77" x14ac:dyDescent="0.4">
      <c r="B75" s="1274">
        <v>8</v>
      </c>
      <c r="C75" s="17" t="s">
        <v>223</v>
      </c>
      <c r="D75" s="22">
        <v>200</v>
      </c>
      <c r="E75" s="22">
        <v>198</v>
      </c>
      <c r="F75" s="22">
        <v>217</v>
      </c>
      <c r="G75" s="28">
        <f t="shared" si="82"/>
        <v>246.31578947368422</v>
      </c>
      <c r="H75" s="47">
        <f t="shared" si="83"/>
        <v>8.7999999999999989</v>
      </c>
      <c r="I75" s="52">
        <f t="shared" si="84"/>
        <v>85.1</v>
      </c>
      <c r="J75" s="22">
        <v>201</v>
      </c>
      <c r="K75" s="22">
        <v>197</v>
      </c>
      <c r="L75" s="22">
        <v>224</v>
      </c>
      <c r="M75" s="28">
        <f t="shared" si="85"/>
        <v>248.88888888888889</v>
      </c>
      <c r="N75" s="47">
        <f t="shared" si="86"/>
        <v>12.1</v>
      </c>
      <c r="O75" s="52">
        <f t="shared" si="87"/>
        <v>87.8</v>
      </c>
      <c r="P75" s="22">
        <v>201</v>
      </c>
      <c r="Q75" s="22">
        <v>196</v>
      </c>
      <c r="R75" s="22">
        <v>232</v>
      </c>
      <c r="S75" s="28">
        <f t="shared" si="88"/>
        <v>248.33333333333334</v>
      </c>
      <c r="T75" s="47">
        <f t="shared" si="89"/>
        <v>15.5</v>
      </c>
      <c r="U75" s="52">
        <f t="shared" si="90"/>
        <v>91</v>
      </c>
      <c r="V75" s="22">
        <v>201</v>
      </c>
      <c r="W75" s="22">
        <v>194</v>
      </c>
      <c r="X75" s="22">
        <v>240</v>
      </c>
      <c r="Y75" s="28">
        <f t="shared" si="91"/>
        <v>249.13043478260869</v>
      </c>
      <c r="Z75" s="47">
        <f t="shared" si="92"/>
        <v>19.2</v>
      </c>
      <c r="AA75" s="52">
        <f t="shared" si="93"/>
        <v>94.1</v>
      </c>
      <c r="AC75" s="65">
        <f t="shared" si="108"/>
        <v>3.4305820260958832E-2</v>
      </c>
      <c r="AD75" s="57">
        <f t="shared" si="109"/>
        <v>-4.0000000000000036E-3</v>
      </c>
      <c r="AE75" s="57">
        <f t="shared" si="109"/>
        <v>0</v>
      </c>
      <c r="AF75" s="65">
        <f t="shared" si="110"/>
        <v>3.6286406471787318E-2</v>
      </c>
      <c r="AG75" s="57">
        <f t="shared" si="111"/>
        <v>-8.0000000000000071E-3</v>
      </c>
      <c r="AH75" s="57">
        <f t="shared" si="111"/>
        <v>-4.0000000000000565E-3</v>
      </c>
      <c r="AI75" s="65">
        <f t="shared" si="112"/>
        <v>3.6068852224841103E-2</v>
      </c>
      <c r="AJ75" s="57">
        <f t="shared" si="113"/>
        <v>-1.1999999999999993E-2</v>
      </c>
      <c r="AK75" s="57">
        <f t="shared" si="113"/>
        <v>-4.0000000000000565E-3</v>
      </c>
      <c r="AL75" s="65">
        <f t="shared" si="114"/>
        <v>3.9076306312763653E-2</v>
      </c>
      <c r="AM75" s="57">
        <f t="shared" si="115"/>
        <v>-1.0000000000000035E-2</v>
      </c>
      <c r="AN75" s="57">
        <f t="shared" si="115"/>
        <v>-7.9999999999999724E-3</v>
      </c>
      <c r="AP75" s="76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P75" s="22">
        <v>200</v>
      </c>
      <c r="BQ75" s="22">
        <v>198</v>
      </c>
      <c r="BR75" s="22">
        <v>217</v>
      </c>
      <c r="BS75" s="28">
        <f t="shared" si="102"/>
        <v>246.31578947368422</v>
      </c>
      <c r="BT75" s="47">
        <f t="shared" si="103"/>
        <v>8.7999999999999989</v>
      </c>
      <c r="BU75" s="52">
        <f t="shared" si="104"/>
        <v>85.1</v>
      </c>
      <c r="BW75">
        <f t="shared" si="105"/>
        <v>0</v>
      </c>
      <c r="BX75">
        <f t="shared" si="106"/>
        <v>0</v>
      </c>
      <c r="BY75">
        <f t="shared" si="107"/>
        <v>246.31578947368422</v>
      </c>
    </row>
    <row r="76" spans="2:77" x14ac:dyDescent="0.4">
      <c r="B76" s="1275">
        <v>8</v>
      </c>
      <c r="C76" s="19" t="s">
        <v>222</v>
      </c>
      <c r="D76" s="31">
        <v>203</v>
      </c>
      <c r="E76" s="31">
        <v>197</v>
      </c>
      <c r="F76" s="31">
        <v>216</v>
      </c>
      <c r="G76" s="33">
        <f t="shared" si="82"/>
        <v>258.9473684210526</v>
      </c>
      <c r="H76" s="45">
        <f t="shared" si="83"/>
        <v>8.7999999999999989</v>
      </c>
      <c r="I76" s="50">
        <f t="shared" si="84"/>
        <v>84.7</v>
      </c>
      <c r="J76" s="31">
        <v>205</v>
      </c>
      <c r="K76" s="31">
        <v>196</v>
      </c>
      <c r="L76" s="31">
        <v>223</v>
      </c>
      <c r="M76" s="33">
        <f t="shared" si="85"/>
        <v>260</v>
      </c>
      <c r="N76" s="45">
        <f t="shared" si="86"/>
        <v>12.1</v>
      </c>
      <c r="O76" s="50">
        <f t="shared" si="87"/>
        <v>87.5</v>
      </c>
      <c r="P76" s="31">
        <v>207</v>
      </c>
      <c r="Q76" s="31">
        <v>194</v>
      </c>
      <c r="R76" s="31">
        <v>230</v>
      </c>
      <c r="S76" s="33">
        <f t="shared" si="88"/>
        <v>261.66666666666669</v>
      </c>
      <c r="T76" s="45">
        <f t="shared" si="89"/>
        <v>15.7</v>
      </c>
      <c r="U76" s="50">
        <f t="shared" si="90"/>
        <v>90.2</v>
      </c>
      <c r="V76" s="31">
        <v>208</v>
      </c>
      <c r="W76" s="31">
        <v>193</v>
      </c>
      <c r="X76" s="31">
        <v>236</v>
      </c>
      <c r="Y76" s="33">
        <f t="shared" si="91"/>
        <v>260.93023255813955</v>
      </c>
      <c r="Z76" s="45">
        <f t="shared" si="92"/>
        <v>18.2</v>
      </c>
      <c r="AA76" s="50">
        <f t="shared" si="93"/>
        <v>92.5</v>
      </c>
      <c r="AC76" s="63">
        <f t="shared" si="108"/>
        <v>3.518545667790636E-2</v>
      </c>
      <c r="AD76" s="55">
        <f t="shared" si="109"/>
        <v>0</v>
      </c>
      <c r="AE76" s="55">
        <f t="shared" si="109"/>
        <v>-3.9999999999999151E-3</v>
      </c>
      <c r="AF76" s="63">
        <f t="shared" si="110"/>
        <v>3.0950170225936251E-2</v>
      </c>
      <c r="AG76" s="55">
        <f t="shared" si="111"/>
        <v>0</v>
      </c>
      <c r="AH76" s="55">
        <f t="shared" si="111"/>
        <v>-2.9999999999999714E-3</v>
      </c>
      <c r="AI76" s="63">
        <f t="shared" si="112"/>
        <v>3.7140204271123516E-2</v>
      </c>
      <c r="AJ76" s="55">
        <f t="shared" si="113"/>
        <v>1.9999999999999931E-3</v>
      </c>
      <c r="AK76" s="55">
        <f t="shared" si="113"/>
        <v>-7.9999999999999724E-3</v>
      </c>
      <c r="AL76" s="63">
        <f t="shared" si="114"/>
        <v>3.2868517480587361E-2</v>
      </c>
      <c r="AM76" s="55">
        <f t="shared" si="115"/>
        <v>-0.01</v>
      </c>
      <c r="AN76" s="55">
        <f t="shared" si="115"/>
        <v>-1.5999999999999945E-2</v>
      </c>
      <c r="AP76" s="72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P76" s="31">
        <v>203</v>
      </c>
      <c r="BQ76" s="31">
        <v>197</v>
      </c>
      <c r="BR76" s="31">
        <v>216</v>
      </c>
      <c r="BS76" s="33">
        <f t="shared" si="102"/>
        <v>258.9473684210526</v>
      </c>
      <c r="BT76" s="45">
        <f t="shared" si="103"/>
        <v>8.7999999999999989</v>
      </c>
      <c r="BU76" s="50">
        <f t="shared" si="104"/>
        <v>84.7</v>
      </c>
      <c r="BW76">
        <f t="shared" si="105"/>
        <v>0</v>
      </c>
      <c r="BX76">
        <f t="shared" si="106"/>
        <v>0</v>
      </c>
      <c r="BY76">
        <f t="shared" si="107"/>
        <v>258.9473684210526</v>
      </c>
    </row>
    <row r="77" spans="2:77" x14ac:dyDescent="0.4">
      <c r="B77" s="1275">
        <v>8</v>
      </c>
      <c r="C77" s="19" t="s">
        <v>221</v>
      </c>
      <c r="D77" s="31">
        <v>206</v>
      </c>
      <c r="E77" s="31">
        <v>196</v>
      </c>
      <c r="F77" s="31">
        <v>214</v>
      </c>
      <c r="G77" s="33">
        <f t="shared" si="82"/>
        <v>273.33333333333331</v>
      </c>
      <c r="H77" s="45">
        <f t="shared" si="83"/>
        <v>8.4</v>
      </c>
      <c r="I77" s="50">
        <f t="shared" si="84"/>
        <v>83.899999999999991</v>
      </c>
      <c r="J77" s="31">
        <v>208</v>
      </c>
      <c r="K77" s="31">
        <v>195</v>
      </c>
      <c r="L77" s="31">
        <v>221</v>
      </c>
      <c r="M77" s="33">
        <f t="shared" si="85"/>
        <v>270</v>
      </c>
      <c r="N77" s="45">
        <f t="shared" si="86"/>
        <v>11.799999999999999</v>
      </c>
      <c r="O77" s="50">
        <f t="shared" si="87"/>
        <v>86.7</v>
      </c>
      <c r="P77" s="31">
        <v>211</v>
      </c>
      <c r="Q77" s="31">
        <v>193</v>
      </c>
      <c r="R77" s="31">
        <v>227</v>
      </c>
      <c r="S77" s="33">
        <f t="shared" si="88"/>
        <v>271.76470588235293</v>
      </c>
      <c r="T77" s="45">
        <f t="shared" si="89"/>
        <v>15</v>
      </c>
      <c r="U77" s="50">
        <f t="shared" si="90"/>
        <v>89</v>
      </c>
      <c r="V77" s="31">
        <v>214</v>
      </c>
      <c r="W77" s="31">
        <v>191</v>
      </c>
      <c r="X77" s="31">
        <v>233</v>
      </c>
      <c r="Y77" s="33">
        <f t="shared" si="91"/>
        <v>272.85714285714283</v>
      </c>
      <c r="Z77" s="45">
        <f t="shared" si="92"/>
        <v>18</v>
      </c>
      <c r="AA77" s="50">
        <f t="shared" si="93"/>
        <v>91.4</v>
      </c>
      <c r="AC77" s="63">
        <f t="shared" si="108"/>
        <v>4.0072325660949058E-2</v>
      </c>
      <c r="AD77" s="55">
        <f t="shared" si="109"/>
        <v>-3.9999999999999862E-3</v>
      </c>
      <c r="AE77" s="55">
        <f t="shared" si="109"/>
        <v>-8.0000000000001129E-3</v>
      </c>
      <c r="AF77" s="63">
        <f t="shared" si="110"/>
        <v>2.7855153203342618E-2</v>
      </c>
      <c r="AG77" s="55">
        <f t="shared" si="111"/>
        <v>-3.000000000000007E-3</v>
      </c>
      <c r="AH77" s="55">
        <f t="shared" si="111"/>
        <v>-7.9999999999999724E-3</v>
      </c>
      <c r="AI77" s="63">
        <f t="shared" si="112"/>
        <v>2.81282429406302E-2</v>
      </c>
      <c r="AJ77" s="55">
        <f t="shared" si="113"/>
        <v>-6.9999999999999932E-3</v>
      </c>
      <c r="AK77" s="55">
        <f t="shared" si="113"/>
        <v>-1.2000000000000028E-2</v>
      </c>
      <c r="AL77" s="63">
        <f t="shared" si="114"/>
        <v>3.322259136212613E-2</v>
      </c>
      <c r="AM77" s="55">
        <f t="shared" si="115"/>
        <v>-1.9999999999999931E-3</v>
      </c>
      <c r="AN77" s="55">
        <f t="shared" si="115"/>
        <v>-1.0999999999999944E-2</v>
      </c>
      <c r="AP77" s="72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P77" s="31">
        <v>206</v>
      </c>
      <c r="BQ77" s="31">
        <v>196</v>
      </c>
      <c r="BR77" s="31">
        <v>214</v>
      </c>
      <c r="BS77" s="33">
        <f t="shared" si="102"/>
        <v>273.33333333333331</v>
      </c>
      <c r="BT77" s="45">
        <f t="shared" si="103"/>
        <v>8.4</v>
      </c>
      <c r="BU77" s="50">
        <f t="shared" si="104"/>
        <v>83.899999999999991</v>
      </c>
      <c r="BW77">
        <f t="shared" si="105"/>
        <v>0</v>
      </c>
      <c r="BX77">
        <f t="shared" si="106"/>
        <v>0</v>
      </c>
      <c r="BY77">
        <f t="shared" si="107"/>
        <v>273.33333333333331</v>
      </c>
    </row>
    <row r="78" spans="2:77" ht="18" thickBot="1" x14ac:dyDescent="0.45">
      <c r="B78" s="1276">
        <v>8</v>
      </c>
      <c r="C78" s="41" t="s">
        <v>220</v>
      </c>
      <c r="D78" s="42">
        <v>210</v>
      </c>
      <c r="E78" s="42">
        <v>195</v>
      </c>
      <c r="F78" s="42">
        <v>211</v>
      </c>
      <c r="G78" s="43">
        <f t="shared" si="82"/>
        <v>296.25</v>
      </c>
      <c r="H78" s="48">
        <f t="shared" si="83"/>
        <v>7.6</v>
      </c>
      <c r="I78" s="53">
        <f t="shared" si="84"/>
        <v>82.699999999999989</v>
      </c>
      <c r="J78" s="42">
        <v>215</v>
      </c>
      <c r="K78" s="42">
        <v>193</v>
      </c>
      <c r="L78" s="42">
        <v>216</v>
      </c>
      <c r="M78" s="43">
        <f t="shared" si="85"/>
        <v>297.39130434782606</v>
      </c>
      <c r="N78" s="48">
        <f t="shared" si="86"/>
        <v>10.6</v>
      </c>
      <c r="O78" s="53">
        <f t="shared" si="87"/>
        <v>84.7</v>
      </c>
      <c r="P78" s="42">
        <v>219</v>
      </c>
      <c r="Q78" s="42">
        <v>191</v>
      </c>
      <c r="R78" s="42">
        <v>221</v>
      </c>
      <c r="S78" s="43">
        <f t="shared" si="88"/>
        <v>296</v>
      </c>
      <c r="T78" s="48">
        <f t="shared" si="89"/>
        <v>13.600000000000001</v>
      </c>
      <c r="U78" s="53">
        <f t="shared" si="90"/>
        <v>86.7</v>
      </c>
      <c r="V78" s="42">
        <v>222</v>
      </c>
      <c r="W78" s="42">
        <v>189</v>
      </c>
      <c r="X78" s="42">
        <v>226</v>
      </c>
      <c r="Y78" s="43">
        <f t="shared" si="91"/>
        <v>293.51351351351354</v>
      </c>
      <c r="Z78" s="48">
        <f t="shared" si="92"/>
        <v>16.400000000000002</v>
      </c>
      <c r="AA78" s="53">
        <f t="shared" si="93"/>
        <v>88.6</v>
      </c>
      <c r="AC78" s="67">
        <f t="shared" ref="AC78" si="116">(G78-G77)/359</f>
        <v>6.3834726090993554E-2</v>
      </c>
      <c r="AD78" s="68">
        <f t="shared" ref="AD78" si="117">(H78-H77)/100</f>
        <v>-8.0000000000000071E-3</v>
      </c>
      <c r="AE78" s="68">
        <f t="shared" ref="AE78" si="118">(I78-I77)/100</f>
        <v>-1.2000000000000028E-2</v>
      </c>
      <c r="AF78" s="67">
        <f t="shared" ref="AF78" si="119">(M78-M77)/359</f>
        <v>7.6298897904807983E-2</v>
      </c>
      <c r="AG78" s="68">
        <f t="shared" ref="AG78" si="120">(N78-N77)/100</f>
        <v>-1.1999999999999993E-2</v>
      </c>
      <c r="AH78" s="68">
        <f t="shared" ref="AH78" si="121">(O78-O77)/100</f>
        <v>-0.02</v>
      </c>
      <c r="AI78" s="67">
        <f t="shared" ref="AI78" si="122">(S78-S77)/359</f>
        <v>6.7507783057512732E-2</v>
      </c>
      <c r="AJ78" s="68">
        <f t="shared" ref="AJ78" si="123">(T78-T77)/100</f>
        <v>-1.3999999999999986E-2</v>
      </c>
      <c r="AK78" s="68">
        <f t="shared" ref="AK78" si="124">(U78-U77)/100</f>
        <v>-2.2999999999999972E-2</v>
      </c>
      <c r="AL78" s="67">
        <f t="shared" ref="AL78" si="125">(Y78-Y77)/359</f>
        <v>5.7538636925823707E-2</v>
      </c>
      <c r="AM78" s="68">
        <f t="shared" ref="AM78" si="126">(Z78-Z77)/100</f>
        <v>-1.599999999999998E-2</v>
      </c>
      <c r="AN78" s="68">
        <f t="shared" ref="AN78" si="127">(AA78-AA77)/100</f>
        <v>-2.8000000000000115E-2</v>
      </c>
      <c r="AP78" s="81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P78" s="42">
        <v>213</v>
      </c>
      <c r="BQ78" s="42">
        <v>195</v>
      </c>
      <c r="BR78" s="42">
        <v>208</v>
      </c>
      <c r="BS78" s="43">
        <f t="shared" si="102"/>
        <v>-43.333333333333336</v>
      </c>
      <c r="BT78" s="48">
        <f t="shared" si="103"/>
        <v>8.5</v>
      </c>
      <c r="BU78" s="53">
        <f t="shared" si="104"/>
        <v>83.5</v>
      </c>
      <c r="BW78">
        <f t="shared" si="105"/>
        <v>-43.333333333333336</v>
      </c>
      <c r="BX78">
        <f t="shared" si="106"/>
        <v>0</v>
      </c>
      <c r="BY78">
        <f t="shared" si="107"/>
        <v>0</v>
      </c>
    </row>
    <row r="79" spans="2:77" x14ac:dyDescent="0.4">
      <c r="B79" s="1277">
        <v>7</v>
      </c>
      <c r="C79" s="38" t="s">
        <v>233</v>
      </c>
      <c r="D79" s="39">
        <v>139</v>
      </c>
      <c r="E79" s="39">
        <v>181</v>
      </c>
      <c r="F79" s="39">
        <v>184</v>
      </c>
      <c r="G79" s="40">
        <f t="shared" si="82"/>
        <v>184</v>
      </c>
      <c r="H79" s="44">
        <f t="shared" si="83"/>
        <v>24.5</v>
      </c>
      <c r="I79" s="49">
        <f t="shared" si="84"/>
        <v>72.2</v>
      </c>
      <c r="J79" s="39">
        <v>126</v>
      </c>
      <c r="K79" s="39">
        <v>183</v>
      </c>
      <c r="L79" s="39">
        <v>188</v>
      </c>
      <c r="M79" s="40">
        <f t="shared" si="85"/>
        <v>184.83870967741936</v>
      </c>
      <c r="N79" s="44">
        <f t="shared" si="86"/>
        <v>33</v>
      </c>
      <c r="O79" s="49">
        <f t="shared" si="87"/>
        <v>73.7</v>
      </c>
      <c r="P79" s="39">
        <v>111</v>
      </c>
      <c r="Q79" s="39">
        <v>185</v>
      </c>
      <c r="R79" s="39">
        <v>191</v>
      </c>
      <c r="S79" s="40">
        <f t="shared" si="88"/>
        <v>184.5</v>
      </c>
      <c r="T79" s="44">
        <f t="shared" si="89"/>
        <v>41.9</v>
      </c>
      <c r="U79" s="49">
        <f t="shared" si="90"/>
        <v>74.900000000000006</v>
      </c>
      <c r="V79" s="39">
        <v>96</v>
      </c>
      <c r="W79" s="39">
        <v>187</v>
      </c>
      <c r="X79" s="39">
        <v>195</v>
      </c>
      <c r="Y79" s="40">
        <f t="shared" si="91"/>
        <v>184.84848484848484</v>
      </c>
      <c r="Z79" s="44">
        <f t="shared" si="92"/>
        <v>50.8</v>
      </c>
      <c r="AA79" s="49">
        <f t="shared" si="93"/>
        <v>76.5</v>
      </c>
      <c r="AC79" s="61">
        <f t="shared" ref="AC79:AC85" si="128">(G79-G80)/359</f>
        <v>-1.1142061281337047E-2</v>
      </c>
      <c r="AD79" s="62">
        <f t="shared" ref="AD79:AE85" si="129">(H79-H80)/100</f>
        <v>3.000000000000007E-3</v>
      </c>
      <c r="AE79" s="62">
        <f t="shared" si="129"/>
        <v>-6.9999999999998865E-3</v>
      </c>
      <c r="AF79" s="61">
        <f t="shared" ref="AF79:AF85" si="130">(M79-M80)/359</f>
        <v>-1.0397545665763777E-2</v>
      </c>
      <c r="AG79" s="62">
        <f t="shared" ref="AG79:AH85" si="131">(N79-N80)/100</f>
        <v>0</v>
      </c>
      <c r="AH79" s="62">
        <f t="shared" si="131"/>
        <v>-1.2000000000000028E-2</v>
      </c>
      <c r="AI79" s="61">
        <f t="shared" ref="AI79:AI85" si="132">(S79-S80)/359</f>
        <v>-1.1628687451756872E-2</v>
      </c>
      <c r="AJ79" s="62">
        <f t="shared" ref="AJ79:AK85" si="133">(T79-T80)/100</f>
        <v>-3.9999999999999862E-3</v>
      </c>
      <c r="AK79" s="62">
        <f t="shared" si="133"/>
        <v>-0.02</v>
      </c>
      <c r="AL79" s="61">
        <f t="shared" ref="AL79:AL85" si="134">(Y79-Y80)/359</f>
        <v>-9.4340091063014712E-3</v>
      </c>
      <c r="AM79" s="62">
        <f t="shared" ref="AM79:AN85" si="135">(Z79-Z80)/100</f>
        <v>-2.0000000000000282E-3</v>
      </c>
      <c r="AN79" s="62">
        <f t="shared" si="135"/>
        <v>-1.9000000000000059E-2</v>
      </c>
      <c r="AP79" s="69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P79" s="39">
        <v>139</v>
      </c>
      <c r="BQ79" s="39">
        <v>181</v>
      </c>
      <c r="BR79" s="39">
        <v>184</v>
      </c>
      <c r="BS79" s="40">
        <f t="shared" si="102"/>
        <v>184</v>
      </c>
      <c r="BT79" s="44">
        <f t="shared" si="103"/>
        <v>24.5</v>
      </c>
      <c r="BU79" s="49">
        <f t="shared" si="104"/>
        <v>72.2</v>
      </c>
      <c r="BW79">
        <f t="shared" si="105"/>
        <v>0</v>
      </c>
      <c r="BX79">
        <f t="shared" si="106"/>
        <v>0</v>
      </c>
      <c r="BY79">
        <f t="shared" si="107"/>
        <v>184</v>
      </c>
    </row>
    <row r="80" spans="2:77" x14ac:dyDescent="0.4">
      <c r="B80" s="1275">
        <v>7</v>
      </c>
      <c r="C80" s="19" t="s">
        <v>232</v>
      </c>
      <c r="D80" s="31">
        <v>141</v>
      </c>
      <c r="E80" s="31">
        <v>180</v>
      </c>
      <c r="F80" s="31">
        <v>186</v>
      </c>
      <c r="G80" s="33">
        <f t="shared" si="82"/>
        <v>188</v>
      </c>
      <c r="H80" s="45">
        <f t="shared" si="83"/>
        <v>24.2</v>
      </c>
      <c r="I80" s="50">
        <f t="shared" si="84"/>
        <v>72.899999999999991</v>
      </c>
      <c r="J80" s="31">
        <v>128</v>
      </c>
      <c r="K80" s="31">
        <v>182</v>
      </c>
      <c r="L80" s="31">
        <v>191</v>
      </c>
      <c r="M80" s="33">
        <f t="shared" si="85"/>
        <v>188.57142857142856</v>
      </c>
      <c r="N80" s="45">
        <f t="shared" si="86"/>
        <v>33</v>
      </c>
      <c r="O80" s="50">
        <f t="shared" si="87"/>
        <v>74.900000000000006</v>
      </c>
      <c r="P80" s="31">
        <v>113</v>
      </c>
      <c r="Q80" s="31">
        <v>184</v>
      </c>
      <c r="R80" s="31">
        <v>196</v>
      </c>
      <c r="S80" s="33">
        <f t="shared" si="88"/>
        <v>188.67469879518072</v>
      </c>
      <c r="T80" s="45">
        <f t="shared" si="89"/>
        <v>42.3</v>
      </c>
      <c r="U80" s="50">
        <f t="shared" si="90"/>
        <v>76.900000000000006</v>
      </c>
      <c r="V80" s="31">
        <v>98</v>
      </c>
      <c r="W80" s="31">
        <v>186</v>
      </c>
      <c r="X80" s="31">
        <v>200</v>
      </c>
      <c r="Y80" s="33">
        <f t="shared" si="91"/>
        <v>188.23529411764707</v>
      </c>
      <c r="Z80" s="45">
        <f t="shared" si="92"/>
        <v>51</v>
      </c>
      <c r="AA80" s="50">
        <f t="shared" si="93"/>
        <v>78.400000000000006</v>
      </c>
      <c r="AC80" s="63">
        <f t="shared" si="128"/>
        <v>-1.1901747277791868E-2</v>
      </c>
      <c r="AD80" s="55">
        <f t="shared" si="129"/>
        <v>7.9999999999999724E-3</v>
      </c>
      <c r="AE80" s="55">
        <f t="shared" si="129"/>
        <v>-8.0000000000001129E-3</v>
      </c>
      <c r="AF80" s="63">
        <f t="shared" si="130"/>
        <v>-1.1167734233598191E-2</v>
      </c>
      <c r="AG80" s="55">
        <f t="shared" si="131"/>
        <v>0.01</v>
      </c>
      <c r="AH80" s="55">
        <f t="shared" si="131"/>
        <v>-1.1999999999999886E-2</v>
      </c>
      <c r="AI80" s="63">
        <f t="shared" si="132"/>
        <v>-8.8500085144042635E-3</v>
      </c>
      <c r="AJ80" s="55">
        <f t="shared" si="133"/>
        <v>1.6000000000000014E-2</v>
      </c>
      <c r="AK80" s="55">
        <f t="shared" si="133"/>
        <v>-1.0999999999999944E-2</v>
      </c>
      <c r="AL80" s="63">
        <f t="shared" si="134"/>
        <v>-9.8312305423561442E-3</v>
      </c>
      <c r="AM80" s="55">
        <f t="shared" si="135"/>
        <v>1.2000000000000028E-2</v>
      </c>
      <c r="AN80" s="55">
        <f t="shared" si="135"/>
        <v>-0.02</v>
      </c>
      <c r="AP80" s="72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P80" s="31">
        <v>141</v>
      </c>
      <c r="BQ80" s="31">
        <v>180</v>
      </c>
      <c r="BR80" s="31">
        <v>186</v>
      </c>
      <c r="BS80" s="33">
        <f t="shared" si="102"/>
        <v>188</v>
      </c>
      <c r="BT80" s="45">
        <f t="shared" si="103"/>
        <v>24.2</v>
      </c>
      <c r="BU80" s="50">
        <f t="shared" si="104"/>
        <v>72.899999999999991</v>
      </c>
      <c r="BW80">
        <f t="shared" si="105"/>
        <v>0</v>
      </c>
      <c r="BX80">
        <f t="shared" si="106"/>
        <v>0</v>
      </c>
      <c r="BY80">
        <f t="shared" si="107"/>
        <v>188</v>
      </c>
    </row>
    <row r="81" spans="2:77" x14ac:dyDescent="0.4">
      <c r="B81" s="1275">
        <v>7</v>
      </c>
      <c r="C81" s="19" t="s">
        <v>231</v>
      </c>
      <c r="D81" s="31">
        <v>144</v>
      </c>
      <c r="E81" s="31">
        <v>179</v>
      </c>
      <c r="F81" s="31">
        <v>188</v>
      </c>
      <c r="G81" s="33">
        <f t="shared" si="82"/>
        <v>192.27272727272728</v>
      </c>
      <c r="H81" s="45">
        <f t="shared" si="83"/>
        <v>23.400000000000002</v>
      </c>
      <c r="I81" s="50">
        <f t="shared" si="84"/>
        <v>73.7</v>
      </c>
      <c r="J81" s="31">
        <v>132</v>
      </c>
      <c r="K81" s="31">
        <v>181</v>
      </c>
      <c r="L81" s="31">
        <v>194</v>
      </c>
      <c r="M81" s="33">
        <f t="shared" si="85"/>
        <v>192.58064516129031</v>
      </c>
      <c r="N81" s="45">
        <f t="shared" si="86"/>
        <v>32</v>
      </c>
      <c r="O81" s="50">
        <f t="shared" si="87"/>
        <v>76.099999999999994</v>
      </c>
      <c r="P81" s="31">
        <v>118</v>
      </c>
      <c r="Q81" s="31">
        <v>183</v>
      </c>
      <c r="R81" s="31">
        <v>199</v>
      </c>
      <c r="S81" s="33">
        <f t="shared" si="88"/>
        <v>191.85185185185185</v>
      </c>
      <c r="T81" s="45">
        <f t="shared" si="89"/>
        <v>40.699999999999996</v>
      </c>
      <c r="U81" s="50">
        <f t="shared" si="90"/>
        <v>78</v>
      </c>
      <c r="V81" s="31">
        <v>103</v>
      </c>
      <c r="W81" s="31">
        <v>185</v>
      </c>
      <c r="X81" s="31">
        <v>205</v>
      </c>
      <c r="Y81" s="33">
        <f t="shared" si="91"/>
        <v>191.76470588235293</v>
      </c>
      <c r="Z81" s="45">
        <f t="shared" si="92"/>
        <v>49.8</v>
      </c>
      <c r="AA81" s="50">
        <f t="shared" si="93"/>
        <v>80.400000000000006</v>
      </c>
      <c r="AC81" s="63">
        <f t="shared" si="128"/>
        <v>-8.5685513553622594E-3</v>
      </c>
      <c r="AD81" s="55">
        <f t="shared" si="129"/>
        <v>8.0000000000000071E-3</v>
      </c>
      <c r="AE81" s="55">
        <f t="shared" si="129"/>
        <v>-7.9999999999999724E-3</v>
      </c>
      <c r="AF81" s="63">
        <f t="shared" si="130"/>
        <v>-9.5246652888849419E-3</v>
      </c>
      <c r="AG81" s="55">
        <f t="shared" si="131"/>
        <v>1.4000000000000021E-2</v>
      </c>
      <c r="AH81" s="55">
        <f t="shared" si="131"/>
        <v>-8.0000000000001129E-3</v>
      </c>
      <c r="AI81" s="63">
        <f t="shared" si="132"/>
        <v>-9.8405669436310277E-3</v>
      </c>
      <c r="AJ81" s="55">
        <f t="shared" si="133"/>
        <v>2.0999999999999942E-2</v>
      </c>
      <c r="AK81" s="55">
        <f t="shared" si="133"/>
        <v>-1.2000000000000028E-2</v>
      </c>
      <c r="AL81" s="63">
        <f t="shared" si="134"/>
        <v>-1.0304210705906005E-2</v>
      </c>
      <c r="AM81" s="55">
        <f t="shared" si="135"/>
        <v>3.1999999999999959E-2</v>
      </c>
      <c r="AN81" s="55">
        <f t="shared" si="135"/>
        <v>-1.1999999999999886E-2</v>
      </c>
      <c r="AP81" s="72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P81" s="31">
        <v>144</v>
      </c>
      <c r="BQ81" s="31">
        <v>179</v>
      </c>
      <c r="BR81" s="31">
        <v>188</v>
      </c>
      <c r="BS81" s="33">
        <f t="shared" si="102"/>
        <v>192.27272727272728</v>
      </c>
      <c r="BT81" s="45">
        <f t="shared" si="103"/>
        <v>23.400000000000002</v>
      </c>
      <c r="BU81" s="50">
        <f t="shared" si="104"/>
        <v>73.7</v>
      </c>
      <c r="BW81">
        <f t="shared" si="105"/>
        <v>0</v>
      </c>
      <c r="BX81">
        <f t="shared" si="106"/>
        <v>0</v>
      </c>
      <c r="BY81">
        <f t="shared" si="107"/>
        <v>192.27272727272728</v>
      </c>
    </row>
    <row r="82" spans="2:77" x14ac:dyDescent="0.4">
      <c r="B82" s="1275">
        <v>7</v>
      </c>
      <c r="C82" s="19" t="s">
        <v>230</v>
      </c>
      <c r="D82" s="31">
        <v>147</v>
      </c>
      <c r="E82" s="31">
        <v>179</v>
      </c>
      <c r="F82" s="31">
        <v>190</v>
      </c>
      <c r="G82" s="33">
        <f t="shared" si="82"/>
        <v>195.34883720930233</v>
      </c>
      <c r="H82" s="45">
        <f t="shared" si="83"/>
        <v>22.6</v>
      </c>
      <c r="I82" s="50">
        <f t="shared" si="84"/>
        <v>74.5</v>
      </c>
      <c r="J82" s="31">
        <v>136</v>
      </c>
      <c r="K82" s="31">
        <v>180</v>
      </c>
      <c r="L82" s="31">
        <v>196</v>
      </c>
      <c r="M82" s="33">
        <f t="shared" si="85"/>
        <v>196</v>
      </c>
      <c r="N82" s="45">
        <f t="shared" si="86"/>
        <v>30.599999999999998</v>
      </c>
      <c r="O82" s="50">
        <f t="shared" si="87"/>
        <v>76.900000000000006</v>
      </c>
      <c r="P82" s="31">
        <v>124</v>
      </c>
      <c r="Q82" s="31">
        <v>182</v>
      </c>
      <c r="R82" s="31">
        <v>202</v>
      </c>
      <c r="S82" s="33">
        <f t="shared" si="88"/>
        <v>195.38461538461539</v>
      </c>
      <c r="T82" s="45">
        <f t="shared" si="89"/>
        <v>38.6</v>
      </c>
      <c r="U82" s="50">
        <f t="shared" si="90"/>
        <v>79.2</v>
      </c>
      <c r="V82" s="31">
        <v>111</v>
      </c>
      <c r="W82" s="31">
        <v>183</v>
      </c>
      <c r="X82" s="31">
        <v>208</v>
      </c>
      <c r="Y82" s="33">
        <f t="shared" si="91"/>
        <v>195.46391752577318</v>
      </c>
      <c r="Z82" s="45">
        <f t="shared" si="92"/>
        <v>46.6</v>
      </c>
      <c r="AA82" s="50">
        <f t="shared" si="93"/>
        <v>81.599999999999994</v>
      </c>
      <c r="AC82" s="63">
        <f t="shared" si="128"/>
        <v>-1.0238309288579705E-2</v>
      </c>
      <c r="AD82" s="55">
        <f t="shared" si="129"/>
        <v>1.1000000000000015E-2</v>
      </c>
      <c r="AE82" s="55">
        <f t="shared" si="129"/>
        <v>-4.0000000000000565E-3</v>
      </c>
      <c r="AF82" s="63">
        <f t="shared" si="130"/>
        <v>-9.1524074810982667E-3</v>
      </c>
      <c r="AG82" s="55">
        <f t="shared" si="131"/>
        <v>2.1999999999999992E-2</v>
      </c>
      <c r="AH82" s="55">
        <f t="shared" si="131"/>
        <v>-3.9999999999999151E-3</v>
      </c>
      <c r="AI82" s="63">
        <f t="shared" si="132"/>
        <v>-1.2093069673105557E-2</v>
      </c>
      <c r="AJ82" s="55">
        <f t="shared" si="133"/>
        <v>2.8000000000000042E-2</v>
      </c>
      <c r="AK82" s="55">
        <f t="shared" si="133"/>
        <v>-7.9999999999999724E-3</v>
      </c>
      <c r="AL82" s="63">
        <f t="shared" si="134"/>
        <v>-8.9213067991461663E-3</v>
      </c>
      <c r="AM82" s="55">
        <f t="shared" si="135"/>
        <v>3.7000000000000026E-2</v>
      </c>
      <c r="AN82" s="55">
        <f t="shared" si="135"/>
        <v>-7.9999999999999724E-3</v>
      </c>
      <c r="AP82" s="72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P82" s="31">
        <v>147</v>
      </c>
      <c r="BQ82" s="31">
        <v>179</v>
      </c>
      <c r="BR82" s="31">
        <v>190</v>
      </c>
      <c r="BS82" s="33">
        <f t="shared" si="102"/>
        <v>195.34883720930233</v>
      </c>
      <c r="BT82" s="45">
        <f t="shared" si="103"/>
        <v>22.6</v>
      </c>
      <c r="BU82" s="50">
        <f t="shared" si="104"/>
        <v>74.5</v>
      </c>
      <c r="BW82">
        <f t="shared" si="105"/>
        <v>0</v>
      </c>
      <c r="BX82">
        <f t="shared" si="106"/>
        <v>0</v>
      </c>
      <c r="BY82">
        <f t="shared" si="107"/>
        <v>195.34883720930233</v>
      </c>
    </row>
    <row r="83" spans="2:77" x14ac:dyDescent="0.4">
      <c r="B83" s="1278">
        <v>7</v>
      </c>
      <c r="C83" s="21" t="s">
        <v>229</v>
      </c>
      <c r="D83" s="32">
        <v>150</v>
      </c>
      <c r="E83" s="32">
        <v>178</v>
      </c>
      <c r="F83" s="32">
        <v>191</v>
      </c>
      <c r="G83" s="34">
        <f t="shared" si="82"/>
        <v>199.02439024390245</v>
      </c>
      <c r="H83" s="46">
        <f t="shared" si="83"/>
        <v>21.5</v>
      </c>
      <c r="I83" s="51">
        <f t="shared" si="84"/>
        <v>74.900000000000006</v>
      </c>
      <c r="J83" s="32">
        <v>141</v>
      </c>
      <c r="K83" s="32">
        <v>179</v>
      </c>
      <c r="L83" s="32">
        <v>197</v>
      </c>
      <c r="M83" s="34">
        <f t="shared" si="85"/>
        <v>199.28571428571428</v>
      </c>
      <c r="N83" s="46">
        <f t="shared" si="86"/>
        <v>28.4</v>
      </c>
      <c r="O83" s="51">
        <f t="shared" si="87"/>
        <v>77.3</v>
      </c>
      <c r="P83" s="32">
        <v>131</v>
      </c>
      <c r="Q83" s="32">
        <v>180</v>
      </c>
      <c r="R83" s="32">
        <v>204</v>
      </c>
      <c r="S83" s="34">
        <f t="shared" si="88"/>
        <v>199.72602739726028</v>
      </c>
      <c r="T83" s="46">
        <f t="shared" si="89"/>
        <v>35.799999999999997</v>
      </c>
      <c r="U83" s="51">
        <f t="shared" si="90"/>
        <v>80</v>
      </c>
      <c r="V83" s="32">
        <v>120</v>
      </c>
      <c r="W83" s="32">
        <v>182</v>
      </c>
      <c r="X83" s="32">
        <v>210</v>
      </c>
      <c r="Y83" s="34">
        <f t="shared" si="91"/>
        <v>198.66666666666666</v>
      </c>
      <c r="Z83" s="46">
        <f t="shared" si="92"/>
        <v>42.9</v>
      </c>
      <c r="AA83" s="51">
        <f t="shared" si="93"/>
        <v>82.399999999999991</v>
      </c>
      <c r="AC83" s="64">
        <f t="shared" si="128"/>
        <v>2.9780102814955717E-2</v>
      </c>
      <c r="AD83" s="56">
        <f t="shared" si="129"/>
        <v>2.6999999999999993E-2</v>
      </c>
      <c r="AE83" s="56">
        <f t="shared" si="129"/>
        <v>0</v>
      </c>
      <c r="AF83" s="64">
        <f t="shared" si="130"/>
        <v>-1.1820884342595005E-2</v>
      </c>
      <c r="AG83" s="56">
        <f t="shared" si="131"/>
        <v>2.5999999999999978E-2</v>
      </c>
      <c r="AH83" s="56">
        <f t="shared" si="131"/>
        <v>-3.0000000000001137E-3</v>
      </c>
      <c r="AI83" s="64">
        <f t="shared" si="132"/>
        <v>-9.9096230983062514E-3</v>
      </c>
      <c r="AJ83" s="56">
        <f t="shared" si="133"/>
        <v>3.0999999999999944E-2</v>
      </c>
      <c r="AK83" s="56">
        <f t="shared" si="133"/>
        <v>-4.0000000000000565E-3</v>
      </c>
      <c r="AL83" s="64">
        <f t="shared" si="134"/>
        <v>-1.3225536155083005E-2</v>
      </c>
      <c r="AM83" s="56">
        <f t="shared" si="135"/>
        <v>4.1999999999999954E-2</v>
      </c>
      <c r="AN83" s="56">
        <f t="shared" si="135"/>
        <v>-7.0000000000000288E-3</v>
      </c>
      <c r="AP83" s="74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P83" s="32">
        <v>150</v>
      </c>
      <c r="BQ83" s="32">
        <v>178</v>
      </c>
      <c r="BR83" s="32">
        <v>191</v>
      </c>
      <c r="BS83" s="34">
        <f t="shared" si="102"/>
        <v>199.02439024390245</v>
      </c>
      <c r="BT83" s="46">
        <f t="shared" si="103"/>
        <v>21.5</v>
      </c>
      <c r="BU83" s="51">
        <f t="shared" si="104"/>
        <v>74.900000000000006</v>
      </c>
      <c r="BW83">
        <f t="shared" si="105"/>
        <v>0</v>
      </c>
      <c r="BX83">
        <f t="shared" si="106"/>
        <v>0</v>
      </c>
      <c r="BY83">
        <f t="shared" si="107"/>
        <v>199.02439024390245</v>
      </c>
    </row>
    <row r="84" spans="2:77" x14ac:dyDescent="0.4">
      <c r="B84" s="1274">
        <v>7</v>
      </c>
      <c r="C84" s="17" t="s">
        <v>228</v>
      </c>
      <c r="D84" s="22">
        <v>155</v>
      </c>
      <c r="E84" s="22">
        <v>186</v>
      </c>
      <c r="F84" s="22">
        <v>191</v>
      </c>
      <c r="G84" s="28">
        <f t="shared" si="82"/>
        <v>188.33333333333334</v>
      </c>
      <c r="H84" s="47">
        <f t="shared" si="83"/>
        <v>18.8</v>
      </c>
      <c r="I84" s="52">
        <f t="shared" si="84"/>
        <v>74.900000000000006</v>
      </c>
      <c r="J84" s="22">
        <v>147</v>
      </c>
      <c r="K84" s="22">
        <v>178</v>
      </c>
      <c r="L84" s="22">
        <v>198</v>
      </c>
      <c r="M84" s="28">
        <f t="shared" si="85"/>
        <v>203.52941176470588</v>
      </c>
      <c r="N84" s="47">
        <f t="shared" si="86"/>
        <v>25.8</v>
      </c>
      <c r="O84" s="52">
        <f t="shared" si="87"/>
        <v>77.600000000000009</v>
      </c>
      <c r="P84" s="22">
        <v>138</v>
      </c>
      <c r="Q84" s="22">
        <v>179</v>
      </c>
      <c r="R84" s="22">
        <v>205</v>
      </c>
      <c r="S84" s="28">
        <f t="shared" si="88"/>
        <v>203.28358208955223</v>
      </c>
      <c r="T84" s="47">
        <f t="shared" si="89"/>
        <v>32.700000000000003</v>
      </c>
      <c r="U84" s="52">
        <f t="shared" si="90"/>
        <v>80.400000000000006</v>
      </c>
      <c r="V84" s="22">
        <v>130</v>
      </c>
      <c r="W84" s="22">
        <v>180</v>
      </c>
      <c r="X84" s="22">
        <v>212</v>
      </c>
      <c r="Y84" s="28">
        <f t="shared" si="91"/>
        <v>203.41463414634146</v>
      </c>
      <c r="Z84" s="47">
        <f t="shared" si="92"/>
        <v>38.700000000000003</v>
      </c>
      <c r="AA84" s="52">
        <f t="shared" si="93"/>
        <v>83.1</v>
      </c>
      <c r="AC84" s="65">
        <f t="shared" si="128"/>
        <v>-6.2885118595424963E-2</v>
      </c>
      <c r="AD84" s="57">
        <f t="shared" si="129"/>
        <v>1.6000000000000014E-2</v>
      </c>
      <c r="AE84" s="57">
        <f t="shared" si="129"/>
        <v>-3.9999999999999151E-3</v>
      </c>
      <c r="AF84" s="65">
        <f t="shared" si="130"/>
        <v>-1.8023922660986395E-2</v>
      </c>
      <c r="AG84" s="57">
        <f t="shared" si="131"/>
        <v>2.6999999999999993E-2</v>
      </c>
      <c r="AH84" s="57">
        <f t="shared" si="131"/>
        <v>-3.9999999999999151E-3</v>
      </c>
      <c r="AI84" s="65">
        <f t="shared" si="132"/>
        <v>-1.5923169666985443E-2</v>
      </c>
      <c r="AJ84" s="57">
        <f t="shared" si="133"/>
        <v>3.6000000000000053E-2</v>
      </c>
      <c r="AK84" s="57">
        <f t="shared" si="133"/>
        <v>-4.0000000000000565E-3</v>
      </c>
      <c r="AL84" s="65">
        <f t="shared" si="134"/>
        <v>-1.6085111539965842E-2</v>
      </c>
      <c r="AM84" s="57">
        <f t="shared" si="135"/>
        <v>4.000000000000007E-2</v>
      </c>
      <c r="AN84" s="57">
        <f t="shared" si="135"/>
        <v>-4.0000000000000565E-3</v>
      </c>
      <c r="AP84" s="76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P84" s="22">
        <v>155</v>
      </c>
      <c r="BQ84" s="22">
        <v>186</v>
      </c>
      <c r="BR84" s="22">
        <v>191</v>
      </c>
      <c r="BS84" s="28">
        <f t="shared" si="102"/>
        <v>188.33333333333334</v>
      </c>
      <c r="BT84" s="47">
        <f t="shared" si="103"/>
        <v>18.8</v>
      </c>
      <c r="BU84" s="52">
        <f t="shared" si="104"/>
        <v>74.900000000000006</v>
      </c>
      <c r="BW84">
        <f t="shared" si="105"/>
        <v>0</v>
      </c>
      <c r="BX84">
        <f t="shared" si="106"/>
        <v>0</v>
      </c>
      <c r="BY84">
        <f t="shared" si="107"/>
        <v>188.33333333333334</v>
      </c>
    </row>
    <row r="85" spans="2:77" x14ac:dyDescent="0.4">
      <c r="B85" s="1275">
        <v>7</v>
      </c>
      <c r="C85" s="19" t="s">
        <v>227</v>
      </c>
      <c r="D85" s="31">
        <v>159</v>
      </c>
      <c r="E85" s="31">
        <v>175</v>
      </c>
      <c r="F85" s="31">
        <v>192</v>
      </c>
      <c r="G85" s="33">
        <f t="shared" si="82"/>
        <v>210.90909090909091</v>
      </c>
      <c r="H85" s="45">
        <f t="shared" si="83"/>
        <v>17.2</v>
      </c>
      <c r="I85" s="50">
        <f t="shared" si="84"/>
        <v>75.3</v>
      </c>
      <c r="J85" s="31">
        <v>153</v>
      </c>
      <c r="K85" s="31">
        <v>176</v>
      </c>
      <c r="L85" s="31">
        <v>199</v>
      </c>
      <c r="M85" s="33">
        <f t="shared" si="85"/>
        <v>210</v>
      </c>
      <c r="N85" s="45">
        <f t="shared" si="86"/>
        <v>23.1</v>
      </c>
      <c r="O85" s="50">
        <f t="shared" si="87"/>
        <v>78</v>
      </c>
      <c r="P85" s="31">
        <v>146</v>
      </c>
      <c r="Q85" s="31">
        <v>177</v>
      </c>
      <c r="R85" s="31">
        <v>206</v>
      </c>
      <c r="S85" s="33">
        <f t="shared" si="88"/>
        <v>209</v>
      </c>
      <c r="T85" s="45">
        <f t="shared" si="89"/>
        <v>29.099999999999998</v>
      </c>
      <c r="U85" s="50">
        <f t="shared" si="90"/>
        <v>80.800000000000011</v>
      </c>
      <c r="V85" s="31">
        <v>139</v>
      </c>
      <c r="W85" s="31">
        <v>177</v>
      </c>
      <c r="X85" s="31">
        <v>213</v>
      </c>
      <c r="Y85" s="33">
        <f t="shared" si="91"/>
        <v>209.18918918918919</v>
      </c>
      <c r="Z85" s="45">
        <f t="shared" si="92"/>
        <v>34.699999999999996</v>
      </c>
      <c r="AA85" s="50">
        <f t="shared" si="93"/>
        <v>83.5</v>
      </c>
      <c r="AC85" s="63">
        <f t="shared" si="128"/>
        <v>-1.7638686354467741E-2</v>
      </c>
      <c r="AD85" s="55">
        <f t="shared" si="129"/>
        <v>2.0999999999999998E-2</v>
      </c>
      <c r="AE85" s="55">
        <f t="shared" si="129"/>
        <v>0</v>
      </c>
      <c r="AF85" s="63">
        <f t="shared" si="130"/>
        <v>-1.4267273591955983E-2</v>
      </c>
      <c r="AG85" s="55">
        <f t="shared" si="131"/>
        <v>2.5000000000000036E-2</v>
      </c>
      <c r="AH85" s="55">
        <f t="shared" si="131"/>
        <v>0</v>
      </c>
      <c r="AI85" s="63">
        <f t="shared" si="132"/>
        <v>-1.8260600433302347E-2</v>
      </c>
      <c r="AJ85" s="55">
        <f t="shared" si="133"/>
        <v>2.9999999999999964E-2</v>
      </c>
      <c r="AK85" s="55">
        <f t="shared" si="133"/>
        <v>-3.9999999999999151E-3</v>
      </c>
      <c r="AL85" s="63">
        <f t="shared" si="134"/>
        <v>-1.7452245864502079E-2</v>
      </c>
      <c r="AM85" s="55">
        <f t="shared" si="135"/>
        <v>3.8999999999999951E-2</v>
      </c>
      <c r="AN85" s="55">
        <f t="shared" si="135"/>
        <v>-3.9999999999999151E-3</v>
      </c>
      <c r="AP85" s="72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P85" s="31">
        <v>159</v>
      </c>
      <c r="BQ85" s="31">
        <v>175</v>
      </c>
      <c r="BR85" s="31">
        <v>192</v>
      </c>
      <c r="BS85" s="33">
        <f t="shared" si="102"/>
        <v>210.90909090909091</v>
      </c>
      <c r="BT85" s="45">
        <f t="shared" si="103"/>
        <v>17.2</v>
      </c>
      <c r="BU85" s="50">
        <f t="shared" si="104"/>
        <v>75.3</v>
      </c>
      <c r="BW85">
        <f t="shared" si="105"/>
        <v>0</v>
      </c>
      <c r="BX85">
        <f t="shared" si="106"/>
        <v>0</v>
      </c>
      <c r="BY85">
        <f t="shared" si="107"/>
        <v>210.90909090909091</v>
      </c>
    </row>
    <row r="86" spans="2:77" x14ac:dyDescent="0.4">
      <c r="B86" s="1275">
        <v>7</v>
      </c>
      <c r="C86" s="19" t="s">
        <v>226</v>
      </c>
      <c r="D86" s="31">
        <v>163</v>
      </c>
      <c r="E86" s="31">
        <v>174</v>
      </c>
      <c r="F86" s="31">
        <v>192</v>
      </c>
      <c r="G86" s="33">
        <f t="shared" si="82"/>
        <v>217.24137931034483</v>
      </c>
      <c r="H86" s="45">
        <f t="shared" si="83"/>
        <v>15.1</v>
      </c>
      <c r="I86" s="50">
        <f t="shared" si="84"/>
        <v>75.3</v>
      </c>
      <c r="J86" s="31">
        <v>158</v>
      </c>
      <c r="K86" s="31">
        <v>175</v>
      </c>
      <c r="L86" s="31">
        <v>199</v>
      </c>
      <c r="M86" s="33">
        <f t="shared" si="85"/>
        <v>215.1219512195122</v>
      </c>
      <c r="N86" s="45">
        <f t="shared" si="86"/>
        <v>20.599999999999998</v>
      </c>
      <c r="O86" s="50">
        <f t="shared" si="87"/>
        <v>78</v>
      </c>
      <c r="P86" s="31">
        <v>153</v>
      </c>
      <c r="Q86" s="31">
        <v>175</v>
      </c>
      <c r="R86" s="31">
        <v>207</v>
      </c>
      <c r="S86" s="33">
        <f t="shared" si="88"/>
        <v>215.55555555555554</v>
      </c>
      <c r="T86" s="45">
        <f t="shared" si="89"/>
        <v>26.1</v>
      </c>
      <c r="U86" s="50">
        <f t="shared" si="90"/>
        <v>81.2</v>
      </c>
      <c r="V86" s="31">
        <v>148</v>
      </c>
      <c r="W86" s="31">
        <v>175</v>
      </c>
      <c r="X86" s="31">
        <v>214</v>
      </c>
      <c r="Y86" s="33">
        <f t="shared" si="91"/>
        <v>215.45454545454544</v>
      </c>
      <c r="Z86" s="45">
        <f t="shared" si="92"/>
        <v>30.8</v>
      </c>
      <c r="AA86" s="50">
        <f t="shared" si="93"/>
        <v>83.899999999999991</v>
      </c>
      <c r="AC86" s="66"/>
      <c r="AD86" s="54"/>
      <c r="AE86" s="54"/>
      <c r="AF86" s="66"/>
      <c r="AG86" s="54"/>
      <c r="AH86" s="54"/>
      <c r="AI86" s="66"/>
      <c r="AJ86" s="54"/>
      <c r="AK86" s="54"/>
      <c r="AL86" s="66"/>
      <c r="AM86" s="54"/>
      <c r="AN86" s="54"/>
      <c r="AP86" s="78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P86" s="31">
        <v>163</v>
      </c>
      <c r="BQ86" s="31">
        <v>174</v>
      </c>
      <c r="BR86" s="31">
        <v>192</v>
      </c>
      <c r="BS86" s="33">
        <f t="shared" si="102"/>
        <v>217.24137931034483</v>
      </c>
      <c r="BT86" s="45">
        <f t="shared" si="103"/>
        <v>15.1</v>
      </c>
      <c r="BU86" s="50">
        <f t="shared" si="104"/>
        <v>75.3</v>
      </c>
      <c r="BW86">
        <f t="shared" si="105"/>
        <v>0</v>
      </c>
      <c r="BX86">
        <f t="shared" si="106"/>
        <v>0</v>
      </c>
      <c r="BY86">
        <f t="shared" si="107"/>
        <v>217.24137931034483</v>
      </c>
    </row>
    <row r="87" spans="2:77" x14ac:dyDescent="0.4">
      <c r="B87" s="1275">
        <v>7</v>
      </c>
      <c r="C87" s="19" t="s">
        <v>225</v>
      </c>
      <c r="D87" s="31">
        <v>167</v>
      </c>
      <c r="E87" s="31">
        <v>173</v>
      </c>
      <c r="F87" s="31">
        <v>192</v>
      </c>
      <c r="G87" s="33">
        <f t="shared" si="82"/>
        <v>225.6</v>
      </c>
      <c r="H87" s="45">
        <f t="shared" si="83"/>
        <v>13</v>
      </c>
      <c r="I87" s="50">
        <f t="shared" si="84"/>
        <v>75.3</v>
      </c>
      <c r="J87" s="31">
        <v>164</v>
      </c>
      <c r="K87" s="31">
        <v>173</v>
      </c>
      <c r="L87" s="31">
        <v>199</v>
      </c>
      <c r="M87" s="33">
        <f t="shared" si="85"/>
        <v>224.57142857142858</v>
      </c>
      <c r="N87" s="45">
        <f t="shared" si="86"/>
        <v>17.599999999999998</v>
      </c>
      <c r="O87" s="50">
        <f t="shared" si="87"/>
        <v>78</v>
      </c>
      <c r="P87" s="31">
        <v>161</v>
      </c>
      <c r="Q87" s="31">
        <v>173</v>
      </c>
      <c r="R87" s="31">
        <v>206</v>
      </c>
      <c r="S87" s="33">
        <f t="shared" si="88"/>
        <v>224</v>
      </c>
      <c r="T87" s="45">
        <f t="shared" si="89"/>
        <v>21.8</v>
      </c>
      <c r="U87" s="50">
        <f t="shared" si="90"/>
        <v>80.800000000000011</v>
      </c>
      <c r="V87" s="31">
        <v>159</v>
      </c>
      <c r="W87" s="31">
        <v>173</v>
      </c>
      <c r="X87" s="31">
        <v>214</v>
      </c>
      <c r="Y87" s="33">
        <f t="shared" si="91"/>
        <v>224.72727272727272</v>
      </c>
      <c r="Z87" s="45">
        <f t="shared" si="92"/>
        <v>25.7</v>
      </c>
      <c r="AA87" s="50">
        <f t="shared" si="93"/>
        <v>83.899999999999991</v>
      </c>
      <c r="AC87" s="63">
        <f t="shared" ref="AC87:AC92" si="136">(G87-G86)/359</f>
        <v>2.3283065987897405E-2</v>
      </c>
      <c r="AD87" s="55">
        <f t="shared" ref="AD87:AE92" si="137">(H87-H86)/100</f>
        <v>-2.0999999999999998E-2</v>
      </c>
      <c r="AE87" s="55">
        <f t="shared" si="137"/>
        <v>0</v>
      </c>
      <c r="AF87" s="63">
        <f t="shared" ref="AF87:AF92" si="138">(M87-M86)/359</f>
        <v>2.6321663932914723E-2</v>
      </c>
      <c r="AG87" s="55">
        <f t="shared" ref="AG87:AH92" si="139">(N87-N86)/100</f>
        <v>-0.03</v>
      </c>
      <c r="AH87" s="55">
        <f t="shared" si="139"/>
        <v>0</v>
      </c>
      <c r="AI87" s="63">
        <f t="shared" ref="AI87:AI92" si="140">(S87-S86)/359</f>
        <v>2.3522129371711581E-2</v>
      </c>
      <c r="AJ87" s="55">
        <f t="shared" ref="AJ87:AK92" si="141">(T87-T86)/100</f>
        <v>-4.300000000000001E-2</v>
      </c>
      <c r="AK87" s="55">
        <f t="shared" si="141"/>
        <v>-3.9999999999999151E-3</v>
      </c>
      <c r="AL87" s="63">
        <f t="shared" ref="AL87:AL92" si="142">(Y87-Y86)/359</f>
        <v>2.5829323879463177E-2</v>
      </c>
      <c r="AM87" s="55">
        <f t="shared" ref="AM87:AN92" si="143">(Z87-Z86)/100</f>
        <v>-5.1000000000000018E-2</v>
      </c>
      <c r="AN87" s="55">
        <f t="shared" si="143"/>
        <v>0</v>
      </c>
      <c r="AP87" s="72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P87" s="31">
        <v>167</v>
      </c>
      <c r="BQ87" s="31">
        <v>173</v>
      </c>
      <c r="BR87" s="31">
        <v>192</v>
      </c>
      <c r="BS87" s="33">
        <f t="shared" si="102"/>
        <v>225.6</v>
      </c>
      <c r="BT87" s="45">
        <f t="shared" si="103"/>
        <v>13</v>
      </c>
      <c r="BU87" s="50">
        <f t="shared" si="104"/>
        <v>75.3</v>
      </c>
      <c r="BW87">
        <f t="shared" si="105"/>
        <v>0</v>
      </c>
      <c r="BX87">
        <f t="shared" si="106"/>
        <v>0</v>
      </c>
      <c r="BY87">
        <f t="shared" si="107"/>
        <v>225.6</v>
      </c>
    </row>
    <row r="88" spans="2:77" x14ac:dyDescent="0.4">
      <c r="B88" s="1278">
        <v>7</v>
      </c>
      <c r="C88" s="21" t="s">
        <v>224</v>
      </c>
      <c r="D88" s="32">
        <v>171</v>
      </c>
      <c r="E88" s="32">
        <v>172</v>
      </c>
      <c r="F88" s="32">
        <v>192</v>
      </c>
      <c r="G88" s="34">
        <f t="shared" si="82"/>
        <v>237.14285714285714</v>
      </c>
      <c r="H88" s="46">
        <f t="shared" si="83"/>
        <v>10.9</v>
      </c>
      <c r="I88" s="51">
        <f t="shared" si="84"/>
        <v>75.3</v>
      </c>
      <c r="J88" s="32">
        <v>170</v>
      </c>
      <c r="K88" s="32">
        <v>171</v>
      </c>
      <c r="L88" s="32">
        <v>199</v>
      </c>
      <c r="M88" s="34">
        <f t="shared" si="85"/>
        <v>237.93103448275863</v>
      </c>
      <c r="N88" s="46">
        <f t="shared" si="86"/>
        <v>14.6</v>
      </c>
      <c r="O88" s="51">
        <f t="shared" si="87"/>
        <v>78</v>
      </c>
      <c r="P88" s="32">
        <v>169</v>
      </c>
      <c r="Q88" s="32">
        <v>171</v>
      </c>
      <c r="R88" s="32">
        <v>206</v>
      </c>
      <c r="S88" s="34">
        <f t="shared" si="88"/>
        <v>236.75675675675674</v>
      </c>
      <c r="T88" s="46">
        <f t="shared" si="89"/>
        <v>18</v>
      </c>
      <c r="U88" s="51">
        <f t="shared" si="90"/>
        <v>80.800000000000011</v>
      </c>
      <c r="V88" s="32">
        <v>168</v>
      </c>
      <c r="W88" s="32">
        <v>170</v>
      </c>
      <c r="X88" s="32">
        <v>213</v>
      </c>
      <c r="Y88" s="34">
        <f t="shared" si="91"/>
        <v>237.33333333333334</v>
      </c>
      <c r="Z88" s="46">
        <f t="shared" si="92"/>
        <v>21.099999999999998</v>
      </c>
      <c r="AA88" s="51">
        <f t="shared" si="93"/>
        <v>83.5</v>
      </c>
      <c r="AC88" s="64">
        <f t="shared" si="136"/>
        <v>3.2152805411858339E-2</v>
      </c>
      <c r="AD88" s="56">
        <f t="shared" si="137"/>
        <v>-2.0999999999999998E-2</v>
      </c>
      <c r="AE88" s="56">
        <f t="shared" si="137"/>
        <v>0</v>
      </c>
      <c r="AF88" s="64">
        <f t="shared" si="138"/>
        <v>3.7213386939638021E-2</v>
      </c>
      <c r="AG88" s="56">
        <f t="shared" si="139"/>
        <v>-2.9999999999999982E-2</v>
      </c>
      <c r="AH88" s="56">
        <f t="shared" si="139"/>
        <v>0</v>
      </c>
      <c r="AI88" s="64">
        <f t="shared" si="140"/>
        <v>3.5534141383723523E-2</v>
      </c>
      <c r="AJ88" s="56">
        <f t="shared" si="141"/>
        <v>-3.8000000000000006E-2</v>
      </c>
      <c r="AK88" s="56">
        <f t="shared" si="141"/>
        <v>0</v>
      </c>
      <c r="AL88" s="64">
        <f t="shared" si="142"/>
        <v>3.5114374947244079E-2</v>
      </c>
      <c r="AM88" s="56">
        <f t="shared" si="143"/>
        <v>-4.6000000000000013E-2</v>
      </c>
      <c r="AN88" s="56">
        <f t="shared" si="143"/>
        <v>-3.9999999999999151E-3</v>
      </c>
      <c r="AP88" s="74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P88" s="32">
        <v>171</v>
      </c>
      <c r="BQ88" s="32">
        <v>172</v>
      </c>
      <c r="BR88" s="32">
        <v>192</v>
      </c>
      <c r="BS88" s="34">
        <f t="shared" si="102"/>
        <v>237.14285714285714</v>
      </c>
      <c r="BT88" s="46">
        <f t="shared" si="103"/>
        <v>10.9</v>
      </c>
      <c r="BU88" s="51">
        <f t="shared" si="104"/>
        <v>75.3</v>
      </c>
      <c r="BW88">
        <f t="shared" si="105"/>
        <v>0</v>
      </c>
      <c r="BX88">
        <f t="shared" si="106"/>
        <v>0</v>
      </c>
      <c r="BY88">
        <f t="shared" si="107"/>
        <v>237.14285714285714</v>
      </c>
    </row>
    <row r="89" spans="2:77" x14ac:dyDescent="0.4">
      <c r="B89" s="1274">
        <v>7</v>
      </c>
      <c r="C89" s="17" t="s">
        <v>223</v>
      </c>
      <c r="D89" s="22">
        <v>174</v>
      </c>
      <c r="E89" s="22">
        <v>171</v>
      </c>
      <c r="F89" s="22">
        <v>191</v>
      </c>
      <c r="G89" s="28">
        <f t="shared" si="82"/>
        <v>249</v>
      </c>
      <c r="H89" s="47">
        <f t="shared" si="83"/>
        <v>10.5</v>
      </c>
      <c r="I89" s="52">
        <f t="shared" si="84"/>
        <v>74.900000000000006</v>
      </c>
      <c r="J89" s="22">
        <v>175</v>
      </c>
      <c r="K89" s="22">
        <v>170</v>
      </c>
      <c r="L89" s="22">
        <v>198</v>
      </c>
      <c r="M89" s="28">
        <f t="shared" si="85"/>
        <v>250.71428571428572</v>
      </c>
      <c r="N89" s="47">
        <f t="shared" si="86"/>
        <v>14.099999999999998</v>
      </c>
      <c r="O89" s="52">
        <f t="shared" si="87"/>
        <v>77.600000000000009</v>
      </c>
      <c r="P89" s="22">
        <v>175</v>
      </c>
      <c r="Q89" s="22">
        <v>169</v>
      </c>
      <c r="R89" s="22">
        <v>204</v>
      </c>
      <c r="S89" s="28">
        <f t="shared" si="88"/>
        <v>250.28571428571428</v>
      </c>
      <c r="T89" s="47">
        <f t="shared" si="89"/>
        <v>17.2</v>
      </c>
      <c r="U89" s="52">
        <f t="shared" si="90"/>
        <v>80</v>
      </c>
      <c r="V89" s="22">
        <v>175</v>
      </c>
      <c r="W89" s="22">
        <v>168</v>
      </c>
      <c r="X89" s="22">
        <v>211</v>
      </c>
      <c r="Y89" s="28">
        <f t="shared" si="91"/>
        <v>249.76744186046511</v>
      </c>
      <c r="Z89" s="47">
        <f t="shared" si="92"/>
        <v>20.399999999999999</v>
      </c>
      <c r="AA89" s="52">
        <f t="shared" si="93"/>
        <v>82.699999999999989</v>
      </c>
      <c r="AC89" s="65">
        <f t="shared" si="136"/>
        <v>3.3028253083963399E-2</v>
      </c>
      <c r="AD89" s="57">
        <f t="shared" si="137"/>
        <v>-4.0000000000000036E-3</v>
      </c>
      <c r="AE89" s="57">
        <f t="shared" si="137"/>
        <v>-3.9999999999999151E-3</v>
      </c>
      <c r="AF89" s="65">
        <f t="shared" si="138"/>
        <v>3.5607942149100527E-2</v>
      </c>
      <c r="AG89" s="57">
        <f t="shared" si="139"/>
        <v>-5.0000000000000175E-3</v>
      </c>
      <c r="AH89" s="57">
        <f t="shared" si="139"/>
        <v>-3.9999999999999151E-3</v>
      </c>
      <c r="AI89" s="65">
        <f t="shared" si="140"/>
        <v>3.768511846506277E-2</v>
      </c>
      <c r="AJ89" s="57">
        <f t="shared" si="141"/>
        <v>-8.0000000000000071E-3</v>
      </c>
      <c r="AK89" s="57">
        <f t="shared" si="141"/>
        <v>-8.0000000000001129E-3</v>
      </c>
      <c r="AL89" s="65">
        <f t="shared" si="142"/>
        <v>3.463539979702443E-2</v>
      </c>
      <c r="AM89" s="57">
        <f t="shared" si="143"/>
        <v>-6.9999999999999932E-3</v>
      </c>
      <c r="AN89" s="57">
        <f t="shared" si="143"/>
        <v>-8.0000000000001129E-3</v>
      </c>
      <c r="AP89" s="76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P89" s="22">
        <v>174</v>
      </c>
      <c r="BQ89" s="22">
        <v>171</v>
      </c>
      <c r="BR89" s="22">
        <v>191</v>
      </c>
      <c r="BS89" s="28">
        <f t="shared" si="102"/>
        <v>249</v>
      </c>
      <c r="BT89" s="47">
        <f t="shared" si="103"/>
        <v>10.5</v>
      </c>
      <c r="BU89" s="52">
        <f t="shared" si="104"/>
        <v>74.900000000000006</v>
      </c>
      <c r="BW89">
        <f t="shared" si="105"/>
        <v>0</v>
      </c>
      <c r="BX89">
        <f t="shared" si="106"/>
        <v>0</v>
      </c>
      <c r="BY89">
        <f t="shared" si="107"/>
        <v>249</v>
      </c>
    </row>
    <row r="90" spans="2:77" x14ac:dyDescent="0.4">
      <c r="B90" s="1275">
        <v>7</v>
      </c>
      <c r="C90" s="19" t="s">
        <v>222</v>
      </c>
      <c r="D90" s="31">
        <v>177</v>
      </c>
      <c r="E90" s="31">
        <v>170</v>
      </c>
      <c r="F90" s="31">
        <v>190</v>
      </c>
      <c r="G90" s="33">
        <f t="shared" si="82"/>
        <v>261</v>
      </c>
      <c r="H90" s="45">
        <f t="shared" si="83"/>
        <v>10.5</v>
      </c>
      <c r="I90" s="50">
        <f t="shared" si="84"/>
        <v>74.5</v>
      </c>
      <c r="J90" s="31">
        <v>179</v>
      </c>
      <c r="K90" s="31">
        <v>169</v>
      </c>
      <c r="L90" s="31">
        <v>196</v>
      </c>
      <c r="M90" s="33">
        <f t="shared" si="85"/>
        <v>262.22222222222223</v>
      </c>
      <c r="N90" s="45">
        <f t="shared" si="86"/>
        <v>13.8</v>
      </c>
      <c r="O90" s="50">
        <f t="shared" si="87"/>
        <v>76.900000000000006</v>
      </c>
      <c r="P90" s="31">
        <v>181</v>
      </c>
      <c r="Q90" s="31">
        <v>168</v>
      </c>
      <c r="R90" s="31">
        <v>202</v>
      </c>
      <c r="S90" s="33">
        <f t="shared" si="88"/>
        <v>262.94117647058823</v>
      </c>
      <c r="T90" s="45">
        <f t="shared" si="89"/>
        <v>16.8</v>
      </c>
      <c r="U90" s="50">
        <f t="shared" si="90"/>
        <v>79.2</v>
      </c>
      <c r="V90" s="31">
        <v>182</v>
      </c>
      <c r="W90" s="31">
        <v>166</v>
      </c>
      <c r="X90" s="31">
        <v>208</v>
      </c>
      <c r="Y90" s="33">
        <f t="shared" si="91"/>
        <v>262.85714285714283</v>
      </c>
      <c r="Z90" s="45">
        <f t="shared" si="92"/>
        <v>20.200000000000003</v>
      </c>
      <c r="AA90" s="50">
        <f t="shared" si="93"/>
        <v>81.599999999999994</v>
      </c>
      <c r="AC90" s="63">
        <f t="shared" si="136"/>
        <v>3.3426183844011144E-2</v>
      </c>
      <c r="AD90" s="55">
        <f t="shared" si="137"/>
        <v>0</v>
      </c>
      <c r="AE90" s="55">
        <f t="shared" si="137"/>
        <v>-4.0000000000000565E-3</v>
      </c>
      <c r="AF90" s="63">
        <f t="shared" si="138"/>
        <v>3.2055533448291103E-2</v>
      </c>
      <c r="AG90" s="55">
        <f t="shared" si="139"/>
        <v>-2.9999999999999714E-3</v>
      </c>
      <c r="AH90" s="55">
        <f t="shared" si="139"/>
        <v>-7.0000000000000288E-3</v>
      </c>
      <c r="AI90" s="63">
        <f t="shared" si="140"/>
        <v>3.5251983801877308E-2</v>
      </c>
      <c r="AJ90" s="55">
        <f t="shared" si="141"/>
        <v>-3.9999999999999862E-3</v>
      </c>
      <c r="AK90" s="55">
        <f t="shared" si="141"/>
        <v>-7.9999999999999724E-3</v>
      </c>
      <c r="AL90" s="63">
        <f t="shared" si="142"/>
        <v>3.6461562664840449E-2</v>
      </c>
      <c r="AM90" s="55">
        <f t="shared" si="143"/>
        <v>-1.9999999999999575E-3</v>
      </c>
      <c r="AN90" s="55">
        <f t="shared" si="143"/>
        <v>-1.0999999999999944E-2</v>
      </c>
      <c r="AP90" s="72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P90" s="31">
        <v>177</v>
      </c>
      <c r="BQ90" s="31">
        <v>170</v>
      </c>
      <c r="BR90" s="31">
        <v>190</v>
      </c>
      <c r="BS90" s="33">
        <f t="shared" si="102"/>
        <v>261</v>
      </c>
      <c r="BT90" s="45">
        <f t="shared" si="103"/>
        <v>10.5</v>
      </c>
      <c r="BU90" s="50">
        <f t="shared" si="104"/>
        <v>74.5</v>
      </c>
      <c r="BW90">
        <f t="shared" si="105"/>
        <v>0</v>
      </c>
      <c r="BX90">
        <f t="shared" si="106"/>
        <v>0</v>
      </c>
      <c r="BY90">
        <f t="shared" si="107"/>
        <v>261</v>
      </c>
    </row>
    <row r="91" spans="2:77" x14ac:dyDescent="0.4">
      <c r="B91" s="1275">
        <v>7</v>
      </c>
      <c r="C91" s="19" t="s">
        <v>221</v>
      </c>
      <c r="D91" s="31">
        <v>180</v>
      </c>
      <c r="E91" s="31">
        <v>169</v>
      </c>
      <c r="F91" s="31">
        <v>188</v>
      </c>
      <c r="G91" s="33">
        <f t="shared" si="82"/>
        <v>274.73684210526318</v>
      </c>
      <c r="H91" s="45">
        <f t="shared" si="83"/>
        <v>10.100000000000001</v>
      </c>
      <c r="I91" s="50">
        <f t="shared" si="84"/>
        <v>73.7</v>
      </c>
      <c r="J91" s="31">
        <v>183</v>
      </c>
      <c r="K91" s="31">
        <v>168</v>
      </c>
      <c r="L91" s="31">
        <v>194</v>
      </c>
      <c r="M91" s="33">
        <f t="shared" si="85"/>
        <v>274.61538461538464</v>
      </c>
      <c r="N91" s="45">
        <f t="shared" si="86"/>
        <v>13.4</v>
      </c>
      <c r="O91" s="50">
        <f t="shared" si="87"/>
        <v>76.099999999999994</v>
      </c>
      <c r="P91" s="31">
        <v>185</v>
      </c>
      <c r="Q91" s="31">
        <v>166</v>
      </c>
      <c r="R91" s="31">
        <v>199</v>
      </c>
      <c r="S91" s="33">
        <f t="shared" si="88"/>
        <v>274.54545454545456</v>
      </c>
      <c r="T91" s="45">
        <f t="shared" si="89"/>
        <v>16.600000000000001</v>
      </c>
      <c r="U91" s="50">
        <f t="shared" si="90"/>
        <v>78</v>
      </c>
      <c r="V91" s="31">
        <v>188</v>
      </c>
      <c r="W91" s="31">
        <v>165</v>
      </c>
      <c r="X91" s="31">
        <v>205</v>
      </c>
      <c r="Y91" s="33">
        <f t="shared" si="91"/>
        <v>274.5</v>
      </c>
      <c r="Z91" s="45">
        <f t="shared" si="92"/>
        <v>19.5</v>
      </c>
      <c r="AA91" s="50">
        <f t="shared" si="93"/>
        <v>80.400000000000006</v>
      </c>
      <c r="AC91" s="63">
        <f t="shared" si="136"/>
        <v>3.8264184137223337E-2</v>
      </c>
      <c r="AD91" s="55">
        <f t="shared" si="137"/>
        <v>-3.9999999999999862E-3</v>
      </c>
      <c r="AE91" s="55">
        <f t="shared" si="137"/>
        <v>-7.9999999999999724E-3</v>
      </c>
      <c r="AF91" s="63">
        <f t="shared" si="138"/>
        <v>3.4521343713544324E-2</v>
      </c>
      <c r="AG91" s="55">
        <f t="shared" si="139"/>
        <v>-4.0000000000000036E-3</v>
      </c>
      <c r="AH91" s="55">
        <f t="shared" si="139"/>
        <v>-8.0000000000001129E-3</v>
      </c>
      <c r="AI91" s="63">
        <f t="shared" si="140"/>
        <v>3.2323894358959132E-2</v>
      </c>
      <c r="AJ91" s="55">
        <f t="shared" si="141"/>
        <v>-1.9999999999999931E-3</v>
      </c>
      <c r="AK91" s="55">
        <f t="shared" si="141"/>
        <v>-1.2000000000000028E-2</v>
      </c>
      <c r="AL91" s="63">
        <f t="shared" si="142"/>
        <v>3.2431356943891827E-2</v>
      </c>
      <c r="AM91" s="55">
        <f t="shared" si="143"/>
        <v>-7.0000000000000288E-3</v>
      </c>
      <c r="AN91" s="55">
        <f t="shared" si="143"/>
        <v>-1.1999999999999886E-2</v>
      </c>
      <c r="AP91" s="72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P91" s="31">
        <v>180</v>
      </c>
      <c r="BQ91" s="31">
        <v>169</v>
      </c>
      <c r="BR91" s="31">
        <v>188</v>
      </c>
      <c r="BS91" s="33">
        <f t="shared" si="102"/>
        <v>274.73684210526318</v>
      </c>
      <c r="BT91" s="45">
        <f t="shared" si="103"/>
        <v>10.100000000000001</v>
      </c>
      <c r="BU91" s="50">
        <f t="shared" si="104"/>
        <v>73.7</v>
      </c>
      <c r="BW91">
        <f t="shared" si="105"/>
        <v>0</v>
      </c>
      <c r="BX91">
        <f t="shared" si="106"/>
        <v>0</v>
      </c>
      <c r="BY91">
        <f t="shared" si="107"/>
        <v>274.73684210526318</v>
      </c>
    </row>
    <row r="92" spans="2:77" ht="18" thickBot="1" x14ac:dyDescent="0.45">
      <c r="B92" s="1276">
        <v>7</v>
      </c>
      <c r="C92" s="41" t="s">
        <v>220</v>
      </c>
      <c r="D92" s="42">
        <v>184</v>
      </c>
      <c r="E92" s="42">
        <v>169</v>
      </c>
      <c r="F92" s="42">
        <v>185</v>
      </c>
      <c r="G92" s="43">
        <f t="shared" si="82"/>
        <v>296.25</v>
      </c>
      <c r="H92" s="48">
        <f t="shared" si="83"/>
        <v>8.6</v>
      </c>
      <c r="I92" s="53">
        <f t="shared" si="84"/>
        <v>72.5</v>
      </c>
      <c r="J92" s="42">
        <v>188</v>
      </c>
      <c r="K92" s="42">
        <v>167</v>
      </c>
      <c r="L92" s="42">
        <v>190</v>
      </c>
      <c r="M92" s="43">
        <f t="shared" si="85"/>
        <v>294.78260869565219</v>
      </c>
      <c r="N92" s="48">
        <f t="shared" si="86"/>
        <v>12.1</v>
      </c>
      <c r="O92" s="53">
        <f t="shared" si="87"/>
        <v>74.5</v>
      </c>
      <c r="P92" s="42">
        <v>192</v>
      </c>
      <c r="Q92" s="42">
        <v>164</v>
      </c>
      <c r="R92" s="42">
        <v>194</v>
      </c>
      <c r="S92" s="43">
        <f t="shared" si="88"/>
        <v>296</v>
      </c>
      <c r="T92" s="48">
        <f t="shared" si="89"/>
        <v>15.5</v>
      </c>
      <c r="U92" s="53">
        <f t="shared" si="90"/>
        <v>76.099999999999994</v>
      </c>
      <c r="V92" s="42">
        <v>196</v>
      </c>
      <c r="W92" s="42">
        <v>162</v>
      </c>
      <c r="X92" s="42">
        <v>199</v>
      </c>
      <c r="Y92" s="43">
        <f t="shared" si="91"/>
        <v>295.13513513513516</v>
      </c>
      <c r="Z92" s="48">
        <f t="shared" si="92"/>
        <v>18.600000000000001</v>
      </c>
      <c r="AA92" s="53">
        <f t="shared" si="93"/>
        <v>78</v>
      </c>
      <c r="AC92" s="67">
        <f t="shared" si="136"/>
        <v>5.9925230904559389E-2</v>
      </c>
      <c r="AD92" s="68">
        <f t="shared" si="137"/>
        <v>-1.5000000000000019E-2</v>
      </c>
      <c r="AE92" s="68">
        <f t="shared" si="137"/>
        <v>-1.2000000000000028E-2</v>
      </c>
      <c r="AF92" s="67">
        <f t="shared" si="138"/>
        <v>5.6176111644199292E-2</v>
      </c>
      <c r="AG92" s="68">
        <f t="shared" si="139"/>
        <v>-1.3000000000000006E-2</v>
      </c>
      <c r="AH92" s="68">
        <f t="shared" si="139"/>
        <v>-1.5999999999999945E-2</v>
      </c>
      <c r="AI92" s="67">
        <f t="shared" si="140"/>
        <v>5.9761965054444123E-2</v>
      </c>
      <c r="AJ92" s="68">
        <f t="shared" si="141"/>
        <v>-1.1000000000000015E-2</v>
      </c>
      <c r="AK92" s="68">
        <f t="shared" si="141"/>
        <v>-1.9000000000000059E-2</v>
      </c>
      <c r="AL92" s="67">
        <f t="shared" si="142"/>
        <v>5.7479485056086792E-2</v>
      </c>
      <c r="AM92" s="68">
        <f t="shared" si="143"/>
        <v>-8.9999999999999854E-3</v>
      </c>
      <c r="AN92" s="68">
        <f t="shared" si="143"/>
        <v>-2.4000000000000056E-2</v>
      </c>
      <c r="AP92" s="81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P92" s="42">
        <v>187</v>
      </c>
      <c r="BQ92" s="42">
        <v>168</v>
      </c>
      <c r="BR92" s="42">
        <v>183</v>
      </c>
      <c r="BS92" s="43">
        <f t="shared" si="102"/>
        <v>-47.368421052631582</v>
      </c>
      <c r="BT92" s="48">
        <f t="shared" si="103"/>
        <v>10.199999999999999</v>
      </c>
      <c r="BU92" s="53">
        <f t="shared" si="104"/>
        <v>73.3</v>
      </c>
      <c r="BW92">
        <f t="shared" si="105"/>
        <v>-47.368421052631582</v>
      </c>
      <c r="BX92">
        <f t="shared" si="106"/>
        <v>0</v>
      </c>
      <c r="BY92">
        <f t="shared" si="107"/>
        <v>0</v>
      </c>
    </row>
    <row r="93" spans="2:77" x14ac:dyDescent="0.4">
      <c r="B93" s="1277">
        <v>6</v>
      </c>
      <c r="C93" s="38" t="s">
        <v>233</v>
      </c>
      <c r="D93" s="39">
        <v>113</v>
      </c>
      <c r="E93" s="39">
        <v>154</v>
      </c>
      <c r="F93" s="39">
        <v>158</v>
      </c>
      <c r="G93" s="40">
        <f t="shared" si="82"/>
        <v>185.33333333333334</v>
      </c>
      <c r="H93" s="44">
        <f t="shared" si="83"/>
        <v>28.499999999999996</v>
      </c>
      <c r="I93" s="49">
        <f t="shared" si="84"/>
        <v>62</v>
      </c>
      <c r="J93" s="39">
        <v>100</v>
      </c>
      <c r="K93" s="39">
        <v>157</v>
      </c>
      <c r="L93" s="39">
        <v>162</v>
      </c>
      <c r="M93" s="40">
        <f t="shared" si="85"/>
        <v>184.83870967741936</v>
      </c>
      <c r="N93" s="44">
        <f t="shared" si="86"/>
        <v>38.299999999999997</v>
      </c>
      <c r="O93" s="49">
        <f t="shared" si="87"/>
        <v>63.5</v>
      </c>
      <c r="P93" s="39">
        <v>81</v>
      </c>
      <c r="Q93" s="39">
        <v>159</v>
      </c>
      <c r="R93" s="39">
        <v>166</v>
      </c>
      <c r="S93" s="40">
        <f t="shared" si="88"/>
        <v>184.94117647058823</v>
      </c>
      <c r="T93" s="44">
        <f t="shared" si="89"/>
        <v>51.2</v>
      </c>
      <c r="U93" s="49">
        <f t="shared" si="90"/>
        <v>65.100000000000009</v>
      </c>
      <c r="V93" s="39">
        <v>62</v>
      </c>
      <c r="W93" s="39">
        <v>161</v>
      </c>
      <c r="X93" s="39">
        <v>170</v>
      </c>
      <c r="Y93" s="40">
        <f t="shared" si="91"/>
        <v>185</v>
      </c>
      <c r="Z93" s="44">
        <f t="shared" si="92"/>
        <v>63.5</v>
      </c>
      <c r="AA93" s="49">
        <f t="shared" si="93"/>
        <v>66.7</v>
      </c>
      <c r="AC93" s="61">
        <f t="shared" ref="AC93:AC99" si="144">(G93-G94)/359</f>
        <v>-7.4280408542246722E-3</v>
      </c>
      <c r="AD93" s="62">
        <f t="shared" ref="AD93:AE99" si="145">(H93-H94)/100</f>
        <v>3.9999999999999506E-3</v>
      </c>
      <c r="AE93" s="62">
        <f t="shared" si="145"/>
        <v>-7.0000000000000288E-3</v>
      </c>
      <c r="AF93" s="61">
        <f t="shared" ref="AF93:AF99" si="146">(M93-M94)/359</f>
        <v>-1.0782639949681023E-2</v>
      </c>
      <c r="AG93" s="62">
        <f t="shared" ref="AG93:AH99" si="147">(N93-N94)/100</f>
        <v>6.9999999999999576E-3</v>
      </c>
      <c r="AH93" s="62">
        <f t="shared" si="147"/>
        <v>-1.2000000000000028E-2</v>
      </c>
      <c r="AI93" s="61">
        <f t="shared" ref="AI93:AI99" si="148">(S93-S94)/359</f>
        <v>-9.8312305423562223E-3</v>
      </c>
      <c r="AJ93" s="62">
        <f t="shared" ref="AJ93:AK99" si="149">(T93-T94)/100</f>
        <v>1.2000000000000028E-2</v>
      </c>
      <c r="AK93" s="62">
        <f t="shared" si="149"/>
        <v>-1.5999999999999945E-2</v>
      </c>
      <c r="AL93" s="61">
        <f t="shared" ref="AL93:AL99" si="150">(Y93-Y94)/359</f>
        <v>-9.2850510677808997E-3</v>
      </c>
      <c r="AM93" s="62">
        <f t="shared" ref="AM93:AN99" si="151">(Z93-Z94)/100</f>
        <v>1.7999999999999971E-2</v>
      </c>
      <c r="AN93" s="62">
        <f t="shared" si="151"/>
        <v>-1.9000000000000059E-2</v>
      </c>
      <c r="AP93" s="69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P93" s="39">
        <v>113</v>
      </c>
      <c r="BQ93" s="39">
        <v>154</v>
      </c>
      <c r="BR93" s="39">
        <v>158</v>
      </c>
      <c r="BS93" s="40">
        <f t="shared" si="102"/>
        <v>185.33333333333334</v>
      </c>
      <c r="BT93" s="44">
        <f t="shared" si="103"/>
        <v>28.499999999999996</v>
      </c>
      <c r="BU93" s="49">
        <f t="shared" si="104"/>
        <v>62</v>
      </c>
      <c r="BW93">
        <f t="shared" si="105"/>
        <v>0</v>
      </c>
      <c r="BX93">
        <f t="shared" si="106"/>
        <v>0</v>
      </c>
      <c r="BY93">
        <f t="shared" si="107"/>
        <v>185.33333333333334</v>
      </c>
    </row>
    <row r="94" spans="2:77" x14ac:dyDescent="0.4">
      <c r="B94" s="1275">
        <v>6</v>
      </c>
      <c r="C94" s="19" t="s">
        <v>232</v>
      </c>
      <c r="D94" s="31">
        <v>115</v>
      </c>
      <c r="E94" s="31">
        <v>154</v>
      </c>
      <c r="F94" s="31">
        <v>160</v>
      </c>
      <c r="G94" s="33">
        <f t="shared" si="82"/>
        <v>188</v>
      </c>
      <c r="H94" s="45">
        <f t="shared" si="83"/>
        <v>28.1</v>
      </c>
      <c r="I94" s="50">
        <f t="shared" si="84"/>
        <v>62.7</v>
      </c>
      <c r="J94" s="31">
        <v>103</v>
      </c>
      <c r="K94" s="31">
        <v>156</v>
      </c>
      <c r="L94" s="31">
        <v>165</v>
      </c>
      <c r="M94" s="33">
        <f t="shared" si="85"/>
        <v>188.70967741935485</v>
      </c>
      <c r="N94" s="45">
        <f t="shared" si="86"/>
        <v>37.6</v>
      </c>
      <c r="O94" s="50">
        <f t="shared" si="87"/>
        <v>64.7</v>
      </c>
      <c r="P94" s="31">
        <v>85</v>
      </c>
      <c r="Q94" s="31">
        <v>158</v>
      </c>
      <c r="R94" s="31">
        <v>170</v>
      </c>
      <c r="S94" s="33">
        <f t="shared" si="88"/>
        <v>188.47058823529412</v>
      </c>
      <c r="T94" s="45">
        <f t="shared" si="89"/>
        <v>50</v>
      </c>
      <c r="U94" s="50">
        <f t="shared" si="90"/>
        <v>66.7</v>
      </c>
      <c r="V94" s="31">
        <v>67</v>
      </c>
      <c r="W94" s="31">
        <v>160</v>
      </c>
      <c r="X94" s="31">
        <v>175</v>
      </c>
      <c r="Y94" s="33">
        <f t="shared" si="91"/>
        <v>188.33333333333334</v>
      </c>
      <c r="Z94" s="45">
        <f t="shared" si="92"/>
        <v>61.7</v>
      </c>
      <c r="AA94" s="50">
        <f t="shared" si="93"/>
        <v>68.600000000000009</v>
      </c>
      <c r="AC94" s="63">
        <f t="shared" si="144"/>
        <v>-1.1901747277791868E-2</v>
      </c>
      <c r="AD94" s="55">
        <f t="shared" si="145"/>
        <v>8.9999999999999854E-3</v>
      </c>
      <c r="AE94" s="55">
        <f t="shared" si="145"/>
        <v>-7.9999999999999724E-3</v>
      </c>
      <c r="AF94" s="63">
        <f t="shared" si="146"/>
        <v>-9.1652439572288379E-3</v>
      </c>
      <c r="AG94" s="55">
        <f t="shared" si="147"/>
        <v>1.7000000000000029E-2</v>
      </c>
      <c r="AH94" s="55">
        <f t="shared" si="147"/>
        <v>-7.9999999999999724E-3</v>
      </c>
      <c r="AI94" s="63">
        <f t="shared" si="148"/>
        <v>-9.0159577656730525E-3</v>
      </c>
      <c r="AJ94" s="55">
        <f t="shared" si="149"/>
        <v>2.6000000000000013E-2</v>
      </c>
      <c r="AK94" s="55">
        <f t="shared" si="149"/>
        <v>-1.1000000000000086E-2</v>
      </c>
      <c r="AL94" s="63">
        <f t="shared" si="150"/>
        <v>0.18228904475842092</v>
      </c>
      <c r="AM94" s="55">
        <f t="shared" si="151"/>
        <v>9.2000000000000026E-2</v>
      </c>
      <c r="AN94" s="55">
        <f t="shared" si="151"/>
        <v>6.6000000000000086E-2</v>
      </c>
      <c r="AP94" s="72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P94" s="31">
        <v>115</v>
      </c>
      <c r="BQ94" s="31">
        <v>154</v>
      </c>
      <c r="BR94" s="31">
        <v>160</v>
      </c>
      <c r="BS94" s="33">
        <f t="shared" si="102"/>
        <v>188</v>
      </c>
      <c r="BT94" s="45">
        <f t="shared" si="103"/>
        <v>28.1</v>
      </c>
      <c r="BU94" s="50">
        <f t="shared" si="104"/>
        <v>62.7</v>
      </c>
      <c r="BW94">
        <f t="shared" si="105"/>
        <v>0</v>
      </c>
      <c r="BX94">
        <f t="shared" si="106"/>
        <v>0</v>
      </c>
      <c r="BY94">
        <f t="shared" si="107"/>
        <v>188</v>
      </c>
    </row>
    <row r="95" spans="2:77" x14ac:dyDescent="0.4">
      <c r="B95" s="1275">
        <v>6</v>
      </c>
      <c r="C95" s="19" t="s">
        <v>231</v>
      </c>
      <c r="D95" s="31">
        <v>118</v>
      </c>
      <c r="E95" s="31">
        <v>153</v>
      </c>
      <c r="F95" s="31">
        <v>162</v>
      </c>
      <c r="G95" s="33">
        <f t="shared" si="82"/>
        <v>192.27272727272728</v>
      </c>
      <c r="H95" s="45">
        <f t="shared" si="83"/>
        <v>27.200000000000003</v>
      </c>
      <c r="I95" s="50">
        <f t="shared" si="84"/>
        <v>63.5</v>
      </c>
      <c r="J95" s="31">
        <v>107</v>
      </c>
      <c r="K95" s="31">
        <v>155</v>
      </c>
      <c r="L95" s="31">
        <v>167</v>
      </c>
      <c r="M95" s="33">
        <f t="shared" si="85"/>
        <v>192</v>
      </c>
      <c r="N95" s="45">
        <f t="shared" si="86"/>
        <v>35.9</v>
      </c>
      <c r="O95" s="50">
        <f t="shared" si="87"/>
        <v>65.5</v>
      </c>
      <c r="P95" s="31">
        <v>91</v>
      </c>
      <c r="Q95" s="31">
        <v>157</v>
      </c>
      <c r="R95" s="31">
        <v>173</v>
      </c>
      <c r="S95" s="33">
        <f t="shared" si="88"/>
        <v>191.70731707317074</v>
      </c>
      <c r="T95" s="45">
        <f t="shared" si="89"/>
        <v>47.4</v>
      </c>
      <c r="U95" s="50">
        <f t="shared" si="90"/>
        <v>67.800000000000011</v>
      </c>
      <c r="V95" s="31">
        <v>75</v>
      </c>
      <c r="W95" s="31">
        <v>158</v>
      </c>
      <c r="X95" s="31">
        <v>79</v>
      </c>
      <c r="Y95" s="33">
        <f t="shared" si="91"/>
        <v>122.89156626506023</v>
      </c>
      <c r="Z95" s="45">
        <f t="shared" si="92"/>
        <v>52.5</v>
      </c>
      <c r="AA95" s="50">
        <f t="shared" si="93"/>
        <v>62</v>
      </c>
      <c r="AC95" s="63">
        <f t="shared" si="144"/>
        <v>-9.5865137647867457E-3</v>
      </c>
      <c r="AD95" s="55">
        <f t="shared" si="145"/>
        <v>1.4000000000000021E-2</v>
      </c>
      <c r="AE95" s="55">
        <f t="shared" si="145"/>
        <v>-3.9999999999999862E-3</v>
      </c>
      <c r="AF95" s="63">
        <f t="shared" si="146"/>
        <v>-9.7973297473825868E-3</v>
      </c>
      <c r="AG95" s="55">
        <f t="shared" si="147"/>
        <v>1.5999999999999945E-2</v>
      </c>
      <c r="AH95" s="55">
        <f t="shared" si="147"/>
        <v>-7.9999999999999724E-3</v>
      </c>
      <c r="AI95" s="63">
        <f t="shared" si="148"/>
        <v>-1.2385874876533198E-2</v>
      </c>
      <c r="AJ95" s="55">
        <f t="shared" si="149"/>
        <v>3.1000000000000014E-2</v>
      </c>
      <c r="AK95" s="55">
        <f t="shared" si="149"/>
        <v>-1.1999999999999886E-2</v>
      </c>
      <c r="AL95" s="63">
        <f t="shared" si="150"/>
        <v>-0.2017118556655135</v>
      </c>
      <c r="AM95" s="55">
        <f t="shared" si="151"/>
        <v>-1.3000000000000043E-2</v>
      </c>
      <c r="AN95" s="55">
        <f t="shared" si="151"/>
        <v>-9.3999999999999917E-2</v>
      </c>
      <c r="AP95" s="72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P95" s="31">
        <v>118</v>
      </c>
      <c r="BQ95" s="31">
        <v>153</v>
      </c>
      <c r="BR95" s="31">
        <v>162</v>
      </c>
      <c r="BS95" s="33">
        <f t="shared" si="102"/>
        <v>192.27272727272728</v>
      </c>
      <c r="BT95" s="45">
        <f t="shared" si="103"/>
        <v>27.200000000000003</v>
      </c>
      <c r="BU95" s="50">
        <f t="shared" si="104"/>
        <v>63.5</v>
      </c>
      <c r="BW95">
        <f t="shared" si="105"/>
        <v>0</v>
      </c>
      <c r="BX95">
        <f t="shared" si="106"/>
        <v>0</v>
      </c>
      <c r="BY95">
        <f t="shared" si="107"/>
        <v>192.27272727272728</v>
      </c>
    </row>
    <row r="96" spans="2:77" x14ac:dyDescent="0.4">
      <c r="B96" s="1275">
        <v>6</v>
      </c>
      <c r="C96" s="19" t="s">
        <v>230</v>
      </c>
      <c r="D96" s="31">
        <v>121</v>
      </c>
      <c r="E96" s="31">
        <v>152</v>
      </c>
      <c r="F96" s="31">
        <v>163</v>
      </c>
      <c r="G96" s="33">
        <f t="shared" si="82"/>
        <v>195.71428571428572</v>
      </c>
      <c r="H96" s="45">
        <f t="shared" si="83"/>
        <v>25.8</v>
      </c>
      <c r="I96" s="50">
        <f t="shared" si="84"/>
        <v>63.9</v>
      </c>
      <c r="J96" s="31">
        <v>111</v>
      </c>
      <c r="K96" s="31">
        <v>154</v>
      </c>
      <c r="L96" s="31">
        <v>169</v>
      </c>
      <c r="M96" s="33">
        <f t="shared" si="85"/>
        <v>195.51724137931035</v>
      </c>
      <c r="N96" s="45">
        <f t="shared" si="86"/>
        <v>34.300000000000004</v>
      </c>
      <c r="O96" s="50">
        <f t="shared" si="87"/>
        <v>66.3</v>
      </c>
      <c r="P96" s="31">
        <v>98</v>
      </c>
      <c r="Q96" s="31">
        <v>155</v>
      </c>
      <c r="R96" s="31">
        <v>176</v>
      </c>
      <c r="S96" s="33">
        <f t="shared" si="88"/>
        <v>196.15384615384616</v>
      </c>
      <c r="T96" s="45">
        <f t="shared" si="89"/>
        <v>44.3</v>
      </c>
      <c r="U96" s="50">
        <f t="shared" si="90"/>
        <v>69</v>
      </c>
      <c r="V96" s="31">
        <v>84</v>
      </c>
      <c r="W96" s="31">
        <v>157</v>
      </c>
      <c r="X96" s="31">
        <v>182</v>
      </c>
      <c r="Y96" s="33">
        <f t="shared" si="91"/>
        <v>195.30612244897958</v>
      </c>
      <c r="Z96" s="45">
        <f t="shared" si="92"/>
        <v>53.800000000000004</v>
      </c>
      <c r="AA96" s="50">
        <f t="shared" si="93"/>
        <v>71.399999999999991</v>
      </c>
      <c r="AC96" s="63">
        <f t="shared" si="144"/>
        <v>-1.1937922801432528E-2</v>
      </c>
      <c r="AD96" s="55">
        <f t="shared" si="145"/>
        <v>2.0000000000000035E-2</v>
      </c>
      <c r="AE96" s="55">
        <f t="shared" si="145"/>
        <v>-3.9999999999999862E-3</v>
      </c>
      <c r="AF96" s="63">
        <f t="shared" si="146"/>
        <v>-1.4512622139170948E-2</v>
      </c>
      <c r="AG96" s="55">
        <f t="shared" si="147"/>
        <v>2.1000000000000015E-2</v>
      </c>
      <c r="AH96" s="55">
        <f t="shared" si="147"/>
        <v>-8.0000000000001129E-3</v>
      </c>
      <c r="AI96" s="63">
        <f t="shared" si="148"/>
        <v>-9.9503655805407275E-3</v>
      </c>
      <c r="AJ96" s="55">
        <f t="shared" si="149"/>
        <v>3.2999999999999974E-2</v>
      </c>
      <c r="AK96" s="55">
        <f t="shared" si="149"/>
        <v>-7.9999999999999724E-3</v>
      </c>
      <c r="AL96" s="63">
        <f t="shared" si="150"/>
        <v>-1.12178576165843E-2</v>
      </c>
      <c r="AM96" s="55">
        <f t="shared" si="151"/>
        <v>4.9000000000000057E-2</v>
      </c>
      <c r="AN96" s="55">
        <f t="shared" si="151"/>
        <v>-8.0000000000001129E-3</v>
      </c>
      <c r="AP96" s="72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P96" s="31">
        <v>121</v>
      </c>
      <c r="BQ96" s="31">
        <v>152</v>
      </c>
      <c r="BR96" s="31">
        <v>163</v>
      </c>
      <c r="BS96" s="33">
        <f t="shared" si="102"/>
        <v>195.71428571428572</v>
      </c>
      <c r="BT96" s="45">
        <f t="shared" si="103"/>
        <v>25.8</v>
      </c>
      <c r="BU96" s="50">
        <f t="shared" si="104"/>
        <v>63.9</v>
      </c>
      <c r="BW96">
        <f t="shared" si="105"/>
        <v>0</v>
      </c>
      <c r="BX96">
        <f t="shared" si="106"/>
        <v>0</v>
      </c>
      <c r="BY96">
        <f t="shared" si="107"/>
        <v>195.71428571428572</v>
      </c>
    </row>
    <row r="97" spans="2:77" x14ac:dyDescent="0.4">
      <c r="B97" s="1278">
        <v>6</v>
      </c>
      <c r="C97" s="21" t="s">
        <v>229</v>
      </c>
      <c r="D97" s="32">
        <v>125</v>
      </c>
      <c r="E97" s="32">
        <v>151</v>
      </c>
      <c r="F97" s="32">
        <v>164</v>
      </c>
      <c r="G97" s="34">
        <f t="shared" ref="G97:G120" si="152">IF(MAX(D97,E97,F97)=D97,60*(E97-F97)/(MAX(D97,E97,F97)-MIN(D97,E97,F97)),IF(MAX(D97,E97,F97)=E97,(120+(60*(F97-D97)/(MAX(D97,E97,F97)-MIN(D97,E97,F97)))),IF(MAX(D97,E97,F97)=F97,(240+(60*(D97-E97)/(MAX(D97,E97,F97)-MIN(D97,E97,F97)))),0)))</f>
        <v>200</v>
      </c>
      <c r="H97" s="46">
        <f t="shared" ref="H97:H120" si="153">ROUND((MAX(D97/255, E97/255, F97/255) - MIN(D97/255, E97/255, F97/255))/MAX(D97/255, E97/255, F97/255),3)*100</f>
        <v>23.799999999999997</v>
      </c>
      <c r="I97" s="51">
        <f t="shared" ref="I97:I120" si="154">ROUND(MAX(D97/255, E97/255, F97/255),3)*100</f>
        <v>64.3</v>
      </c>
      <c r="J97" s="32">
        <v>116</v>
      </c>
      <c r="K97" s="32">
        <v>152</v>
      </c>
      <c r="L97" s="32">
        <v>171</v>
      </c>
      <c r="M97" s="34">
        <f t="shared" ref="M97:M120" si="155">IF(MAX(J97,K97,L97)=J97,60*(K97-L97)/(MAX(J97,K97,L97)-MIN(J97,K97,L97)),IF(MAX(J97,K97,L97)=K97,(120+(60*(L97-J97)/(MAX(J97,K97,L97)-MIN(J97,K97,L97)))),IF(MAX(J97,K97,L97)=L97,(240+(60*(J97-K97)/(MAX(J97,K97,L97)-MIN(J97,K97,L97)))),0)))</f>
        <v>200.72727272727272</v>
      </c>
      <c r="N97" s="46">
        <f t="shared" ref="N97:N120" si="156">ROUND((MAX(J97/255, K97/255, L97/255) - MIN(J97/255, K97/255, L97/255))/MAX(J97/255, K97/255, L97/255),3)*100</f>
        <v>32.200000000000003</v>
      </c>
      <c r="O97" s="51">
        <f t="shared" ref="O97:O120" si="157">ROUND(MAX(J97/255, K97/255, L97/255),3)*100</f>
        <v>67.100000000000009</v>
      </c>
      <c r="P97" s="32">
        <v>105</v>
      </c>
      <c r="Q97" s="32">
        <v>154</v>
      </c>
      <c r="R97" s="32">
        <v>178</v>
      </c>
      <c r="S97" s="34">
        <f t="shared" ref="S97:S120" si="158">IF(MAX(P97,Q97,R97)=P97,60*(Q97-R97)/(MAX(P97,Q97,R97)-MIN(P97,Q97,R97)),IF(MAX(P97,Q97,R97)=Q97,(120+(60*(R97-P97)/(MAX(P97,Q97,R97)-MIN(P97,Q97,R97)))),IF(MAX(P97,Q97,R97)=R97,(240+(60*(P97-Q97)/(MAX(P97,Q97,R97)-MIN(P97,Q97,R97)))),0)))</f>
        <v>199.72602739726028</v>
      </c>
      <c r="T97" s="46">
        <f t="shared" ref="T97:T120" si="159">ROUND((MAX(P97/255, Q97/255, R97/255) - MIN(P97/255, Q97/255, R97/255))/MAX(P97/255, Q97/255, R97/255),3)*100</f>
        <v>41</v>
      </c>
      <c r="U97" s="51">
        <f t="shared" ref="U97:U120" si="160">ROUND(MAX(P97/255, Q97/255, R97/255),3)*100</f>
        <v>69.8</v>
      </c>
      <c r="V97" s="32">
        <v>94</v>
      </c>
      <c r="W97" s="32">
        <v>155</v>
      </c>
      <c r="X97" s="32">
        <v>184</v>
      </c>
      <c r="Y97" s="34">
        <f t="shared" ref="Y97:Y120" si="161">IF(MAX(V97,W97,X97)=V97,60*(W97-X97)/(MAX(V97,W97,X97)-MIN(V97,W97,X97)),IF(MAX(V97,W97,X97)=W97,(120+(60*(X97-V97)/(MAX(V97,W97,X97)-MIN(V97,W97,X97)))),IF(MAX(V97,W97,X97)=X97,(240+(60*(V97-W97)/(MAX(V97,W97,X97)-MIN(V97,W97,X97)))),0)))</f>
        <v>199.33333333333334</v>
      </c>
      <c r="Z97" s="46">
        <f t="shared" ref="Z97:Z120" si="162">ROUND((MAX(V97/255, W97/255, X97/255) - MIN(V97/255, W97/255, X97/255))/MAX(V97/255, W97/255, X97/255),3)*100</f>
        <v>48.9</v>
      </c>
      <c r="AA97" s="51">
        <f t="shared" ref="AA97:AA120" si="163">ROUND(MAX(V97/255, W97/255, X97/255),3)*100</f>
        <v>72.2</v>
      </c>
      <c r="AC97" s="64">
        <f t="shared" si="144"/>
        <v>-1.3927576601671309E-2</v>
      </c>
      <c r="AD97" s="56">
        <f t="shared" si="145"/>
        <v>1.9999999999999966E-2</v>
      </c>
      <c r="AE97" s="56">
        <f t="shared" si="145"/>
        <v>-4.0000000000000565E-3</v>
      </c>
      <c r="AF97" s="64">
        <f t="shared" si="146"/>
        <v>-1.2458850341858688E-2</v>
      </c>
      <c r="AG97" s="56">
        <f t="shared" si="147"/>
        <v>3.1000000000000048E-2</v>
      </c>
      <c r="AH97" s="56">
        <f t="shared" si="147"/>
        <v>-3.9999999999999151E-3</v>
      </c>
      <c r="AI97" s="64">
        <f t="shared" si="148"/>
        <v>-1.3424588156530026E-2</v>
      </c>
      <c r="AJ97" s="56">
        <f t="shared" si="149"/>
        <v>4.1000000000000016E-2</v>
      </c>
      <c r="AK97" s="56">
        <f t="shared" si="149"/>
        <v>-3.9999999999999151E-3</v>
      </c>
      <c r="AL97" s="64">
        <f t="shared" si="150"/>
        <v>-1.2596346388338819E-2</v>
      </c>
      <c r="AM97" s="56">
        <f t="shared" si="151"/>
        <v>4.2999999999999969E-2</v>
      </c>
      <c r="AN97" s="56">
        <f t="shared" si="151"/>
        <v>-6.9999999999998865E-3</v>
      </c>
      <c r="AP97" s="74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P97" s="32">
        <v>125</v>
      </c>
      <c r="BQ97" s="32">
        <v>151</v>
      </c>
      <c r="BR97" s="32">
        <v>164</v>
      </c>
      <c r="BS97" s="34">
        <f t="shared" ref="BS97:BS120" si="164">IF(MAX(BP97,BQ97,BR97)=BP97,60*(BQ97-BR97)/(MAX(BP97,BQ97,BR97)-MIN(BP97,BQ97,BR97)),IF(MAX(BP97,BQ97,BR97)=BQ97,(120+(60*(BR97-BP97)/(MAX(BP97,BQ97,BR97)-MIN(BP97,BQ97,BR97)))),IF(MAX(BP97,BQ97,BR97)=BR97,(240+(60*(BP97-BQ97)/(MAX(BP97,BQ97,BR97)-MIN(BP97,BQ97,BR97)))),0)))</f>
        <v>200</v>
      </c>
      <c r="BT97" s="46">
        <f t="shared" ref="BT97:BT120" si="165">ROUND((MAX(BP97/255, BQ97/255, BR97/255) - MIN(BP97/255, BQ97/255, BR97/255))/MAX(BP97/255, BQ97/255, BR97/255),3)*100</f>
        <v>23.799999999999997</v>
      </c>
      <c r="BU97" s="51">
        <f t="shared" ref="BU97:BU120" si="166">ROUND(MAX(BP97/255, BQ97/255, BR97/255),3)*100</f>
        <v>64.3</v>
      </c>
      <c r="BW97">
        <f t="shared" si="105"/>
        <v>0</v>
      </c>
      <c r="BX97">
        <f t="shared" si="106"/>
        <v>0</v>
      </c>
      <c r="BY97">
        <f t="shared" si="107"/>
        <v>200</v>
      </c>
    </row>
    <row r="98" spans="2:77" x14ac:dyDescent="0.4">
      <c r="B98" s="1274">
        <v>6</v>
      </c>
      <c r="C98" s="17" t="s">
        <v>228</v>
      </c>
      <c r="D98" s="22">
        <v>129</v>
      </c>
      <c r="E98" s="22">
        <v>150</v>
      </c>
      <c r="F98" s="22">
        <v>165</v>
      </c>
      <c r="G98" s="28">
        <f t="shared" si="152"/>
        <v>205</v>
      </c>
      <c r="H98" s="47">
        <f t="shared" si="153"/>
        <v>21.8</v>
      </c>
      <c r="I98" s="52">
        <f t="shared" si="154"/>
        <v>64.7</v>
      </c>
      <c r="J98" s="22">
        <v>122</v>
      </c>
      <c r="K98" s="22">
        <v>151</v>
      </c>
      <c r="L98" s="22">
        <v>172</v>
      </c>
      <c r="M98" s="28">
        <f t="shared" si="155"/>
        <v>205.2</v>
      </c>
      <c r="N98" s="47">
        <f t="shared" si="156"/>
        <v>29.099999999999998</v>
      </c>
      <c r="O98" s="52">
        <f t="shared" si="157"/>
        <v>67.5</v>
      </c>
      <c r="P98" s="22">
        <v>113</v>
      </c>
      <c r="Q98" s="22">
        <v>152</v>
      </c>
      <c r="R98" s="22">
        <v>179</v>
      </c>
      <c r="S98" s="28">
        <f t="shared" si="158"/>
        <v>204.54545454545456</v>
      </c>
      <c r="T98" s="47">
        <f t="shared" si="159"/>
        <v>36.9</v>
      </c>
      <c r="U98" s="52">
        <f t="shared" si="160"/>
        <v>70.199999999999989</v>
      </c>
      <c r="V98" s="22">
        <v>103</v>
      </c>
      <c r="W98" s="22">
        <v>153</v>
      </c>
      <c r="X98" s="22">
        <v>186</v>
      </c>
      <c r="Y98" s="28">
        <f t="shared" si="161"/>
        <v>203.85542168674698</v>
      </c>
      <c r="Z98" s="47">
        <f t="shared" si="162"/>
        <v>44.6</v>
      </c>
      <c r="AA98" s="52">
        <f t="shared" si="163"/>
        <v>72.899999999999991</v>
      </c>
      <c r="AC98" s="65">
        <f t="shared" si="144"/>
        <v>-1.6459863256520629E-2</v>
      </c>
      <c r="AD98" s="57">
        <f t="shared" si="145"/>
        <v>1.8999999999999986E-2</v>
      </c>
      <c r="AE98" s="57">
        <f t="shared" si="145"/>
        <v>-4.0000000000000565E-3</v>
      </c>
      <c r="AF98" s="65">
        <f t="shared" si="146"/>
        <v>-1.151346332404834E-2</v>
      </c>
      <c r="AG98" s="57">
        <f t="shared" si="147"/>
        <v>2.8999999999999949E-2</v>
      </c>
      <c r="AH98" s="57">
        <f t="shared" si="147"/>
        <v>0</v>
      </c>
      <c r="AI98" s="65">
        <f t="shared" si="148"/>
        <v>-1.519371992909593E-2</v>
      </c>
      <c r="AJ98" s="57">
        <f t="shared" si="149"/>
        <v>3.5999999999999942E-2</v>
      </c>
      <c r="AK98" s="57">
        <f t="shared" si="149"/>
        <v>-4.0000000000000565E-3</v>
      </c>
      <c r="AL98" s="65">
        <f t="shared" si="150"/>
        <v>-1.4857291093153799E-2</v>
      </c>
      <c r="AM98" s="57">
        <f t="shared" si="151"/>
        <v>0.05</v>
      </c>
      <c r="AN98" s="57">
        <f t="shared" si="151"/>
        <v>-4.0000000000000565E-3</v>
      </c>
      <c r="AP98" s="76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P98" s="22">
        <v>129</v>
      </c>
      <c r="BQ98" s="22">
        <v>150</v>
      </c>
      <c r="BR98" s="22">
        <v>165</v>
      </c>
      <c r="BS98" s="28">
        <f t="shared" si="164"/>
        <v>205</v>
      </c>
      <c r="BT98" s="47">
        <f t="shared" si="165"/>
        <v>21.8</v>
      </c>
      <c r="BU98" s="52">
        <f t="shared" si="166"/>
        <v>64.7</v>
      </c>
      <c r="BW98">
        <f t="shared" si="105"/>
        <v>0</v>
      </c>
      <c r="BX98">
        <f t="shared" si="106"/>
        <v>0</v>
      </c>
      <c r="BY98">
        <f t="shared" si="107"/>
        <v>205</v>
      </c>
    </row>
    <row r="99" spans="2:77" x14ac:dyDescent="0.4">
      <c r="B99" s="1275">
        <v>6</v>
      </c>
      <c r="C99" s="19" t="s">
        <v>227</v>
      </c>
      <c r="D99" s="31">
        <v>133</v>
      </c>
      <c r="E99" s="31">
        <v>149</v>
      </c>
      <c r="F99" s="31">
        <v>166</v>
      </c>
      <c r="G99" s="33">
        <f t="shared" si="152"/>
        <v>210.90909090909091</v>
      </c>
      <c r="H99" s="45">
        <f t="shared" si="153"/>
        <v>19.900000000000002</v>
      </c>
      <c r="I99" s="50">
        <f t="shared" si="154"/>
        <v>65.100000000000009</v>
      </c>
      <c r="J99" s="31">
        <v>127</v>
      </c>
      <c r="K99" s="31">
        <v>150</v>
      </c>
      <c r="L99" s="31">
        <v>172</v>
      </c>
      <c r="M99" s="33">
        <f t="shared" si="155"/>
        <v>209.33333333333334</v>
      </c>
      <c r="N99" s="45">
        <f t="shared" si="156"/>
        <v>26.200000000000003</v>
      </c>
      <c r="O99" s="50">
        <f t="shared" si="157"/>
        <v>67.5</v>
      </c>
      <c r="P99" s="31">
        <v>120</v>
      </c>
      <c r="Q99" s="31">
        <v>150</v>
      </c>
      <c r="R99" s="31">
        <v>180</v>
      </c>
      <c r="S99" s="33">
        <f t="shared" si="158"/>
        <v>210</v>
      </c>
      <c r="T99" s="45">
        <f t="shared" si="159"/>
        <v>33.300000000000004</v>
      </c>
      <c r="U99" s="50">
        <f t="shared" si="160"/>
        <v>70.599999999999994</v>
      </c>
      <c r="V99" s="31">
        <v>113</v>
      </c>
      <c r="W99" s="31">
        <v>151</v>
      </c>
      <c r="X99" s="31">
        <v>187</v>
      </c>
      <c r="Y99" s="33">
        <f t="shared" si="161"/>
        <v>209.18918918918919</v>
      </c>
      <c r="Z99" s="45">
        <f t="shared" si="162"/>
        <v>39.6</v>
      </c>
      <c r="AA99" s="50">
        <f t="shared" si="163"/>
        <v>73.3</v>
      </c>
      <c r="AC99" s="63">
        <f t="shared" si="144"/>
        <v>-1.7638686354467741E-2</v>
      </c>
      <c r="AD99" s="55">
        <f t="shared" si="145"/>
        <v>2.4000000000000021E-2</v>
      </c>
      <c r="AE99" s="55">
        <f t="shared" si="145"/>
        <v>0</v>
      </c>
      <c r="AF99" s="63">
        <f t="shared" si="146"/>
        <v>-2.2748375116063112E-2</v>
      </c>
      <c r="AG99" s="55">
        <f t="shared" si="147"/>
        <v>3.1000000000000014E-2</v>
      </c>
      <c r="AH99" s="55">
        <f t="shared" si="147"/>
        <v>-3.0000000000001137E-3</v>
      </c>
      <c r="AI99" s="63">
        <f t="shared" si="148"/>
        <v>-1.6070280694236137E-2</v>
      </c>
      <c r="AJ99" s="55">
        <f t="shared" si="149"/>
        <v>4.400000000000006E-2</v>
      </c>
      <c r="AK99" s="55">
        <f t="shared" si="149"/>
        <v>0</v>
      </c>
      <c r="AL99" s="63">
        <f t="shared" si="150"/>
        <v>-1.7452245864502079E-2</v>
      </c>
      <c r="AM99" s="55">
        <f t="shared" si="151"/>
        <v>4.5000000000000068E-2</v>
      </c>
      <c r="AN99" s="55">
        <f t="shared" si="151"/>
        <v>-4.0000000000000565E-3</v>
      </c>
      <c r="AP99" s="72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P99" s="31">
        <v>133</v>
      </c>
      <c r="BQ99" s="31">
        <v>149</v>
      </c>
      <c r="BR99" s="31">
        <v>166</v>
      </c>
      <c r="BS99" s="33">
        <f t="shared" si="164"/>
        <v>210.90909090909091</v>
      </c>
      <c r="BT99" s="45">
        <f t="shared" si="165"/>
        <v>19.900000000000002</v>
      </c>
      <c r="BU99" s="50">
        <f t="shared" si="166"/>
        <v>65.100000000000009</v>
      </c>
      <c r="BW99">
        <f t="shared" si="105"/>
        <v>0</v>
      </c>
      <c r="BX99">
        <f t="shared" si="106"/>
        <v>0</v>
      </c>
      <c r="BY99">
        <f t="shared" si="107"/>
        <v>210.90909090909091</v>
      </c>
    </row>
    <row r="100" spans="2:77" x14ac:dyDescent="0.4">
      <c r="B100" s="1275">
        <v>6</v>
      </c>
      <c r="C100" s="19" t="s">
        <v>226</v>
      </c>
      <c r="D100" s="31">
        <v>137</v>
      </c>
      <c r="E100" s="31">
        <v>148</v>
      </c>
      <c r="F100" s="31">
        <v>166</v>
      </c>
      <c r="G100" s="33">
        <f t="shared" si="152"/>
        <v>217.24137931034483</v>
      </c>
      <c r="H100" s="45">
        <f t="shared" si="153"/>
        <v>17.5</v>
      </c>
      <c r="I100" s="50">
        <f t="shared" si="154"/>
        <v>65.100000000000009</v>
      </c>
      <c r="J100" s="31">
        <v>133</v>
      </c>
      <c r="K100" s="31">
        <v>148</v>
      </c>
      <c r="L100" s="31">
        <v>173</v>
      </c>
      <c r="M100" s="33">
        <f t="shared" si="155"/>
        <v>217.5</v>
      </c>
      <c r="N100" s="45">
        <f t="shared" si="156"/>
        <v>23.1</v>
      </c>
      <c r="O100" s="50">
        <f t="shared" si="157"/>
        <v>67.800000000000011</v>
      </c>
      <c r="P100" s="31">
        <v>128</v>
      </c>
      <c r="Q100" s="31">
        <v>149</v>
      </c>
      <c r="R100" s="31">
        <v>180</v>
      </c>
      <c r="S100" s="33">
        <f t="shared" si="158"/>
        <v>215.76923076923077</v>
      </c>
      <c r="T100" s="45">
        <f t="shared" si="159"/>
        <v>28.9</v>
      </c>
      <c r="U100" s="50">
        <f t="shared" si="160"/>
        <v>70.599999999999994</v>
      </c>
      <c r="V100" s="31">
        <v>122</v>
      </c>
      <c r="W100" s="31">
        <v>149</v>
      </c>
      <c r="X100" s="31">
        <v>188</v>
      </c>
      <c r="Y100" s="33">
        <f t="shared" si="161"/>
        <v>215.45454545454544</v>
      </c>
      <c r="Z100" s="45">
        <f t="shared" si="162"/>
        <v>35.099999999999994</v>
      </c>
      <c r="AA100" s="50">
        <f t="shared" si="163"/>
        <v>73.7</v>
      </c>
      <c r="AC100" s="66"/>
      <c r="AD100" s="54"/>
      <c r="AE100" s="54"/>
      <c r="AF100" s="66"/>
      <c r="AG100" s="54"/>
      <c r="AH100" s="54"/>
      <c r="AI100" s="66"/>
      <c r="AJ100" s="54"/>
      <c r="AK100" s="54"/>
      <c r="AL100" s="66"/>
      <c r="AM100" s="54"/>
      <c r="AN100" s="54"/>
      <c r="AP100" s="78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P100" s="31">
        <v>137</v>
      </c>
      <c r="BQ100" s="31">
        <v>148</v>
      </c>
      <c r="BR100" s="31">
        <v>166</v>
      </c>
      <c r="BS100" s="33">
        <f t="shared" si="164"/>
        <v>217.24137931034483</v>
      </c>
      <c r="BT100" s="45">
        <f t="shared" si="165"/>
        <v>17.5</v>
      </c>
      <c r="BU100" s="50">
        <f t="shared" si="166"/>
        <v>65.100000000000009</v>
      </c>
      <c r="BW100">
        <f t="shared" si="105"/>
        <v>0</v>
      </c>
      <c r="BX100">
        <f t="shared" si="106"/>
        <v>0</v>
      </c>
      <c r="BY100">
        <f t="shared" si="107"/>
        <v>217.24137931034483</v>
      </c>
    </row>
    <row r="101" spans="2:77" x14ac:dyDescent="0.4">
      <c r="B101" s="1275">
        <v>6</v>
      </c>
      <c r="C101" s="19" t="s">
        <v>225</v>
      </c>
      <c r="D101" s="31">
        <v>141</v>
      </c>
      <c r="E101" s="31">
        <v>147</v>
      </c>
      <c r="F101" s="31">
        <v>166</v>
      </c>
      <c r="G101" s="33">
        <f t="shared" si="152"/>
        <v>225.6</v>
      </c>
      <c r="H101" s="45">
        <f t="shared" si="153"/>
        <v>15.1</v>
      </c>
      <c r="I101" s="50">
        <f t="shared" si="154"/>
        <v>65.100000000000009</v>
      </c>
      <c r="J101" s="31">
        <v>139</v>
      </c>
      <c r="K101" s="31">
        <v>147</v>
      </c>
      <c r="L101" s="31">
        <v>173</v>
      </c>
      <c r="M101" s="33">
        <f t="shared" si="155"/>
        <v>225.88235294117646</v>
      </c>
      <c r="N101" s="45">
        <f t="shared" si="156"/>
        <v>19.7</v>
      </c>
      <c r="O101" s="50">
        <f t="shared" si="157"/>
        <v>67.800000000000011</v>
      </c>
      <c r="P101" s="31">
        <v>136</v>
      </c>
      <c r="Q101" s="31">
        <v>146</v>
      </c>
      <c r="R101" s="31">
        <v>180</v>
      </c>
      <c r="S101" s="33">
        <f t="shared" si="158"/>
        <v>226.36363636363637</v>
      </c>
      <c r="T101" s="45">
        <f t="shared" si="159"/>
        <v>24.4</v>
      </c>
      <c r="U101" s="50">
        <f t="shared" si="160"/>
        <v>70.599999999999994</v>
      </c>
      <c r="V101" s="31">
        <v>133</v>
      </c>
      <c r="W101" s="31">
        <v>146</v>
      </c>
      <c r="X101" s="31">
        <v>188</v>
      </c>
      <c r="Y101" s="33">
        <f t="shared" si="161"/>
        <v>225.81818181818181</v>
      </c>
      <c r="Z101" s="45">
        <f t="shared" si="162"/>
        <v>29.299999999999997</v>
      </c>
      <c r="AA101" s="50">
        <f t="shared" si="163"/>
        <v>73.7</v>
      </c>
      <c r="AC101" s="63">
        <f t="shared" ref="AC101:AC106" si="167">(G101-G100)/359</f>
        <v>2.3283065987897405E-2</v>
      </c>
      <c r="AD101" s="55">
        <f t="shared" ref="AD101:AE106" si="168">(H101-H100)/100</f>
        <v>-2.4000000000000004E-2</v>
      </c>
      <c r="AE101" s="55">
        <f t="shared" si="168"/>
        <v>0</v>
      </c>
      <c r="AF101" s="63">
        <f t="shared" ref="AF101:AF106" si="169">(M101-M100)/359</f>
        <v>2.3349172538096E-2</v>
      </c>
      <c r="AG101" s="55">
        <f t="shared" ref="AG101:AH106" si="170">(N101-N100)/100</f>
        <v>-3.4000000000000023E-2</v>
      </c>
      <c r="AH101" s="55">
        <f t="shared" si="170"/>
        <v>0</v>
      </c>
      <c r="AI101" s="63">
        <f t="shared" ref="AI101:AI106" si="171">(S101-S100)/359</f>
        <v>2.9510879093051813E-2</v>
      </c>
      <c r="AJ101" s="55">
        <f t="shared" ref="AJ101:AK106" si="172">(T101-T100)/100</f>
        <v>-4.4999999999999998E-2</v>
      </c>
      <c r="AK101" s="55">
        <f t="shared" si="172"/>
        <v>0</v>
      </c>
      <c r="AL101" s="63">
        <f t="shared" ref="AL101:AL106" si="173">(Y101-Y100)/359</f>
        <v>2.8868067865282378E-2</v>
      </c>
      <c r="AM101" s="55">
        <f t="shared" ref="AM101:AN106" si="174">(Z101-Z100)/100</f>
        <v>-5.7999999999999968E-2</v>
      </c>
      <c r="AN101" s="55">
        <f t="shared" si="174"/>
        <v>0</v>
      </c>
      <c r="AP101" s="72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P101" s="31">
        <v>141</v>
      </c>
      <c r="BQ101" s="31">
        <v>147</v>
      </c>
      <c r="BR101" s="31">
        <v>166</v>
      </c>
      <c r="BS101" s="33">
        <f t="shared" si="164"/>
        <v>225.6</v>
      </c>
      <c r="BT101" s="45">
        <f t="shared" si="165"/>
        <v>15.1</v>
      </c>
      <c r="BU101" s="50">
        <f t="shared" si="166"/>
        <v>65.100000000000009</v>
      </c>
      <c r="BW101">
        <f t="shared" si="105"/>
        <v>0</v>
      </c>
      <c r="BX101">
        <f t="shared" si="106"/>
        <v>0</v>
      </c>
      <c r="BY101">
        <f t="shared" si="107"/>
        <v>225.6</v>
      </c>
    </row>
    <row r="102" spans="2:77" x14ac:dyDescent="0.4">
      <c r="B102" s="1278">
        <v>6</v>
      </c>
      <c r="C102" s="21" t="s">
        <v>224</v>
      </c>
      <c r="D102" s="32">
        <v>145</v>
      </c>
      <c r="E102" s="32">
        <v>146</v>
      </c>
      <c r="F102" s="32">
        <v>166</v>
      </c>
      <c r="G102" s="34">
        <f t="shared" si="152"/>
        <v>237.14285714285714</v>
      </c>
      <c r="H102" s="46">
        <f t="shared" si="153"/>
        <v>12.7</v>
      </c>
      <c r="I102" s="51">
        <f t="shared" si="154"/>
        <v>65.100000000000009</v>
      </c>
      <c r="J102" s="32">
        <v>144</v>
      </c>
      <c r="K102" s="32">
        <v>145</v>
      </c>
      <c r="L102" s="32">
        <v>172</v>
      </c>
      <c r="M102" s="34">
        <f t="shared" si="155"/>
        <v>237.85714285714286</v>
      </c>
      <c r="N102" s="46">
        <f t="shared" si="156"/>
        <v>16.3</v>
      </c>
      <c r="O102" s="51">
        <f t="shared" si="157"/>
        <v>67.5</v>
      </c>
      <c r="P102" s="32">
        <v>144</v>
      </c>
      <c r="Q102" s="32">
        <v>145</v>
      </c>
      <c r="R102" s="32">
        <v>172</v>
      </c>
      <c r="S102" s="34">
        <f t="shared" si="158"/>
        <v>237.85714285714286</v>
      </c>
      <c r="T102" s="46">
        <f t="shared" si="159"/>
        <v>16.3</v>
      </c>
      <c r="U102" s="51">
        <f t="shared" si="160"/>
        <v>67.5</v>
      </c>
      <c r="V102" s="32">
        <v>142</v>
      </c>
      <c r="W102" s="32">
        <v>144</v>
      </c>
      <c r="X102" s="32">
        <v>186</v>
      </c>
      <c r="Y102" s="34">
        <f t="shared" si="161"/>
        <v>237.27272727272728</v>
      </c>
      <c r="Z102" s="46">
        <f t="shared" si="162"/>
        <v>23.7</v>
      </c>
      <c r="AA102" s="51">
        <f t="shared" si="163"/>
        <v>72.899999999999991</v>
      </c>
      <c r="AC102" s="64">
        <f t="shared" si="167"/>
        <v>3.2152805411858339E-2</v>
      </c>
      <c r="AD102" s="56">
        <f t="shared" si="168"/>
        <v>-2.4000000000000004E-2</v>
      </c>
      <c r="AE102" s="56">
        <f t="shared" si="168"/>
        <v>0</v>
      </c>
      <c r="AF102" s="64">
        <f t="shared" si="169"/>
        <v>3.3355960768708628E-2</v>
      </c>
      <c r="AG102" s="56">
        <f t="shared" si="170"/>
        <v>-3.3999999999999989E-2</v>
      </c>
      <c r="AH102" s="56">
        <f t="shared" si="170"/>
        <v>-3.0000000000001137E-3</v>
      </c>
      <c r="AI102" s="64">
        <f t="shared" si="171"/>
        <v>3.2015338422023643E-2</v>
      </c>
      <c r="AJ102" s="56">
        <f t="shared" si="172"/>
        <v>-8.0999999999999975E-2</v>
      </c>
      <c r="AK102" s="56">
        <f t="shared" si="172"/>
        <v>-3.0999999999999944E-2</v>
      </c>
      <c r="AL102" s="64">
        <f t="shared" si="173"/>
        <v>3.1906811851101578E-2</v>
      </c>
      <c r="AM102" s="56">
        <f t="shared" si="174"/>
        <v>-5.599999999999998E-2</v>
      </c>
      <c r="AN102" s="56">
        <f t="shared" si="174"/>
        <v>-8.0000000000001129E-3</v>
      </c>
      <c r="AP102" s="74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P102" s="32">
        <v>145</v>
      </c>
      <c r="BQ102" s="32">
        <v>146</v>
      </c>
      <c r="BR102" s="32">
        <v>166</v>
      </c>
      <c r="BS102" s="34">
        <f t="shared" si="164"/>
        <v>237.14285714285714</v>
      </c>
      <c r="BT102" s="46">
        <f t="shared" si="165"/>
        <v>12.7</v>
      </c>
      <c r="BU102" s="51">
        <f t="shared" si="166"/>
        <v>65.100000000000009</v>
      </c>
      <c r="BW102">
        <f t="shared" si="105"/>
        <v>0</v>
      </c>
      <c r="BX102">
        <f t="shared" si="106"/>
        <v>0</v>
      </c>
      <c r="BY102">
        <f t="shared" si="107"/>
        <v>237.14285714285714</v>
      </c>
    </row>
    <row r="103" spans="2:77" x14ac:dyDescent="0.4">
      <c r="B103" s="1274">
        <v>6</v>
      </c>
      <c r="C103" s="17" t="s">
        <v>223</v>
      </c>
      <c r="D103" s="22">
        <v>149</v>
      </c>
      <c r="E103" s="22">
        <v>145</v>
      </c>
      <c r="F103" s="22">
        <v>165</v>
      </c>
      <c r="G103" s="28">
        <f t="shared" si="152"/>
        <v>252</v>
      </c>
      <c r="H103" s="47">
        <f t="shared" si="153"/>
        <v>12.1</v>
      </c>
      <c r="I103" s="52">
        <f t="shared" si="154"/>
        <v>64.7</v>
      </c>
      <c r="J103" s="22">
        <v>149</v>
      </c>
      <c r="K103" s="22">
        <v>144</v>
      </c>
      <c r="L103" s="22">
        <v>171</v>
      </c>
      <c r="M103" s="28">
        <f t="shared" si="155"/>
        <v>251.11111111111111</v>
      </c>
      <c r="N103" s="47">
        <f t="shared" si="156"/>
        <v>15.8</v>
      </c>
      <c r="O103" s="52">
        <f t="shared" si="157"/>
        <v>67.100000000000009</v>
      </c>
      <c r="P103" s="22">
        <v>150</v>
      </c>
      <c r="Q103" s="22">
        <v>143</v>
      </c>
      <c r="R103" s="22">
        <v>178</v>
      </c>
      <c r="S103" s="28">
        <f t="shared" si="158"/>
        <v>252</v>
      </c>
      <c r="T103" s="47">
        <f t="shared" si="159"/>
        <v>19.7</v>
      </c>
      <c r="U103" s="52">
        <f t="shared" si="160"/>
        <v>69.8</v>
      </c>
      <c r="V103" s="22">
        <v>150</v>
      </c>
      <c r="W103" s="22">
        <v>142</v>
      </c>
      <c r="X103" s="22">
        <v>184</v>
      </c>
      <c r="Y103" s="28">
        <f t="shared" si="161"/>
        <v>251.42857142857142</v>
      </c>
      <c r="Z103" s="47">
        <f t="shared" si="162"/>
        <v>22.8</v>
      </c>
      <c r="AA103" s="52">
        <f t="shared" si="163"/>
        <v>72.2</v>
      </c>
      <c r="AC103" s="65">
        <f t="shared" si="167"/>
        <v>4.138479904496619E-2</v>
      </c>
      <c r="AD103" s="57">
        <f t="shared" si="168"/>
        <v>-5.9999999999999967E-3</v>
      </c>
      <c r="AE103" s="57">
        <f t="shared" si="168"/>
        <v>-4.0000000000000565E-3</v>
      </c>
      <c r="AF103" s="65">
        <f t="shared" si="169"/>
        <v>3.6919131626652515E-2</v>
      </c>
      <c r="AG103" s="57">
        <f t="shared" si="170"/>
        <v>-5.0000000000000001E-3</v>
      </c>
      <c r="AH103" s="57">
        <f t="shared" si="170"/>
        <v>-3.9999999999999151E-3</v>
      </c>
      <c r="AI103" s="65">
        <f t="shared" si="171"/>
        <v>3.9395145244727404E-2</v>
      </c>
      <c r="AJ103" s="57">
        <f t="shared" si="172"/>
        <v>3.3999999999999989E-2</v>
      </c>
      <c r="AK103" s="57">
        <f t="shared" si="172"/>
        <v>2.2999999999999972E-2</v>
      </c>
      <c r="AL103" s="65">
        <f t="shared" si="173"/>
        <v>3.9431320768368069E-2</v>
      </c>
      <c r="AM103" s="57">
        <f t="shared" si="174"/>
        <v>-8.9999999999999854E-3</v>
      </c>
      <c r="AN103" s="57">
        <f t="shared" si="174"/>
        <v>-6.9999999999998865E-3</v>
      </c>
      <c r="AP103" s="76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P103" s="22">
        <v>149</v>
      </c>
      <c r="BQ103" s="22">
        <v>145</v>
      </c>
      <c r="BR103" s="22">
        <v>165</v>
      </c>
      <c r="BS103" s="28">
        <f t="shared" si="164"/>
        <v>252</v>
      </c>
      <c r="BT103" s="47">
        <f t="shared" si="165"/>
        <v>12.1</v>
      </c>
      <c r="BU103" s="52">
        <f t="shared" si="166"/>
        <v>64.7</v>
      </c>
      <c r="BW103">
        <f t="shared" si="105"/>
        <v>0</v>
      </c>
      <c r="BX103">
        <f t="shared" si="106"/>
        <v>0</v>
      </c>
      <c r="BY103">
        <f t="shared" si="107"/>
        <v>252</v>
      </c>
    </row>
    <row r="104" spans="2:77" x14ac:dyDescent="0.4">
      <c r="B104" s="1275">
        <v>6</v>
      </c>
      <c r="C104" s="19" t="s">
        <v>222</v>
      </c>
      <c r="D104" s="31">
        <v>152</v>
      </c>
      <c r="E104" s="31">
        <v>144</v>
      </c>
      <c r="F104" s="31">
        <v>164</v>
      </c>
      <c r="G104" s="33">
        <f t="shared" si="152"/>
        <v>264</v>
      </c>
      <c r="H104" s="45">
        <f t="shared" si="153"/>
        <v>12.2</v>
      </c>
      <c r="I104" s="50">
        <f t="shared" si="154"/>
        <v>64.3</v>
      </c>
      <c r="J104" s="31">
        <v>153</v>
      </c>
      <c r="K104" s="31">
        <v>143</v>
      </c>
      <c r="L104" s="31">
        <v>170</v>
      </c>
      <c r="M104" s="33">
        <f t="shared" si="155"/>
        <v>262.22222222222223</v>
      </c>
      <c r="N104" s="45">
        <f t="shared" si="156"/>
        <v>15.9</v>
      </c>
      <c r="O104" s="50">
        <f t="shared" si="157"/>
        <v>66.7</v>
      </c>
      <c r="P104" s="31">
        <v>155</v>
      </c>
      <c r="Q104" s="31">
        <v>141</v>
      </c>
      <c r="R104" s="31">
        <v>176</v>
      </c>
      <c r="S104" s="33">
        <f t="shared" si="158"/>
        <v>264</v>
      </c>
      <c r="T104" s="45">
        <f t="shared" si="159"/>
        <v>19.900000000000002</v>
      </c>
      <c r="U104" s="50">
        <f t="shared" si="160"/>
        <v>69</v>
      </c>
      <c r="V104" s="31">
        <v>157</v>
      </c>
      <c r="W104" s="31">
        <v>140</v>
      </c>
      <c r="X104" s="31">
        <v>182</v>
      </c>
      <c r="Y104" s="33">
        <f t="shared" si="161"/>
        <v>264.28571428571428</v>
      </c>
      <c r="Z104" s="45">
        <f t="shared" si="162"/>
        <v>23.1</v>
      </c>
      <c r="AA104" s="50">
        <f t="shared" si="163"/>
        <v>71.399999999999991</v>
      </c>
      <c r="AC104" s="63">
        <f t="shared" si="167"/>
        <v>3.3426183844011144E-2</v>
      </c>
      <c r="AD104" s="55">
        <f t="shared" si="168"/>
        <v>9.9999999999999655E-4</v>
      </c>
      <c r="AE104" s="55">
        <f t="shared" si="168"/>
        <v>-4.0000000000000565E-3</v>
      </c>
      <c r="AF104" s="63">
        <f t="shared" si="169"/>
        <v>3.0950170225936251E-2</v>
      </c>
      <c r="AG104" s="55">
        <f t="shared" si="170"/>
        <v>9.9999999999999655E-4</v>
      </c>
      <c r="AH104" s="55">
        <f t="shared" si="170"/>
        <v>-4.0000000000000565E-3</v>
      </c>
      <c r="AI104" s="63">
        <f t="shared" si="171"/>
        <v>3.3426183844011144E-2</v>
      </c>
      <c r="AJ104" s="55">
        <f t="shared" si="172"/>
        <v>2.0000000000000282E-3</v>
      </c>
      <c r="AK104" s="55">
        <f t="shared" si="172"/>
        <v>-7.9999999999999724E-3</v>
      </c>
      <c r="AL104" s="63">
        <f t="shared" si="173"/>
        <v>3.5813768404297661E-2</v>
      </c>
      <c r="AM104" s="55">
        <f t="shared" si="174"/>
        <v>3.000000000000007E-3</v>
      </c>
      <c r="AN104" s="55">
        <f t="shared" si="174"/>
        <v>-8.0000000000001129E-3</v>
      </c>
      <c r="AP104" s="72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P104" s="31">
        <v>152</v>
      </c>
      <c r="BQ104" s="31">
        <v>144</v>
      </c>
      <c r="BR104" s="31">
        <v>164</v>
      </c>
      <c r="BS104" s="33">
        <f t="shared" si="164"/>
        <v>264</v>
      </c>
      <c r="BT104" s="45">
        <f t="shared" si="165"/>
        <v>12.2</v>
      </c>
      <c r="BU104" s="50">
        <f t="shared" si="166"/>
        <v>64.3</v>
      </c>
      <c r="BW104">
        <f t="shared" si="105"/>
        <v>0</v>
      </c>
      <c r="BX104">
        <f t="shared" si="106"/>
        <v>0</v>
      </c>
      <c r="BY104">
        <f t="shared" si="107"/>
        <v>264</v>
      </c>
    </row>
    <row r="105" spans="2:77" x14ac:dyDescent="0.4">
      <c r="B105" s="1275">
        <v>6</v>
      </c>
      <c r="C105" s="19" t="s">
        <v>221</v>
      </c>
      <c r="D105" s="31">
        <v>155</v>
      </c>
      <c r="E105" s="31">
        <v>143</v>
      </c>
      <c r="F105" s="31">
        <v>163</v>
      </c>
      <c r="G105" s="33">
        <f t="shared" si="152"/>
        <v>276</v>
      </c>
      <c r="H105" s="45">
        <f t="shared" si="153"/>
        <v>12.3</v>
      </c>
      <c r="I105" s="50">
        <f t="shared" si="154"/>
        <v>63.9</v>
      </c>
      <c r="J105" s="31">
        <v>157</v>
      </c>
      <c r="K105" s="31">
        <v>142</v>
      </c>
      <c r="L105" s="31">
        <v>168</v>
      </c>
      <c r="M105" s="33">
        <f t="shared" si="155"/>
        <v>274.61538461538464</v>
      </c>
      <c r="N105" s="45">
        <f t="shared" si="156"/>
        <v>15.5</v>
      </c>
      <c r="O105" s="50">
        <f t="shared" si="157"/>
        <v>65.900000000000006</v>
      </c>
      <c r="P105" s="31">
        <v>160</v>
      </c>
      <c r="Q105" s="31">
        <v>140</v>
      </c>
      <c r="R105" s="31">
        <v>173</v>
      </c>
      <c r="S105" s="33">
        <f t="shared" si="158"/>
        <v>276.36363636363637</v>
      </c>
      <c r="T105" s="45">
        <f t="shared" si="159"/>
        <v>19.100000000000001</v>
      </c>
      <c r="U105" s="50">
        <f t="shared" si="160"/>
        <v>67.800000000000011</v>
      </c>
      <c r="V105" s="31">
        <v>163</v>
      </c>
      <c r="W105" s="31">
        <v>138</v>
      </c>
      <c r="X105" s="31">
        <v>179</v>
      </c>
      <c r="Y105" s="33">
        <f t="shared" si="161"/>
        <v>276.58536585365852</v>
      </c>
      <c r="Z105" s="45">
        <f t="shared" si="162"/>
        <v>22.900000000000002</v>
      </c>
      <c r="AA105" s="50">
        <f t="shared" si="163"/>
        <v>70.199999999999989</v>
      </c>
      <c r="AC105" s="63">
        <f t="shared" si="167"/>
        <v>3.3426183844011144E-2</v>
      </c>
      <c r="AD105" s="55">
        <f t="shared" si="168"/>
        <v>1.0000000000000141E-3</v>
      </c>
      <c r="AE105" s="55">
        <f t="shared" si="168"/>
        <v>-3.9999999999999862E-3</v>
      </c>
      <c r="AF105" s="63">
        <f t="shared" si="169"/>
        <v>3.4521343713544324E-2</v>
      </c>
      <c r="AG105" s="55">
        <f t="shared" si="170"/>
        <v>-4.0000000000000036E-3</v>
      </c>
      <c r="AH105" s="55">
        <f t="shared" si="170"/>
        <v>-7.9999999999999724E-3</v>
      </c>
      <c r="AI105" s="63">
        <f t="shared" si="171"/>
        <v>3.4439098505950901E-2</v>
      </c>
      <c r="AJ105" s="55">
        <f t="shared" si="172"/>
        <v>-8.0000000000000071E-3</v>
      </c>
      <c r="AK105" s="55">
        <f t="shared" si="172"/>
        <v>-1.1999999999999886E-2</v>
      </c>
      <c r="AL105" s="63">
        <f t="shared" si="173"/>
        <v>3.4260867877281997E-2</v>
      </c>
      <c r="AM105" s="55">
        <f t="shared" si="174"/>
        <v>-1.9999999999999931E-3</v>
      </c>
      <c r="AN105" s="55">
        <f t="shared" si="174"/>
        <v>-1.2000000000000028E-2</v>
      </c>
      <c r="AP105" s="72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P105" s="31">
        <v>155</v>
      </c>
      <c r="BQ105" s="31">
        <v>143</v>
      </c>
      <c r="BR105" s="31">
        <v>163</v>
      </c>
      <c r="BS105" s="33">
        <f t="shared" si="164"/>
        <v>276</v>
      </c>
      <c r="BT105" s="45">
        <f t="shared" si="165"/>
        <v>12.3</v>
      </c>
      <c r="BU105" s="50">
        <f t="shared" si="166"/>
        <v>63.9</v>
      </c>
      <c r="BW105">
        <f t="shared" si="105"/>
        <v>0</v>
      </c>
      <c r="BX105">
        <f t="shared" si="106"/>
        <v>0</v>
      </c>
      <c r="BY105">
        <f t="shared" si="107"/>
        <v>276</v>
      </c>
    </row>
    <row r="106" spans="2:77" ht="18" thickBot="1" x14ac:dyDescent="0.45">
      <c r="B106" s="1276">
        <v>6</v>
      </c>
      <c r="C106" s="41" t="s">
        <v>220</v>
      </c>
      <c r="D106" s="42">
        <v>158</v>
      </c>
      <c r="E106" s="42">
        <v>142</v>
      </c>
      <c r="F106" s="42">
        <v>160</v>
      </c>
      <c r="G106" s="43">
        <f t="shared" si="152"/>
        <v>293.33333333333331</v>
      </c>
      <c r="H106" s="48">
        <f t="shared" si="153"/>
        <v>11.3</v>
      </c>
      <c r="I106" s="53">
        <f t="shared" si="154"/>
        <v>62.7</v>
      </c>
      <c r="J106" s="42">
        <v>162</v>
      </c>
      <c r="K106" s="42">
        <v>140</v>
      </c>
      <c r="L106" s="42">
        <v>164</v>
      </c>
      <c r="M106" s="43">
        <f t="shared" si="155"/>
        <v>295</v>
      </c>
      <c r="N106" s="48">
        <f t="shared" si="156"/>
        <v>14.6</v>
      </c>
      <c r="O106" s="53">
        <f t="shared" si="157"/>
        <v>64.3</v>
      </c>
      <c r="P106" s="42">
        <v>166</v>
      </c>
      <c r="Q106" s="42">
        <v>138</v>
      </c>
      <c r="R106" s="42">
        <v>169</v>
      </c>
      <c r="S106" s="43">
        <f t="shared" si="158"/>
        <v>294.19354838709677</v>
      </c>
      <c r="T106" s="48">
        <f t="shared" si="159"/>
        <v>18.3</v>
      </c>
      <c r="U106" s="53">
        <f t="shared" si="160"/>
        <v>66.3</v>
      </c>
      <c r="V106" s="42">
        <v>170</v>
      </c>
      <c r="W106" s="42">
        <v>136</v>
      </c>
      <c r="X106" s="42">
        <v>174</v>
      </c>
      <c r="Y106" s="43">
        <f t="shared" si="161"/>
        <v>293.68421052631578</v>
      </c>
      <c r="Z106" s="48">
        <f t="shared" si="162"/>
        <v>21.8</v>
      </c>
      <c r="AA106" s="53">
        <f t="shared" si="163"/>
        <v>68.2</v>
      </c>
      <c r="AC106" s="67">
        <f t="shared" si="167"/>
        <v>4.8282265552460485E-2</v>
      </c>
      <c r="AD106" s="68">
        <f t="shared" si="168"/>
        <v>-0.01</v>
      </c>
      <c r="AE106" s="68">
        <f t="shared" si="168"/>
        <v>-1.1999999999999957E-2</v>
      </c>
      <c r="AF106" s="67">
        <f t="shared" si="169"/>
        <v>5.6781658452967572E-2</v>
      </c>
      <c r="AG106" s="68">
        <f t="shared" si="170"/>
        <v>-9.0000000000000028E-3</v>
      </c>
      <c r="AH106" s="68">
        <f t="shared" si="170"/>
        <v>-1.6000000000000084E-2</v>
      </c>
      <c r="AI106" s="67">
        <f t="shared" si="171"/>
        <v>4.9665493101560987E-2</v>
      </c>
      <c r="AJ106" s="68">
        <f t="shared" si="172"/>
        <v>-8.0000000000000071E-3</v>
      </c>
      <c r="AK106" s="68">
        <f t="shared" si="172"/>
        <v>-1.5000000000000142E-2</v>
      </c>
      <c r="AL106" s="67">
        <f t="shared" si="173"/>
        <v>4.7629093795702689E-2</v>
      </c>
      <c r="AM106" s="68">
        <f t="shared" si="174"/>
        <v>-1.1000000000000015E-2</v>
      </c>
      <c r="AN106" s="68">
        <f t="shared" si="174"/>
        <v>-1.9999999999999858E-2</v>
      </c>
      <c r="AP106" s="81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P106" s="42">
        <v>161</v>
      </c>
      <c r="BQ106" s="42">
        <v>142</v>
      </c>
      <c r="BR106" s="42">
        <v>157</v>
      </c>
      <c r="BS106" s="43">
        <f t="shared" si="164"/>
        <v>-47.368421052631582</v>
      </c>
      <c r="BT106" s="48">
        <f t="shared" si="165"/>
        <v>11.799999999999999</v>
      </c>
      <c r="BU106" s="53">
        <f t="shared" si="166"/>
        <v>63.1</v>
      </c>
      <c r="BW106">
        <f t="shared" si="105"/>
        <v>-47.368421052631582</v>
      </c>
      <c r="BX106">
        <f t="shared" si="106"/>
        <v>0</v>
      </c>
      <c r="BY106">
        <f t="shared" si="107"/>
        <v>0</v>
      </c>
    </row>
    <row r="107" spans="2:77" x14ac:dyDescent="0.4">
      <c r="B107" s="1277">
        <v>5</v>
      </c>
      <c r="C107" s="38" t="s">
        <v>233</v>
      </c>
      <c r="D107" s="39">
        <v>88</v>
      </c>
      <c r="E107" s="39">
        <v>128</v>
      </c>
      <c r="F107" s="39">
        <v>133</v>
      </c>
      <c r="G107" s="40">
        <f t="shared" si="152"/>
        <v>186.66666666666666</v>
      </c>
      <c r="H107" s="44">
        <f t="shared" si="153"/>
        <v>33.800000000000004</v>
      </c>
      <c r="I107" s="49">
        <f t="shared" si="154"/>
        <v>52.2</v>
      </c>
      <c r="J107" s="39">
        <v>76</v>
      </c>
      <c r="K107" s="39">
        <v>130</v>
      </c>
      <c r="L107" s="39">
        <v>137</v>
      </c>
      <c r="M107" s="40">
        <f t="shared" si="155"/>
        <v>186.88524590163934</v>
      </c>
      <c r="N107" s="44">
        <f t="shared" si="156"/>
        <v>44.5</v>
      </c>
      <c r="O107" s="49">
        <f t="shared" si="157"/>
        <v>53.7</v>
      </c>
      <c r="P107" s="39">
        <v>52</v>
      </c>
      <c r="Q107" s="39">
        <v>132</v>
      </c>
      <c r="R107" s="39">
        <v>141</v>
      </c>
      <c r="S107" s="40">
        <f t="shared" si="158"/>
        <v>186.06741573033707</v>
      </c>
      <c r="T107" s="44">
        <f t="shared" si="159"/>
        <v>63.1</v>
      </c>
      <c r="U107" s="49">
        <f t="shared" si="160"/>
        <v>55.300000000000004</v>
      </c>
      <c r="V107" s="39">
        <v>29</v>
      </c>
      <c r="W107" s="39">
        <v>134</v>
      </c>
      <c r="X107" s="39">
        <v>145</v>
      </c>
      <c r="Y107" s="40">
        <f t="shared" si="161"/>
        <v>185.68965517241378</v>
      </c>
      <c r="Z107" s="44">
        <f t="shared" si="162"/>
        <v>80</v>
      </c>
      <c r="AA107" s="49">
        <f t="shared" si="163"/>
        <v>56.899999999999991</v>
      </c>
      <c r="AC107" s="61">
        <f t="shared" ref="AC107:AC113" si="175">(G107-G108)/359</f>
        <v>-7.4280408542247512E-3</v>
      </c>
      <c r="AD107" s="62">
        <f t="shared" ref="AD107:AE113" si="176">(H107-H108)/100</f>
        <v>5.0000000000000001E-3</v>
      </c>
      <c r="AE107" s="62">
        <f t="shared" si="176"/>
        <v>-7.0000000000000288E-3</v>
      </c>
      <c r="AF107" s="61">
        <f t="shared" ref="AF107:AF113" si="177">(M107-M108)/359</f>
        <v>-1.0002631126883411E-2</v>
      </c>
      <c r="AG107" s="62">
        <f t="shared" ref="AG107:AH113" si="178">(N107-N108)/100</f>
        <v>-5.0000000000000001E-3</v>
      </c>
      <c r="AH107" s="62">
        <f t="shared" si="178"/>
        <v>-1.2000000000000028E-2</v>
      </c>
      <c r="AI107" s="61">
        <f t="shared" ref="AI107:AI113" si="179">(S107-S108)/359</f>
        <v>-9.3893774842728137E-3</v>
      </c>
      <c r="AJ107" s="62">
        <f t="shared" ref="AJ107:AK113" si="180">(T107-T108)/100</f>
        <v>1.7000000000000029E-2</v>
      </c>
      <c r="AK107" s="62">
        <f t="shared" si="180"/>
        <v>-1.5999999999999872E-2</v>
      </c>
      <c r="AL107" s="61">
        <f t="shared" ref="AL107:AL113" si="181">(Y107-Y108)/359</f>
        <v>-8.857688147569728E-3</v>
      </c>
      <c r="AM107" s="62">
        <f t="shared" ref="AM107:AN113" si="182">(Z107-Z108)/100</f>
        <v>3.2999999999999974E-2</v>
      </c>
      <c r="AN107" s="62">
        <f t="shared" si="182"/>
        <v>-1.9000000000000059E-2</v>
      </c>
      <c r="AP107" s="69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P107" s="39">
        <v>88</v>
      </c>
      <c r="BQ107" s="39">
        <v>128</v>
      </c>
      <c r="BR107" s="39">
        <v>133</v>
      </c>
      <c r="BS107" s="40">
        <f t="shared" si="164"/>
        <v>186.66666666666666</v>
      </c>
      <c r="BT107" s="44">
        <f t="shared" si="165"/>
        <v>33.800000000000004</v>
      </c>
      <c r="BU107" s="49">
        <f t="shared" si="166"/>
        <v>52.2</v>
      </c>
      <c r="BW107">
        <f t="shared" si="105"/>
        <v>0</v>
      </c>
      <c r="BX107">
        <f t="shared" si="106"/>
        <v>0</v>
      </c>
      <c r="BY107">
        <f t="shared" si="107"/>
        <v>186.66666666666666</v>
      </c>
    </row>
    <row r="108" spans="2:77" x14ac:dyDescent="0.4">
      <c r="B108" s="1275">
        <v>5</v>
      </c>
      <c r="C108" s="19" t="s">
        <v>232</v>
      </c>
      <c r="D108" s="31">
        <v>90</v>
      </c>
      <c r="E108" s="31">
        <v>128</v>
      </c>
      <c r="F108" s="31">
        <v>135</v>
      </c>
      <c r="G108" s="33">
        <f t="shared" si="152"/>
        <v>189.33333333333334</v>
      </c>
      <c r="H108" s="45">
        <f t="shared" si="153"/>
        <v>33.300000000000004</v>
      </c>
      <c r="I108" s="50">
        <f t="shared" si="154"/>
        <v>52.900000000000006</v>
      </c>
      <c r="J108" s="31">
        <v>77</v>
      </c>
      <c r="K108" s="31">
        <v>129</v>
      </c>
      <c r="L108" s="31">
        <v>140</v>
      </c>
      <c r="M108" s="33">
        <f t="shared" si="155"/>
        <v>190.47619047619048</v>
      </c>
      <c r="N108" s="45">
        <f t="shared" si="156"/>
        <v>45</v>
      </c>
      <c r="O108" s="50">
        <f t="shared" si="157"/>
        <v>54.900000000000006</v>
      </c>
      <c r="P108" s="31">
        <v>56</v>
      </c>
      <c r="Q108" s="31">
        <v>131</v>
      </c>
      <c r="R108" s="31">
        <v>145</v>
      </c>
      <c r="S108" s="33">
        <f t="shared" si="158"/>
        <v>189.43820224719101</v>
      </c>
      <c r="T108" s="45">
        <f t="shared" si="159"/>
        <v>61.4</v>
      </c>
      <c r="U108" s="50">
        <f t="shared" si="160"/>
        <v>56.899999999999991</v>
      </c>
      <c r="V108" s="31">
        <v>35</v>
      </c>
      <c r="W108" s="31">
        <v>133</v>
      </c>
      <c r="X108" s="31">
        <v>150</v>
      </c>
      <c r="Y108" s="33">
        <f t="shared" si="161"/>
        <v>188.86956521739131</v>
      </c>
      <c r="Z108" s="45">
        <f t="shared" si="162"/>
        <v>76.7</v>
      </c>
      <c r="AA108" s="50">
        <f t="shared" si="163"/>
        <v>58.8</v>
      </c>
      <c r="AC108" s="63">
        <f t="shared" si="175"/>
        <v>-1.1142061281337047E-2</v>
      </c>
      <c r="AD108" s="55">
        <f t="shared" si="176"/>
        <v>5.0000000000000001E-3</v>
      </c>
      <c r="AE108" s="55">
        <f t="shared" si="176"/>
        <v>-7.9999999999999724E-3</v>
      </c>
      <c r="AF108" s="63">
        <f t="shared" si="177"/>
        <v>-5.861990766294776E-3</v>
      </c>
      <c r="AG108" s="55">
        <f t="shared" si="178"/>
        <v>1.2999999999999972E-2</v>
      </c>
      <c r="AH108" s="55">
        <f t="shared" si="178"/>
        <v>-7.9999999999999724E-3</v>
      </c>
      <c r="AI108" s="63">
        <f t="shared" si="179"/>
        <v>-9.1021729965185105E-3</v>
      </c>
      <c r="AJ108" s="55">
        <f t="shared" si="180"/>
        <v>0.04</v>
      </c>
      <c r="AK108" s="55">
        <f t="shared" si="180"/>
        <v>-1.1000000000000015E-2</v>
      </c>
      <c r="AL108" s="63">
        <f t="shared" si="181"/>
        <v>-9.0265362833647465E-3</v>
      </c>
      <c r="AM108" s="55">
        <f t="shared" si="182"/>
        <v>5.9000000000000059E-2</v>
      </c>
      <c r="AN108" s="55">
        <f t="shared" si="182"/>
        <v>-1.6000000000000014E-2</v>
      </c>
      <c r="AP108" s="72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P108" s="31">
        <v>90</v>
      </c>
      <c r="BQ108" s="31">
        <v>128</v>
      </c>
      <c r="BR108" s="31">
        <v>135</v>
      </c>
      <c r="BS108" s="33">
        <f t="shared" si="164"/>
        <v>189.33333333333334</v>
      </c>
      <c r="BT108" s="45">
        <f t="shared" si="165"/>
        <v>33.300000000000004</v>
      </c>
      <c r="BU108" s="50">
        <f t="shared" si="166"/>
        <v>52.900000000000006</v>
      </c>
      <c r="BW108">
        <f t="shared" si="105"/>
        <v>0</v>
      </c>
      <c r="BX108">
        <f t="shared" si="106"/>
        <v>0</v>
      </c>
      <c r="BY108">
        <f t="shared" si="107"/>
        <v>189.33333333333334</v>
      </c>
    </row>
    <row r="109" spans="2:77" x14ac:dyDescent="0.4">
      <c r="B109" s="1275">
        <v>5</v>
      </c>
      <c r="C109" s="19" t="s">
        <v>231</v>
      </c>
      <c r="D109" s="31">
        <v>92</v>
      </c>
      <c r="E109" s="31">
        <v>127</v>
      </c>
      <c r="F109" s="31">
        <v>137</v>
      </c>
      <c r="G109" s="33">
        <f t="shared" si="152"/>
        <v>193.33333333333334</v>
      </c>
      <c r="H109" s="45">
        <f t="shared" si="153"/>
        <v>32.800000000000004</v>
      </c>
      <c r="I109" s="50">
        <f t="shared" si="154"/>
        <v>53.7</v>
      </c>
      <c r="J109" s="31">
        <v>80</v>
      </c>
      <c r="K109" s="31">
        <v>129</v>
      </c>
      <c r="L109" s="31">
        <v>142</v>
      </c>
      <c r="M109" s="33">
        <f t="shared" si="155"/>
        <v>192.58064516129031</v>
      </c>
      <c r="N109" s="45">
        <f t="shared" si="156"/>
        <v>43.7</v>
      </c>
      <c r="O109" s="50">
        <f t="shared" si="157"/>
        <v>55.7</v>
      </c>
      <c r="P109" s="31">
        <v>63</v>
      </c>
      <c r="Q109" s="31">
        <v>130</v>
      </c>
      <c r="R109" s="31">
        <v>148</v>
      </c>
      <c r="S109" s="33">
        <f t="shared" si="158"/>
        <v>192.70588235294116</v>
      </c>
      <c r="T109" s="45">
        <f t="shared" si="159"/>
        <v>57.4</v>
      </c>
      <c r="U109" s="50">
        <f t="shared" si="160"/>
        <v>57.999999999999993</v>
      </c>
      <c r="V109" s="31">
        <v>45</v>
      </c>
      <c r="W109" s="31">
        <v>132</v>
      </c>
      <c r="X109" s="31">
        <v>154</v>
      </c>
      <c r="Y109" s="33">
        <f t="shared" si="161"/>
        <v>192.11009174311926</v>
      </c>
      <c r="Z109" s="45">
        <f t="shared" si="162"/>
        <v>70.8</v>
      </c>
      <c r="AA109" s="50">
        <f t="shared" si="163"/>
        <v>60.4</v>
      </c>
      <c r="AC109" s="63">
        <f t="shared" si="175"/>
        <v>-9.500982487961801E-3</v>
      </c>
      <c r="AD109" s="55">
        <f t="shared" si="176"/>
        <v>1.6000000000000049E-2</v>
      </c>
      <c r="AE109" s="55">
        <f t="shared" si="176"/>
        <v>-3.9999999999999862E-3</v>
      </c>
      <c r="AF109" s="63">
        <f t="shared" si="177"/>
        <v>-1.0280059274060373E-2</v>
      </c>
      <c r="AG109" s="55">
        <f t="shared" si="178"/>
        <v>2.7000000000000027E-2</v>
      </c>
      <c r="AH109" s="55">
        <f t="shared" si="178"/>
        <v>-7.9999999999999013E-3</v>
      </c>
      <c r="AI109" s="63">
        <f t="shared" si="179"/>
        <v>-9.0347764224691981E-3</v>
      </c>
      <c r="AJ109" s="55">
        <f t="shared" si="180"/>
        <v>4.6999999999999958E-2</v>
      </c>
      <c r="AK109" s="55">
        <f t="shared" si="180"/>
        <v>-8.0000000000000418E-3</v>
      </c>
      <c r="AL109" s="63">
        <f t="shared" si="181"/>
        <v>-1.0945716482665166E-2</v>
      </c>
      <c r="AM109" s="55">
        <f t="shared" si="182"/>
        <v>6.5000000000000002E-2</v>
      </c>
      <c r="AN109" s="55">
        <f t="shared" si="182"/>
        <v>-1.2000000000000028E-2</v>
      </c>
      <c r="AP109" s="72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P109" s="31">
        <v>92</v>
      </c>
      <c r="BQ109" s="31">
        <v>127</v>
      </c>
      <c r="BR109" s="31">
        <v>137</v>
      </c>
      <c r="BS109" s="33">
        <f t="shared" si="164"/>
        <v>193.33333333333334</v>
      </c>
      <c r="BT109" s="45">
        <f t="shared" si="165"/>
        <v>32.800000000000004</v>
      </c>
      <c r="BU109" s="50">
        <f t="shared" si="166"/>
        <v>53.7</v>
      </c>
      <c r="BW109">
        <f t="shared" si="105"/>
        <v>0</v>
      </c>
      <c r="BX109">
        <f t="shared" si="106"/>
        <v>0</v>
      </c>
      <c r="BY109">
        <f t="shared" si="107"/>
        <v>193.33333333333334</v>
      </c>
    </row>
    <row r="110" spans="2:77" x14ac:dyDescent="0.4">
      <c r="B110" s="1275">
        <v>5</v>
      </c>
      <c r="C110" s="19" t="s">
        <v>230</v>
      </c>
      <c r="D110" s="31">
        <v>95</v>
      </c>
      <c r="E110" s="31">
        <v>126</v>
      </c>
      <c r="F110" s="31">
        <v>138</v>
      </c>
      <c r="G110" s="33">
        <f t="shared" si="152"/>
        <v>196.74418604651163</v>
      </c>
      <c r="H110" s="45">
        <f t="shared" si="153"/>
        <v>31.2</v>
      </c>
      <c r="I110" s="50">
        <f t="shared" si="154"/>
        <v>54.1</v>
      </c>
      <c r="J110" s="31">
        <v>85</v>
      </c>
      <c r="K110" s="31">
        <v>128</v>
      </c>
      <c r="L110" s="31">
        <v>144</v>
      </c>
      <c r="M110" s="33">
        <f t="shared" si="155"/>
        <v>196.27118644067798</v>
      </c>
      <c r="N110" s="45">
        <f t="shared" si="156"/>
        <v>41</v>
      </c>
      <c r="O110" s="50">
        <f t="shared" si="157"/>
        <v>56.499999999999993</v>
      </c>
      <c r="P110" s="31">
        <v>71</v>
      </c>
      <c r="Q110" s="31">
        <v>129</v>
      </c>
      <c r="R110" s="31">
        <v>150</v>
      </c>
      <c r="S110" s="33">
        <f t="shared" si="158"/>
        <v>195.9493670886076</v>
      </c>
      <c r="T110" s="45">
        <f t="shared" si="159"/>
        <v>52.7</v>
      </c>
      <c r="U110" s="50">
        <f t="shared" si="160"/>
        <v>58.8</v>
      </c>
      <c r="V110" s="31">
        <v>56</v>
      </c>
      <c r="W110" s="31">
        <v>130</v>
      </c>
      <c r="X110" s="31">
        <v>157</v>
      </c>
      <c r="Y110" s="33">
        <f t="shared" si="161"/>
        <v>196.03960396039605</v>
      </c>
      <c r="Z110" s="45">
        <f t="shared" si="162"/>
        <v>64.3</v>
      </c>
      <c r="AA110" s="50">
        <f t="shared" si="163"/>
        <v>61.6</v>
      </c>
      <c r="AC110" s="63">
        <f t="shared" si="175"/>
        <v>-1.450427149215454E-2</v>
      </c>
      <c r="AD110" s="55">
        <f t="shared" si="176"/>
        <v>1.900000000000002E-2</v>
      </c>
      <c r="AE110" s="55">
        <f t="shared" si="176"/>
        <v>-8.0000000000000418E-3</v>
      </c>
      <c r="AF110" s="63">
        <f t="shared" si="177"/>
        <v>-1.436597489663918E-2</v>
      </c>
      <c r="AG110" s="55">
        <f t="shared" si="178"/>
        <v>2.6000000000000013E-2</v>
      </c>
      <c r="AH110" s="55">
        <f t="shared" si="178"/>
        <v>-8.0000000000000418E-3</v>
      </c>
      <c r="AI110" s="63">
        <f t="shared" si="179"/>
        <v>-1.2035942010202388E-2</v>
      </c>
      <c r="AJ110" s="55">
        <f t="shared" si="180"/>
        <v>4.000000000000007E-2</v>
      </c>
      <c r="AK110" s="55">
        <f t="shared" si="180"/>
        <v>-7.9999999999999724E-3</v>
      </c>
      <c r="AL110" s="63">
        <f t="shared" si="181"/>
        <v>-9.8206502253712913E-3</v>
      </c>
      <c r="AM110" s="55">
        <f t="shared" si="182"/>
        <v>6.3999999999999987E-2</v>
      </c>
      <c r="AN110" s="55">
        <f t="shared" si="182"/>
        <v>-7.9999999999999724E-3</v>
      </c>
      <c r="AP110" s="72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P110" s="31">
        <v>95</v>
      </c>
      <c r="BQ110" s="31">
        <v>126</v>
      </c>
      <c r="BR110" s="31">
        <v>138</v>
      </c>
      <c r="BS110" s="33">
        <f t="shared" si="164"/>
        <v>196.74418604651163</v>
      </c>
      <c r="BT110" s="45">
        <f t="shared" si="165"/>
        <v>31.2</v>
      </c>
      <c r="BU110" s="50">
        <f t="shared" si="166"/>
        <v>54.1</v>
      </c>
      <c r="BW110">
        <f t="shared" si="105"/>
        <v>0</v>
      </c>
      <c r="BX110">
        <f t="shared" si="106"/>
        <v>0</v>
      </c>
      <c r="BY110">
        <f t="shared" si="107"/>
        <v>196.74418604651163</v>
      </c>
    </row>
    <row r="111" spans="2:77" x14ac:dyDescent="0.4">
      <c r="B111" s="1278">
        <v>5</v>
      </c>
      <c r="C111" s="21" t="s">
        <v>229</v>
      </c>
      <c r="D111" s="32">
        <v>99</v>
      </c>
      <c r="E111" s="32">
        <v>125</v>
      </c>
      <c r="F111" s="32">
        <v>140</v>
      </c>
      <c r="G111" s="34">
        <f t="shared" si="152"/>
        <v>201.95121951219511</v>
      </c>
      <c r="H111" s="46">
        <f t="shared" si="153"/>
        <v>29.299999999999997</v>
      </c>
      <c r="I111" s="51">
        <f t="shared" si="154"/>
        <v>54.900000000000006</v>
      </c>
      <c r="J111" s="32">
        <v>90</v>
      </c>
      <c r="K111" s="32">
        <v>126</v>
      </c>
      <c r="L111" s="32">
        <v>146</v>
      </c>
      <c r="M111" s="34">
        <f t="shared" si="155"/>
        <v>201.42857142857144</v>
      </c>
      <c r="N111" s="46">
        <f t="shared" si="156"/>
        <v>38.4</v>
      </c>
      <c r="O111" s="51">
        <f t="shared" si="157"/>
        <v>57.3</v>
      </c>
      <c r="P111" s="32">
        <v>78</v>
      </c>
      <c r="Q111" s="32">
        <v>127</v>
      </c>
      <c r="R111" s="32">
        <v>152</v>
      </c>
      <c r="S111" s="34">
        <f t="shared" si="158"/>
        <v>200.27027027027026</v>
      </c>
      <c r="T111" s="46">
        <f t="shared" si="159"/>
        <v>48.699999999999996</v>
      </c>
      <c r="U111" s="51">
        <f t="shared" si="160"/>
        <v>59.599999999999994</v>
      </c>
      <c r="V111" s="32">
        <v>67</v>
      </c>
      <c r="W111" s="32">
        <v>129</v>
      </c>
      <c r="X111" s="32">
        <v>159</v>
      </c>
      <c r="Y111" s="34">
        <f t="shared" si="161"/>
        <v>199.56521739130434</v>
      </c>
      <c r="Z111" s="46">
        <f t="shared" si="162"/>
        <v>57.9</v>
      </c>
      <c r="AA111" s="51">
        <f t="shared" si="163"/>
        <v>62.4</v>
      </c>
      <c r="AC111" s="64">
        <f t="shared" si="175"/>
        <v>-1.1127371681757179E-2</v>
      </c>
      <c r="AD111" s="56">
        <f t="shared" si="176"/>
        <v>2.8999999999999949E-2</v>
      </c>
      <c r="AE111" s="56">
        <f t="shared" si="176"/>
        <v>0</v>
      </c>
      <c r="AF111" s="64">
        <f t="shared" si="177"/>
        <v>-1.1019621047476162E-2</v>
      </c>
      <c r="AG111" s="56">
        <f t="shared" si="178"/>
        <v>0.03</v>
      </c>
      <c r="AH111" s="56">
        <f t="shared" si="178"/>
        <v>-2.9999999999999714E-3</v>
      </c>
      <c r="AI111" s="64">
        <f t="shared" si="179"/>
        <v>-1.2355465411339556E-2</v>
      </c>
      <c r="AJ111" s="56">
        <f t="shared" si="180"/>
        <v>4.4999999999999929E-2</v>
      </c>
      <c r="AK111" s="56">
        <f t="shared" si="180"/>
        <v>-8.0000000000000418E-3</v>
      </c>
      <c r="AL111" s="64">
        <f t="shared" si="181"/>
        <v>-1.1950429792319318E-2</v>
      </c>
      <c r="AM111" s="56">
        <f t="shared" si="182"/>
        <v>0.06</v>
      </c>
      <c r="AN111" s="56">
        <f t="shared" si="182"/>
        <v>-3.0000000000000426E-3</v>
      </c>
      <c r="AP111" s="74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P111" s="32">
        <v>99</v>
      </c>
      <c r="BQ111" s="32">
        <v>125</v>
      </c>
      <c r="BR111" s="32">
        <v>140</v>
      </c>
      <c r="BS111" s="34">
        <f t="shared" si="164"/>
        <v>201.95121951219511</v>
      </c>
      <c r="BT111" s="46">
        <f t="shared" si="165"/>
        <v>29.299999999999997</v>
      </c>
      <c r="BU111" s="51">
        <f t="shared" si="166"/>
        <v>54.900000000000006</v>
      </c>
      <c r="BW111">
        <f t="shared" ref="BW111:BW120" si="183">IF(MAX(BP111,BQ111,BR111)=BP111,60*(BQ111-BR111)/(MAX(BP111,BQ111,BR111)-MIN(BP111,BQ111,BR111)),0)</f>
        <v>0</v>
      </c>
      <c r="BX111">
        <f t="shared" ref="BX111:BX120" si="184">IF(MAX(BP111,BQ111,BR111)=BQ111,(120+(60*(BR111-BP111)/(MAX(BP111,BQ111,BR111)-MIN(BP111,BQ111,BR111)))),0)</f>
        <v>0</v>
      </c>
      <c r="BY111">
        <f t="shared" ref="BY111:BY120" si="185">IF(MAX(BP111,BQ111,BR111)=BR111,(240+(60*(BP111-BQ111)/(MAX(BP111,BQ111,BR111)-MIN(BP111,BQ111,BR111)))),0)</f>
        <v>201.95121951219511</v>
      </c>
    </row>
    <row r="112" spans="2:77" x14ac:dyDescent="0.4">
      <c r="B112" s="1274">
        <v>5</v>
      </c>
      <c r="C112" s="17" t="s">
        <v>228</v>
      </c>
      <c r="D112" s="22">
        <v>103</v>
      </c>
      <c r="E112" s="22">
        <v>124</v>
      </c>
      <c r="F112" s="22">
        <v>140</v>
      </c>
      <c r="G112" s="28">
        <f t="shared" si="152"/>
        <v>205.94594594594594</v>
      </c>
      <c r="H112" s="47">
        <f t="shared" si="153"/>
        <v>26.400000000000002</v>
      </c>
      <c r="I112" s="52">
        <f t="shared" si="154"/>
        <v>54.900000000000006</v>
      </c>
      <c r="J112" s="22">
        <v>95</v>
      </c>
      <c r="K112" s="22">
        <v>125</v>
      </c>
      <c r="L112" s="22">
        <v>147</v>
      </c>
      <c r="M112" s="28">
        <f t="shared" si="155"/>
        <v>205.38461538461539</v>
      </c>
      <c r="N112" s="47">
        <f t="shared" si="156"/>
        <v>35.4</v>
      </c>
      <c r="O112" s="52">
        <f t="shared" si="157"/>
        <v>57.599999999999994</v>
      </c>
      <c r="P112" s="22">
        <v>86</v>
      </c>
      <c r="Q112" s="22">
        <v>126</v>
      </c>
      <c r="R112" s="22">
        <v>154</v>
      </c>
      <c r="S112" s="28">
        <f t="shared" si="158"/>
        <v>204.70588235294116</v>
      </c>
      <c r="T112" s="47">
        <f t="shared" si="159"/>
        <v>44.2</v>
      </c>
      <c r="U112" s="52">
        <f t="shared" si="160"/>
        <v>60.4</v>
      </c>
      <c r="V112" s="22">
        <v>77</v>
      </c>
      <c r="W112" s="22">
        <v>127</v>
      </c>
      <c r="X112" s="22">
        <v>160</v>
      </c>
      <c r="Y112" s="28">
        <f t="shared" si="161"/>
        <v>203.85542168674698</v>
      </c>
      <c r="Z112" s="47">
        <f t="shared" si="162"/>
        <v>51.9</v>
      </c>
      <c r="AA112" s="52">
        <f t="shared" si="163"/>
        <v>62.7</v>
      </c>
      <c r="AC112" s="65">
        <f t="shared" si="175"/>
        <v>-1.620824494820889E-2</v>
      </c>
      <c r="AD112" s="57">
        <f t="shared" si="176"/>
        <v>2.3000000000000041E-2</v>
      </c>
      <c r="AE112" s="57">
        <f t="shared" si="176"/>
        <v>-3.9999999999999862E-3</v>
      </c>
      <c r="AF112" s="65">
        <f t="shared" si="177"/>
        <v>-1.2856224555388894E-2</v>
      </c>
      <c r="AG112" s="57">
        <f t="shared" si="178"/>
        <v>4.0999999999999981E-2</v>
      </c>
      <c r="AH112" s="57">
        <f t="shared" si="178"/>
        <v>0</v>
      </c>
      <c r="AI112" s="65">
        <f t="shared" si="179"/>
        <v>-1.4746845813534373E-2</v>
      </c>
      <c r="AJ112" s="57">
        <f t="shared" si="180"/>
        <v>5.2000000000000025E-2</v>
      </c>
      <c r="AK112" s="57">
        <f t="shared" si="180"/>
        <v>0</v>
      </c>
      <c r="AL112" s="65">
        <f t="shared" si="181"/>
        <v>-1.6001610900426226E-2</v>
      </c>
      <c r="AM112" s="57">
        <f t="shared" si="182"/>
        <v>5.5999999999999946E-2</v>
      </c>
      <c r="AN112" s="57">
        <f t="shared" si="182"/>
        <v>-7.9999999999999724E-3</v>
      </c>
      <c r="AP112" s="76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P112" s="22">
        <v>103</v>
      </c>
      <c r="BQ112" s="22">
        <v>124</v>
      </c>
      <c r="BR112" s="22">
        <v>140</v>
      </c>
      <c r="BS112" s="28">
        <f t="shared" si="164"/>
        <v>205.94594594594594</v>
      </c>
      <c r="BT112" s="47">
        <f t="shared" si="165"/>
        <v>26.400000000000002</v>
      </c>
      <c r="BU112" s="52">
        <f t="shared" si="166"/>
        <v>54.900000000000006</v>
      </c>
      <c r="BW112">
        <f t="shared" si="183"/>
        <v>0</v>
      </c>
      <c r="BX112">
        <f t="shared" si="184"/>
        <v>0</v>
      </c>
      <c r="BY112">
        <f t="shared" si="185"/>
        <v>205.94594594594594</v>
      </c>
    </row>
    <row r="113" spans="2:77" x14ac:dyDescent="0.4">
      <c r="B113" s="1275">
        <v>5</v>
      </c>
      <c r="C113" s="19" t="s">
        <v>227</v>
      </c>
      <c r="D113" s="31">
        <v>107</v>
      </c>
      <c r="E113" s="31">
        <v>123</v>
      </c>
      <c r="F113" s="31">
        <v>141</v>
      </c>
      <c r="G113" s="33">
        <f t="shared" si="152"/>
        <v>211.76470588235293</v>
      </c>
      <c r="H113" s="45">
        <f t="shared" si="153"/>
        <v>24.099999999999998</v>
      </c>
      <c r="I113" s="50">
        <f t="shared" si="154"/>
        <v>55.300000000000004</v>
      </c>
      <c r="J113" s="31">
        <v>101</v>
      </c>
      <c r="K113" s="31">
        <v>124</v>
      </c>
      <c r="L113" s="31">
        <v>147</v>
      </c>
      <c r="M113" s="33">
        <f t="shared" si="155"/>
        <v>210</v>
      </c>
      <c r="N113" s="45">
        <f t="shared" si="156"/>
        <v>31.3</v>
      </c>
      <c r="O113" s="50">
        <f t="shared" si="157"/>
        <v>57.599999999999994</v>
      </c>
      <c r="P113" s="31">
        <v>94</v>
      </c>
      <c r="Q113" s="31">
        <v>124</v>
      </c>
      <c r="R113" s="31">
        <v>154</v>
      </c>
      <c r="S113" s="33">
        <f t="shared" si="158"/>
        <v>210</v>
      </c>
      <c r="T113" s="45">
        <f t="shared" si="159"/>
        <v>39</v>
      </c>
      <c r="U113" s="50">
        <f t="shared" si="160"/>
        <v>60.4</v>
      </c>
      <c r="V113" s="31">
        <v>87</v>
      </c>
      <c r="W113" s="31">
        <v>125</v>
      </c>
      <c r="X113" s="31">
        <v>162</v>
      </c>
      <c r="Y113" s="33">
        <f t="shared" si="161"/>
        <v>209.6</v>
      </c>
      <c r="Z113" s="45">
        <f t="shared" si="162"/>
        <v>46.300000000000004</v>
      </c>
      <c r="AA113" s="50">
        <f t="shared" si="163"/>
        <v>63.5</v>
      </c>
      <c r="AC113" s="63">
        <f t="shared" si="175"/>
        <v>-1.7368507291496024E-2</v>
      </c>
      <c r="AD113" s="55">
        <f t="shared" si="176"/>
        <v>2.7999999999999973E-2</v>
      </c>
      <c r="AE113" s="55">
        <f t="shared" si="176"/>
        <v>0</v>
      </c>
      <c r="AF113" s="63">
        <f t="shared" si="177"/>
        <v>-2.2420001358787994E-2</v>
      </c>
      <c r="AG113" s="55">
        <f t="shared" si="178"/>
        <v>3.5999999999999976E-2</v>
      </c>
      <c r="AH113" s="55">
        <f t="shared" si="178"/>
        <v>-3.9999999999999862E-3</v>
      </c>
      <c r="AI113" s="63">
        <f t="shared" si="179"/>
        <v>-2.0497188206233273E-2</v>
      </c>
      <c r="AJ113" s="55">
        <f t="shared" si="180"/>
        <v>4.7999999999999973E-2</v>
      </c>
      <c r="AK113" s="55">
        <f t="shared" si="180"/>
        <v>-3.9999999999999862E-3</v>
      </c>
      <c r="AL113" s="63">
        <f t="shared" si="181"/>
        <v>-1.782729805013929E-2</v>
      </c>
      <c r="AM113" s="55">
        <f t="shared" si="182"/>
        <v>6.2000000000000027E-2</v>
      </c>
      <c r="AN113" s="55">
        <f t="shared" si="182"/>
        <v>0</v>
      </c>
      <c r="AP113" s="72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P113" s="31">
        <v>107</v>
      </c>
      <c r="BQ113" s="31">
        <v>123</v>
      </c>
      <c r="BR113" s="31">
        <v>141</v>
      </c>
      <c r="BS113" s="33">
        <f t="shared" si="164"/>
        <v>211.76470588235293</v>
      </c>
      <c r="BT113" s="45">
        <f t="shared" si="165"/>
        <v>24.099999999999998</v>
      </c>
      <c r="BU113" s="50">
        <f t="shared" si="166"/>
        <v>55.300000000000004</v>
      </c>
      <c r="BW113">
        <f t="shared" si="183"/>
        <v>0</v>
      </c>
      <c r="BX113">
        <f t="shared" si="184"/>
        <v>0</v>
      </c>
      <c r="BY113">
        <f t="shared" si="185"/>
        <v>211.76470588235293</v>
      </c>
    </row>
    <row r="114" spans="2:77" x14ac:dyDescent="0.4">
      <c r="B114" s="1275">
        <v>5</v>
      </c>
      <c r="C114" s="19" t="s">
        <v>226</v>
      </c>
      <c r="D114" s="31">
        <v>111</v>
      </c>
      <c r="E114" s="31">
        <v>122</v>
      </c>
      <c r="F114" s="31">
        <v>141</v>
      </c>
      <c r="G114" s="33">
        <f t="shared" si="152"/>
        <v>218</v>
      </c>
      <c r="H114" s="45">
        <f t="shared" si="153"/>
        <v>21.3</v>
      </c>
      <c r="I114" s="50">
        <f t="shared" si="154"/>
        <v>55.300000000000004</v>
      </c>
      <c r="J114" s="31">
        <v>107</v>
      </c>
      <c r="K114" s="31">
        <v>122</v>
      </c>
      <c r="L114" s="31">
        <v>148</v>
      </c>
      <c r="M114" s="33">
        <f t="shared" si="155"/>
        <v>218.04878048780489</v>
      </c>
      <c r="N114" s="45">
        <f t="shared" si="156"/>
        <v>27.700000000000003</v>
      </c>
      <c r="O114" s="50">
        <f t="shared" si="157"/>
        <v>57.999999999999993</v>
      </c>
      <c r="P114" s="31">
        <v>102</v>
      </c>
      <c r="Q114" s="31">
        <v>122</v>
      </c>
      <c r="R114" s="31">
        <v>155</v>
      </c>
      <c r="S114" s="33">
        <f t="shared" si="158"/>
        <v>217.35849056603774</v>
      </c>
      <c r="T114" s="45">
        <f t="shared" si="159"/>
        <v>34.200000000000003</v>
      </c>
      <c r="U114" s="50">
        <f t="shared" si="160"/>
        <v>60.8</v>
      </c>
      <c r="V114" s="31">
        <v>97</v>
      </c>
      <c r="W114" s="31">
        <v>123</v>
      </c>
      <c r="X114" s="31">
        <v>162</v>
      </c>
      <c r="Y114" s="33">
        <f t="shared" si="161"/>
        <v>216</v>
      </c>
      <c r="Z114" s="45">
        <f t="shared" si="162"/>
        <v>40.1</v>
      </c>
      <c r="AA114" s="50">
        <f t="shared" si="163"/>
        <v>63.5</v>
      </c>
      <c r="AC114" s="66"/>
      <c r="AD114" s="54"/>
      <c r="AE114" s="54"/>
      <c r="AF114" s="66"/>
      <c r="AG114" s="54"/>
      <c r="AH114" s="54"/>
      <c r="AI114" s="66"/>
      <c r="AJ114" s="54"/>
      <c r="AK114" s="54"/>
      <c r="AL114" s="66"/>
      <c r="AM114" s="54"/>
      <c r="AN114" s="54"/>
      <c r="AP114" s="78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P114" s="31">
        <v>111</v>
      </c>
      <c r="BQ114" s="31">
        <v>122</v>
      </c>
      <c r="BR114" s="31">
        <v>141</v>
      </c>
      <c r="BS114" s="33">
        <f t="shared" si="164"/>
        <v>218</v>
      </c>
      <c r="BT114" s="45">
        <f t="shared" si="165"/>
        <v>21.3</v>
      </c>
      <c r="BU114" s="50">
        <f t="shared" si="166"/>
        <v>55.300000000000004</v>
      </c>
      <c r="BW114">
        <f t="shared" si="183"/>
        <v>0</v>
      </c>
      <c r="BX114">
        <f t="shared" si="184"/>
        <v>0</v>
      </c>
      <c r="BY114">
        <f t="shared" si="185"/>
        <v>218</v>
      </c>
    </row>
    <row r="115" spans="2:77" x14ac:dyDescent="0.4">
      <c r="B115" s="1275">
        <v>5</v>
      </c>
      <c r="C115" s="19" t="s">
        <v>225</v>
      </c>
      <c r="D115" s="31">
        <v>116</v>
      </c>
      <c r="E115" s="31">
        <v>121</v>
      </c>
      <c r="F115" s="31">
        <v>141</v>
      </c>
      <c r="G115" s="33">
        <f t="shared" si="152"/>
        <v>228</v>
      </c>
      <c r="H115" s="45">
        <f t="shared" si="153"/>
        <v>17.7</v>
      </c>
      <c r="I115" s="50">
        <f t="shared" si="154"/>
        <v>55.300000000000004</v>
      </c>
      <c r="J115" s="31">
        <v>113</v>
      </c>
      <c r="K115" s="31">
        <v>121</v>
      </c>
      <c r="L115" s="31">
        <v>148</v>
      </c>
      <c r="M115" s="33">
        <f t="shared" si="155"/>
        <v>226.28571428571428</v>
      </c>
      <c r="N115" s="45">
        <f t="shared" si="156"/>
        <v>23.599999999999998</v>
      </c>
      <c r="O115" s="50">
        <f t="shared" si="157"/>
        <v>57.999999999999993</v>
      </c>
      <c r="P115" s="31">
        <v>111</v>
      </c>
      <c r="Q115" s="31">
        <v>120</v>
      </c>
      <c r="R115" s="31">
        <v>155</v>
      </c>
      <c r="S115" s="33">
        <f t="shared" si="158"/>
        <v>227.72727272727272</v>
      </c>
      <c r="T115" s="45">
        <f t="shared" si="159"/>
        <v>28.4</v>
      </c>
      <c r="U115" s="50">
        <f t="shared" si="160"/>
        <v>60.8</v>
      </c>
      <c r="V115" s="31">
        <v>108</v>
      </c>
      <c r="W115" s="31">
        <v>120</v>
      </c>
      <c r="X115" s="31">
        <v>162</v>
      </c>
      <c r="Y115" s="33">
        <f t="shared" si="161"/>
        <v>226.66666666666666</v>
      </c>
      <c r="Z115" s="45">
        <f t="shared" si="162"/>
        <v>33.300000000000004</v>
      </c>
      <c r="AA115" s="50">
        <f t="shared" si="163"/>
        <v>63.5</v>
      </c>
      <c r="AC115" s="63">
        <f t="shared" ref="AC115:AC120" si="186">(G115-G114)/359</f>
        <v>2.7855153203342618E-2</v>
      </c>
      <c r="AD115" s="55">
        <f t="shared" ref="AD115:AE120" si="187">(H115-H114)/100</f>
        <v>-3.6000000000000011E-2</v>
      </c>
      <c r="AE115" s="55">
        <f t="shared" si="187"/>
        <v>0</v>
      </c>
      <c r="AF115" s="63">
        <f t="shared" ref="AF115:AF120" si="188">(M115-M114)/359</f>
        <v>2.2944105286655674E-2</v>
      </c>
      <c r="AG115" s="55">
        <f t="shared" ref="AG115:AH120" si="189">(N115-N114)/100</f>
        <v>-4.100000000000005E-2</v>
      </c>
      <c r="AH115" s="55">
        <f t="shared" si="189"/>
        <v>0</v>
      </c>
      <c r="AI115" s="63">
        <f t="shared" ref="AI115:AI120" si="190">(S115-S114)/359</f>
        <v>2.8882401563328622E-2</v>
      </c>
      <c r="AJ115" s="55">
        <f t="shared" ref="AJ115:AK120" si="191">(T115-T114)/100</f>
        <v>-5.8000000000000045E-2</v>
      </c>
      <c r="AK115" s="55">
        <f t="shared" si="191"/>
        <v>0</v>
      </c>
      <c r="AL115" s="63">
        <f t="shared" ref="AL115:AL120" si="192">(Y115-Y114)/359</f>
        <v>2.9712163416898765E-2</v>
      </c>
      <c r="AM115" s="55">
        <f t="shared" ref="AM115:AN120" si="193">(Z115-Z114)/100</f>
        <v>-6.7999999999999977E-2</v>
      </c>
      <c r="AN115" s="55">
        <f t="shared" si="193"/>
        <v>0</v>
      </c>
      <c r="AP115" s="72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P115" s="31">
        <v>116</v>
      </c>
      <c r="BQ115" s="31">
        <v>121</v>
      </c>
      <c r="BR115" s="31">
        <v>141</v>
      </c>
      <c r="BS115" s="33">
        <f t="shared" si="164"/>
        <v>228</v>
      </c>
      <c r="BT115" s="45">
        <f t="shared" si="165"/>
        <v>17.7</v>
      </c>
      <c r="BU115" s="50">
        <f t="shared" si="166"/>
        <v>55.300000000000004</v>
      </c>
      <c r="BW115">
        <f t="shared" si="183"/>
        <v>0</v>
      </c>
      <c r="BX115">
        <f t="shared" si="184"/>
        <v>0</v>
      </c>
      <c r="BY115">
        <f t="shared" si="185"/>
        <v>228</v>
      </c>
    </row>
    <row r="116" spans="2:77" x14ac:dyDescent="0.4">
      <c r="B116" s="1278">
        <v>5</v>
      </c>
      <c r="C116" s="21" t="s">
        <v>224</v>
      </c>
      <c r="D116" s="32">
        <v>120</v>
      </c>
      <c r="E116" s="32">
        <v>120</v>
      </c>
      <c r="F116" s="32">
        <v>141</v>
      </c>
      <c r="G116" s="34">
        <f t="shared" si="152"/>
        <v>240</v>
      </c>
      <c r="H116" s="46">
        <f t="shared" si="153"/>
        <v>14.899999999999999</v>
      </c>
      <c r="I116" s="51">
        <f t="shared" si="154"/>
        <v>55.300000000000004</v>
      </c>
      <c r="J116" s="32">
        <v>119</v>
      </c>
      <c r="K116" s="32">
        <v>119</v>
      </c>
      <c r="L116" s="32">
        <v>147</v>
      </c>
      <c r="M116" s="34">
        <f t="shared" si="155"/>
        <v>240</v>
      </c>
      <c r="N116" s="46">
        <f t="shared" si="156"/>
        <v>19</v>
      </c>
      <c r="O116" s="51">
        <f t="shared" si="157"/>
        <v>57.599999999999994</v>
      </c>
      <c r="P116" s="32">
        <v>118</v>
      </c>
      <c r="Q116" s="32">
        <v>118</v>
      </c>
      <c r="R116" s="32">
        <v>154</v>
      </c>
      <c r="S116" s="34">
        <f t="shared" si="158"/>
        <v>240</v>
      </c>
      <c r="T116" s="46">
        <f t="shared" si="159"/>
        <v>23.400000000000002</v>
      </c>
      <c r="U116" s="51">
        <f t="shared" si="160"/>
        <v>60.4</v>
      </c>
      <c r="V116" s="32">
        <v>118</v>
      </c>
      <c r="W116" s="32">
        <v>117</v>
      </c>
      <c r="X116" s="32">
        <v>161</v>
      </c>
      <c r="Y116" s="34">
        <f t="shared" si="161"/>
        <v>241.36363636363637</v>
      </c>
      <c r="Z116" s="46">
        <f t="shared" si="162"/>
        <v>27.3</v>
      </c>
      <c r="AA116" s="51">
        <f t="shared" si="163"/>
        <v>63.1</v>
      </c>
      <c r="AC116" s="64">
        <f t="shared" si="186"/>
        <v>3.3426183844011144E-2</v>
      </c>
      <c r="AD116" s="56">
        <f t="shared" si="187"/>
        <v>-2.8000000000000008E-2</v>
      </c>
      <c r="AE116" s="56">
        <f t="shared" si="187"/>
        <v>0</v>
      </c>
      <c r="AF116" s="64">
        <f t="shared" si="188"/>
        <v>3.8201352964584184E-2</v>
      </c>
      <c r="AG116" s="56">
        <f t="shared" si="189"/>
        <v>-4.5999999999999978E-2</v>
      </c>
      <c r="AH116" s="56">
        <f t="shared" si="189"/>
        <v>-3.9999999999999862E-3</v>
      </c>
      <c r="AI116" s="64">
        <f t="shared" si="190"/>
        <v>3.4185869840465961E-2</v>
      </c>
      <c r="AJ116" s="56">
        <f t="shared" si="191"/>
        <v>-4.9999999999999961E-2</v>
      </c>
      <c r="AK116" s="56">
        <f t="shared" si="191"/>
        <v>-3.9999999999999862E-3</v>
      </c>
      <c r="AL116" s="64">
        <f t="shared" si="192"/>
        <v>4.0938634253397541E-2</v>
      </c>
      <c r="AM116" s="56">
        <f t="shared" si="193"/>
        <v>-6.0000000000000032E-2</v>
      </c>
      <c r="AN116" s="56">
        <f t="shared" si="193"/>
        <v>-3.9999999999999862E-3</v>
      </c>
      <c r="AP116" s="74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P116" s="32">
        <v>120</v>
      </c>
      <c r="BQ116" s="32">
        <v>120</v>
      </c>
      <c r="BR116" s="32">
        <v>141</v>
      </c>
      <c r="BS116" s="34">
        <f t="shared" si="164"/>
        <v>240</v>
      </c>
      <c r="BT116" s="46">
        <f t="shared" si="165"/>
        <v>14.899999999999999</v>
      </c>
      <c r="BU116" s="51">
        <f t="shared" si="166"/>
        <v>55.300000000000004</v>
      </c>
      <c r="BW116">
        <f t="shared" si="183"/>
        <v>0</v>
      </c>
      <c r="BX116">
        <f t="shared" si="184"/>
        <v>0</v>
      </c>
      <c r="BY116">
        <f t="shared" si="185"/>
        <v>240</v>
      </c>
    </row>
    <row r="117" spans="2:77" x14ac:dyDescent="0.4">
      <c r="B117" s="1274">
        <v>5</v>
      </c>
      <c r="C117" s="17" t="s">
        <v>223</v>
      </c>
      <c r="D117" s="22">
        <v>123</v>
      </c>
      <c r="E117" s="22">
        <v>119</v>
      </c>
      <c r="F117" s="22">
        <v>140</v>
      </c>
      <c r="G117" s="28">
        <f t="shared" si="152"/>
        <v>251.42857142857142</v>
      </c>
      <c r="H117" s="47">
        <f t="shared" si="153"/>
        <v>15</v>
      </c>
      <c r="I117" s="52">
        <f t="shared" si="154"/>
        <v>54.900000000000006</v>
      </c>
      <c r="J117" s="22">
        <v>124</v>
      </c>
      <c r="K117" s="22">
        <v>118</v>
      </c>
      <c r="L117" s="22">
        <v>146</v>
      </c>
      <c r="M117" s="28">
        <f t="shared" si="155"/>
        <v>252.85714285714286</v>
      </c>
      <c r="N117" s="47">
        <f t="shared" si="156"/>
        <v>19.2</v>
      </c>
      <c r="O117" s="52">
        <f t="shared" si="157"/>
        <v>57.3</v>
      </c>
      <c r="P117" s="22">
        <v>125</v>
      </c>
      <c r="Q117" s="22">
        <v>116</v>
      </c>
      <c r="R117" s="22">
        <v>153</v>
      </c>
      <c r="S117" s="28">
        <f t="shared" si="158"/>
        <v>254.59459459459458</v>
      </c>
      <c r="T117" s="47">
        <f t="shared" si="159"/>
        <v>24.2</v>
      </c>
      <c r="U117" s="52">
        <f t="shared" si="160"/>
        <v>60</v>
      </c>
      <c r="V117" s="22">
        <v>125</v>
      </c>
      <c r="W117" s="22">
        <v>115</v>
      </c>
      <c r="X117" s="22">
        <v>159</v>
      </c>
      <c r="Y117" s="28">
        <f t="shared" si="161"/>
        <v>253.63636363636363</v>
      </c>
      <c r="Z117" s="47">
        <f t="shared" si="162"/>
        <v>27.700000000000003</v>
      </c>
      <c r="AA117" s="52">
        <f t="shared" si="163"/>
        <v>62.4</v>
      </c>
      <c r="AC117" s="65">
        <f t="shared" si="186"/>
        <v>3.1834460803820103E-2</v>
      </c>
      <c r="AD117" s="57">
        <f t="shared" si="187"/>
        <v>1.0000000000000141E-3</v>
      </c>
      <c r="AE117" s="57">
        <f t="shared" si="187"/>
        <v>-3.9999999999999862E-3</v>
      </c>
      <c r="AF117" s="65">
        <f t="shared" si="188"/>
        <v>3.5813768404297661E-2</v>
      </c>
      <c r="AG117" s="57">
        <f t="shared" si="189"/>
        <v>1.9999999999999931E-3</v>
      </c>
      <c r="AH117" s="57">
        <f t="shared" si="189"/>
        <v>-2.9999999999999714E-3</v>
      </c>
      <c r="AI117" s="65">
        <f t="shared" si="190"/>
        <v>4.0653466837310817E-2</v>
      </c>
      <c r="AJ117" s="57">
        <f t="shared" si="191"/>
        <v>7.9999999999999724E-3</v>
      </c>
      <c r="AK117" s="57">
        <f t="shared" si="191"/>
        <v>-3.9999999999999862E-3</v>
      </c>
      <c r="AL117" s="65">
        <f t="shared" si="192"/>
        <v>3.4185869840465885E-2</v>
      </c>
      <c r="AM117" s="57">
        <f t="shared" si="193"/>
        <v>4.0000000000000209E-3</v>
      </c>
      <c r="AN117" s="57">
        <f t="shared" si="193"/>
        <v>-7.0000000000000288E-3</v>
      </c>
      <c r="AP117" s="76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P117" s="22">
        <v>123</v>
      </c>
      <c r="BQ117" s="22">
        <v>119</v>
      </c>
      <c r="BR117" s="22">
        <v>140</v>
      </c>
      <c r="BS117" s="28">
        <f t="shared" si="164"/>
        <v>251.42857142857142</v>
      </c>
      <c r="BT117" s="47">
        <f t="shared" si="165"/>
        <v>15</v>
      </c>
      <c r="BU117" s="52">
        <f t="shared" si="166"/>
        <v>54.900000000000006</v>
      </c>
      <c r="BW117">
        <f t="shared" si="183"/>
        <v>0</v>
      </c>
      <c r="BX117">
        <f t="shared" si="184"/>
        <v>0</v>
      </c>
      <c r="BY117">
        <f t="shared" si="185"/>
        <v>251.42857142857142</v>
      </c>
    </row>
    <row r="118" spans="2:77" x14ac:dyDescent="0.4">
      <c r="B118" s="1275">
        <v>5</v>
      </c>
      <c r="C118" s="19" t="s">
        <v>222</v>
      </c>
      <c r="D118" s="31">
        <v>127</v>
      </c>
      <c r="E118" s="31">
        <v>118</v>
      </c>
      <c r="F118" s="31">
        <v>139</v>
      </c>
      <c r="G118" s="33">
        <f t="shared" si="152"/>
        <v>265.71428571428572</v>
      </c>
      <c r="H118" s="45">
        <f t="shared" si="153"/>
        <v>15.1</v>
      </c>
      <c r="I118" s="50">
        <f t="shared" si="154"/>
        <v>54.500000000000007</v>
      </c>
      <c r="J118" s="31">
        <v>128</v>
      </c>
      <c r="K118" s="31">
        <v>116</v>
      </c>
      <c r="L118" s="31">
        <v>145</v>
      </c>
      <c r="M118" s="33">
        <f t="shared" si="155"/>
        <v>264.82758620689657</v>
      </c>
      <c r="N118" s="45">
        <f t="shared" si="156"/>
        <v>20</v>
      </c>
      <c r="O118" s="50">
        <f t="shared" si="157"/>
        <v>56.899999999999991</v>
      </c>
      <c r="P118" s="31">
        <v>130</v>
      </c>
      <c r="Q118" s="31">
        <v>115</v>
      </c>
      <c r="R118" s="31">
        <v>150</v>
      </c>
      <c r="S118" s="33">
        <f t="shared" si="158"/>
        <v>265.71428571428572</v>
      </c>
      <c r="T118" s="45">
        <f t="shared" si="159"/>
        <v>23.3</v>
      </c>
      <c r="U118" s="50">
        <f t="shared" si="160"/>
        <v>58.8</v>
      </c>
      <c r="V118" s="31">
        <v>132</v>
      </c>
      <c r="W118" s="31">
        <v>113</v>
      </c>
      <c r="X118" s="31">
        <v>156</v>
      </c>
      <c r="Y118" s="33">
        <f t="shared" si="161"/>
        <v>266.51162790697674</v>
      </c>
      <c r="Z118" s="45">
        <f t="shared" si="162"/>
        <v>27.6</v>
      </c>
      <c r="AA118" s="50">
        <f t="shared" si="163"/>
        <v>61.199999999999996</v>
      </c>
      <c r="AC118" s="63">
        <f t="shared" si="186"/>
        <v>3.9793076004775225E-2</v>
      </c>
      <c r="AD118" s="55">
        <f t="shared" si="187"/>
        <v>9.9999999999999655E-4</v>
      </c>
      <c r="AE118" s="55">
        <f t="shared" si="187"/>
        <v>-3.9999999999999862E-3</v>
      </c>
      <c r="AF118" s="63">
        <f t="shared" si="188"/>
        <v>3.3343853341932336E-2</v>
      </c>
      <c r="AG118" s="55">
        <f t="shared" si="189"/>
        <v>8.0000000000000071E-3</v>
      </c>
      <c r="AH118" s="55">
        <f t="shared" si="189"/>
        <v>-4.0000000000000565E-3</v>
      </c>
      <c r="AI118" s="63">
        <f t="shared" si="190"/>
        <v>3.0974069971284515E-2</v>
      </c>
      <c r="AJ118" s="55">
        <f t="shared" si="191"/>
        <v>-8.9999999999999854E-3</v>
      </c>
      <c r="AK118" s="55">
        <f t="shared" si="191"/>
        <v>-1.2000000000000028E-2</v>
      </c>
      <c r="AL118" s="63">
        <f t="shared" si="192"/>
        <v>3.5864245879145169E-2</v>
      </c>
      <c r="AM118" s="55">
        <f t="shared" si="193"/>
        <v>-1.0000000000000141E-3</v>
      </c>
      <c r="AN118" s="55">
        <f t="shared" si="193"/>
        <v>-1.2000000000000028E-2</v>
      </c>
      <c r="AP118" s="72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P118" s="31">
        <v>127</v>
      </c>
      <c r="BQ118" s="31">
        <v>118</v>
      </c>
      <c r="BR118" s="31">
        <v>139</v>
      </c>
      <c r="BS118" s="33">
        <f t="shared" si="164"/>
        <v>265.71428571428572</v>
      </c>
      <c r="BT118" s="45">
        <f t="shared" si="165"/>
        <v>15.1</v>
      </c>
      <c r="BU118" s="50">
        <f t="shared" si="166"/>
        <v>54.500000000000007</v>
      </c>
      <c r="BW118">
        <f t="shared" si="183"/>
        <v>0</v>
      </c>
      <c r="BX118">
        <f t="shared" si="184"/>
        <v>0</v>
      </c>
      <c r="BY118">
        <f t="shared" si="185"/>
        <v>265.71428571428572</v>
      </c>
    </row>
    <row r="119" spans="2:77" x14ac:dyDescent="0.4">
      <c r="B119" s="1275">
        <v>5</v>
      </c>
      <c r="C119" s="19" t="s">
        <v>221</v>
      </c>
      <c r="D119" s="31">
        <v>129</v>
      </c>
      <c r="E119" s="31">
        <v>117</v>
      </c>
      <c r="F119" s="31">
        <v>137</v>
      </c>
      <c r="G119" s="33">
        <f t="shared" si="152"/>
        <v>276</v>
      </c>
      <c r="H119" s="45">
        <f t="shared" si="153"/>
        <v>14.6</v>
      </c>
      <c r="I119" s="50">
        <f t="shared" si="154"/>
        <v>53.7</v>
      </c>
      <c r="J119" s="31">
        <v>132</v>
      </c>
      <c r="K119" s="31">
        <v>115</v>
      </c>
      <c r="L119" s="31">
        <v>142</v>
      </c>
      <c r="M119" s="33">
        <f t="shared" si="155"/>
        <v>277.77777777777777</v>
      </c>
      <c r="N119" s="45">
        <f t="shared" si="156"/>
        <v>19</v>
      </c>
      <c r="O119" s="50">
        <f t="shared" si="157"/>
        <v>55.7</v>
      </c>
      <c r="P119" s="31">
        <v>135</v>
      </c>
      <c r="Q119" s="31">
        <v>113</v>
      </c>
      <c r="R119" s="31">
        <v>148</v>
      </c>
      <c r="S119" s="33">
        <f t="shared" si="158"/>
        <v>277.71428571428572</v>
      </c>
      <c r="T119" s="45">
        <f t="shared" si="159"/>
        <v>23.599999999999998</v>
      </c>
      <c r="U119" s="50">
        <f t="shared" si="160"/>
        <v>57.999999999999993</v>
      </c>
      <c r="V119" s="31">
        <v>138</v>
      </c>
      <c r="W119" s="31">
        <v>112</v>
      </c>
      <c r="X119" s="31">
        <v>153</v>
      </c>
      <c r="Y119" s="33">
        <f t="shared" si="161"/>
        <v>278.04878048780489</v>
      </c>
      <c r="Z119" s="45">
        <f t="shared" si="162"/>
        <v>26.8</v>
      </c>
      <c r="AA119" s="50">
        <f t="shared" si="163"/>
        <v>60</v>
      </c>
      <c r="AC119" s="63">
        <f t="shared" si="186"/>
        <v>2.86510147234381E-2</v>
      </c>
      <c r="AD119" s="55">
        <f t="shared" si="187"/>
        <v>-5.0000000000000001E-3</v>
      </c>
      <c r="AE119" s="55">
        <f t="shared" si="187"/>
        <v>-8.0000000000000418E-3</v>
      </c>
      <c r="AF119" s="63">
        <f t="shared" si="188"/>
        <v>3.6072957021953206E-2</v>
      </c>
      <c r="AG119" s="55">
        <f t="shared" si="189"/>
        <v>-0.01</v>
      </c>
      <c r="AH119" s="55">
        <f t="shared" si="189"/>
        <v>-1.1999999999999886E-2</v>
      </c>
      <c r="AI119" s="63">
        <f t="shared" si="190"/>
        <v>3.3426183844011144E-2</v>
      </c>
      <c r="AJ119" s="55">
        <f t="shared" si="191"/>
        <v>2.9999999999999714E-3</v>
      </c>
      <c r="AK119" s="55">
        <f t="shared" si="191"/>
        <v>-8.0000000000000418E-3</v>
      </c>
      <c r="AL119" s="63">
        <f t="shared" si="192"/>
        <v>3.2136915266930778E-2</v>
      </c>
      <c r="AM119" s="55">
        <f t="shared" si="193"/>
        <v>-8.0000000000000071E-3</v>
      </c>
      <c r="AN119" s="55">
        <f t="shared" si="193"/>
        <v>-1.1999999999999957E-2</v>
      </c>
      <c r="AP119" s="72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P119" s="31">
        <v>129</v>
      </c>
      <c r="BQ119" s="31">
        <v>117</v>
      </c>
      <c r="BR119" s="31">
        <v>137</v>
      </c>
      <c r="BS119" s="33">
        <f t="shared" si="164"/>
        <v>276</v>
      </c>
      <c r="BT119" s="45">
        <f t="shared" si="165"/>
        <v>14.6</v>
      </c>
      <c r="BU119" s="50">
        <f t="shared" si="166"/>
        <v>53.7</v>
      </c>
      <c r="BW119">
        <f t="shared" si="183"/>
        <v>0</v>
      </c>
      <c r="BX119">
        <f t="shared" si="184"/>
        <v>0</v>
      </c>
      <c r="BY119">
        <f t="shared" si="185"/>
        <v>276</v>
      </c>
    </row>
    <row r="120" spans="2:77" ht="18" thickBot="1" x14ac:dyDescent="0.45">
      <c r="B120" s="1276">
        <v>5</v>
      </c>
      <c r="C120" s="41" t="s">
        <v>220</v>
      </c>
      <c r="D120" s="42">
        <v>133</v>
      </c>
      <c r="E120" s="42">
        <v>116</v>
      </c>
      <c r="F120" s="42">
        <v>135</v>
      </c>
      <c r="G120" s="43">
        <f t="shared" si="152"/>
        <v>293.68421052631578</v>
      </c>
      <c r="H120" s="48">
        <f t="shared" si="153"/>
        <v>14.099999999999998</v>
      </c>
      <c r="I120" s="53">
        <f t="shared" si="154"/>
        <v>52.900000000000006</v>
      </c>
      <c r="J120" s="42">
        <v>137</v>
      </c>
      <c r="K120" s="42">
        <v>114</v>
      </c>
      <c r="L120" s="42">
        <v>139</v>
      </c>
      <c r="M120" s="43">
        <f t="shared" si="155"/>
        <v>295.2</v>
      </c>
      <c r="N120" s="48">
        <f t="shared" si="156"/>
        <v>18</v>
      </c>
      <c r="O120" s="53">
        <f t="shared" si="157"/>
        <v>54.500000000000007</v>
      </c>
      <c r="P120" s="42">
        <v>140</v>
      </c>
      <c r="Q120" s="42">
        <v>112</v>
      </c>
      <c r="R120" s="42">
        <v>144</v>
      </c>
      <c r="S120" s="43">
        <f t="shared" si="158"/>
        <v>292.5</v>
      </c>
      <c r="T120" s="48">
        <f t="shared" si="159"/>
        <v>22.2</v>
      </c>
      <c r="U120" s="53">
        <f t="shared" si="160"/>
        <v>56.499999999999993</v>
      </c>
      <c r="V120" s="42">
        <v>144</v>
      </c>
      <c r="W120" s="42">
        <v>110</v>
      </c>
      <c r="X120" s="42">
        <v>148</v>
      </c>
      <c r="Y120" s="43">
        <f t="shared" si="161"/>
        <v>293.68421052631578</v>
      </c>
      <c r="Z120" s="48">
        <f t="shared" si="162"/>
        <v>25.7</v>
      </c>
      <c r="AA120" s="53">
        <f t="shared" si="163"/>
        <v>57.999999999999993</v>
      </c>
      <c r="AC120" s="67">
        <f t="shared" si="186"/>
        <v>4.9259639349069025E-2</v>
      </c>
      <c r="AD120" s="68">
        <f t="shared" si="187"/>
        <v>-5.0000000000000175E-3</v>
      </c>
      <c r="AE120" s="68">
        <f t="shared" si="187"/>
        <v>-7.9999999999999724E-3</v>
      </c>
      <c r="AF120" s="67">
        <f t="shared" si="188"/>
        <v>4.8529866914268013E-2</v>
      </c>
      <c r="AG120" s="68">
        <f t="shared" si="189"/>
        <v>-0.01</v>
      </c>
      <c r="AH120" s="68">
        <f t="shared" si="189"/>
        <v>-1.1999999999999957E-2</v>
      </c>
      <c r="AI120" s="67">
        <f t="shared" si="190"/>
        <v>4.118583366494228E-2</v>
      </c>
      <c r="AJ120" s="68">
        <f t="shared" si="191"/>
        <v>-1.3999999999999986E-2</v>
      </c>
      <c r="AK120" s="68">
        <f t="shared" si="191"/>
        <v>-1.4999999999999999E-2</v>
      </c>
      <c r="AL120" s="67">
        <f t="shared" si="192"/>
        <v>4.3552729912286599E-2</v>
      </c>
      <c r="AM120" s="68">
        <f t="shared" si="193"/>
        <v>-1.1000000000000015E-2</v>
      </c>
      <c r="AN120" s="68">
        <f t="shared" si="193"/>
        <v>-2.000000000000007E-2</v>
      </c>
      <c r="AP120" s="81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P120" s="42">
        <v>135</v>
      </c>
      <c r="BQ120" s="42">
        <v>116</v>
      </c>
      <c r="BR120" s="42">
        <v>132</v>
      </c>
      <c r="BS120" s="43">
        <f t="shared" si="164"/>
        <v>-50.526315789473685</v>
      </c>
      <c r="BT120" s="48">
        <f t="shared" si="165"/>
        <v>14.099999999999998</v>
      </c>
      <c r="BU120" s="53">
        <f t="shared" si="166"/>
        <v>52.900000000000006</v>
      </c>
      <c r="BW120">
        <f t="shared" si="183"/>
        <v>-50.526315789473685</v>
      </c>
      <c r="BX120">
        <f t="shared" si="184"/>
        <v>0</v>
      </c>
      <c r="BY120">
        <f t="shared" si="185"/>
        <v>0</v>
      </c>
    </row>
  </sheetData>
  <autoFilter ref="B3:AA120"/>
  <mergeCells count="39">
    <mergeCell ref="B34:B38"/>
    <mergeCell ref="AS2:AU2"/>
    <mergeCell ref="AV2:AX2"/>
    <mergeCell ref="AY2:BA2"/>
    <mergeCell ref="B4:B8"/>
    <mergeCell ref="B9:B13"/>
    <mergeCell ref="AC2:AE2"/>
    <mergeCell ref="AF2:AH2"/>
    <mergeCell ref="AI2:AK2"/>
    <mergeCell ref="AL2:AN2"/>
    <mergeCell ref="AP2:AR2"/>
    <mergeCell ref="B2:C2"/>
    <mergeCell ref="D2:I2"/>
    <mergeCell ref="J2:O2"/>
    <mergeCell ref="P2:U2"/>
    <mergeCell ref="V2:AA2"/>
    <mergeCell ref="BC10:BL10"/>
    <mergeCell ref="B14:B18"/>
    <mergeCell ref="B19:B23"/>
    <mergeCell ref="B24:B28"/>
    <mergeCell ref="B29:B33"/>
    <mergeCell ref="BC11:BL11"/>
    <mergeCell ref="B93:B97"/>
    <mergeCell ref="B65:B69"/>
    <mergeCell ref="B39:B43"/>
    <mergeCell ref="B44:B48"/>
    <mergeCell ref="B49:B53"/>
    <mergeCell ref="B54:B58"/>
    <mergeCell ref="B59:B63"/>
    <mergeCell ref="B70:B74"/>
    <mergeCell ref="B75:B78"/>
    <mergeCell ref="B79:B83"/>
    <mergeCell ref="B84:B88"/>
    <mergeCell ref="B89:B92"/>
    <mergeCell ref="B98:B102"/>
    <mergeCell ref="B103:B106"/>
    <mergeCell ref="B107:B111"/>
    <mergeCell ref="B112:B116"/>
    <mergeCell ref="B117:B120"/>
  </mergeCells>
  <phoneticPr fontId="1" type="noConversion"/>
  <conditionalFormatting sqref="BP65:BR120 BP4:BR63 D65:F120 J65:L120 P65:R120 V65:X120 D4:F63 J4:L63 P4:R63 V4:X63">
    <cfRule type="cellIs" dxfId="7" priority="27" operator="lessThan">
      <formula>0</formula>
    </cfRule>
    <cfRule type="cellIs" dxfId="6" priority="28" operator="greaterThan">
      <formula>255</formula>
    </cfRule>
  </conditionalFormatting>
  <conditionalFormatting sqref="J65:L120 P65:R120 V65:X120 J4:L63 P4:R63 V4:X63">
    <cfRule type="cellIs" dxfId="5" priority="26" operator="greaterThan">
      <formula>255</formula>
    </cfRule>
  </conditionalFormatting>
  <conditionalFormatting sqref="BP4:BR4">
    <cfRule type="top10" dxfId="4" priority="5" rank="1"/>
  </conditionalFormatting>
  <conditionalFormatting sqref="BP5:BR5">
    <cfRule type="top10" dxfId="3" priority="4" rank="1"/>
  </conditionalFormatting>
  <conditionalFormatting sqref="BP8:BR8">
    <cfRule type="top10" dxfId="2" priority="3" rank="1"/>
  </conditionalFormatting>
  <conditionalFormatting sqref="BP6:BR6">
    <cfRule type="top10" dxfId="1" priority="2" rank="1"/>
  </conditionalFormatting>
  <conditionalFormatting sqref="BP7:BR7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RowHeight="17.399999999999999" x14ac:dyDescent="0.4"/>
  <cols>
    <col min="3" max="3" width="14.69921875" style="1" bestFit="1" customWidth="1"/>
    <col min="4" max="4" width="9" style="1"/>
    <col min="5" max="5" width="11.59765625" style="1" bestFit="1" customWidth="1"/>
    <col min="6" max="6" width="11.59765625" style="1" customWidth="1"/>
    <col min="7" max="7" width="10.5" style="1" bestFit="1" customWidth="1"/>
    <col min="8" max="9" width="10.5" style="2" bestFit="1" customWidth="1"/>
  </cols>
  <sheetData>
    <row r="1" spans="1:10" x14ac:dyDescent="0.4">
      <c r="A1" t="s">
        <v>195</v>
      </c>
      <c r="H1" s="1"/>
      <c r="I1" s="1"/>
    </row>
    <row r="2" spans="1:10" x14ac:dyDescent="0.4">
      <c r="H2" s="1"/>
      <c r="I2" s="1"/>
    </row>
    <row r="3" spans="1:10" s="1" customFormat="1" x14ac:dyDescent="0.4">
      <c r="A3" s="1" t="s">
        <v>49</v>
      </c>
      <c r="C3" s="12" t="s">
        <v>35</v>
      </c>
      <c r="D3" s="1" t="s">
        <v>284</v>
      </c>
      <c r="E3" s="1" t="s">
        <v>153</v>
      </c>
      <c r="F3" s="1" t="s">
        <v>285</v>
      </c>
      <c r="G3" s="1" t="s">
        <v>252</v>
      </c>
      <c r="H3" s="1" t="s">
        <v>253</v>
      </c>
      <c r="I3" s="1" t="s">
        <v>254</v>
      </c>
      <c r="J3" s="1" t="s">
        <v>36</v>
      </c>
    </row>
    <row r="4" spans="1:10" x14ac:dyDescent="0.4">
      <c r="A4" t="s">
        <v>2</v>
      </c>
      <c r="B4" t="s">
        <v>26</v>
      </c>
      <c r="C4" s="12" t="s">
        <v>27</v>
      </c>
      <c r="D4" s="1">
        <v>255</v>
      </c>
      <c r="E4" s="1">
        <v>250</v>
      </c>
      <c r="F4" s="1">
        <v>250</v>
      </c>
      <c r="G4" s="587">
        <f t="shared" ref="G4" si="0">IF(MAX(D4,E4,F4)=D4,60*(E4-F4)/(MAX(D4,E4,F4)-MIN(D4,E4,F4)),IF(MAX(D4,E4,F4)=E4,(120+(60*(F4-D4)/(MAX(D4,E4,F4)-MIN(D4,E4,F4)))),IF(MAX(D4,E4,F4)=F4,(240+(60*(D4-E4)/(MAX(D4,E4,F4)-MIN(D4,E4,F4)))),0)))</f>
        <v>0</v>
      </c>
      <c r="H4" s="587">
        <f t="shared" ref="H4" si="1">ROUND((MAX(D4/255, E4/255, F4/255) - MIN(D4/255, E4/255, F4/255))/MAX(D4/255, E4/255, F4/255),3)*100</f>
        <v>2</v>
      </c>
      <c r="I4" s="587">
        <f t="shared" ref="I4" si="2">ROUND(MAX(D4/255, E4/255, F4/255),3)*100</f>
        <v>100</v>
      </c>
      <c r="J4" s="3" t="s">
        <v>38</v>
      </c>
    </row>
    <row r="5" spans="1:10" x14ac:dyDescent="0.4">
      <c r="A5" t="s">
        <v>2</v>
      </c>
      <c r="B5" t="s">
        <v>26</v>
      </c>
      <c r="C5" s="12" t="s">
        <v>28</v>
      </c>
      <c r="G5" s="587" t="e">
        <f t="shared" ref="G5:G68" si="3">IF(MAX(D5,E5,F5)=D5,60*(E5-F5)/(MAX(D5,E5,F5)-MIN(D5,E5,F5)),IF(MAX(D5,E5,F5)=E5,(120+(60*(F5-D5)/(MAX(D5,E5,F5)-MIN(D5,E5,F5)))),IF(MAX(D5,E5,F5)=F5,(240+(60*(D5-E5)/(MAX(D5,E5,F5)-MIN(D5,E5,F5)))),0)))</f>
        <v>#DIV/0!</v>
      </c>
      <c r="H5" s="587" t="e">
        <f t="shared" ref="H5:H68" si="4">ROUND((MAX(D5/255, E5/255, F5/255) - MIN(D5/255, E5/255, F5/255))/MAX(D5/255, E5/255, F5/255),3)*100</f>
        <v>#DIV/0!</v>
      </c>
      <c r="I5" s="587">
        <f t="shared" ref="I5:I68" si="5">ROUND(MAX(D5/255, E5/255, F5/255),3)*100</f>
        <v>0</v>
      </c>
      <c r="J5" s="3" t="s">
        <v>37</v>
      </c>
    </row>
    <row r="6" spans="1:10" x14ac:dyDescent="0.4">
      <c r="A6" t="s">
        <v>2</v>
      </c>
      <c r="B6" t="s">
        <v>26</v>
      </c>
      <c r="C6" s="12" t="s">
        <v>29</v>
      </c>
      <c r="G6" s="587" t="e">
        <f t="shared" si="3"/>
        <v>#DIV/0!</v>
      </c>
      <c r="H6" s="587" t="e">
        <f t="shared" si="4"/>
        <v>#DIV/0!</v>
      </c>
      <c r="I6" s="587">
        <f t="shared" si="5"/>
        <v>0</v>
      </c>
      <c r="J6" t="s">
        <v>39</v>
      </c>
    </row>
    <row r="7" spans="1:10" x14ac:dyDescent="0.4">
      <c r="A7" t="s">
        <v>2</v>
      </c>
      <c r="B7" t="s">
        <v>26</v>
      </c>
      <c r="C7" s="12" t="s">
        <v>30</v>
      </c>
      <c r="G7" s="587" t="e">
        <f t="shared" si="3"/>
        <v>#DIV/0!</v>
      </c>
      <c r="H7" s="587" t="e">
        <f t="shared" si="4"/>
        <v>#DIV/0!</v>
      </c>
      <c r="I7" s="587">
        <f t="shared" si="5"/>
        <v>0</v>
      </c>
    </row>
    <row r="8" spans="1:10" x14ac:dyDescent="0.4">
      <c r="A8" t="s">
        <v>2</v>
      </c>
      <c r="B8" t="s">
        <v>26</v>
      </c>
      <c r="C8" s="12" t="s">
        <v>31</v>
      </c>
      <c r="D8" s="1">
        <v>0</v>
      </c>
      <c r="E8" s="1">
        <v>0</v>
      </c>
      <c r="F8" s="1">
        <v>0</v>
      </c>
      <c r="G8" s="587" t="e">
        <f t="shared" si="3"/>
        <v>#DIV/0!</v>
      </c>
      <c r="H8" s="587" t="e">
        <f t="shared" si="4"/>
        <v>#DIV/0!</v>
      </c>
      <c r="I8" s="587">
        <f t="shared" si="5"/>
        <v>0</v>
      </c>
    </row>
    <row r="9" spans="1:10" x14ac:dyDescent="0.4">
      <c r="A9" t="s">
        <v>2</v>
      </c>
      <c r="B9" t="s">
        <v>26</v>
      </c>
      <c r="C9" s="580" t="s">
        <v>32</v>
      </c>
      <c r="D9" s="1">
        <v>72</v>
      </c>
      <c r="E9" s="1">
        <v>60</v>
      </c>
      <c r="F9" s="1">
        <v>50</v>
      </c>
      <c r="G9" s="587">
        <f t="shared" si="3"/>
        <v>27.272727272727273</v>
      </c>
      <c r="H9" s="587">
        <f t="shared" si="4"/>
        <v>30.599999999999998</v>
      </c>
      <c r="I9" s="587">
        <f t="shared" si="5"/>
        <v>28.199999999999996</v>
      </c>
    </row>
    <row r="10" spans="1:10" x14ac:dyDescent="0.4">
      <c r="A10" t="s">
        <v>2</v>
      </c>
      <c r="B10" t="s">
        <v>26</v>
      </c>
      <c r="C10" s="581" t="s">
        <v>33</v>
      </c>
      <c r="D10" s="1">
        <v>210</v>
      </c>
      <c r="E10" s="1">
        <v>105</v>
      </c>
      <c r="F10" s="1">
        <v>30</v>
      </c>
      <c r="G10" s="587">
        <f t="shared" si="3"/>
        <v>25</v>
      </c>
      <c r="H10" s="587">
        <f t="shared" si="4"/>
        <v>85.7</v>
      </c>
      <c r="I10" s="587">
        <f t="shared" si="5"/>
        <v>82.399999999999991</v>
      </c>
    </row>
    <row r="11" spans="1:10" x14ac:dyDescent="0.4">
      <c r="A11" t="s">
        <v>2</v>
      </c>
      <c r="B11" t="s">
        <v>26</v>
      </c>
      <c r="C11" s="582" t="s">
        <v>34</v>
      </c>
      <c r="D11" s="1">
        <v>75</v>
      </c>
      <c r="E11" s="1">
        <v>0</v>
      </c>
      <c r="F11" s="1">
        <v>130</v>
      </c>
      <c r="G11" s="587">
        <f t="shared" si="3"/>
        <v>274.61538461538464</v>
      </c>
      <c r="H11" s="587">
        <f t="shared" si="4"/>
        <v>100</v>
      </c>
      <c r="I11" s="587">
        <f t="shared" si="5"/>
        <v>51</v>
      </c>
    </row>
    <row r="12" spans="1:10" x14ac:dyDescent="0.4">
      <c r="A12" t="s">
        <v>2</v>
      </c>
      <c r="B12" t="s">
        <v>25</v>
      </c>
      <c r="C12" s="583" t="s">
        <v>1</v>
      </c>
      <c r="D12" s="1">
        <v>252</v>
      </c>
      <c r="E12" s="1">
        <v>15</v>
      </c>
      <c r="F12" s="1">
        <v>192</v>
      </c>
      <c r="G12" s="587">
        <f t="shared" si="3"/>
        <v>-44.810126582278478</v>
      </c>
      <c r="H12" s="587">
        <f t="shared" si="4"/>
        <v>94</v>
      </c>
      <c r="I12" s="587">
        <f t="shared" si="5"/>
        <v>98.8</v>
      </c>
    </row>
    <row r="13" spans="1:10" x14ac:dyDescent="0.4">
      <c r="A13" t="s">
        <v>2</v>
      </c>
      <c r="B13" t="s">
        <v>25</v>
      </c>
      <c r="C13" s="584" t="s">
        <v>0</v>
      </c>
      <c r="D13" s="1">
        <v>255</v>
      </c>
      <c r="E13" s="1">
        <v>0</v>
      </c>
      <c r="F13" s="1">
        <v>255</v>
      </c>
      <c r="G13" s="587">
        <f t="shared" si="3"/>
        <v>-60</v>
      </c>
      <c r="H13" s="587">
        <f t="shared" si="4"/>
        <v>100</v>
      </c>
      <c r="I13" s="587">
        <f t="shared" si="5"/>
        <v>100</v>
      </c>
    </row>
    <row r="14" spans="1:10" x14ac:dyDescent="0.4">
      <c r="A14" t="s">
        <v>2</v>
      </c>
      <c r="B14" t="s">
        <v>25</v>
      </c>
      <c r="C14" s="585" t="s">
        <v>3</v>
      </c>
      <c r="D14" s="1">
        <v>204</v>
      </c>
      <c r="E14" s="1">
        <v>0</v>
      </c>
      <c r="F14" s="1">
        <v>204</v>
      </c>
      <c r="G14" s="587">
        <f t="shared" si="3"/>
        <v>-60</v>
      </c>
      <c r="H14" s="587">
        <f t="shared" si="4"/>
        <v>100</v>
      </c>
      <c r="I14" s="587">
        <f t="shared" si="5"/>
        <v>80</v>
      </c>
    </row>
    <row r="15" spans="1:10" x14ac:dyDescent="0.4">
      <c r="A15" t="s">
        <v>2</v>
      </c>
      <c r="B15" t="s">
        <v>25</v>
      </c>
      <c r="C15" s="586" t="s">
        <v>4</v>
      </c>
      <c r="D15" s="1">
        <v>114</v>
      </c>
      <c r="E15" s="1">
        <v>47</v>
      </c>
      <c r="F15" s="1">
        <v>55</v>
      </c>
      <c r="G15" s="587">
        <f t="shared" si="3"/>
        <v>-7.1641791044776122</v>
      </c>
      <c r="H15" s="587">
        <f t="shared" si="4"/>
        <v>58.8</v>
      </c>
      <c r="I15" s="587">
        <f t="shared" si="5"/>
        <v>44.7</v>
      </c>
    </row>
    <row r="16" spans="1:10" x14ac:dyDescent="0.4">
      <c r="A16" t="s">
        <v>2</v>
      </c>
      <c r="B16" t="s">
        <v>25</v>
      </c>
      <c r="C16" s="12" t="s">
        <v>5</v>
      </c>
      <c r="D16" s="1">
        <v>128</v>
      </c>
      <c r="E16" s="1">
        <v>0</v>
      </c>
      <c r="F16" s="1">
        <v>32</v>
      </c>
      <c r="G16" s="587">
        <f t="shared" si="3"/>
        <v>-15</v>
      </c>
      <c r="H16" s="587">
        <f t="shared" si="4"/>
        <v>100</v>
      </c>
      <c r="I16" s="587">
        <f t="shared" si="5"/>
        <v>50.2</v>
      </c>
    </row>
    <row r="17" spans="1:16" x14ac:dyDescent="0.4">
      <c r="A17" t="s">
        <v>2</v>
      </c>
      <c r="B17" t="s">
        <v>25</v>
      </c>
      <c r="C17" s="12" t="s">
        <v>6</v>
      </c>
      <c r="D17" s="1">
        <v>120</v>
      </c>
      <c r="E17" s="1">
        <v>81</v>
      </c>
      <c r="F17" s="1">
        <v>169</v>
      </c>
      <c r="G17" s="587">
        <f t="shared" si="3"/>
        <v>266.59090909090907</v>
      </c>
      <c r="H17" s="587">
        <f t="shared" si="4"/>
        <v>52.1</v>
      </c>
      <c r="I17" s="587">
        <f t="shared" si="5"/>
        <v>66.3</v>
      </c>
    </row>
    <row r="18" spans="1:16" x14ac:dyDescent="0.4">
      <c r="A18" t="s">
        <v>2</v>
      </c>
      <c r="B18" t="s">
        <v>25</v>
      </c>
      <c r="C18" s="12" t="s">
        <v>7</v>
      </c>
      <c r="D18" s="1">
        <v>255</v>
      </c>
      <c r="E18" s="1">
        <v>0</v>
      </c>
      <c r="F18" s="1">
        <v>255</v>
      </c>
      <c r="G18" s="587">
        <f t="shared" si="3"/>
        <v>-60</v>
      </c>
      <c r="H18" s="587">
        <f t="shared" si="4"/>
        <v>100</v>
      </c>
      <c r="I18" s="587">
        <f t="shared" si="5"/>
        <v>100</v>
      </c>
    </row>
    <row r="19" spans="1:16" x14ac:dyDescent="0.4">
      <c r="A19" t="s">
        <v>2</v>
      </c>
      <c r="B19" t="s">
        <v>25</v>
      </c>
      <c r="C19" s="12" t="s">
        <v>8</v>
      </c>
      <c r="D19" s="1">
        <v>0</v>
      </c>
      <c r="E19" s="1">
        <v>183</v>
      </c>
      <c r="F19" s="1">
        <v>235</v>
      </c>
      <c r="G19" s="587">
        <f t="shared" si="3"/>
        <v>193.27659574468086</v>
      </c>
      <c r="H19" s="587">
        <f t="shared" si="4"/>
        <v>100</v>
      </c>
      <c r="I19" s="587">
        <f t="shared" si="5"/>
        <v>92.2</v>
      </c>
    </row>
    <row r="20" spans="1:16" x14ac:dyDescent="0.4">
      <c r="A20" t="s">
        <v>2</v>
      </c>
      <c r="B20" t="s">
        <v>25</v>
      </c>
      <c r="C20" s="12" t="s">
        <v>9</v>
      </c>
      <c r="G20" s="587" t="e">
        <f t="shared" si="3"/>
        <v>#DIV/0!</v>
      </c>
      <c r="H20" s="587" t="e">
        <f t="shared" si="4"/>
        <v>#DIV/0!</v>
      </c>
      <c r="I20" s="587">
        <f t="shared" si="5"/>
        <v>0</v>
      </c>
    </row>
    <row r="21" spans="1:16" x14ac:dyDescent="0.4">
      <c r="A21" t="s">
        <v>2</v>
      </c>
      <c r="B21" t="s">
        <v>25</v>
      </c>
      <c r="C21" s="12" t="s">
        <v>10</v>
      </c>
      <c r="D21" s="1">
        <v>223</v>
      </c>
      <c r="E21" s="1">
        <v>115</v>
      </c>
      <c r="F21" s="1">
        <v>255</v>
      </c>
      <c r="G21" s="587">
        <f t="shared" si="3"/>
        <v>286.28571428571428</v>
      </c>
      <c r="H21" s="587">
        <f t="shared" si="4"/>
        <v>54.900000000000006</v>
      </c>
      <c r="I21" s="587">
        <f t="shared" si="5"/>
        <v>100</v>
      </c>
      <c r="N21" s="13"/>
      <c r="O21" s="13"/>
      <c r="P21" s="13"/>
    </row>
    <row r="22" spans="1:16" x14ac:dyDescent="0.4">
      <c r="A22" t="s">
        <v>2</v>
      </c>
      <c r="B22" t="s">
        <v>25</v>
      </c>
      <c r="C22" s="12" t="s">
        <v>11</v>
      </c>
      <c r="D22" s="1">
        <v>0</v>
      </c>
      <c r="E22" s="1">
        <v>35</v>
      </c>
      <c r="F22" s="1">
        <v>102</v>
      </c>
      <c r="G22" s="587">
        <f t="shared" si="3"/>
        <v>219.41176470588235</v>
      </c>
      <c r="H22" s="587">
        <f t="shared" si="4"/>
        <v>100</v>
      </c>
      <c r="I22" s="587">
        <f t="shared" si="5"/>
        <v>40</v>
      </c>
    </row>
    <row r="23" spans="1:16" x14ac:dyDescent="0.4">
      <c r="A23" t="s">
        <v>2</v>
      </c>
      <c r="B23" t="s">
        <v>25</v>
      </c>
      <c r="C23" s="12" t="s">
        <v>12</v>
      </c>
      <c r="D23" s="1">
        <v>255</v>
      </c>
      <c r="E23" s="1">
        <v>227</v>
      </c>
      <c r="F23" s="1">
        <v>2</v>
      </c>
      <c r="G23" s="587">
        <f t="shared" si="3"/>
        <v>53.359683794466406</v>
      </c>
      <c r="H23" s="587">
        <f t="shared" si="4"/>
        <v>99.2</v>
      </c>
      <c r="I23" s="587">
        <f t="shared" si="5"/>
        <v>100</v>
      </c>
    </row>
    <row r="24" spans="1:16" x14ac:dyDescent="0.4">
      <c r="A24" t="s">
        <v>2</v>
      </c>
      <c r="B24" t="s">
        <v>25</v>
      </c>
      <c r="C24" s="12" t="s">
        <v>13</v>
      </c>
      <c r="G24" s="587" t="e">
        <f t="shared" si="3"/>
        <v>#DIV/0!</v>
      </c>
      <c r="H24" s="587" t="e">
        <f t="shared" si="4"/>
        <v>#DIV/0!</v>
      </c>
      <c r="I24" s="587">
        <f t="shared" si="5"/>
        <v>0</v>
      </c>
    </row>
    <row r="25" spans="1:16" x14ac:dyDescent="0.4">
      <c r="A25" t="s">
        <v>2</v>
      </c>
      <c r="B25" t="s">
        <v>25</v>
      </c>
      <c r="C25" s="12" t="s">
        <v>14</v>
      </c>
      <c r="D25" s="1">
        <v>1</v>
      </c>
      <c r="E25" s="1">
        <v>121</v>
      </c>
      <c r="F25" s="1">
        <v>111</v>
      </c>
      <c r="G25" s="587">
        <f t="shared" si="3"/>
        <v>175</v>
      </c>
      <c r="H25" s="587">
        <f t="shared" si="4"/>
        <v>99.2</v>
      </c>
      <c r="I25" s="587">
        <f t="shared" si="5"/>
        <v>47.5</v>
      </c>
    </row>
    <row r="26" spans="1:16" x14ac:dyDescent="0.4">
      <c r="A26" t="s">
        <v>2</v>
      </c>
      <c r="B26" t="s">
        <v>25</v>
      </c>
      <c r="C26" s="12" t="s">
        <v>15</v>
      </c>
      <c r="D26" s="1">
        <v>48</v>
      </c>
      <c r="E26" s="1">
        <v>213</v>
      </c>
      <c r="F26" s="1">
        <v>200</v>
      </c>
      <c r="G26" s="587">
        <f t="shared" si="3"/>
        <v>175.27272727272728</v>
      </c>
      <c r="H26" s="587">
        <f t="shared" si="4"/>
        <v>77.5</v>
      </c>
      <c r="I26" s="587">
        <f t="shared" si="5"/>
        <v>83.5</v>
      </c>
    </row>
    <row r="27" spans="1:16" x14ac:dyDescent="0.4">
      <c r="A27" t="s">
        <v>2</v>
      </c>
      <c r="B27" t="s">
        <v>25</v>
      </c>
      <c r="C27" s="12" t="s">
        <v>18</v>
      </c>
      <c r="D27" s="1">
        <v>15</v>
      </c>
      <c r="E27" s="1">
        <v>82</v>
      </c>
      <c r="F27" s="1">
        <v>186</v>
      </c>
      <c r="G27" s="587">
        <f t="shared" si="3"/>
        <v>216.49122807017545</v>
      </c>
      <c r="H27" s="587">
        <f t="shared" si="4"/>
        <v>91.9</v>
      </c>
      <c r="I27" s="587">
        <f t="shared" si="5"/>
        <v>72.899999999999991</v>
      </c>
    </row>
    <row r="28" spans="1:16" x14ac:dyDescent="0.4">
      <c r="A28" t="s">
        <v>2</v>
      </c>
      <c r="B28" t="s">
        <v>25</v>
      </c>
      <c r="C28" s="12" t="s">
        <v>19</v>
      </c>
      <c r="G28" s="587" t="e">
        <f t="shared" si="3"/>
        <v>#DIV/0!</v>
      </c>
      <c r="H28" s="587" t="e">
        <f t="shared" si="4"/>
        <v>#DIV/0!</v>
      </c>
      <c r="I28" s="587">
        <f t="shared" si="5"/>
        <v>0</v>
      </c>
    </row>
    <row r="29" spans="1:16" x14ac:dyDescent="0.4">
      <c r="A29" t="s">
        <v>2</v>
      </c>
      <c r="B29" t="s">
        <v>25</v>
      </c>
      <c r="C29" s="12" t="s">
        <v>20</v>
      </c>
      <c r="G29" s="587" t="e">
        <f t="shared" si="3"/>
        <v>#DIV/0!</v>
      </c>
      <c r="H29" s="587" t="e">
        <f t="shared" si="4"/>
        <v>#DIV/0!</v>
      </c>
      <c r="I29" s="587">
        <f t="shared" si="5"/>
        <v>0</v>
      </c>
    </row>
    <row r="30" spans="1:16" x14ac:dyDescent="0.4">
      <c r="A30" t="s">
        <v>2</v>
      </c>
      <c r="B30" t="s">
        <v>25</v>
      </c>
      <c r="C30" s="12" t="s">
        <v>21</v>
      </c>
      <c r="G30" s="587" t="e">
        <f t="shared" si="3"/>
        <v>#DIV/0!</v>
      </c>
      <c r="H30" s="587" t="e">
        <f t="shared" si="4"/>
        <v>#DIV/0!</v>
      </c>
      <c r="I30" s="587">
        <f t="shared" si="5"/>
        <v>0</v>
      </c>
    </row>
    <row r="31" spans="1:16" x14ac:dyDescent="0.4">
      <c r="A31" t="s">
        <v>2</v>
      </c>
      <c r="B31" t="s">
        <v>25</v>
      </c>
      <c r="C31" s="12" t="s">
        <v>23</v>
      </c>
      <c r="G31" s="587" t="e">
        <f t="shared" si="3"/>
        <v>#DIV/0!</v>
      </c>
      <c r="H31" s="587" t="e">
        <f t="shared" si="4"/>
        <v>#DIV/0!</v>
      </c>
      <c r="I31" s="587">
        <f t="shared" si="5"/>
        <v>0</v>
      </c>
    </row>
    <row r="32" spans="1:16" x14ac:dyDescent="0.4">
      <c r="A32" t="s">
        <v>2</v>
      </c>
      <c r="B32" t="s">
        <v>25</v>
      </c>
      <c r="C32" s="12" t="s">
        <v>22</v>
      </c>
      <c r="G32" s="587" t="e">
        <f t="shared" si="3"/>
        <v>#DIV/0!</v>
      </c>
      <c r="H32" s="587" t="e">
        <f t="shared" si="4"/>
        <v>#DIV/0!</v>
      </c>
      <c r="I32" s="587">
        <f t="shared" si="5"/>
        <v>0</v>
      </c>
    </row>
    <row r="33" spans="1:10" x14ac:dyDescent="0.4">
      <c r="A33" t="s">
        <v>2</v>
      </c>
      <c r="B33" t="s">
        <v>25</v>
      </c>
      <c r="C33" s="12" t="s">
        <v>24</v>
      </c>
      <c r="G33" s="587" t="e">
        <f t="shared" si="3"/>
        <v>#DIV/0!</v>
      </c>
      <c r="H33" s="587" t="e">
        <f t="shared" si="4"/>
        <v>#DIV/0!</v>
      </c>
      <c r="I33" s="587">
        <f t="shared" si="5"/>
        <v>0</v>
      </c>
      <c r="J33" t="s">
        <v>50</v>
      </c>
    </row>
    <row r="34" spans="1:10" x14ac:dyDescent="0.4">
      <c r="A34" t="s">
        <v>40</v>
      </c>
      <c r="B34" t="s">
        <v>26</v>
      </c>
      <c r="C34" s="12" t="s">
        <v>41</v>
      </c>
      <c r="G34" s="587" t="e">
        <f t="shared" si="3"/>
        <v>#DIV/0!</v>
      </c>
      <c r="H34" s="587" t="e">
        <f t="shared" si="4"/>
        <v>#DIV/0!</v>
      </c>
      <c r="I34" s="587">
        <f t="shared" si="5"/>
        <v>0</v>
      </c>
      <c r="J34" t="s">
        <v>51</v>
      </c>
    </row>
    <row r="35" spans="1:10" x14ac:dyDescent="0.4">
      <c r="A35" t="s">
        <v>40</v>
      </c>
      <c r="B35" t="s">
        <v>26</v>
      </c>
      <c r="C35" s="12" t="s">
        <v>42</v>
      </c>
      <c r="G35" s="587" t="e">
        <f t="shared" si="3"/>
        <v>#DIV/0!</v>
      </c>
      <c r="H35" s="587" t="e">
        <f t="shared" si="4"/>
        <v>#DIV/0!</v>
      </c>
      <c r="I35" s="587">
        <f t="shared" si="5"/>
        <v>0</v>
      </c>
      <c r="J35" t="s">
        <v>52</v>
      </c>
    </row>
    <row r="36" spans="1:10" x14ac:dyDescent="0.4">
      <c r="A36" t="s">
        <v>40</v>
      </c>
      <c r="B36" t="s">
        <v>26</v>
      </c>
      <c r="C36" s="12" t="s">
        <v>43</v>
      </c>
      <c r="G36" s="587" t="e">
        <f t="shared" si="3"/>
        <v>#DIV/0!</v>
      </c>
      <c r="H36" s="587" t="e">
        <f t="shared" si="4"/>
        <v>#DIV/0!</v>
      </c>
      <c r="I36" s="587">
        <f t="shared" si="5"/>
        <v>0</v>
      </c>
      <c r="J36" t="s">
        <v>53</v>
      </c>
    </row>
    <row r="37" spans="1:10" x14ac:dyDescent="0.4">
      <c r="A37" t="s">
        <v>40</v>
      </c>
      <c r="B37" t="s">
        <v>26</v>
      </c>
      <c r="C37" s="12" t="s">
        <v>44</v>
      </c>
      <c r="G37" s="587" t="e">
        <f t="shared" si="3"/>
        <v>#DIV/0!</v>
      </c>
      <c r="H37" s="587" t="e">
        <f t="shared" si="4"/>
        <v>#DIV/0!</v>
      </c>
      <c r="I37" s="587">
        <f t="shared" si="5"/>
        <v>0</v>
      </c>
    </row>
    <row r="38" spans="1:10" x14ac:dyDescent="0.4">
      <c r="A38" t="s">
        <v>40</v>
      </c>
      <c r="B38" t="s">
        <v>26</v>
      </c>
      <c r="C38" s="12" t="s">
        <v>45</v>
      </c>
      <c r="G38" s="587" t="e">
        <f t="shared" si="3"/>
        <v>#DIV/0!</v>
      </c>
      <c r="H38" s="587" t="e">
        <f t="shared" si="4"/>
        <v>#DIV/0!</v>
      </c>
      <c r="I38" s="587">
        <f t="shared" si="5"/>
        <v>0</v>
      </c>
    </row>
    <row r="39" spans="1:10" x14ac:dyDescent="0.4">
      <c r="A39" t="s">
        <v>40</v>
      </c>
      <c r="B39" t="s">
        <v>26</v>
      </c>
      <c r="C39" s="12" t="s">
        <v>46</v>
      </c>
      <c r="G39" s="587" t="e">
        <f t="shared" si="3"/>
        <v>#DIV/0!</v>
      </c>
      <c r="H39" s="587" t="e">
        <f t="shared" si="4"/>
        <v>#DIV/0!</v>
      </c>
      <c r="I39" s="587">
        <f t="shared" si="5"/>
        <v>0</v>
      </c>
    </row>
    <row r="40" spans="1:10" x14ac:dyDescent="0.4">
      <c r="A40" t="s">
        <v>40</v>
      </c>
      <c r="B40" t="s">
        <v>26</v>
      </c>
      <c r="C40" s="12" t="s">
        <v>47</v>
      </c>
      <c r="G40" s="587" t="e">
        <f t="shared" si="3"/>
        <v>#DIV/0!</v>
      </c>
      <c r="H40" s="587" t="e">
        <f t="shared" si="4"/>
        <v>#DIV/0!</v>
      </c>
      <c r="I40" s="587">
        <f t="shared" si="5"/>
        <v>0</v>
      </c>
    </row>
    <row r="41" spans="1:10" x14ac:dyDescent="0.4">
      <c r="A41" t="s">
        <v>40</v>
      </c>
      <c r="B41" t="s">
        <v>26</v>
      </c>
      <c r="C41" s="12" t="s">
        <v>48</v>
      </c>
      <c r="G41" s="587" t="e">
        <f t="shared" si="3"/>
        <v>#DIV/0!</v>
      </c>
      <c r="H41" s="587" t="e">
        <f t="shared" si="4"/>
        <v>#DIV/0!</v>
      </c>
      <c r="I41" s="587">
        <f t="shared" si="5"/>
        <v>0</v>
      </c>
    </row>
    <row r="42" spans="1:10" x14ac:dyDescent="0.4">
      <c r="A42" t="s">
        <v>40</v>
      </c>
      <c r="B42" t="s">
        <v>25</v>
      </c>
      <c r="C42" s="12" t="s">
        <v>54</v>
      </c>
      <c r="G42" s="587" t="e">
        <f t="shared" si="3"/>
        <v>#DIV/0!</v>
      </c>
      <c r="H42" s="587" t="e">
        <f t="shared" si="4"/>
        <v>#DIV/0!</v>
      </c>
      <c r="I42" s="587">
        <f t="shared" si="5"/>
        <v>0</v>
      </c>
    </row>
    <row r="43" spans="1:10" x14ac:dyDescent="0.4">
      <c r="A43" t="s">
        <v>40</v>
      </c>
      <c r="B43" t="s">
        <v>25</v>
      </c>
      <c r="C43" s="12" t="s">
        <v>55</v>
      </c>
      <c r="G43" s="587" t="e">
        <f t="shared" si="3"/>
        <v>#DIV/0!</v>
      </c>
      <c r="H43" s="587" t="e">
        <f t="shared" si="4"/>
        <v>#DIV/0!</v>
      </c>
      <c r="I43" s="587">
        <f t="shared" si="5"/>
        <v>0</v>
      </c>
    </row>
    <row r="44" spans="1:10" x14ac:dyDescent="0.4">
      <c r="A44" t="s">
        <v>40</v>
      </c>
      <c r="B44" t="s">
        <v>25</v>
      </c>
      <c r="C44" s="12" t="s">
        <v>56</v>
      </c>
      <c r="G44" s="587" t="e">
        <f t="shared" si="3"/>
        <v>#DIV/0!</v>
      </c>
      <c r="H44" s="587" t="e">
        <f t="shared" si="4"/>
        <v>#DIV/0!</v>
      </c>
      <c r="I44" s="587">
        <f t="shared" si="5"/>
        <v>0</v>
      </c>
    </row>
    <row r="45" spans="1:10" x14ac:dyDescent="0.4">
      <c r="A45" t="s">
        <v>40</v>
      </c>
      <c r="B45" t="s">
        <v>25</v>
      </c>
      <c r="C45" s="12" t="s">
        <v>57</v>
      </c>
      <c r="G45" s="587" t="e">
        <f t="shared" si="3"/>
        <v>#DIV/0!</v>
      </c>
      <c r="H45" s="587" t="e">
        <f t="shared" si="4"/>
        <v>#DIV/0!</v>
      </c>
      <c r="I45" s="587">
        <f t="shared" si="5"/>
        <v>0</v>
      </c>
    </row>
    <row r="46" spans="1:10" x14ac:dyDescent="0.4">
      <c r="A46" t="s">
        <v>40</v>
      </c>
      <c r="B46" t="s">
        <v>25</v>
      </c>
      <c r="C46" s="12" t="s">
        <v>58</v>
      </c>
      <c r="G46" s="587" t="e">
        <f t="shared" si="3"/>
        <v>#DIV/0!</v>
      </c>
      <c r="H46" s="587" t="e">
        <f t="shared" si="4"/>
        <v>#DIV/0!</v>
      </c>
      <c r="I46" s="587">
        <f t="shared" si="5"/>
        <v>0</v>
      </c>
    </row>
    <row r="47" spans="1:10" x14ac:dyDescent="0.4">
      <c r="A47" t="s">
        <v>40</v>
      </c>
      <c r="B47" t="s">
        <v>25</v>
      </c>
      <c r="C47" s="12" t="s">
        <v>59</v>
      </c>
      <c r="G47" s="587" t="e">
        <f t="shared" si="3"/>
        <v>#DIV/0!</v>
      </c>
      <c r="H47" s="587" t="e">
        <f t="shared" si="4"/>
        <v>#DIV/0!</v>
      </c>
      <c r="I47" s="587">
        <f t="shared" si="5"/>
        <v>0</v>
      </c>
    </row>
    <row r="48" spans="1:10" x14ac:dyDescent="0.4">
      <c r="A48" t="s">
        <v>40</v>
      </c>
      <c r="B48" t="s">
        <v>25</v>
      </c>
      <c r="C48" s="12" t="s">
        <v>60</v>
      </c>
      <c r="G48" s="587" t="e">
        <f t="shared" si="3"/>
        <v>#DIV/0!</v>
      </c>
      <c r="H48" s="587" t="e">
        <f t="shared" si="4"/>
        <v>#DIV/0!</v>
      </c>
      <c r="I48" s="587">
        <f t="shared" si="5"/>
        <v>0</v>
      </c>
    </row>
    <row r="49" spans="1:10" x14ac:dyDescent="0.4">
      <c r="A49" t="s">
        <v>40</v>
      </c>
      <c r="B49" t="s">
        <v>25</v>
      </c>
      <c r="C49" s="12" t="s">
        <v>61</v>
      </c>
      <c r="G49" s="587" t="e">
        <f t="shared" si="3"/>
        <v>#DIV/0!</v>
      </c>
      <c r="H49" s="587" t="e">
        <f t="shared" si="4"/>
        <v>#DIV/0!</v>
      </c>
      <c r="I49" s="587">
        <f t="shared" si="5"/>
        <v>0</v>
      </c>
    </row>
    <row r="50" spans="1:10" x14ac:dyDescent="0.4">
      <c r="A50" t="s">
        <v>40</v>
      </c>
      <c r="B50" t="s">
        <v>25</v>
      </c>
      <c r="C50" s="12" t="s">
        <v>63</v>
      </c>
      <c r="G50" s="587" t="e">
        <f t="shared" si="3"/>
        <v>#DIV/0!</v>
      </c>
      <c r="H50" s="587" t="e">
        <f t="shared" si="4"/>
        <v>#DIV/0!</v>
      </c>
      <c r="I50" s="587">
        <f t="shared" si="5"/>
        <v>0</v>
      </c>
    </row>
    <row r="51" spans="1:10" x14ac:dyDescent="0.4">
      <c r="A51" t="s">
        <v>40</v>
      </c>
      <c r="B51" t="s">
        <v>25</v>
      </c>
      <c r="C51" s="12" t="s">
        <v>62</v>
      </c>
      <c r="G51" s="587" t="e">
        <f t="shared" si="3"/>
        <v>#DIV/0!</v>
      </c>
      <c r="H51" s="587" t="e">
        <f t="shared" si="4"/>
        <v>#DIV/0!</v>
      </c>
      <c r="I51" s="587">
        <f t="shared" si="5"/>
        <v>0</v>
      </c>
    </row>
    <row r="52" spans="1:10" x14ac:dyDescent="0.4">
      <c r="A52" t="s">
        <v>40</v>
      </c>
      <c r="B52" t="s">
        <v>25</v>
      </c>
      <c r="C52" s="12" t="s">
        <v>64</v>
      </c>
      <c r="G52" s="587" t="e">
        <f t="shared" si="3"/>
        <v>#DIV/0!</v>
      </c>
      <c r="H52" s="587" t="e">
        <f t="shared" si="4"/>
        <v>#DIV/0!</v>
      </c>
      <c r="I52" s="587">
        <f t="shared" si="5"/>
        <v>0</v>
      </c>
    </row>
    <row r="53" spans="1:10" x14ac:dyDescent="0.4">
      <c r="A53" t="s">
        <v>40</v>
      </c>
      <c r="B53" t="s">
        <v>25</v>
      </c>
      <c r="C53" s="12" t="s">
        <v>65</v>
      </c>
      <c r="G53" s="587" t="e">
        <f t="shared" si="3"/>
        <v>#DIV/0!</v>
      </c>
      <c r="H53" s="587" t="e">
        <f t="shared" si="4"/>
        <v>#DIV/0!</v>
      </c>
      <c r="I53" s="587">
        <f t="shared" si="5"/>
        <v>0</v>
      </c>
    </row>
    <row r="54" spans="1:10" x14ac:dyDescent="0.4">
      <c r="A54" t="s">
        <v>40</v>
      </c>
      <c r="B54" t="s">
        <v>25</v>
      </c>
      <c r="C54" s="12" t="s">
        <v>66</v>
      </c>
      <c r="G54" s="587" t="e">
        <f t="shared" si="3"/>
        <v>#DIV/0!</v>
      </c>
      <c r="H54" s="587" t="e">
        <f t="shared" si="4"/>
        <v>#DIV/0!</v>
      </c>
      <c r="I54" s="587">
        <f t="shared" si="5"/>
        <v>0</v>
      </c>
    </row>
    <row r="55" spans="1:10" x14ac:dyDescent="0.4">
      <c r="A55" t="s">
        <v>40</v>
      </c>
      <c r="B55" t="s">
        <v>25</v>
      </c>
      <c r="C55" s="12" t="s">
        <v>67</v>
      </c>
      <c r="G55" s="587" t="e">
        <f t="shared" si="3"/>
        <v>#DIV/0!</v>
      </c>
      <c r="H55" s="587" t="e">
        <f t="shared" si="4"/>
        <v>#DIV/0!</v>
      </c>
      <c r="I55" s="587">
        <f t="shared" si="5"/>
        <v>0</v>
      </c>
    </row>
    <row r="56" spans="1:10" x14ac:dyDescent="0.4">
      <c r="A56" t="s">
        <v>40</v>
      </c>
      <c r="B56" t="s">
        <v>25</v>
      </c>
      <c r="C56" s="12" t="s">
        <v>68</v>
      </c>
      <c r="G56" s="587" t="e">
        <f t="shared" si="3"/>
        <v>#DIV/0!</v>
      </c>
      <c r="H56" s="587" t="e">
        <f t="shared" si="4"/>
        <v>#DIV/0!</v>
      </c>
      <c r="I56" s="587">
        <f t="shared" si="5"/>
        <v>0</v>
      </c>
    </row>
    <row r="57" spans="1:10" x14ac:dyDescent="0.4">
      <c r="A57" t="s">
        <v>40</v>
      </c>
      <c r="B57" t="s">
        <v>25</v>
      </c>
      <c r="C57" s="12" t="s">
        <v>69</v>
      </c>
      <c r="G57" s="587" t="e">
        <f t="shared" si="3"/>
        <v>#DIV/0!</v>
      </c>
      <c r="H57" s="587" t="e">
        <f t="shared" si="4"/>
        <v>#DIV/0!</v>
      </c>
      <c r="I57" s="587">
        <f t="shared" si="5"/>
        <v>0</v>
      </c>
    </row>
    <row r="58" spans="1:10" x14ac:dyDescent="0.4">
      <c r="A58" t="s">
        <v>40</v>
      </c>
      <c r="B58" t="s">
        <v>25</v>
      </c>
      <c r="C58" s="12" t="s">
        <v>70</v>
      </c>
      <c r="G58" s="587" t="e">
        <f t="shared" si="3"/>
        <v>#DIV/0!</v>
      </c>
      <c r="H58" s="587" t="e">
        <f t="shared" si="4"/>
        <v>#DIV/0!</v>
      </c>
      <c r="I58" s="587">
        <f t="shared" si="5"/>
        <v>0</v>
      </c>
    </row>
    <row r="59" spans="1:10" x14ac:dyDescent="0.4">
      <c r="A59" t="s">
        <v>40</v>
      </c>
      <c r="B59" t="s">
        <v>25</v>
      </c>
      <c r="C59" s="12" t="s">
        <v>71</v>
      </c>
      <c r="G59" s="587" t="e">
        <f t="shared" si="3"/>
        <v>#DIV/0!</v>
      </c>
      <c r="H59" s="587" t="e">
        <f t="shared" si="4"/>
        <v>#DIV/0!</v>
      </c>
      <c r="I59" s="587">
        <f t="shared" si="5"/>
        <v>0</v>
      </c>
    </row>
    <row r="60" spans="1:10" x14ac:dyDescent="0.4">
      <c r="A60" t="s">
        <v>40</v>
      </c>
      <c r="B60" t="s">
        <v>25</v>
      </c>
      <c r="C60" s="12" t="s">
        <v>72</v>
      </c>
      <c r="G60" s="587" t="e">
        <f t="shared" si="3"/>
        <v>#DIV/0!</v>
      </c>
      <c r="H60" s="587" t="e">
        <f t="shared" si="4"/>
        <v>#DIV/0!</v>
      </c>
      <c r="I60" s="587">
        <f t="shared" si="5"/>
        <v>0</v>
      </c>
    </row>
    <row r="61" spans="1:10" x14ac:dyDescent="0.4">
      <c r="A61" t="s">
        <v>40</v>
      </c>
      <c r="B61" t="s">
        <v>25</v>
      </c>
      <c r="C61" s="12" t="s">
        <v>73</v>
      </c>
      <c r="G61" s="587" t="e">
        <f t="shared" si="3"/>
        <v>#DIV/0!</v>
      </c>
      <c r="H61" s="587" t="e">
        <f t="shared" si="4"/>
        <v>#DIV/0!</v>
      </c>
      <c r="I61" s="587">
        <f t="shared" si="5"/>
        <v>0</v>
      </c>
    </row>
    <row r="62" spans="1:10" x14ac:dyDescent="0.4">
      <c r="A62" t="s">
        <v>40</v>
      </c>
      <c r="B62" t="s">
        <v>25</v>
      </c>
      <c r="C62" s="12" t="s">
        <v>74</v>
      </c>
      <c r="D62" s="1">
        <v>153</v>
      </c>
      <c r="E62" s="1">
        <v>102</v>
      </c>
      <c r="F62" s="1">
        <v>204</v>
      </c>
      <c r="G62" s="587">
        <f t="shared" si="3"/>
        <v>270</v>
      </c>
      <c r="H62" s="587">
        <f t="shared" si="4"/>
        <v>50</v>
      </c>
      <c r="I62" s="587">
        <f t="shared" si="5"/>
        <v>80</v>
      </c>
    </row>
    <row r="63" spans="1:10" x14ac:dyDescent="0.4">
      <c r="A63" t="s">
        <v>40</v>
      </c>
      <c r="B63" t="s">
        <v>25</v>
      </c>
      <c r="C63" s="12" t="s">
        <v>75</v>
      </c>
      <c r="G63" s="587" t="e">
        <f t="shared" si="3"/>
        <v>#DIV/0!</v>
      </c>
      <c r="H63" s="587" t="e">
        <f t="shared" si="4"/>
        <v>#DIV/0!</v>
      </c>
      <c r="I63" s="587">
        <f t="shared" si="5"/>
        <v>0</v>
      </c>
    </row>
    <row r="64" spans="1:10" x14ac:dyDescent="0.4">
      <c r="A64" t="s">
        <v>76</v>
      </c>
      <c r="B64" t="s">
        <v>26</v>
      </c>
      <c r="C64" s="12" t="s">
        <v>80</v>
      </c>
      <c r="G64" s="587" t="e">
        <f t="shared" si="3"/>
        <v>#DIV/0!</v>
      </c>
      <c r="H64" s="587" t="e">
        <f t="shared" si="4"/>
        <v>#DIV/0!</v>
      </c>
      <c r="I64" s="587">
        <f t="shared" si="5"/>
        <v>0</v>
      </c>
      <c r="J64" t="s">
        <v>77</v>
      </c>
    </row>
    <row r="65" spans="1:10" x14ac:dyDescent="0.4">
      <c r="A65" t="s">
        <v>76</v>
      </c>
      <c r="B65" t="s">
        <v>26</v>
      </c>
      <c r="C65" s="12" t="s">
        <v>81</v>
      </c>
      <c r="D65" s="1">
        <v>250</v>
      </c>
      <c r="E65" s="1">
        <v>214</v>
      </c>
      <c r="F65" s="1">
        <v>165</v>
      </c>
      <c r="G65" s="587">
        <f t="shared" si="3"/>
        <v>34.588235294117645</v>
      </c>
      <c r="H65" s="587">
        <f t="shared" si="4"/>
        <v>34</v>
      </c>
      <c r="I65" s="587">
        <f t="shared" si="5"/>
        <v>98</v>
      </c>
      <c r="J65" t="s">
        <v>78</v>
      </c>
    </row>
    <row r="66" spans="1:10" x14ac:dyDescent="0.4">
      <c r="A66" t="s">
        <v>76</v>
      </c>
      <c r="B66" t="s">
        <v>26</v>
      </c>
      <c r="C66" s="12" t="s">
        <v>82</v>
      </c>
      <c r="G66" s="587" t="e">
        <f t="shared" si="3"/>
        <v>#DIV/0!</v>
      </c>
      <c r="H66" s="587" t="e">
        <f t="shared" si="4"/>
        <v>#DIV/0!</v>
      </c>
      <c r="I66" s="587">
        <f t="shared" si="5"/>
        <v>0</v>
      </c>
      <c r="J66" t="s">
        <v>79</v>
      </c>
    </row>
    <row r="67" spans="1:10" x14ac:dyDescent="0.4">
      <c r="A67" t="s">
        <v>76</v>
      </c>
      <c r="B67" t="s">
        <v>26</v>
      </c>
      <c r="C67" s="12" t="s">
        <v>83</v>
      </c>
      <c r="G67" s="587" t="e">
        <f t="shared" si="3"/>
        <v>#DIV/0!</v>
      </c>
      <c r="H67" s="587" t="e">
        <f t="shared" si="4"/>
        <v>#DIV/0!</v>
      </c>
      <c r="I67" s="587">
        <f t="shared" si="5"/>
        <v>0</v>
      </c>
    </row>
    <row r="68" spans="1:10" x14ac:dyDescent="0.4">
      <c r="A68" t="s">
        <v>76</v>
      </c>
      <c r="B68" t="s">
        <v>26</v>
      </c>
      <c r="C68" s="12" t="s">
        <v>84</v>
      </c>
      <c r="G68" s="587" t="e">
        <f t="shared" si="3"/>
        <v>#DIV/0!</v>
      </c>
      <c r="H68" s="587" t="e">
        <f t="shared" si="4"/>
        <v>#DIV/0!</v>
      </c>
      <c r="I68" s="587">
        <f t="shared" si="5"/>
        <v>0</v>
      </c>
    </row>
    <row r="69" spans="1:10" x14ac:dyDescent="0.4">
      <c r="A69" t="s">
        <v>76</v>
      </c>
      <c r="B69" t="s">
        <v>26</v>
      </c>
      <c r="C69" s="12" t="s">
        <v>85</v>
      </c>
      <c r="G69" s="587" t="e">
        <f t="shared" ref="G69:G121" si="6">IF(MAX(D69,E69,F69)=D69,60*(E69-F69)/(MAX(D69,E69,F69)-MIN(D69,E69,F69)),IF(MAX(D69,E69,F69)=E69,(120+(60*(F69-D69)/(MAX(D69,E69,F69)-MIN(D69,E69,F69)))),IF(MAX(D69,E69,F69)=F69,(240+(60*(D69-E69)/(MAX(D69,E69,F69)-MIN(D69,E69,F69)))),0)))</f>
        <v>#DIV/0!</v>
      </c>
      <c r="H69" s="587" t="e">
        <f t="shared" ref="H69:H121" si="7">ROUND((MAX(D69/255, E69/255, F69/255) - MIN(D69/255, E69/255, F69/255))/MAX(D69/255, E69/255, F69/255),3)*100</f>
        <v>#DIV/0!</v>
      </c>
      <c r="I69" s="587">
        <f t="shared" ref="I69:I121" si="8">ROUND(MAX(D69/255, E69/255, F69/255),3)*100</f>
        <v>0</v>
      </c>
    </row>
    <row r="70" spans="1:10" x14ac:dyDescent="0.4">
      <c r="A70" t="s">
        <v>76</v>
      </c>
      <c r="B70" t="s">
        <v>26</v>
      </c>
      <c r="C70" s="12" t="s">
        <v>86</v>
      </c>
      <c r="G70" s="587" t="e">
        <f t="shared" si="6"/>
        <v>#DIV/0!</v>
      </c>
      <c r="H70" s="587" t="e">
        <f t="shared" si="7"/>
        <v>#DIV/0!</v>
      </c>
      <c r="I70" s="587">
        <f t="shared" si="8"/>
        <v>0</v>
      </c>
    </row>
    <row r="71" spans="1:10" x14ac:dyDescent="0.4">
      <c r="A71" t="s">
        <v>87</v>
      </c>
      <c r="B71" t="s">
        <v>88</v>
      </c>
      <c r="C71" s="12" t="s">
        <v>89</v>
      </c>
      <c r="G71" s="587" t="e">
        <f t="shared" si="6"/>
        <v>#DIV/0!</v>
      </c>
      <c r="H71" s="587" t="e">
        <f t="shared" si="7"/>
        <v>#DIV/0!</v>
      </c>
      <c r="I71" s="587">
        <f t="shared" si="8"/>
        <v>0</v>
      </c>
    </row>
    <row r="72" spans="1:10" x14ac:dyDescent="0.4">
      <c r="A72" t="s">
        <v>87</v>
      </c>
      <c r="B72" t="s">
        <v>88</v>
      </c>
      <c r="C72" s="12" t="s">
        <v>90</v>
      </c>
      <c r="G72" s="587" t="e">
        <f t="shared" si="6"/>
        <v>#DIV/0!</v>
      </c>
      <c r="H72" s="587" t="e">
        <f t="shared" si="7"/>
        <v>#DIV/0!</v>
      </c>
      <c r="I72" s="587">
        <f t="shared" si="8"/>
        <v>0</v>
      </c>
    </row>
    <row r="73" spans="1:10" x14ac:dyDescent="0.4">
      <c r="A73" t="s">
        <v>87</v>
      </c>
      <c r="B73" t="s">
        <v>88</v>
      </c>
      <c r="C73" s="12" t="s">
        <v>92</v>
      </c>
      <c r="G73" s="587" t="e">
        <f t="shared" si="6"/>
        <v>#DIV/0!</v>
      </c>
      <c r="H73" s="587" t="e">
        <f t="shared" si="7"/>
        <v>#DIV/0!</v>
      </c>
      <c r="I73" s="587">
        <f t="shared" si="8"/>
        <v>0</v>
      </c>
    </row>
    <row r="74" spans="1:10" x14ac:dyDescent="0.4">
      <c r="A74" t="s">
        <v>87</v>
      </c>
      <c r="B74" t="s">
        <v>88</v>
      </c>
      <c r="C74" s="12" t="s">
        <v>93</v>
      </c>
      <c r="G74" s="587" t="e">
        <f t="shared" si="6"/>
        <v>#DIV/0!</v>
      </c>
      <c r="H74" s="587" t="e">
        <f t="shared" si="7"/>
        <v>#DIV/0!</v>
      </c>
      <c r="I74" s="587">
        <f t="shared" si="8"/>
        <v>0</v>
      </c>
    </row>
    <row r="75" spans="1:10" x14ac:dyDescent="0.4">
      <c r="A75" t="s">
        <v>87</v>
      </c>
      <c r="B75" t="s">
        <v>88</v>
      </c>
      <c r="C75" s="12" t="s">
        <v>94</v>
      </c>
      <c r="G75" s="587" t="e">
        <f t="shared" si="6"/>
        <v>#DIV/0!</v>
      </c>
      <c r="H75" s="587" t="e">
        <f t="shared" si="7"/>
        <v>#DIV/0!</v>
      </c>
      <c r="I75" s="587">
        <f t="shared" si="8"/>
        <v>0</v>
      </c>
    </row>
    <row r="76" spans="1:10" x14ac:dyDescent="0.4">
      <c r="A76" t="s">
        <v>87</v>
      </c>
      <c r="B76" t="s">
        <v>88</v>
      </c>
      <c r="C76" s="12" t="s">
        <v>95</v>
      </c>
      <c r="G76" s="587" t="e">
        <f t="shared" si="6"/>
        <v>#DIV/0!</v>
      </c>
      <c r="H76" s="587" t="e">
        <f t="shared" si="7"/>
        <v>#DIV/0!</v>
      </c>
      <c r="I76" s="587">
        <f t="shared" si="8"/>
        <v>0</v>
      </c>
    </row>
    <row r="77" spans="1:10" x14ac:dyDescent="0.4">
      <c r="A77" t="s">
        <v>87</v>
      </c>
      <c r="B77" t="s">
        <v>88</v>
      </c>
      <c r="C77" s="12" t="s">
        <v>96</v>
      </c>
      <c r="G77" s="587" t="e">
        <f t="shared" si="6"/>
        <v>#DIV/0!</v>
      </c>
      <c r="H77" s="587" t="e">
        <f t="shared" si="7"/>
        <v>#DIV/0!</v>
      </c>
      <c r="I77" s="587">
        <f t="shared" si="8"/>
        <v>0</v>
      </c>
    </row>
    <row r="78" spans="1:10" x14ac:dyDescent="0.4">
      <c r="A78" t="s">
        <v>87</v>
      </c>
      <c r="B78" t="s">
        <v>88</v>
      </c>
      <c r="C78" s="12" t="s">
        <v>97</v>
      </c>
      <c r="G78" s="587" t="e">
        <f t="shared" si="6"/>
        <v>#DIV/0!</v>
      </c>
      <c r="H78" s="587" t="e">
        <f t="shared" si="7"/>
        <v>#DIV/0!</v>
      </c>
      <c r="I78" s="587">
        <f t="shared" si="8"/>
        <v>0</v>
      </c>
    </row>
    <row r="79" spans="1:10" x14ac:dyDescent="0.4">
      <c r="A79" t="s">
        <v>87</v>
      </c>
      <c r="B79" t="s">
        <v>88</v>
      </c>
      <c r="C79" s="12" t="s">
        <v>98</v>
      </c>
      <c r="G79" s="587" t="e">
        <f t="shared" si="6"/>
        <v>#DIV/0!</v>
      </c>
      <c r="H79" s="587" t="e">
        <f t="shared" si="7"/>
        <v>#DIV/0!</v>
      </c>
      <c r="I79" s="587">
        <f t="shared" si="8"/>
        <v>0</v>
      </c>
    </row>
    <row r="80" spans="1:10" x14ac:dyDescent="0.4">
      <c r="A80" t="s">
        <v>87</v>
      </c>
      <c r="B80" t="s">
        <v>88</v>
      </c>
      <c r="C80" s="12" t="s">
        <v>99</v>
      </c>
      <c r="G80" s="587" t="e">
        <f t="shared" si="6"/>
        <v>#DIV/0!</v>
      </c>
      <c r="H80" s="587" t="e">
        <f t="shared" si="7"/>
        <v>#DIV/0!</v>
      </c>
      <c r="I80" s="587">
        <f t="shared" si="8"/>
        <v>0</v>
      </c>
    </row>
    <row r="81" spans="1:10" x14ac:dyDescent="0.4">
      <c r="A81" t="s">
        <v>87</v>
      </c>
      <c r="B81" t="s">
        <v>88</v>
      </c>
      <c r="C81" s="12" t="s">
        <v>100</v>
      </c>
      <c r="G81" s="587" t="e">
        <f t="shared" si="6"/>
        <v>#DIV/0!</v>
      </c>
      <c r="H81" s="587" t="e">
        <f t="shared" si="7"/>
        <v>#DIV/0!</v>
      </c>
      <c r="I81" s="587">
        <f t="shared" si="8"/>
        <v>0</v>
      </c>
    </row>
    <row r="82" spans="1:10" x14ac:dyDescent="0.4">
      <c r="A82" t="s">
        <v>87</v>
      </c>
      <c r="B82" t="s">
        <v>88</v>
      </c>
      <c r="C82" s="12" t="s">
        <v>101</v>
      </c>
      <c r="G82" s="587" t="e">
        <f t="shared" si="6"/>
        <v>#DIV/0!</v>
      </c>
      <c r="H82" s="587" t="e">
        <f t="shared" si="7"/>
        <v>#DIV/0!</v>
      </c>
      <c r="I82" s="587">
        <f t="shared" si="8"/>
        <v>0</v>
      </c>
    </row>
    <row r="83" spans="1:10" x14ac:dyDescent="0.4">
      <c r="A83" t="s">
        <v>87</v>
      </c>
      <c r="B83" t="s">
        <v>88</v>
      </c>
      <c r="C83" s="12" t="s">
        <v>102</v>
      </c>
      <c r="G83" s="587" t="e">
        <f t="shared" si="6"/>
        <v>#DIV/0!</v>
      </c>
      <c r="H83" s="587" t="e">
        <f t="shared" si="7"/>
        <v>#DIV/0!</v>
      </c>
      <c r="I83" s="587">
        <f t="shared" si="8"/>
        <v>0</v>
      </c>
    </row>
    <row r="84" spans="1:10" x14ac:dyDescent="0.4">
      <c r="A84" t="s">
        <v>87</v>
      </c>
      <c r="B84" t="s">
        <v>88</v>
      </c>
      <c r="C84" s="12" t="s">
        <v>103</v>
      </c>
      <c r="G84" s="587" t="e">
        <f t="shared" si="6"/>
        <v>#DIV/0!</v>
      </c>
      <c r="H84" s="587" t="e">
        <f t="shared" si="7"/>
        <v>#DIV/0!</v>
      </c>
      <c r="I84" s="587">
        <f t="shared" si="8"/>
        <v>0</v>
      </c>
    </row>
    <row r="85" spans="1:10" x14ac:dyDescent="0.4">
      <c r="A85" t="s">
        <v>87</v>
      </c>
      <c r="B85" t="s">
        <v>88</v>
      </c>
      <c r="C85" s="12" t="s">
        <v>104</v>
      </c>
      <c r="G85" s="587" t="e">
        <f t="shared" si="6"/>
        <v>#DIV/0!</v>
      </c>
      <c r="H85" s="587" t="e">
        <f t="shared" si="7"/>
        <v>#DIV/0!</v>
      </c>
      <c r="I85" s="587">
        <f t="shared" si="8"/>
        <v>0</v>
      </c>
    </row>
    <row r="86" spans="1:10" x14ac:dyDescent="0.4">
      <c r="A86" t="s">
        <v>87</v>
      </c>
      <c r="B86" t="s">
        <v>88</v>
      </c>
      <c r="C86" s="12" t="s">
        <v>105</v>
      </c>
      <c r="G86" s="587" t="e">
        <f t="shared" si="6"/>
        <v>#DIV/0!</v>
      </c>
      <c r="H86" s="587" t="e">
        <f t="shared" si="7"/>
        <v>#DIV/0!</v>
      </c>
      <c r="I86" s="587">
        <f t="shared" si="8"/>
        <v>0</v>
      </c>
    </row>
    <row r="87" spans="1:10" x14ac:dyDescent="0.4">
      <c r="A87" t="s">
        <v>87</v>
      </c>
      <c r="B87" t="s">
        <v>88</v>
      </c>
      <c r="C87" s="12" t="s">
        <v>106</v>
      </c>
      <c r="G87" s="587" t="e">
        <f t="shared" si="6"/>
        <v>#DIV/0!</v>
      </c>
      <c r="H87" s="587" t="e">
        <f t="shared" si="7"/>
        <v>#DIV/0!</v>
      </c>
      <c r="I87" s="587">
        <f t="shared" si="8"/>
        <v>0</v>
      </c>
    </row>
    <row r="88" spans="1:10" x14ac:dyDescent="0.4">
      <c r="A88" t="s">
        <v>87</v>
      </c>
      <c r="B88" t="s">
        <v>88</v>
      </c>
      <c r="C88" s="12" t="s">
        <v>107</v>
      </c>
      <c r="G88" s="587" t="e">
        <f t="shared" si="6"/>
        <v>#DIV/0!</v>
      </c>
      <c r="H88" s="587" t="e">
        <f t="shared" si="7"/>
        <v>#DIV/0!</v>
      </c>
      <c r="I88" s="587">
        <f t="shared" si="8"/>
        <v>0</v>
      </c>
    </row>
    <row r="89" spans="1:10" x14ac:dyDescent="0.4">
      <c r="A89" t="s">
        <v>87</v>
      </c>
      <c r="B89" t="s">
        <v>88</v>
      </c>
      <c r="C89" s="12" t="s">
        <v>109</v>
      </c>
      <c r="G89" s="587" t="e">
        <f t="shared" si="6"/>
        <v>#DIV/0!</v>
      </c>
      <c r="H89" s="587" t="e">
        <f t="shared" si="7"/>
        <v>#DIV/0!</v>
      </c>
      <c r="I89" s="587">
        <f t="shared" si="8"/>
        <v>0</v>
      </c>
    </row>
    <row r="90" spans="1:10" x14ac:dyDescent="0.4">
      <c r="A90" t="s">
        <v>87</v>
      </c>
      <c r="B90" t="s">
        <v>88</v>
      </c>
      <c r="C90" s="12" t="s">
        <v>108</v>
      </c>
      <c r="G90" s="587" t="e">
        <f t="shared" si="6"/>
        <v>#DIV/0!</v>
      </c>
      <c r="H90" s="587" t="e">
        <f t="shared" si="7"/>
        <v>#DIV/0!</v>
      </c>
      <c r="I90" s="587">
        <f t="shared" si="8"/>
        <v>0</v>
      </c>
    </row>
    <row r="91" spans="1:10" x14ac:dyDescent="0.4">
      <c r="A91" t="s">
        <v>87</v>
      </c>
      <c r="B91" t="s">
        <v>88</v>
      </c>
      <c r="C91" s="12" t="s">
        <v>110</v>
      </c>
      <c r="G91" s="587" t="e">
        <f t="shared" si="6"/>
        <v>#DIV/0!</v>
      </c>
      <c r="H91" s="587" t="e">
        <f t="shared" si="7"/>
        <v>#DIV/0!</v>
      </c>
      <c r="I91" s="587">
        <f t="shared" si="8"/>
        <v>0</v>
      </c>
    </row>
    <row r="92" spans="1:10" x14ac:dyDescent="0.4">
      <c r="A92" t="s">
        <v>87</v>
      </c>
      <c r="B92" t="s">
        <v>88</v>
      </c>
      <c r="C92" s="12" t="s">
        <v>111</v>
      </c>
      <c r="G92" s="587" t="e">
        <f t="shared" si="6"/>
        <v>#DIV/0!</v>
      </c>
      <c r="H92" s="587" t="e">
        <f t="shared" si="7"/>
        <v>#DIV/0!</v>
      </c>
      <c r="I92" s="587">
        <f t="shared" si="8"/>
        <v>0</v>
      </c>
    </row>
    <row r="93" spans="1:10" x14ac:dyDescent="0.4">
      <c r="A93" t="s">
        <v>112</v>
      </c>
      <c r="B93" t="s">
        <v>26</v>
      </c>
      <c r="C93" s="12" t="s">
        <v>113</v>
      </c>
      <c r="G93" s="587" t="e">
        <f t="shared" si="6"/>
        <v>#DIV/0!</v>
      </c>
      <c r="H93" s="587" t="e">
        <f t="shared" si="7"/>
        <v>#DIV/0!</v>
      </c>
      <c r="I93" s="587">
        <f t="shared" si="8"/>
        <v>0</v>
      </c>
      <c r="J93" t="s">
        <v>121</v>
      </c>
    </row>
    <row r="94" spans="1:10" x14ac:dyDescent="0.4">
      <c r="A94" t="s">
        <v>112</v>
      </c>
      <c r="B94" t="s">
        <v>26</v>
      </c>
      <c r="C94" s="12" t="s">
        <v>114</v>
      </c>
      <c r="G94" s="587" t="e">
        <f t="shared" si="6"/>
        <v>#DIV/0!</v>
      </c>
      <c r="H94" s="587" t="e">
        <f t="shared" si="7"/>
        <v>#DIV/0!</v>
      </c>
      <c r="I94" s="587">
        <f t="shared" si="8"/>
        <v>0</v>
      </c>
      <c r="J94" t="s">
        <v>122</v>
      </c>
    </row>
    <row r="95" spans="1:10" x14ac:dyDescent="0.4">
      <c r="A95" t="s">
        <v>112</v>
      </c>
      <c r="B95" t="s">
        <v>26</v>
      </c>
      <c r="C95" s="12" t="s">
        <v>115</v>
      </c>
      <c r="G95" s="587" t="e">
        <f t="shared" si="6"/>
        <v>#DIV/0!</v>
      </c>
      <c r="H95" s="587" t="e">
        <f t="shared" si="7"/>
        <v>#DIV/0!</v>
      </c>
      <c r="I95" s="587">
        <f t="shared" si="8"/>
        <v>0</v>
      </c>
      <c r="J95" t="s">
        <v>123</v>
      </c>
    </row>
    <row r="96" spans="1:10" x14ac:dyDescent="0.4">
      <c r="A96" t="s">
        <v>112</v>
      </c>
      <c r="B96" t="s">
        <v>26</v>
      </c>
      <c r="C96" s="12" t="s">
        <v>116</v>
      </c>
      <c r="G96" s="587" t="e">
        <f t="shared" si="6"/>
        <v>#DIV/0!</v>
      </c>
      <c r="H96" s="587" t="e">
        <f t="shared" si="7"/>
        <v>#DIV/0!</v>
      </c>
      <c r="I96" s="587">
        <f t="shared" si="8"/>
        <v>0</v>
      </c>
    </row>
    <row r="97" spans="1:9" x14ac:dyDescent="0.4">
      <c r="A97" t="s">
        <v>112</v>
      </c>
      <c r="B97" t="s">
        <v>26</v>
      </c>
      <c r="C97" s="12" t="s">
        <v>117</v>
      </c>
      <c r="G97" s="587" t="e">
        <f t="shared" si="6"/>
        <v>#DIV/0!</v>
      </c>
      <c r="H97" s="587" t="e">
        <f t="shared" si="7"/>
        <v>#DIV/0!</v>
      </c>
      <c r="I97" s="587">
        <f t="shared" si="8"/>
        <v>0</v>
      </c>
    </row>
    <row r="98" spans="1:9" x14ac:dyDescent="0.4">
      <c r="A98" t="s">
        <v>112</v>
      </c>
      <c r="B98" t="s">
        <v>26</v>
      </c>
      <c r="C98" s="12" t="s">
        <v>118</v>
      </c>
      <c r="G98" s="587" t="e">
        <f t="shared" si="6"/>
        <v>#DIV/0!</v>
      </c>
      <c r="H98" s="587" t="e">
        <f t="shared" si="7"/>
        <v>#DIV/0!</v>
      </c>
      <c r="I98" s="587">
        <f t="shared" si="8"/>
        <v>0</v>
      </c>
    </row>
    <row r="99" spans="1:9" x14ac:dyDescent="0.4">
      <c r="A99" t="s">
        <v>112</v>
      </c>
      <c r="B99" t="s">
        <v>26</v>
      </c>
      <c r="C99" s="12" t="s">
        <v>119</v>
      </c>
      <c r="G99" s="587" t="e">
        <f t="shared" si="6"/>
        <v>#DIV/0!</v>
      </c>
      <c r="H99" s="587" t="e">
        <f t="shared" si="7"/>
        <v>#DIV/0!</v>
      </c>
      <c r="I99" s="587">
        <f t="shared" si="8"/>
        <v>0</v>
      </c>
    </row>
    <row r="100" spans="1:9" x14ac:dyDescent="0.4">
      <c r="A100" t="s">
        <v>112</v>
      </c>
      <c r="B100" t="s">
        <v>26</v>
      </c>
      <c r="C100" s="12" t="s">
        <v>120</v>
      </c>
      <c r="G100" s="587" t="e">
        <f t="shared" si="6"/>
        <v>#DIV/0!</v>
      </c>
      <c r="H100" s="587" t="e">
        <f t="shared" si="7"/>
        <v>#DIV/0!</v>
      </c>
      <c r="I100" s="587">
        <f t="shared" si="8"/>
        <v>0</v>
      </c>
    </row>
    <row r="101" spans="1:9" x14ac:dyDescent="0.4">
      <c r="A101" t="s">
        <v>112</v>
      </c>
      <c r="B101" t="s">
        <v>88</v>
      </c>
      <c r="C101" s="12" t="s">
        <v>124</v>
      </c>
      <c r="G101" s="587" t="e">
        <f t="shared" si="6"/>
        <v>#DIV/0!</v>
      </c>
      <c r="H101" s="587" t="e">
        <f t="shared" si="7"/>
        <v>#DIV/0!</v>
      </c>
      <c r="I101" s="587">
        <f t="shared" si="8"/>
        <v>0</v>
      </c>
    </row>
    <row r="102" spans="1:9" x14ac:dyDescent="0.4">
      <c r="A102" t="s">
        <v>112</v>
      </c>
      <c r="B102" t="s">
        <v>88</v>
      </c>
      <c r="C102" s="12" t="s">
        <v>125</v>
      </c>
      <c r="G102" s="587" t="e">
        <f t="shared" si="6"/>
        <v>#DIV/0!</v>
      </c>
      <c r="H102" s="587" t="e">
        <f t="shared" si="7"/>
        <v>#DIV/0!</v>
      </c>
      <c r="I102" s="587">
        <f t="shared" si="8"/>
        <v>0</v>
      </c>
    </row>
    <row r="103" spans="1:9" x14ac:dyDescent="0.4">
      <c r="A103" t="s">
        <v>112</v>
      </c>
      <c r="B103" t="s">
        <v>88</v>
      </c>
      <c r="C103" s="12" t="s">
        <v>126</v>
      </c>
      <c r="G103" s="587" t="e">
        <f t="shared" si="6"/>
        <v>#DIV/0!</v>
      </c>
      <c r="H103" s="587" t="e">
        <f t="shared" si="7"/>
        <v>#DIV/0!</v>
      </c>
      <c r="I103" s="587">
        <f t="shared" si="8"/>
        <v>0</v>
      </c>
    </row>
    <row r="104" spans="1:9" x14ac:dyDescent="0.4">
      <c r="A104" t="s">
        <v>112</v>
      </c>
      <c r="B104" t="s">
        <v>88</v>
      </c>
      <c r="C104" s="12" t="s">
        <v>127</v>
      </c>
      <c r="G104" s="587" t="e">
        <f t="shared" si="6"/>
        <v>#DIV/0!</v>
      </c>
      <c r="H104" s="587" t="e">
        <f t="shared" si="7"/>
        <v>#DIV/0!</v>
      </c>
      <c r="I104" s="587">
        <f t="shared" si="8"/>
        <v>0</v>
      </c>
    </row>
    <row r="105" spans="1:9" x14ac:dyDescent="0.4">
      <c r="A105" t="s">
        <v>112</v>
      </c>
      <c r="B105" t="s">
        <v>88</v>
      </c>
      <c r="C105" s="12" t="s">
        <v>128</v>
      </c>
      <c r="G105" s="587" t="e">
        <f t="shared" si="6"/>
        <v>#DIV/0!</v>
      </c>
      <c r="H105" s="587" t="e">
        <f t="shared" si="7"/>
        <v>#DIV/0!</v>
      </c>
      <c r="I105" s="587">
        <f t="shared" si="8"/>
        <v>0</v>
      </c>
    </row>
    <row r="106" spans="1:9" x14ac:dyDescent="0.4">
      <c r="A106" t="s">
        <v>112</v>
      </c>
      <c r="B106" t="s">
        <v>88</v>
      </c>
      <c r="C106" s="12" t="s">
        <v>129</v>
      </c>
      <c r="G106" s="587" t="e">
        <f t="shared" si="6"/>
        <v>#DIV/0!</v>
      </c>
      <c r="H106" s="587" t="e">
        <f t="shared" si="7"/>
        <v>#DIV/0!</v>
      </c>
      <c r="I106" s="587">
        <f t="shared" si="8"/>
        <v>0</v>
      </c>
    </row>
    <row r="107" spans="1:9" x14ac:dyDescent="0.4">
      <c r="A107" t="s">
        <v>112</v>
      </c>
      <c r="B107" t="s">
        <v>88</v>
      </c>
      <c r="C107" s="12" t="s">
        <v>91</v>
      </c>
      <c r="G107" s="587" t="e">
        <f t="shared" si="6"/>
        <v>#DIV/0!</v>
      </c>
      <c r="H107" s="587" t="e">
        <f t="shared" si="7"/>
        <v>#DIV/0!</v>
      </c>
      <c r="I107" s="587">
        <f t="shared" si="8"/>
        <v>0</v>
      </c>
    </row>
    <row r="108" spans="1:9" x14ac:dyDescent="0.4">
      <c r="A108" t="s">
        <v>112</v>
      </c>
      <c r="B108" t="s">
        <v>88</v>
      </c>
      <c r="C108" s="12" t="s">
        <v>130</v>
      </c>
      <c r="G108" s="587" t="e">
        <f t="shared" si="6"/>
        <v>#DIV/0!</v>
      </c>
      <c r="H108" s="587" t="e">
        <f t="shared" si="7"/>
        <v>#DIV/0!</v>
      </c>
      <c r="I108" s="587">
        <f t="shared" si="8"/>
        <v>0</v>
      </c>
    </row>
    <row r="109" spans="1:9" x14ac:dyDescent="0.4">
      <c r="A109" t="s">
        <v>112</v>
      </c>
      <c r="B109" t="s">
        <v>88</v>
      </c>
      <c r="C109" s="12" t="s">
        <v>131</v>
      </c>
      <c r="G109" s="587" t="e">
        <f t="shared" si="6"/>
        <v>#DIV/0!</v>
      </c>
      <c r="H109" s="587" t="e">
        <f t="shared" si="7"/>
        <v>#DIV/0!</v>
      </c>
      <c r="I109" s="587">
        <f t="shared" si="8"/>
        <v>0</v>
      </c>
    </row>
    <row r="110" spans="1:9" x14ac:dyDescent="0.4">
      <c r="A110" t="s">
        <v>112</v>
      </c>
      <c r="B110" t="s">
        <v>88</v>
      </c>
      <c r="C110" s="12" t="s">
        <v>132</v>
      </c>
      <c r="G110" s="587" t="e">
        <f t="shared" si="6"/>
        <v>#DIV/0!</v>
      </c>
      <c r="H110" s="587" t="e">
        <f t="shared" si="7"/>
        <v>#DIV/0!</v>
      </c>
      <c r="I110" s="587">
        <f t="shared" si="8"/>
        <v>0</v>
      </c>
    </row>
    <row r="111" spans="1:9" x14ac:dyDescent="0.4">
      <c r="A111" t="s">
        <v>112</v>
      </c>
      <c r="B111" t="s">
        <v>88</v>
      </c>
      <c r="C111" s="12" t="s">
        <v>133</v>
      </c>
      <c r="G111" s="587" t="e">
        <f t="shared" si="6"/>
        <v>#DIV/0!</v>
      </c>
      <c r="H111" s="587" t="e">
        <f t="shared" si="7"/>
        <v>#DIV/0!</v>
      </c>
      <c r="I111" s="587">
        <f t="shared" si="8"/>
        <v>0</v>
      </c>
    </row>
    <row r="112" spans="1:9" x14ac:dyDescent="0.4">
      <c r="A112" t="s">
        <v>112</v>
      </c>
      <c r="B112" t="s">
        <v>88</v>
      </c>
      <c r="C112" s="12" t="s">
        <v>134</v>
      </c>
      <c r="G112" s="587" t="e">
        <f t="shared" si="6"/>
        <v>#DIV/0!</v>
      </c>
      <c r="H112" s="587" t="e">
        <f t="shared" si="7"/>
        <v>#DIV/0!</v>
      </c>
      <c r="I112" s="587">
        <f t="shared" si="8"/>
        <v>0</v>
      </c>
    </row>
    <row r="113" spans="1:9" x14ac:dyDescent="0.4">
      <c r="A113" t="s">
        <v>112</v>
      </c>
      <c r="B113" t="s">
        <v>88</v>
      </c>
      <c r="C113" s="12" t="s">
        <v>135</v>
      </c>
      <c r="G113" s="587" t="e">
        <f t="shared" si="6"/>
        <v>#DIV/0!</v>
      </c>
      <c r="H113" s="587" t="e">
        <f t="shared" si="7"/>
        <v>#DIV/0!</v>
      </c>
      <c r="I113" s="587">
        <f t="shared" si="8"/>
        <v>0</v>
      </c>
    </row>
    <row r="114" spans="1:9" x14ac:dyDescent="0.4">
      <c r="A114" t="s">
        <v>112</v>
      </c>
      <c r="B114" t="s">
        <v>88</v>
      </c>
      <c r="C114" s="12" t="s">
        <v>136</v>
      </c>
      <c r="G114" s="587" t="e">
        <f t="shared" si="6"/>
        <v>#DIV/0!</v>
      </c>
      <c r="H114" s="587" t="e">
        <f t="shared" si="7"/>
        <v>#DIV/0!</v>
      </c>
      <c r="I114" s="587">
        <f t="shared" si="8"/>
        <v>0</v>
      </c>
    </row>
    <row r="115" spans="1:9" x14ac:dyDescent="0.4">
      <c r="A115" t="s">
        <v>112</v>
      </c>
      <c r="B115" t="s">
        <v>88</v>
      </c>
      <c r="C115" s="12" t="s">
        <v>137</v>
      </c>
      <c r="G115" s="587" t="e">
        <f t="shared" si="6"/>
        <v>#DIV/0!</v>
      </c>
      <c r="H115" s="587" t="e">
        <f t="shared" si="7"/>
        <v>#DIV/0!</v>
      </c>
      <c r="I115" s="587">
        <f t="shared" si="8"/>
        <v>0</v>
      </c>
    </row>
    <row r="116" spans="1:9" x14ac:dyDescent="0.4">
      <c r="A116" t="s">
        <v>112</v>
      </c>
      <c r="B116" t="s">
        <v>88</v>
      </c>
      <c r="C116" s="12" t="s">
        <v>138</v>
      </c>
      <c r="G116" s="587" t="e">
        <f t="shared" si="6"/>
        <v>#DIV/0!</v>
      </c>
      <c r="H116" s="587" t="e">
        <f t="shared" si="7"/>
        <v>#DIV/0!</v>
      </c>
      <c r="I116" s="587">
        <f t="shared" si="8"/>
        <v>0</v>
      </c>
    </row>
    <row r="117" spans="1:9" x14ac:dyDescent="0.4">
      <c r="A117" t="s">
        <v>112</v>
      </c>
      <c r="B117" t="s">
        <v>88</v>
      </c>
      <c r="C117" s="12" t="s">
        <v>139</v>
      </c>
      <c r="G117" s="587" t="e">
        <f t="shared" si="6"/>
        <v>#DIV/0!</v>
      </c>
      <c r="H117" s="587" t="e">
        <f t="shared" si="7"/>
        <v>#DIV/0!</v>
      </c>
      <c r="I117" s="587">
        <f t="shared" si="8"/>
        <v>0</v>
      </c>
    </row>
    <row r="118" spans="1:9" x14ac:dyDescent="0.4">
      <c r="A118" t="s">
        <v>112</v>
      </c>
      <c r="B118" t="s">
        <v>88</v>
      </c>
      <c r="C118" s="12" t="s">
        <v>140</v>
      </c>
      <c r="G118" s="587" t="e">
        <f t="shared" si="6"/>
        <v>#DIV/0!</v>
      </c>
      <c r="H118" s="587" t="e">
        <f t="shared" si="7"/>
        <v>#DIV/0!</v>
      </c>
      <c r="I118" s="587">
        <f t="shared" si="8"/>
        <v>0</v>
      </c>
    </row>
    <row r="119" spans="1:9" x14ac:dyDescent="0.4">
      <c r="A119" t="s">
        <v>112</v>
      </c>
      <c r="B119" t="s">
        <v>88</v>
      </c>
      <c r="C119" s="12" t="s">
        <v>141</v>
      </c>
      <c r="G119" s="587" t="e">
        <f t="shared" si="6"/>
        <v>#DIV/0!</v>
      </c>
      <c r="H119" s="587" t="e">
        <f t="shared" si="7"/>
        <v>#DIV/0!</v>
      </c>
      <c r="I119" s="587">
        <f t="shared" si="8"/>
        <v>0</v>
      </c>
    </row>
    <row r="120" spans="1:9" x14ac:dyDescent="0.4">
      <c r="A120" t="s">
        <v>112</v>
      </c>
      <c r="B120" t="s">
        <v>88</v>
      </c>
      <c r="C120" s="12" t="s">
        <v>142</v>
      </c>
      <c r="G120" s="587" t="e">
        <f t="shared" si="6"/>
        <v>#DIV/0!</v>
      </c>
      <c r="H120" s="587" t="e">
        <f t="shared" si="7"/>
        <v>#DIV/0!</v>
      </c>
      <c r="I120" s="587">
        <f t="shared" si="8"/>
        <v>0</v>
      </c>
    </row>
    <row r="121" spans="1:9" x14ac:dyDescent="0.4">
      <c r="A121" t="s">
        <v>112</v>
      </c>
      <c r="B121" t="s">
        <v>88</v>
      </c>
      <c r="C121" s="12" t="s">
        <v>143</v>
      </c>
      <c r="G121" s="587" t="e">
        <f t="shared" si="6"/>
        <v>#DIV/0!</v>
      </c>
      <c r="H121" s="587" t="e">
        <f t="shared" si="7"/>
        <v>#DIV/0!</v>
      </c>
      <c r="I121" s="587">
        <f t="shared" si="8"/>
        <v>0</v>
      </c>
    </row>
    <row r="122" spans="1:9" x14ac:dyDescent="0.4">
      <c r="G122" s="587"/>
      <c r="H122" s="587"/>
      <c r="I122" s="587"/>
    </row>
    <row r="123" spans="1:9" x14ac:dyDescent="0.4">
      <c r="G123" s="587"/>
      <c r="H123" s="587"/>
      <c r="I123" s="587"/>
    </row>
    <row r="124" spans="1:9" x14ac:dyDescent="0.4">
      <c r="G124" s="587"/>
      <c r="H124" s="587"/>
      <c r="I124" s="587"/>
    </row>
    <row r="125" spans="1:9" x14ac:dyDescent="0.4">
      <c r="G125" s="587"/>
      <c r="H125" s="587"/>
      <c r="I125" s="587"/>
    </row>
    <row r="126" spans="1:9" x14ac:dyDescent="0.4">
      <c r="G126" s="587"/>
      <c r="H126" s="587"/>
      <c r="I126" s="587"/>
    </row>
    <row r="127" spans="1:9" x14ac:dyDescent="0.4">
      <c r="G127" s="587"/>
      <c r="H127" s="587"/>
      <c r="I127" s="587"/>
    </row>
    <row r="128" spans="1:9" x14ac:dyDescent="0.4">
      <c r="G128" s="587"/>
      <c r="H128" s="587"/>
      <c r="I128" s="587"/>
    </row>
    <row r="129" spans="7:9" x14ac:dyDescent="0.4">
      <c r="G129" s="587"/>
      <c r="H129" s="587"/>
      <c r="I129" s="587"/>
    </row>
    <row r="130" spans="7:9" x14ac:dyDescent="0.4">
      <c r="G130" s="587"/>
      <c r="H130" s="587"/>
      <c r="I130" s="587"/>
    </row>
    <row r="131" spans="7:9" x14ac:dyDescent="0.4">
      <c r="G131" s="587"/>
      <c r="H131" s="587"/>
      <c r="I131" s="587"/>
    </row>
    <row r="132" spans="7:9" x14ac:dyDescent="0.4">
      <c r="G132" s="587"/>
      <c r="H132" s="587"/>
      <c r="I132" s="587"/>
    </row>
    <row r="133" spans="7:9" x14ac:dyDescent="0.4">
      <c r="G133" s="587"/>
      <c r="H133" s="587"/>
      <c r="I133" s="587"/>
    </row>
    <row r="134" spans="7:9" x14ac:dyDescent="0.4">
      <c r="G134" s="587"/>
      <c r="H134" s="587"/>
      <c r="I134" s="587"/>
    </row>
    <row r="135" spans="7:9" x14ac:dyDescent="0.4">
      <c r="G135" s="587"/>
      <c r="H135" s="587"/>
      <c r="I135" s="587"/>
    </row>
    <row r="136" spans="7:9" x14ac:dyDescent="0.4">
      <c r="G136" s="587"/>
      <c r="H136" s="587"/>
      <c r="I136" s="587"/>
    </row>
    <row r="137" spans="7:9" x14ac:dyDescent="0.4">
      <c r="G137" s="587"/>
      <c r="H137" s="587"/>
      <c r="I137" s="587"/>
    </row>
    <row r="138" spans="7:9" x14ac:dyDescent="0.4">
      <c r="G138" s="587"/>
      <c r="H138" s="587"/>
      <c r="I138" s="587"/>
    </row>
    <row r="139" spans="7:9" x14ac:dyDescent="0.4">
      <c r="G139" s="587"/>
      <c r="H139" s="587"/>
      <c r="I139" s="587"/>
    </row>
    <row r="140" spans="7:9" x14ac:dyDescent="0.4">
      <c r="G140" s="587"/>
      <c r="H140" s="587"/>
      <c r="I140" s="587"/>
    </row>
    <row r="141" spans="7:9" x14ac:dyDescent="0.4">
      <c r="G141" s="587"/>
      <c r="H141" s="587"/>
      <c r="I141" s="587"/>
    </row>
    <row r="142" spans="7:9" x14ac:dyDescent="0.4">
      <c r="G142" s="587"/>
      <c r="H142" s="587"/>
      <c r="I142" s="587"/>
    </row>
    <row r="143" spans="7:9" x14ac:dyDescent="0.4">
      <c r="G143" s="587"/>
      <c r="H143" s="587"/>
      <c r="I143" s="587"/>
    </row>
    <row r="144" spans="7:9" x14ac:dyDescent="0.4">
      <c r="G144" s="587"/>
      <c r="H144" s="587"/>
      <c r="I144" s="587"/>
    </row>
    <row r="145" spans="7:9" x14ac:dyDescent="0.4">
      <c r="G145" s="587"/>
      <c r="H145" s="587"/>
      <c r="I145" s="587"/>
    </row>
    <row r="146" spans="7:9" x14ac:dyDescent="0.4">
      <c r="G146" s="587"/>
      <c r="H146" s="587"/>
      <c r="I146" s="587"/>
    </row>
    <row r="147" spans="7:9" x14ac:dyDescent="0.4">
      <c r="G147" s="587"/>
      <c r="H147" s="587"/>
      <c r="I147" s="587"/>
    </row>
    <row r="148" spans="7:9" x14ac:dyDescent="0.4">
      <c r="G148" s="587"/>
      <c r="H148" s="587"/>
      <c r="I148" s="587"/>
    </row>
    <row r="149" spans="7:9" x14ac:dyDescent="0.4">
      <c r="G149" s="587"/>
      <c r="H149" s="587"/>
      <c r="I149" s="587"/>
    </row>
    <row r="150" spans="7:9" x14ac:dyDescent="0.4">
      <c r="G150" s="587"/>
      <c r="H150" s="587"/>
      <c r="I150" s="587"/>
    </row>
    <row r="151" spans="7:9" x14ac:dyDescent="0.4">
      <c r="G151" s="587"/>
      <c r="H151" s="587"/>
      <c r="I151" s="587"/>
    </row>
    <row r="152" spans="7:9" x14ac:dyDescent="0.4">
      <c r="G152" s="587"/>
      <c r="H152" s="587"/>
      <c r="I152" s="587"/>
    </row>
    <row r="153" spans="7:9" x14ac:dyDescent="0.4">
      <c r="G153" s="587"/>
      <c r="H153" s="587"/>
      <c r="I153" s="587"/>
    </row>
    <row r="154" spans="7:9" x14ac:dyDescent="0.4">
      <c r="G154" s="587"/>
      <c r="H154" s="587"/>
      <c r="I154" s="587"/>
    </row>
    <row r="155" spans="7:9" x14ac:dyDescent="0.4">
      <c r="G155" s="587"/>
      <c r="H155" s="587"/>
      <c r="I155" s="587"/>
    </row>
    <row r="156" spans="7:9" x14ac:dyDescent="0.4">
      <c r="G156" s="587"/>
      <c r="H156" s="587"/>
      <c r="I156" s="587"/>
    </row>
    <row r="157" spans="7:9" x14ac:dyDescent="0.4">
      <c r="G157" s="587"/>
      <c r="H157" s="587"/>
      <c r="I157" s="587"/>
    </row>
    <row r="158" spans="7:9" x14ac:dyDescent="0.4">
      <c r="G158" s="587"/>
      <c r="H158" s="587"/>
      <c r="I158" s="587"/>
    </row>
    <row r="159" spans="7:9" x14ac:dyDescent="0.4">
      <c r="G159" s="587"/>
      <c r="H159" s="587"/>
      <c r="I159" s="587"/>
    </row>
    <row r="160" spans="7:9" x14ac:dyDescent="0.4">
      <c r="G160" s="587"/>
      <c r="H160" s="587"/>
      <c r="I160" s="587"/>
    </row>
    <row r="161" spans="7:9" x14ac:dyDescent="0.4">
      <c r="G161" s="587"/>
      <c r="H161" s="587"/>
      <c r="I161" s="587"/>
    </row>
    <row r="162" spans="7:9" x14ac:dyDescent="0.4">
      <c r="G162" s="587"/>
      <c r="H162" s="587"/>
      <c r="I162" s="587"/>
    </row>
    <row r="163" spans="7:9" x14ac:dyDescent="0.4">
      <c r="G163" s="587"/>
      <c r="H163" s="587"/>
      <c r="I163" s="587"/>
    </row>
    <row r="164" spans="7:9" x14ac:dyDescent="0.4">
      <c r="G164" s="587"/>
      <c r="H164" s="587"/>
      <c r="I164" s="587"/>
    </row>
    <row r="165" spans="7:9" x14ac:dyDescent="0.4">
      <c r="G165" s="587"/>
      <c r="H165" s="587"/>
      <c r="I165" s="587"/>
    </row>
    <row r="166" spans="7:9" x14ac:dyDescent="0.4">
      <c r="G166" s="587"/>
      <c r="H166" s="587"/>
      <c r="I166" s="587"/>
    </row>
    <row r="167" spans="7:9" x14ac:dyDescent="0.4">
      <c r="G167" s="587"/>
      <c r="H167" s="587"/>
      <c r="I167" s="587"/>
    </row>
    <row r="168" spans="7:9" x14ac:dyDescent="0.4">
      <c r="G168" s="587"/>
      <c r="H168" s="587"/>
      <c r="I168" s="587"/>
    </row>
    <row r="169" spans="7:9" x14ac:dyDescent="0.4">
      <c r="G169" s="587"/>
      <c r="H169" s="587"/>
      <c r="I169" s="587"/>
    </row>
    <row r="170" spans="7:9" x14ac:dyDescent="0.4">
      <c r="G170" s="587"/>
      <c r="H170" s="587"/>
      <c r="I170" s="587"/>
    </row>
    <row r="171" spans="7:9" x14ac:dyDescent="0.4">
      <c r="G171" s="587"/>
      <c r="H171" s="587"/>
      <c r="I171" s="587"/>
    </row>
    <row r="172" spans="7:9" x14ac:dyDescent="0.4">
      <c r="G172" s="587"/>
      <c r="H172" s="587"/>
      <c r="I172" s="587"/>
    </row>
    <row r="173" spans="7:9" x14ac:dyDescent="0.4">
      <c r="G173" s="587"/>
      <c r="H173" s="587"/>
      <c r="I173" s="58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7" sqref="A7"/>
    </sheetView>
  </sheetViews>
  <sheetFormatPr defaultRowHeight="17.399999999999999" x14ac:dyDescent="0.4"/>
  <cols>
    <col min="1" max="1" width="18.09765625" customWidth="1"/>
  </cols>
  <sheetData>
    <row r="1" spans="1:1" x14ac:dyDescent="0.4">
      <c r="A1" t="s">
        <v>16</v>
      </c>
    </row>
    <row r="2" spans="1:1" x14ac:dyDescent="0.4">
      <c r="A2" t="s">
        <v>144</v>
      </c>
    </row>
    <row r="3" spans="1:1" x14ac:dyDescent="0.4">
      <c r="A3" t="s">
        <v>145</v>
      </c>
    </row>
    <row r="4" spans="1:1" x14ac:dyDescent="0.4">
      <c r="A4" s="4" t="s">
        <v>146</v>
      </c>
    </row>
    <row r="6" spans="1:1" x14ac:dyDescent="0.4">
      <c r="A6" t="s">
        <v>147</v>
      </c>
    </row>
    <row r="7" spans="1:1" x14ac:dyDescent="0.4">
      <c r="A7" t="s">
        <v>149</v>
      </c>
    </row>
    <row r="8" spans="1:1" x14ac:dyDescent="0.4">
      <c r="A8" t="s">
        <v>148</v>
      </c>
    </row>
    <row r="10" spans="1:1" x14ac:dyDescent="0.4">
      <c r="A10" t="s">
        <v>151</v>
      </c>
    </row>
    <row r="11" spans="1:1" ht="52.2" x14ac:dyDescent="0.4">
      <c r="A11" s="5" t="s">
        <v>150</v>
      </c>
    </row>
    <row r="13" spans="1:1" x14ac:dyDescent="0.4">
      <c r="A13" s="9" t="s">
        <v>178</v>
      </c>
    </row>
    <row r="14" spans="1:1" x14ac:dyDescent="0.4">
      <c r="A14" s="9" t="s">
        <v>179</v>
      </c>
    </row>
    <row r="15" spans="1:1" x14ac:dyDescent="0.4">
      <c r="A15" s="10" t="s">
        <v>155</v>
      </c>
    </row>
    <row r="16" spans="1:1" x14ac:dyDescent="0.4">
      <c r="A16" s="10" t="s">
        <v>156</v>
      </c>
    </row>
    <row r="17" spans="1:2" x14ac:dyDescent="0.4">
      <c r="A17" s="10" t="s">
        <v>166</v>
      </c>
    </row>
    <row r="18" spans="1:2" x14ac:dyDescent="0.4">
      <c r="A18" s="10" t="s">
        <v>157</v>
      </c>
      <c r="B18" t="s">
        <v>161</v>
      </c>
    </row>
    <row r="19" spans="1:2" x14ac:dyDescent="0.4">
      <c r="A19" s="10" t="s">
        <v>158</v>
      </c>
      <c r="B19" t="s">
        <v>162</v>
      </c>
    </row>
    <row r="20" spans="1:2" x14ac:dyDescent="0.4">
      <c r="A20" s="10" t="s">
        <v>159</v>
      </c>
      <c r="B20" t="s">
        <v>163</v>
      </c>
    </row>
    <row r="21" spans="1:2" x14ac:dyDescent="0.4">
      <c r="A21" s="10" t="s">
        <v>160</v>
      </c>
      <c r="B21" t="s">
        <v>164</v>
      </c>
    </row>
    <row r="22" spans="1:2" x14ac:dyDescent="0.4">
      <c r="A22" s="10" t="s">
        <v>167</v>
      </c>
    </row>
    <row r="23" spans="1:2" x14ac:dyDescent="0.4">
      <c r="A23" s="10" t="s">
        <v>157</v>
      </c>
      <c r="B23" t="s">
        <v>170</v>
      </c>
    </row>
    <row r="24" spans="1:2" x14ac:dyDescent="0.4">
      <c r="A24" s="10" t="s">
        <v>158</v>
      </c>
      <c r="B24" t="s">
        <v>162</v>
      </c>
    </row>
    <row r="25" spans="1:2" x14ac:dyDescent="0.4">
      <c r="A25" s="10" t="s">
        <v>159</v>
      </c>
      <c r="B25" t="s">
        <v>171</v>
      </c>
    </row>
    <row r="26" spans="1:2" x14ac:dyDescent="0.4">
      <c r="A26" s="10" t="s">
        <v>160</v>
      </c>
      <c r="B26" t="s">
        <v>165</v>
      </c>
    </row>
    <row r="27" spans="1:2" x14ac:dyDescent="0.4">
      <c r="A27" s="10" t="s">
        <v>168</v>
      </c>
    </row>
    <row r="28" spans="1:2" x14ac:dyDescent="0.4">
      <c r="A28" s="10" t="s">
        <v>157</v>
      </c>
      <c r="B28" t="s">
        <v>172</v>
      </c>
    </row>
    <row r="29" spans="1:2" x14ac:dyDescent="0.4">
      <c r="A29" s="10" t="s">
        <v>158</v>
      </c>
      <c r="B29" t="s">
        <v>171</v>
      </c>
    </row>
    <row r="30" spans="1:2" x14ac:dyDescent="0.4">
      <c r="A30" s="10" t="s">
        <v>159</v>
      </c>
      <c r="B30" t="s">
        <v>163</v>
      </c>
    </row>
    <row r="31" spans="1:2" x14ac:dyDescent="0.4">
      <c r="A31" s="10" t="s">
        <v>160</v>
      </c>
      <c r="B31" t="s">
        <v>177</v>
      </c>
    </row>
    <row r="32" spans="1:2" x14ac:dyDescent="0.4">
      <c r="A32" s="10" t="s">
        <v>169</v>
      </c>
    </row>
    <row r="33" spans="1:2" x14ac:dyDescent="0.4">
      <c r="A33" s="10" t="s">
        <v>157</v>
      </c>
      <c r="B33" t="s">
        <v>173</v>
      </c>
    </row>
    <row r="34" spans="1:2" x14ac:dyDescent="0.4">
      <c r="A34" s="10" t="s">
        <v>158</v>
      </c>
      <c r="B34" t="s">
        <v>174</v>
      </c>
    </row>
    <row r="35" spans="1:2" x14ac:dyDescent="0.4">
      <c r="A35" s="10" t="s">
        <v>159</v>
      </c>
      <c r="B35" t="s">
        <v>175</v>
      </c>
    </row>
    <row r="36" spans="1:2" x14ac:dyDescent="0.4">
      <c r="A36" s="10" t="s">
        <v>160</v>
      </c>
      <c r="B36" t="s">
        <v>176</v>
      </c>
    </row>
    <row r="38" spans="1:2" x14ac:dyDescent="0.4">
      <c r="A38" s="11" t="s">
        <v>180</v>
      </c>
    </row>
    <row r="39" spans="1:2" x14ac:dyDescent="0.4">
      <c r="A39" s="10" t="s">
        <v>181</v>
      </c>
    </row>
    <row r="40" spans="1:2" x14ac:dyDescent="0.4">
      <c r="A40" s="10" t="s">
        <v>182</v>
      </c>
    </row>
    <row r="42" spans="1:2" x14ac:dyDescent="0.4">
      <c r="A42" s="9" t="s">
        <v>185</v>
      </c>
    </row>
    <row r="43" spans="1:2" x14ac:dyDescent="0.4">
      <c r="A43" s="10" t="s">
        <v>183</v>
      </c>
    </row>
    <row r="44" spans="1:2" x14ac:dyDescent="0.4">
      <c r="A44" s="10" t="s">
        <v>184</v>
      </c>
    </row>
    <row r="46" spans="1:2" x14ac:dyDescent="0.4">
      <c r="A46" s="9" t="s">
        <v>186</v>
      </c>
    </row>
    <row r="47" spans="1:2" x14ac:dyDescent="0.4">
      <c r="A47" t="s">
        <v>187</v>
      </c>
    </row>
    <row r="61" spans="1:1" x14ac:dyDescent="0.4">
      <c r="A61" s="9" t="s">
        <v>188</v>
      </c>
    </row>
    <row r="62" spans="1:1" x14ac:dyDescent="0.4">
      <c r="A62" s="9" t="s">
        <v>189</v>
      </c>
    </row>
    <row r="63" spans="1:1" x14ac:dyDescent="0.4">
      <c r="A63" t="s">
        <v>190</v>
      </c>
    </row>
  </sheetData>
  <phoneticPr fontId="1" type="noConversion"/>
  <hyperlinks>
    <hyperlink ref="A4" r:id="rId1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"/>
  <sheetViews>
    <sheetView zoomScaleNormal="100" workbookViewId="0">
      <selection activeCell="R8" sqref="R8"/>
    </sheetView>
  </sheetViews>
  <sheetFormatPr defaultRowHeight="17.399999999999999" x14ac:dyDescent="0.4"/>
  <cols>
    <col min="1" max="1" width="3.5" customWidth="1"/>
    <col min="2" max="4" width="5.19921875" customWidth="1"/>
    <col min="5" max="5" width="5.19921875" style="595" customWidth="1"/>
    <col min="6" max="6" width="5.3984375" style="595" customWidth="1"/>
    <col min="7" max="7" width="5.19921875" style="595" customWidth="1"/>
    <col min="8" max="8" width="2.3984375" style="595" customWidth="1"/>
    <col min="9" max="14" width="5.19921875" style="595" customWidth="1"/>
    <col min="15" max="15" width="2.3984375" style="595" customWidth="1"/>
    <col min="16" max="21" width="5.19921875" style="595" customWidth="1"/>
    <col min="22" max="22" width="2.3984375" style="595" customWidth="1"/>
  </cols>
  <sheetData>
    <row r="2" spans="2:21" x14ac:dyDescent="0.4">
      <c r="B2" s="93" t="s">
        <v>325</v>
      </c>
      <c r="C2" s="93" t="s">
        <v>326</v>
      </c>
      <c r="D2" s="93" t="s">
        <v>327</v>
      </c>
      <c r="E2" s="93" t="s">
        <v>193</v>
      </c>
      <c r="F2" s="93" t="s">
        <v>192</v>
      </c>
      <c r="G2" s="93" t="s">
        <v>194</v>
      </c>
      <c r="I2" s="93" t="s">
        <v>325</v>
      </c>
      <c r="J2" s="93" t="s">
        <v>326</v>
      </c>
      <c r="K2" s="93" t="s">
        <v>327</v>
      </c>
      <c r="L2" s="93" t="s">
        <v>193</v>
      </c>
      <c r="M2" s="93" t="s">
        <v>192</v>
      </c>
      <c r="N2" s="93" t="s">
        <v>194</v>
      </c>
      <c r="P2" s="93" t="s">
        <v>325</v>
      </c>
      <c r="Q2" s="93" t="s">
        <v>326</v>
      </c>
      <c r="R2" s="93" t="s">
        <v>327</v>
      </c>
      <c r="S2" s="93" t="s">
        <v>193</v>
      </c>
      <c r="T2" s="93" t="s">
        <v>192</v>
      </c>
      <c r="U2" s="93" t="s">
        <v>194</v>
      </c>
    </row>
    <row r="3" spans="2:21" x14ac:dyDescent="0.4">
      <c r="B3" s="675">
        <v>104</v>
      </c>
      <c r="C3" s="675">
        <v>94</v>
      </c>
      <c r="D3" s="675">
        <v>87</v>
      </c>
      <c r="E3" s="245">
        <v>24.705882352941178</v>
      </c>
      <c r="F3" s="245">
        <v>16.3</v>
      </c>
      <c r="G3" s="245">
        <v>40.799999999999997</v>
      </c>
      <c r="I3" s="671">
        <v>105</v>
      </c>
      <c r="J3" s="671">
        <v>102</v>
      </c>
      <c r="K3" s="671">
        <v>88</v>
      </c>
      <c r="L3" s="672">
        <v>49.411764705882355</v>
      </c>
      <c r="M3" s="672">
        <v>16.2</v>
      </c>
      <c r="N3" s="672">
        <v>41.199999999999996</v>
      </c>
      <c r="P3" s="665">
        <v>49</v>
      </c>
      <c r="Q3" s="665">
        <v>110</v>
      </c>
      <c r="R3" s="665">
        <v>78</v>
      </c>
      <c r="S3" s="666">
        <v>149.18918918918919</v>
      </c>
      <c r="T3" s="666">
        <f t="shared" ref="T3:T12" si="0">T4-(F4-F3)</f>
        <v>54.6</v>
      </c>
      <c r="U3" s="666">
        <f t="shared" ref="U3:U12" si="1">U4-(G4-G3)</f>
        <v>42.599999999999994</v>
      </c>
    </row>
    <row r="4" spans="2:21" x14ac:dyDescent="0.4">
      <c r="B4" s="101">
        <v>117</v>
      </c>
      <c r="C4" s="101">
        <v>107</v>
      </c>
      <c r="D4" s="101">
        <v>100</v>
      </c>
      <c r="E4" s="102">
        <v>24.705882352941178</v>
      </c>
      <c r="F4" s="102">
        <v>14.499999999999998</v>
      </c>
      <c r="G4" s="102">
        <v>45.9</v>
      </c>
      <c r="I4" s="596">
        <v>117</v>
      </c>
      <c r="J4" s="596">
        <v>114</v>
      </c>
      <c r="K4" s="596">
        <v>100</v>
      </c>
      <c r="L4" s="597">
        <v>49.411764705882355</v>
      </c>
      <c r="M4" s="597">
        <v>14.499999999999998</v>
      </c>
      <c r="N4" s="597">
        <v>45.9</v>
      </c>
      <c r="P4" s="647">
        <v>58</v>
      </c>
      <c r="Q4" s="647">
        <v>122</v>
      </c>
      <c r="R4" s="647">
        <v>89</v>
      </c>
      <c r="S4" s="648">
        <f>S3</f>
        <v>149.18918918918919</v>
      </c>
      <c r="T4" s="648">
        <f t="shared" si="0"/>
        <v>52.8</v>
      </c>
      <c r="U4" s="648">
        <f t="shared" si="1"/>
        <v>47.699999999999996</v>
      </c>
    </row>
    <row r="5" spans="2:21" x14ac:dyDescent="0.4">
      <c r="B5" s="105">
        <v>130</v>
      </c>
      <c r="C5" s="105">
        <v>120</v>
      </c>
      <c r="D5" s="105">
        <v>113</v>
      </c>
      <c r="E5" s="106">
        <v>24.705882352941178</v>
      </c>
      <c r="F5" s="106">
        <v>13.100000000000001</v>
      </c>
      <c r="G5" s="106">
        <v>51</v>
      </c>
      <c r="I5" s="598">
        <v>130</v>
      </c>
      <c r="J5" s="598">
        <v>127</v>
      </c>
      <c r="K5" s="598">
        <v>113</v>
      </c>
      <c r="L5" s="599">
        <v>49.411764705882355</v>
      </c>
      <c r="M5" s="599">
        <v>13.100000000000001</v>
      </c>
      <c r="N5" s="599">
        <v>51</v>
      </c>
      <c r="P5" s="649">
        <v>66</v>
      </c>
      <c r="Q5" s="649">
        <v>135</v>
      </c>
      <c r="R5" s="649">
        <v>100</v>
      </c>
      <c r="S5" s="650">
        <f t="shared" ref="S5:S12" si="2">S4</f>
        <v>149.18918918918919</v>
      </c>
      <c r="T5" s="650">
        <f t="shared" si="0"/>
        <v>51.4</v>
      </c>
      <c r="U5" s="650">
        <f t="shared" si="1"/>
        <v>52.8</v>
      </c>
    </row>
    <row r="6" spans="2:21" x14ac:dyDescent="0.4">
      <c r="B6" s="110">
        <v>143</v>
      </c>
      <c r="C6" s="110">
        <v>132</v>
      </c>
      <c r="D6" s="110">
        <v>126</v>
      </c>
      <c r="E6" s="111">
        <v>21.176470588235293</v>
      </c>
      <c r="F6" s="111">
        <v>11.899999999999999</v>
      </c>
      <c r="G6" s="111">
        <v>56.100000000000009</v>
      </c>
      <c r="I6" s="600">
        <v>143</v>
      </c>
      <c r="J6" s="600">
        <v>139</v>
      </c>
      <c r="K6" s="600">
        <v>126</v>
      </c>
      <c r="L6" s="601">
        <v>45.882352941176471</v>
      </c>
      <c r="M6" s="601">
        <v>11.899999999999999</v>
      </c>
      <c r="N6" s="601">
        <v>56.100000000000009</v>
      </c>
      <c r="P6" s="651">
        <v>74</v>
      </c>
      <c r="Q6" s="651">
        <v>148</v>
      </c>
      <c r="R6" s="651">
        <v>110</v>
      </c>
      <c r="S6" s="652">
        <f t="shared" si="2"/>
        <v>149.18918918918919</v>
      </c>
      <c r="T6" s="652">
        <f t="shared" si="0"/>
        <v>50.199999999999996</v>
      </c>
      <c r="U6" s="652">
        <f t="shared" si="1"/>
        <v>57.900000000000006</v>
      </c>
    </row>
    <row r="7" spans="2:21" x14ac:dyDescent="0.4">
      <c r="B7" s="114">
        <v>156</v>
      </c>
      <c r="C7" s="114">
        <v>145</v>
      </c>
      <c r="D7" s="114">
        <v>138</v>
      </c>
      <c r="E7" s="115">
        <v>23.333333333333332</v>
      </c>
      <c r="F7" s="115">
        <v>11.5</v>
      </c>
      <c r="G7" s="115">
        <v>61.199999999999996</v>
      </c>
      <c r="I7" s="602">
        <v>156</v>
      </c>
      <c r="J7" s="602">
        <v>152</v>
      </c>
      <c r="K7" s="602">
        <v>137</v>
      </c>
      <c r="L7" s="603">
        <v>47.368421052631582</v>
      </c>
      <c r="M7" s="603">
        <v>12.2</v>
      </c>
      <c r="N7" s="603">
        <v>61.199999999999996</v>
      </c>
      <c r="P7" s="653">
        <v>80</v>
      </c>
      <c r="Q7" s="653">
        <v>161</v>
      </c>
      <c r="R7" s="653">
        <v>119</v>
      </c>
      <c r="S7" s="654">
        <f t="shared" si="2"/>
        <v>149.18918918918919</v>
      </c>
      <c r="T7" s="654">
        <f t="shared" si="0"/>
        <v>49.8</v>
      </c>
      <c r="U7" s="654">
        <f t="shared" si="1"/>
        <v>62.999999999999993</v>
      </c>
    </row>
    <row r="8" spans="2:21" x14ac:dyDescent="0.4">
      <c r="B8" s="119">
        <v>169</v>
      </c>
      <c r="C8" s="119">
        <v>158</v>
      </c>
      <c r="D8" s="119">
        <v>151</v>
      </c>
      <c r="E8" s="120">
        <v>23.333333333333332</v>
      </c>
      <c r="F8" s="120">
        <v>10.7</v>
      </c>
      <c r="G8" s="120">
        <v>66.3</v>
      </c>
      <c r="I8" s="604">
        <v>168</v>
      </c>
      <c r="J8" s="604">
        <v>165</v>
      </c>
      <c r="K8" s="604">
        <v>150</v>
      </c>
      <c r="L8" s="605">
        <v>50</v>
      </c>
      <c r="M8" s="605">
        <v>10.7</v>
      </c>
      <c r="N8" s="605">
        <v>65.900000000000006</v>
      </c>
      <c r="P8" s="655">
        <v>88</v>
      </c>
      <c r="Q8" s="655">
        <v>173</v>
      </c>
      <c r="R8" s="655">
        <v>130</v>
      </c>
      <c r="S8" s="656">
        <f t="shared" si="2"/>
        <v>149.18918918918919</v>
      </c>
      <c r="T8" s="656">
        <f t="shared" si="0"/>
        <v>49</v>
      </c>
      <c r="U8" s="656">
        <f t="shared" si="1"/>
        <v>68.099999999999994</v>
      </c>
    </row>
    <row r="9" spans="2:21" x14ac:dyDescent="0.4">
      <c r="B9" s="123">
        <v>182</v>
      </c>
      <c r="C9" s="123">
        <v>172</v>
      </c>
      <c r="D9" s="123">
        <v>164</v>
      </c>
      <c r="E9" s="124">
        <v>26.666666666666668</v>
      </c>
      <c r="F9" s="124">
        <v>9.9</v>
      </c>
      <c r="G9" s="124">
        <v>71.399999999999991</v>
      </c>
      <c r="I9" s="606">
        <v>181</v>
      </c>
      <c r="J9" s="606">
        <v>179</v>
      </c>
      <c r="K9" s="606">
        <v>163</v>
      </c>
      <c r="L9" s="607">
        <v>53.333333333333336</v>
      </c>
      <c r="M9" s="607">
        <v>9.9</v>
      </c>
      <c r="N9" s="607">
        <v>71</v>
      </c>
      <c r="P9" s="657">
        <v>97</v>
      </c>
      <c r="Q9" s="657">
        <v>186</v>
      </c>
      <c r="R9" s="657">
        <v>140</v>
      </c>
      <c r="S9" s="658">
        <f t="shared" si="2"/>
        <v>149.18918918918919</v>
      </c>
      <c r="T9" s="658">
        <f t="shared" si="0"/>
        <v>48.2</v>
      </c>
      <c r="U9" s="658">
        <f t="shared" si="1"/>
        <v>73.199999999999989</v>
      </c>
    </row>
    <row r="10" spans="2:21" x14ac:dyDescent="0.4">
      <c r="B10" s="127">
        <v>195</v>
      </c>
      <c r="C10" s="127">
        <v>185</v>
      </c>
      <c r="D10" s="127">
        <v>177</v>
      </c>
      <c r="E10" s="128">
        <v>26.666666666666668</v>
      </c>
      <c r="F10" s="128">
        <v>9.1999999999999993</v>
      </c>
      <c r="G10" s="128">
        <v>76.5</v>
      </c>
      <c r="I10" s="608">
        <v>196</v>
      </c>
      <c r="J10" s="608">
        <v>194</v>
      </c>
      <c r="K10" s="608">
        <v>179</v>
      </c>
      <c r="L10" s="609">
        <v>52.941176470588232</v>
      </c>
      <c r="M10" s="609">
        <v>8.6999999999999993</v>
      </c>
      <c r="N10" s="609">
        <v>76.900000000000006</v>
      </c>
      <c r="P10" s="659">
        <v>103</v>
      </c>
      <c r="Q10" s="659">
        <v>199</v>
      </c>
      <c r="R10" s="659">
        <v>150</v>
      </c>
      <c r="S10" s="660">
        <f t="shared" si="2"/>
        <v>149.18918918918919</v>
      </c>
      <c r="T10" s="660">
        <f t="shared" si="0"/>
        <v>47.5</v>
      </c>
      <c r="U10" s="660">
        <f t="shared" si="1"/>
        <v>78.3</v>
      </c>
    </row>
    <row r="11" spans="2:21" x14ac:dyDescent="0.4">
      <c r="B11" s="133">
        <v>208</v>
      </c>
      <c r="C11" s="133">
        <v>198</v>
      </c>
      <c r="D11" s="133">
        <v>190</v>
      </c>
      <c r="E11" s="134">
        <v>26.666666666666668</v>
      </c>
      <c r="F11" s="134">
        <v>8.6999999999999993</v>
      </c>
      <c r="G11" s="134">
        <v>81.599999999999994</v>
      </c>
      <c r="I11" s="610">
        <v>209</v>
      </c>
      <c r="J11" s="610">
        <v>207</v>
      </c>
      <c r="K11" s="610">
        <v>190</v>
      </c>
      <c r="L11" s="611">
        <v>53.684210526315788</v>
      </c>
      <c r="M11" s="611">
        <v>9.1</v>
      </c>
      <c r="N11" s="611">
        <v>82</v>
      </c>
      <c r="P11" s="661">
        <v>112</v>
      </c>
      <c r="Q11" s="661">
        <v>212</v>
      </c>
      <c r="R11" s="661">
        <v>160</v>
      </c>
      <c r="S11" s="662">
        <f t="shared" si="2"/>
        <v>149.18918918918919</v>
      </c>
      <c r="T11" s="662">
        <f t="shared" si="0"/>
        <v>47</v>
      </c>
      <c r="U11" s="662">
        <f t="shared" si="1"/>
        <v>83.399999999999991</v>
      </c>
    </row>
    <row r="12" spans="2:21" x14ac:dyDescent="0.4">
      <c r="B12" s="137">
        <v>222</v>
      </c>
      <c r="C12" s="137">
        <v>212</v>
      </c>
      <c r="D12" s="137">
        <v>203</v>
      </c>
      <c r="E12" s="138">
        <v>28.421052631578949</v>
      </c>
      <c r="F12" s="138">
        <v>8.6</v>
      </c>
      <c r="G12" s="138">
        <v>87.1</v>
      </c>
      <c r="I12" s="612">
        <v>222</v>
      </c>
      <c r="J12" s="612">
        <v>220</v>
      </c>
      <c r="K12" s="612">
        <v>202</v>
      </c>
      <c r="L12" s="613">
        <v>54</v>
      </c>
      <c r="M12" s="613">
        <v>9</v>
      </c>
      <c r="N12" s="613">
        <v>87.1</v>
      </c>
      <c r="P12" s="663">
        <v>120</v>
      </c>
      <c r="Q12" s="663">
        <v>227</v>
      </c>
      <c r="R12" s="663">
        <v>172</v>
      </c>
      <c r="S12" s="664">
        <f t="shared" si="2"/>
        <v>149.18918918918919</v>
      </c>
      <c r="T12" s="664">
        <f t="shared" si="0"/>
        <v>46.9</v>
      </c>
      <c r="U12" s="664">
        <f t="shared" si="1"/>
        <v>88.899999999999991</v>
      </c>
    </row>
    <row r="13" spans="2:21" x14ac:dyDescent="0.4">
      <c r="B13" s="142">
        <v>235</v>
      </c>
      <c r="C13" s="142">
        <v>225</v>
      </c>
      <c r="D13" s="142">
        <v>217</v>
      </c>
      <c r="E13" s="143">
        <v>26.666666666666668</v>
      </c>
      <c r="F13" s="143">
        <v>7.7</v>
      </c>
      <c r="G13" s="143">
        <v>92.2</v>
      </c>
      <c r="I13" s="614">
        <v>235</v>
      </c>
      <c r="J13" s="614">
        <v>232</v>
      </c>
      <c r="K13" s="614">
        <v>216</v>
      </c>
      <c r="L13" s="615">
        <v>50.526315789473685</v>
      </c>
      <c r="M13" s="615">
        <v>8.1</v>
      </c>
      <c r="N13" s="615">
        <v>92.2</v>
      </c>
      <c r="P13" s="667">
        <v>129</v>
      </c>
      <c r="Q13" s="667">
        <v>240</v>
      </c>
      <c r="R13" s="667">
        <v>183</v>
      </c>
      <c r="S13" s="668">
        <v>149.18918918918919</v>
      </c>
      <c r="T13" s="668">
        <v>46</v>
      </c>
      <c r="U13" s="668">
        <v>94</v>
      </c>
    </row>
    <row r="14" spans="2:21" x14ac:dyDescent="0.4">
      <c r="B14" s="676">
        <v>250</v>
      </c>
      <c r="C14" s="676">
        <v>239</v>
      </c>
      <c r="D14" s="676">
        <v>230</v>
      </c>
      <c r="E14" s="677">
        <v>27</v>
      </c>
      <c r="F14" s="677">
        <v>8</v>
      </c>
      <c r="G14" s="677">
        <v>98</v>
      </c>
      <c r="I14" s="673">
        <v>250</v>
      </c>
      <c r="J14" s="673">
        <v>247</v>
      </c>
      <c r="K14" s="673">
        <v>230</v>
      </c>
      <c r="L14" s="674">
        <v>51</v>
      </c>
      <c r="M14" s="674">
        <v>8</v>
      </c>
      <c r="N14" s="674">
        <v>98</v>
      </c>
      <c r="P14" s="669">
        <v>138</v>
      </c>
      <c r="Q14" s="669">
        <v>255</v>
      </c>
      <c r="R14" s="669">
        <v>194</v>
      </c>
      <c r="S14" s="670">
        <f>S13</f>
        <v>149.18918918918919</v>
      </c>
      <c r="T14" s="670">
        <f>T13+(F14-F13)</f>
        <v>46.3</v>
      </c>
      <c r="U14" s="670">
        <f>U13+(G14-G13)</f>
        <v>99.8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C140"/>
  <sheetViews>
    <sheetView showGridLines="0" topLeftCell="W41" zoomScale="70" zoomScaleNormal="70" workbookViewId="0">
      <selection activeCell="AX65" sqref="AX65"/>
    </sheetView>
  </sheetViews>
  <sheetFormatPr defaultColWidth="8.69921875" defaultRowHeight="15.6" x14ac:dyDescent="0.4"/>
  <cols>
    <col min="1" max="1" width="5.59765625" style="678" bestFit="1" customWidth="1"/>
    <col min="2" max="4" width="4.69921875" style="678" customWidth="1"/>
    <col min="5" max="5" width="5.69921875" style="678" customWidth="1"/>
    <col min="6" max="11" width="4.69921875" style="678" customWidth="1"/>
    <col min="12" max="12" width="4.69921875" style="678" bestFit="1" customWidth="1"/>
    <col min="13" max="56" width="4.69921875" style="678" customWidth="1"/>
    <col min="57" max="68" width="4.69921875" style="718" customWidth="1"/>
    <col min="69" max="69" width="4.69921875" style="678" customWidth="1"/>
    <col min="70" max="16384" width="8.69921875" style="678"/>
  </cols>
  <sheetData>
    <row r="1" spans="1:68" ht="17.399999999999999" x14ac:dyDescent="0.4">
      <c r="A1" s="678" t="s">
        <v>352</v>
      </c>
      <c r="B1" s="678">
        <v>26</v>
      </c>
      <c r="I1" s="92" t="str">
        <f>IF(AND((F3&gt;26),(F3&lt;=(206))),"Warm","Cool")</f>
        <v>Cool</v>
      </c>
      <c r="J1" s="92" t="str">
        <f>IF(IF(AND((F3&gt;26),(F3&lt;=(206))),"Warm","Cool")="Cool",IF((H3-G3)&gt;47.15,"여름","겨울"),IF((H3-G3)&gt;47.15,"봄","가을"))</f>
        <v>겨울</v>
      </c>
      <c r="K1" s="92" t="str">
        <f>IF(IF(AND((F3&gt;26),(F3&lt;=(206))),"Warm","Cool")="Cool",IF(IF(IF(AND((F3&gt;26),(F3&lt;=(206))),"Warm","Cool")="Cool",IF((H3-G3)&gt;47.15,"여름","겨울"),IF((H3-G3)&gt;43.15,"봄","가을"))="여름",IF((H3-G3)&gt;60.8,"Light","Mute"),IF((H3-G3)&gt;23.58,"Bright","Deep")),IF(IF(IF(AND((F3&gt;26),(F3&lt;=(206))),"Warm","Cool")="Cool",IF((H3-G3)&gt;47.15,"여름","겨울"),IF((H3-G3)&gt;43.15,"봄","가을"))="봄",IF(G3&gt;32.47,"Bright","Light"),IF(G3&gt;32.47,"Deep","Mute")))</f>
        <v>Bright</v>
      </c>
      <c r="P1" s="92" t="str">
        <f>IF(AND((M3&gt;26),(M3&lt;=(206))),"Warm","Cool")</f>
        <v>Warm</v>
      </c>
      <c r="Q1" s="92" t="str">
        <f>IF(IF(AND((M3&gt;26),(M3&lt;=(206))),"Warm","Cool")="Cool",IF((O3-N3)&gt;47.15,"여름","겨울"),IF((O3-N3)&gt;47.15,"봄","가을"))</f>
        <v>가을</v>
      </c>
      <c r="R1" s="92" t="str">
        <f>IF(IF(AND((M3&gt;26),(M3&lt;=(206))),"Warm","Cool")="Cool",IF(IF(IF(AND((M3&gt;26),(M3&lt;=(206))),"Warm","Cool")="Cool",IF((O3-N3)&gt;47.15,"여름","겨울"),IF((O3-N3)&gt;43.15,"봄","가을"))="여름",IF((O3-N3)&gt;60.8,"Light","Mute"),IF((O3-N3)&gt;23.58,"Bright","Deep")),IF(IF(IF(AND((M3&gt;26),(M3&lt;=(206))),"Warm","Cool")="Cool",IF((O3-N3)&gt;47.15,"여름","겨울"),IF((O3-N3)&gt;43.15,"봄","가을"))="봄",IF(N3&gt;32.47,"Bright","Light"),IF(N3&gt;32.47,"Deep","Mute")))</f>
        <v>Deep</v>
      </c>
      <c r="W1" s="92" t="str">
        <f>IF(AND((T3&gt;26),(T3&lt;=(206))),"Warm","Cool")</f>
        <v>Warm</v>
      </c>
      <c r="X1" s="92" t="str">
        <f>IF(IF(AND((T3&gt;26),(T3&lt;=(206))),"Warm","Cool")="Cool",IF((V3-U3)&gt;47.15,"여름","겨울"),IF((V3-U3)&gt;47.15,"봄","가을"))</f>
        <v>봄</v>
      </c>
      <c r="Y1" s="92" t="str">
        <f>IF(IF(AND((T3&gt;26),(T3&lt;=(206))),"Warm","Cool")="Cool",IF(IF(IF(AND((T3&gt;26),(T3&lt;=(206))),"Warm","Cool")="Cool",IF((V3-U3)&gt;47.15,"여름","겨울"),IF((V3-U3)&gt;43.15,"봄","가을"))="여름",IF((V3-U3)&gt;60.8,"Light","Mute"),IF((V3-U3)&gt;23.58,"Bright","Deep")),IF(IF(IF(AND((T3&gt;26),(T3&lt;=(206))),"Warm","Cool")="Cool",IF((V3-U3)&gt;47.15,"여름","겨울"),IF((V3-U3)&gt;43.15,"봄","가을"))="봄",IF(U3&gt;32.47,"Bright","Light"),IF(U3&gt;32.47,"Deep","Mute")))</f>
        <v>Light</v>
      </c>
      <c r="AD1" s="92" t="str">
        <f>IF(AND((AA3&gt;26),(AA3&lt;=(206))),"Warm","Cool")</f>
        <v>Cool</v>
      </c>
      <c r="AE1" s="92" t="str">
        <f>IF(IF(AND((AA3&gt;26),(AA3&lt;=(206))),"Warm","Cool")="Cool",IF((AC3-AB3)&gt;47.15,"여름","겨울"),IF((AC3-AB3)&gt;47.15,"봄","가을"))</f>
        <v>겨울</v>
      </c>
      <c r="AF1" s="92" t="str">
        <f>IF(IF(AND((AA3&gt;26),(AA3&lt;=(206))),"Warm","Cool")="Cool",IF(IF(IF(AND((AA3&gt;26),(AA3&lt;=(206))),"Warm","Cool")="Cool",IF((AC3-AB3)&gt;47.15,"여름","겨울"),IF((AC3-AB3)&gt;43.15,"봄","가을"))="여름",IF((AC3-AB3)&gt;60.8,"Light","Mute"),IF((AC3-AB3)&gt;23.58,"Bright","Deep")),IF(IF(IF(AND((AA3&gt;26),(AA3&lt;=(206))),"Warm","Cool")="Cool",IF((AC3-AB3)&gt;47.15,"여름","겨울"),IF((AC3-AB3)&gt;43.15,"봄","가을"))="봄",IF(AB3&gt;32.47,"Bright","Light"),IF(AB3&gt;32.47,"Deep","Mute")))</f>
        <v>Bright</v>
      </c>
      <c r="AK1" s="92" t="str">
        <f>IF(AND((AH3&gt;26),(AH3&lt;=(206))),"Warm","Cool")</f>
        <v>Cool</v>
      </c>
      <c r="AL1" s="92" t="str">
        <f>IF(IF(AND((AH3&gt;26),(AH3&lt;=(206))),"Warm","Cool")="Cool",IF((AJ3-AI3)&gt;47.15,"여름","겨울"),IF((AJ3-AI3)&gt;47.15,"봄","가을"))</f>
        <v>여름</v>
      </c>
      <c r="AM1" s="92" t="str">
        <f>IF(IF(AND((AH3&gt;26),(AH3&lt;=(206))),"Warm","Cool")="Cool",IF(IF(IF(AND((AH3&gt;26),(AH3&lt;=(206))),"Warm","Cool")="Cool",IF((AJ3-AI3)&gt;47.15,"여름","겨울"),IF((AJ3-AI3)&gt;43.15,"봄","가을"))="여름",IF((AJ3-AI3)&gt;60.8,"Light","Mute"),IF((AJ3-AI3)&gt;23.58,"Bright","Deep")),IF(IF(IF(AND((AH3&gt;26),(AH3&lt;=(206))),"Warm","Cool")="Cool",IF((AJ3-AI3)&gt;47.15,"여름","겨울"),IF((AJ3-AI3)&gt;43.15,"봄","가을"))="봄",IF(AI3&gt;32.47,"Bright","Light"),IF(AI3&gt;32.47,"Deep","Mute")))</f>
        <v>Mute</v>
      </c>
      <c r="AR1" s="92" t="str">
        <f>IF(AND((AO3&gt;26),(AO3&lt;=(206))),"Warm","Cool")</f>
        <v>Warm</v>
      </c>
      <c r="AS1" s="92" t="str">
        <f>IF(IF(AND((AO3&gt;26),(AO3&lt;=(206))),"Warm","Cool")="Cool",IF((AQ3-AP3)&gt;47.15,"여름","겨울"),IF((AQ3-AP3)&gt;47.15,"봄","가을"))</f>
        <v>가을</v>
      </c>
      <c r="AT1" s="92" t="str">
        <f>IF(IF(AND((AO3&gt;26),(AO3&lt;=(206))),"Warm","Cool")="Cool",IF(IF(IF(AND((AO3&gt;26),(AO3&lt;=(206))),"Warm","Cool")="Cool",IF((AQ3-AP3)&gt;47.15,"여름","겨울"),IF((AQ3-AP3)&gt;43.15,"봄","가을"))="여름",IF((AQ3-AP3)&gt;60.8,"Light","Mute"),IF((AQ3-AP3)&gt;23.58,"Bright","Deep")),IF(IF(IF(AND((AO3&gt;26),(AO3&lt;=(206))),"Warm","Cool")="Cool",IF((AQ3-AP3)&gt;47.15,"여름","겨울"),IF((AQ3-AP3)&gt;43.15,"봄","가을"))="봄",IF(AP3&gt;32.47,"Bright","Light"),IF(AP3&gt;32.47,"Deep","Mute")))</f>
        <v>Deep</v>
      </c>
      <c r="AV1"/>
      <c r="AW1"/>
      <c r="AX1"/>
      <c r="AY1"/>
      <c r="AZ1"/>
      <c r="BA1"/>
      <c r="BB1"/>
      <c r="BC1"/>
    </row>
    <row r="2" spans="1:68" ht="17.399999999999999" x14ac:dyDescent="0.4">
      <c r="D2" s="678" t="s">
        <v>353</v>
      </c>
      <c r="F2" s="678" t="s">
        <v>252</v>
      </c>
      <c r="G2" s="678" t="s">
        <v>253</v>
      </c>
      <c r="H2" s="678" t="s">
        <v>254</v>
      </c>
      <c r="I2" s="678" t="s">
        <v>355</v>
      </c>
      <c r="J2" s="678" t="s">
        <v>356</v>
      </c>
      <c r="K2" s="678" t="s">
        <v>358</v>
      </c>
      <c r="M2" s="678" t="s">
        <v>252</v>
      </c>
      <c r="N2" s="678" t="s">
        <v>253</v>
      </c>
      <c r="O2" s="678" t="s">
        <v>254</v>
      </c>
      <c r="P2" s="678" t="s">
        <v>355</v>
      </c>
      <c r="Q2" s="678" t="s">
        <v>356</v>
      </c>
      <c r="R2" s="678" t="s">
        <v>358</v>
      </c>
      <c r="T2" s="678" t="s">
        <v>252</v>
      </c>
      <c r="U2" s="678" t="s">
        <v>253</v>
      </c>
      <c r="V2" s="678" t="s">
        <v>254</v>
      </c>
      <c r="W2" s="678" t="s">
        <v>355</v>
      </c>
      <c r="X2" s="678" t="s">
        <v>356</v>
      </c>
      <c r="Y2" s="678" t="s">
        <v>358</v>
      </c>
      <c r="AA2" s="678" t="s">
        <v>252</v>
      </c>
      <c r="AB2" s="678" t="s">
        <v>253</v>
      </c>
      <c r="AC2" s="678" t="s">
        <v>254</v>
      </c>
      <c r="AD2" s="678" t="s">
        <v>355</v>
      </c>
      <c r="AE2" s="678" t="s">
        <v>356</v>
      </c>
      <c r="AF2" s="678" t="s">
        <v>358</v>
      </c>
      <c r="AH2" s="678" t="s">
        <v>252</v>
      </c>
      <c r="AI2" s="678" t="s">
        <v>253</v>
      </c>
      <c r="AJ2" s="678" t="s">
        <v>254</v>
      </c>
      <c r="AK2" s="678" t="s">
        <v>355</v>
      </c>
      <c r="AL2" s="678" t="s">
        <v>356</v>
      </c>
      <c r="AM2" s="678" t="s">
        <v>358</v>
      </c>
      <c r="AO2" s="678" t="s">
        <v>252</v>
      </c>
      <c r="AP2" s="678" t="s">
        <v>253</v>
      </c>
      <c r="AQ2" s="678" t="s">
        <v>254</v>
      </c>
      <c r="AR2" s="678" t="s">
        <v>355</v>
      </c>
      <c r="AS2" s="678" t="s">
        <v>356</v>
      </c>
      <c r="AT2" s="678" t="s">
        <v>358</v>
      </c>
      <c r="AV2"/>
      <c r="AW2"/>
      <c r="AX2"/>
      <c r="AY2"/>
      <c r="AZ2"/>
      <c r="BA2"/>
      <c r="BB2"/>
      <c r="BC2"/>
    </row>
    <row r="3" spans="1:68" ht="18" thickBot="1" x14ac:dyDescent="0.45">
      <c r="B3" s="678" t="s">
        <v>349</v>
      </c>
      <c r="C3" s="678" t="s">
        <v>252</v>
      </c>
      <c r="D3" s="678" t="s">
        <v>253</v>
      </c>
      <c r="E3" s="678" t="s">
        <v>254</v>
      </c>
      <c r="F3" s="678">
        <v>19</v>
      </c>
      <c r="G3" s="678">
        <v>35</v>
      </c>
      <c r="H3" s="678">
        <v>66</v>
      </c>
      <c r="I3" s="695">
        <f t="shared" ref="I3" si="0">ROUND(F3/359*255,0)</f>
        <v>13</v>
      </c>
      <c r="J3" s="695">
        <f t="shared" ref="J3" si="1">ROUND(G3/100*255,0)</f>
        <v>89</v>
      </c>
      <c r="K3" s="695">
        <f t="shared" ref="K3" si="2">ROUND(H3/100*255,0)</f>
        <v>168</v>
      </c>
      <c r="M3" s="690">
        <v>32.71</v>
      </c>
      <c r="N3" s="690">
        <v>41.667000000000002</v>
      </c>
      <c r="O3" s="690">
        <v>70.587999999999994</v>
      </c>
      <c r="P3" s="678">
        <f t="shared" ref="P3" si="3">ROUND(M3/359*255,0)</f>
        <v>23</v>
      </c>
      <c r="Q3" s="678">
        <f t="shared" ref="Q3" si="4">ROUND(N3/100*255,0)</f>
        <v>106</v>
      </c>
      <c r="R3" s="678">
        <f t="shared" ref="R3" si="5">ROUND(O3/100*255,0)</f>
        <v>180</v>
      </c>
      <c r="T3" s="690">
        <v>29.032258064516128</v>
      </c>
      <c r="U3" s="690">
        <v>30.2</v>
      </c>
      <c r="V3" s="690">
        <v>80.400000000000006</v>
      </c>
      <c r="W3" s="694">
        <f t="shared" ref="W3" si="6">ROUND(T3/359*255,0)</f>
        <v>21</v>
      </c>
      <c r="X3" s="694">
        <f t="shared" ref="X3" si="7">ROUND(U3/100*255,0)</f>
        <v>77</v>
      </c>
      <c r="Y3" s="694">
        <f t="shared" ref="Y3" si="8">ROUND(V3/100*255,0)</f>
        <v>205</v>
      </c>
      <c r="AA3" s="690">
        <v>21.05263157894737</v>
      </c>
      <c r="AB3" s="690">
        <v>31.3</v>
      </c>
      <c r="AC3" s="690">
        <v>71.399999999999991</v>
      </c>
      <c r="AD3" s="693">
        <f t="shared" ref="AD3" si="9">ROUND(AA3/359*255,0)</f>
        <v>15</v>
      </c>
      <c r="AE3" s="693">
        <f t="shared" ref="AE3" si="10">ROUND(AB3/100*255,0)</f>
        <v>80</v>
      </c>
      <c r="AF3" s="693">
        <f t="shared" ref="AF3" si="11">ROUND(AC3/100*255,0)</f>
        <v>182</v>
      </c>
      <c r="AH3" s="690">
        <v>21.05263157894737</v>
      </c>
      <c r="AI3" s="690">
        <v>27.400000000000002</v>
      </c>
      <c r="AJ3" s="690">
        <v>81.599999999999994</v>
      </c>
      <c r="AK3" s="692">
        <f t="shared" ref="AK3" si="12">ROUND(AH3/359*255,0)</f>
        <v>15</v>
      </c>
      <c r="AL3" s="692">
        <f t="shared" ref="AL3" si="13">ROUND(AI3/100*255,0)</f>
        <v>70</v>
      </c>
      <c r="AM3" s="692">
        <f t="shared" ref="AM3" si="14">ROUND(AJ3/100*255,0)</f>
        <v>208</v>
      </c>
      <c r="AO3" s="690">
        <v>28.524590163934427</v>
      </c>
      <c r="AP3" s="690">
        <v>34.1</v>
      </c>
      <c r="AQ3" s="690">
        <v>70.199999999999989</v>
      </c>
      <c r="AR3" s="691">
        <f t="shared" ref="AR3" si="15">ROUND(AO3/359*255,0)</f>
        <v>20</v>
      </c>
      <c r="AS3" s="691">
        <f t="shared" ref="AS3" si="16">ROUND(AP3/100*255,0)</f>
        <v>87</v>
      </c>
      <c r="AT3" s="691">
        <f t="shared" ref="AT3" si="17">ROUND(AQ3/100*255,0)</f>
        <v>179</v>
      </c>
      <c r="AV3"/>
      <c r="AW3"/>
      <c r="AX3"/>
      <c r="AY3"/>
      <c r="AZ3"/>
      <c r="BA3"/>
      <c r="BB3"/>
      <c r="BC3"/>
    </row>
    <row r="4" spans="1:68" x14ac:dyDescent="0.4">
      <c r="B4" s="696" t="s">
        <v>348</v>
      </c>
      <c r="C4" s="697">
        <v>0</v>
      </c>
      <c r="D4" s="697">
        <v>10</v>
      </c>
      <c r="E4" s="697">
        <v>-30</v>
      </c>
      <c r="F4" s="697">
        <f>IF(F$3+$C4&lt;=359,F$3+$C4,F$3+$C4-359)</f>
        <v>19</v>
      </c>
      <c r="G4" s="697">
        <f>IF(G$3+$D4&lt;=100,G$3+$D4,G$3-$D4)</f>
        <v>45</v>
      </c>
      <c r="H4" s="697">
        <f>IF(H$3+$E4&gt;=20,H$3+$E4,H$3-$E4)</f>
        <v>36</v>
      </c>
      <c r="I4" s="772">
        <f t="shared" ref="I4:I13" si="18">ROUND(F4/359*255,0)</f>
        <v>13</v>
      </c>
      <c r="J4" s="772">
        <f t="shared" ref="J4:J13" si="19">ROUND(G4/100*255,0)</f>
        <v>115</v>
      </c>
      <c r="K4" s="772">
        <f t="shared" ref="K4:K13" si="20">ROUND(H4/100*255,0)</f>
        <v>92</v>
      </c>
      <c r="L4" s="697"/>
      <c r="M4" s="698">
        <f>IF(M$3+$C4&lt;=359,M$3+$C4,M$3+$C4-359)</f>
        <v>32.71</v>
      </c>
      <c r="N4" s="698">
        <f>IF(N$3+$D4&lt;=100,N$3+$D4,N$3-$D4)</f>
        <v>51.667000000000002</v>
      </c>
      <c r="O4" s="698">
        <f>IF(O$3+$E4&gt;=20,O$3+$E4,O$3-$E4)</f>
        <v>40.587999999999994</v>
      </c>
      <c r="P4" s="773">
        <f t="shared" ref="P4:P13" si="21">ROUND(M4/359*255,0)</f>
        <v>23</v>
      </c>
      <c r="Q4" s="773">
        <f t="shared" ref="Q4:Q13" si="22">ROUND(N4/100*255,0)</f>
        <v>132</v>
      </c>
      <c r="R4" s="773">
        <f t="shared" ref="R4:R13" si="23">ROUND(O4/100*255,0)</f>
        <v>103</v>
      </c>
      <c r="S4" s="697"/>
      <c r="T4" s="698">
        <f>IF(T$3+$C4&lt;=359,T$3+$C4,T$3+$C4-359)</f>
        <v>29.032258064516128</v>
      </c>
      <c r="U4" s="698">
        <f>IF(U$3+$D4&lt;=100,U$3+$D4,U$3-$D4)</f>
        <v>40.200000000000003</v>
      </c>
      <c r="V4" s="698">
        <f>IF(V$3+$E4&gt;=20,V$3+$E4,V$3-$E4)</f>
        <v>50.400000000000006</v>
      </c>
      <c r="W4" s="774">
        <f t="shared" ref="W4:W13" si="24">ROUND(T4/359*255,0)</f>
        <v>21</v>
      </c>
      <c r="X4" s="774">
        <f t="shared" ref="X4:X13" si="25">ROUND(U4/100*255,0)</f>
        <v>103</v>
      </c>
      <c r="Y4" s="774">
        <f t="shared" ref="Y4:Y13" si="26">ROUND(V4/100*255,0)</f>
        <v>129</v>
      </c>
      <c r="Z4" s="697"/>
      <c r="AA4" s="698">
        <f>IF(AA$3+$C4&lt;=359,AA$3+$C4,AA$3+$C4-359)</f>
        <v>21.05263157894737</v>
      </c>
      <c r="AB4" s="698">
        <f>IF(AB$3+$D4&lt;=100,AB$3+$D4,AB$3-$D4)</f>
        <v>41.3</v>
      </c>
      <c r="AC4" s="698">
        <f>IF(AC$3+$E4&gt;=20,AC$3+$E4,AC$3-$E4)</f>
        <v>41.399999999999991</v>
      </c>
      <c r="AD4" s="775">
        <f t="shared" ref="AD4:AD13" si="27">ROUND(AA4/359*255,0)</f>
        <v>15</v>
      </c>
      <c r="AE4" s="775">
        <f t="shared" ref="AE4:AE13" si="28">ROUND(AB4/100*255,0)</f>
        <v>105</v>
      </c>
      <c r="AF4" s="775">
        <f t="shared" ref="AF4:AF13" si="29">ROUND(AC4/100*255,0)</f>
        <v>106</v>
      </c>
      <c r="AG4" s="697"/>
      <c r="AH4" s="698">
        <f>IF(AH$3+$C4&lt;=359,AH$3+$C4,AH$3+$C4-359)</f>
        <v>21.05263157894737</v>
      </c>
      <c r="AI4" s="698">
        <f>IF(AI$3+$D4&lt;=100,AI$3+$D4,AI$3-$D4)</f>
        <v>37.400000000000006</v>
      </c>
      <c r="AJ4" s="698">
        <f>IF(AJ$3+$E4&gt;=20,AJ$3+$E4,AJ$3-$E4)</f>
        <v>51.599999999999994</v>
      </c>
      <c r="AK4" s="776">
        <f t="shared" ref="AK4:AK13" si="30">ROUND(AH4/359*255,0)</f>
        <v>15</v>
      </c>
      <c r="AL4" s="776">
        <f t="shared" ref="AL4:AL13" si="31">ROUND(AI4/100*255,0)</f>
        <v>95</v>
      </c>
      <c r="AM4" s="776">
        <f t="shared" ref="AM4:AM13" si="32">ROUND(AJ4/100*255,0)</f>
        <v>132</v>
      </c>
      <c r="AN4" s="697"/>
      <c r="AO4" s="698">
        <f>IF(AO$3+$C4&lt;=359,AO$3+$C4,AO$3+$C4-359)</f>
        <v>28.524590163934427</v>
      </c>
      <c r="AP4" s="698">
        <f>IF(AP$3+$D4&lt;=100,AP$3+$D4,AP$3-$D4)</f>
        <v>44.1</v>
      </c>
      <c r="AQ4" s="698">
        <f>IF(AQ$3+$E4&gt;=20,AQ$3+$E4,AQ$3-$E4)</f>
        <v>40.199999999999989</v>
      </c>
      <c r="AR4" s="777">
        <f t="shared" ref="AR4:AR13" si="33">ROUND(AO4/359*255,0)</f>
        <v>20</v>
      </c>
      <c r="AS4" s="777">
        <f t="shared" ref="AS4:AS13" si="34">ROUND(AP4/100*255,0)</f>
        <v>112</v>
      </c>
      <c r="AT4" s="778">
        <f t="shared" ref="AT4:AT13" si="35">ROUND(AQ4/100*255,0)</f>
        <v>103</v>
      </c>
      <c r="BE4" s="697"/>
      <c r="BF4" s="697"/>
      <c r="BG4" s="697"/>
      <c r="BH4" s="697"/>
      <c r="BI4" s="697"/>
      <c r="BJ4" s="697"/>
      <c r="BK4" s="697"/>
      <c r="BL4" s="697"/>
      <c r="BM4" s="697"/>
      <c r="BN4" s="697"/>
      <c r="BO4" s="697"/>
      <c r="BP4" s="697"/>
    </row>
    <row r="5" spans="1:68" x14ac:dyDescent="0.4">
      <c r="B5" s="779">
        <v>120</v>
      </c>
      <c r="C5" s="780">
        <v>150</v>
      </c>
      <c r="D5" s="699">
        <v>-10</v>
      </c>
      <c r="E5" s="699">
        <v>5</v>
      </c>
      <c r="F5" s="699">
        <f t="shared" ref="F5" si="36">IF(F$3+$C5&lt;=359,F$3+$C5,F$3+$C5-359)</f>
        <v>169</v>
      </c>
      <c r="G5" s="699">
        <f>IF(G$3+$D5&gt;=20,G$3+$D5,G$3-$D5)</f>
        <v>25</v>
      </c>
      <c r="H5" s="699">
        <f>IF(H$3+$E5&lt;=100,H$3+$E5,H$3-$E5)</f>
        <v>71</v>
      </c>
      <c r="I5" s="781">
        <f t="shared" si="18"/>
        <v>120</v>
      </c>
      <c r="J5" s="781">
        <f t="shared" si="19"/>
        <v>64</v>
      </c>
      <c r="K5" s="781">
        <f t="shared" si="20"/>
        <v>181</v>
      </c>
      <c r="L5" s="699"/>
      <c r="M5" s="725">
        <f t="shared" ref="M5:M9" si="37">IF(M$3+$C5&lt;=359,M$3+$C5,M$3+$C5-359)</f>
        <v>182.71</v>
      </c>
      <c r="N5" s="725">
        <f>IF(N$3+$D5&gt;=20,N$3+$D5,N$3-$D5)</f>
        <v>31.667000000000002</v>
      </c>
      <c r="O5" s="725">
        <f>IF(O$3+$E5&lt;=100,O$3+$E5,O$3-$E5)</f>
        <v>75.587999999999994</v>
      </c>
      <c r="P5" s="782">
        <f t="shared" si="21"/>
        <v>130</v>
      </c>
      <c r="Q5" s="782">
        <f t="shared" si="22"/>
        <v>81</v>
      </c>
      <c r="R5" s="782">
        <f t="shared" si="23"/>
        <v>193</v>
      </c>
      <c r="S5" s="699"/>
      <c r="T5" s="771">
        <f t="shared" ref="T5:T9" si="38">IF(T$3+$C5&lt;=359,T$3+$C5,T$3+$C5-359)</f>
        <v>179.03225806451613</v>
      </c>
      <c r="U5" s="771">
        <f>IF(U$3+$D5&gt;=20,U$3+$D5,U$3-$D5)</f>
        <v>20.2</v>
      </c>
      <c r="V5" s="771">
        <f>IF(V$3+$E5&lt;=100,V$3+$E5,V$3-$E5)</f>
        <v>85.4</v>
      </c>
      <c r="W5" s="35">
        <f t="shared" si="24"/>
        <v>127</v>
      </c>
      <c r="X5" s="35">
        <f t="shared" si="25"/>
        <v>52</v>
      </c>
      <c r="Y5" s="35">
        <f t="shared" si="26"/>
        <v>218</v>
      </c>
      <c r="Z5" s="35"/>
      <c r="AA5" s="771">
        <f t="shared" ref="AA5:AA9" si="39">IF(AA$3+$C5&lt;=359,AA$3+$C5,AA$3+$C5-359)</f>
        <v>171.05263157894737</v>
      </c>
      <c r="AB5" s="771">
        <f>IF(AB$3+$D5&gt;=20,AB$3+$D5,AB$3-$D5)</f>
        <v>21.3</v>
      </c>
      <c r="AC5" s="771">
        <f>IF(AC$3+$E5&lt;=100,AC$3+$E5,AC$3-$E5)</f>
        <v>76.399999999999991</v>
      </c>
      <c r="AD5" s="35">
        <f t="shared" si="27"/>
        <v>121</v>
      </c>
      <c r="AE5" s="35">
        <f t="shared" si="28"/>
        <v>54</v>
      </c>
      <c r="AF5" s="35">
        <f t="shared" si="29"/>
        <v>195</v>
      </c>
      <c r="AG5" s="35"/>
      <c r="AH5" s="771">
        <f t="shared" ref="AH5:AH9" si="40">IF(AH$3+$C5&lt;=359,AH$3+$C5,AH$3+$C5-359)</f>
        <v>171.05263157894737</v>
      </c>
      <c r="AI5" s="771">
        <f>IF(AI$3+$D5&gt;=20,AI$3+$D5,AI$3-$D5)</f>
        <v>37.400000000000006</v>
      </c>
      <c r="AJ5" s="771">
        <f>IF(AJ$3+$E5&lt;=100,AJ$3+$E5,AJ$3-$E5)</f>
        <v>86.6</v>
      </c>
      <c r="AK5" s="35">
        <f t="shared" si="30"/>
        <v>121</v>
      </c>
      <c r="AL5" s="35">
        <f t="shared" si="31"/>
        <v>95</v>
      </c>
      <c r="AM5" s="35">
        <f t="shared" si="32"/>
        <v>221</v>
      </c>
      <c r="AN5" s="35"/>
      <c r="AO5" s="771">
        <f t="shared" ref="AO5:AO9" si="41">IF(AO$3+$C5&lt;=359,AO$3+$C5,AO$3+$C5-359)</f>
        <v>178.52459016393442</v>
      </c>
      <c r="AP5" s="771">
        <f>IF(AP$3+$D5&gt;=20,AP$3+$D5,AP$3-$D5)</f>
        <v>24.1</v>
      </c>
      <c r="AQ5" s="771">
        <f>IF(AQ$3+$E5&lt;=100,AQ$3+$E5,AQ$3-$E5)</f>
        <v>75.199999999999989</v>
      </c>
      <c r="AR5" s="35">
        <f t="shared" si="33"/>
        <v>127</v>
      </c>
      <c r="AS5" s="35">
        <f t="shared" si="34"/>
        <v>61</v>
      </c>
      <c r="AT5" s="783">
        <f t="shared" si="35"/>
        <v>192</v>
      </c>
      <c r="AU5" s="689"/>
      <c r="AV5" s="689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spans="1:68" x14ac:dyDescent="0.4">
      <c r="B6" s="779">
        <v>240</v>
      </c>
      <c r="C6" s="780">
        <v>210</v>
      </c>
      <c r="D6" s="699">
        <v>10</v>
      </c>
      <c r="E6" s="699">
        <v>-20</v>
      </c>
      <c r="F6" s="699">
        <f t="shared" ref="F6" si="42">IF(F$3+$C6&lt;=359,F$3+$C6,F$3+$C6-359)</f>
        <v>229</v>
      </c>
      <c r="G6" s="699">
        <f t="shared" ref="G6:G13" si="43">IF(G$3+$D6&lt;=100,G$3+$D6,G$3-$D6)</f>
        <v>45</v>
      </c>
      <c r="H6" s="699">
        <f>IF(H$3+$E6&gt;=20,H$3+$E6,H$3-$E6)</f>
        <v>46</v>
      </c>
      <c r="I6" s="784">
        <f t="shared" si="18"/>
        <v>163</v>
      </c>
      <c r="J6" s="784">
        <f t="shared" si="19"/>
        <v>115</v>
      </c>
      <c r="K6" s="784">
        <f t="shared" si="20"/>
        <v>117</v>
      </c>
      <c r="L6" s="699"/>
      <c r="M6" s="725">
        <f t="shared" si="37"/>
        <v>242.71</v>
      </c>
      <c r="N6" s="725">
        <f t="shared" ref="N6:N13" si="44">IF(N$3+$D6&lt;=100,N$3+$D6,N$3-$D6)</f>
        <v>51.667000000000002</v>
      </c>
      <c r="O6" s="725">
        <f>IF(O$3+$E6&gt;=20,O$3+$E6,O$3-$E6)</f>
        <v>50.587999999999994</v>
      </c>
      <c r="P6" s="785">
        <f t="shared" si="21"/>
        <v>172</v>
      </c>
      <c r="Q6" s="785">
        <f t="shared" si="22"/>
        <v>132</v>
      </c>
      <c r="R6" s="785">
        <f t="shared" si="23"/>
        <v>129</v>
      </c>
      <c r="S6" s="699"/>
      <c r="T6" s="771">
        <f t="shared" si="38"/>
        <v>239.03225806451613</v>
      </c>
      <c r="U6" s="771">
        <f t="shared" ref="U6:U13" si="45">IF(U$3+$D6&lt;=100,U$3+$D6,U$3-$D6)</f>
        <v>40.200000000000003</v>
      </c>
      <c r="V6" s="771">
        <f>IF(V$3+$E6&gt;=20,V$3+$E6,V$3-$E6)</f>
        <v>60.400000000000006</v>
      </c>
      <c r="W6" s="35">
        <f t="shared" si="24"/>
        <v>170</v>
      </c>
      <c r="X6" s="35">
        <f t="shared" si="25"/>
        <v>103</v>
      </c>
      <c r="Y6" s="35">
        <f t="shared" si="26"/>
        <v>154</v>
      </c>
      <c r="Z6" s="35"/>
      <c r="AA6" s="771">
        <f t="shared" si="39"/>
        <v>231.05263157894737</v>
      </c>
      <c r="AB6" s="771">
        <f t="shared" ref="AB6:AB13" si="46">IF(AB$3+$D6&lt;=100,AB$3+$D6,AB$3-$D6)</f>
        <v>41.3</v>
      </c>
      <c r="AC6" s="771">
        <f>IF(AC$3+$E6&gt;=20,AC$3+$E6,AC$3-$E6)</f>
        <v>51.399999999999991</v>
      </c>
      <c r="AD6" s="35">
        <f t="shared" si="27"/>
        <v>164</v>
      </c>
      <c r="AE6" s="35">
        <f t="shared" si="28"/>
        <v>105</v>
      </c>
      <c r="AF6" s="35">
        <f t="shared" si="29"/>
        <v>131</v>
      </c>
      <c r="AG6" s="35"/>
      <c r="AH6" s="771">
        <f t="shared" si="40"/>
        <v>231.05263157894737</v>
      </c>
      <c r="AI6" s="771">
        <f t="shared" ref="AI6:AI13" si="47">IF(AI$3+$D6&lt;=100,AI$3+$D6,AI$3-$D6)</f>
        <v>37.400000000000006</v>
      </c>
      <c r="AJ6" s="771">
        <f>IF(AJ$3+$E6&gt;=20,AJ$3+$E6,AJ$3-$E6)</f>
        <v>61.599999999999994</v>
      </c>
      <c r="AK6" s="35">
        <f t="shared" si="30"/>
        <v>164</v>
      </c>
      <c r="AL6" s="35">
        <f t="shared" si="31"/>
        <v>95</v>
      </c>
      <c r="AM6" s="35">
        <f t="shared" si="32"/>
        <v>157</v>
      </c>
      <c r="AN6" s="35"/>
      <c r="AO6" s="771">
        <f t="shared" si="41"/>
        <v>238.52459016393442</v>
      </c>
      <c r="AP6" s="771">
        <f t="shared" ref="AP6:AP13" si="48">IF(AP$3+$D6&lt;=100,AP$3+$D6,AP$3-$D6)</f>
        <v>44.1</v>
      </c>
      <c r="AQ6" s="771">
        <f>IF(AQ$3+$E6&gt;=20,AQ$3+$E6,AQ$3-$E6)</f>
        <v>50.199999999999989</v>
      </c>
      <c r="AR6" s="35">
        <f t="shared" si="33"/>
        <v>169</v>
      </c>
      <c r="AS6" s="35">
        <f t="shared" si="34"/>
        <v>112</v>
      </c>
      <c r="AT6" s="783">
        <f t="shared" si="35"/>
        <v>128</v>
      </c>
      <c r="AU6" s="689"/>
      <c r="AV6" s="689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spans="1:68" ht="16.2" thickBot="1" x14ac:dyDescent="0.45">
      <c r="B7" s="702"/>
      <c r="C7" s="703">
        <v>240</v>
      </c>
      <c r="D7" s="703">
        <v>5</v>
      </c>
      <c r="E7" s="703">
        <v>30</v>
      </c>
      <c r="F7" s="703">
        <f t="shared" ref="F7" si="49">IF(F$3+$C7&lt;=359,F$3+$C7,F$3+$C7-359)</f>
        <v>259</v>
      </c>
      <c r="G7" s="703">
        <f t="shared" si="43"/>
        <v>40</v>
      </c>
      <c r="H7" s="703">
        <f>IF(H$3+$E7&lt;=100,H$3+$E7,H$3-$E7)</f>
        <v>96</v>
      </c>
      <c r="I7" s="786">
        <f t="shared" si="18"/>
        <v>184</v>
      </c>
      <c r="J7" s="786">
        <f t="shared" si="19"/>
        <v>102</v>
      </c>
      <c r="K7" s="786">
        <f t="shared" si="20"/>
        <v>245</v>
      </c>
      <c r="L7" s="703"/>
      <c r="M7" s="770">
        <f t="shared" si="37"/>
        <v>272.70999999999998</v>
      </c>
      <c r="N7" s="770">
        <f t="shared" si="44"/>
        <v>46.667000000000002</v>
      </c>
      <c r="O7" s="770">
        <f>IF(O$3+$E7&lt;=100,O$3+$E7,O$3-$E7)</f>
        <v>40.587999999999994</v>
      </c>
      <c r="P7" s="787">
        <f t="shared" si="21"/>
        <v>194</v>
      </c>
      <c r="Q7" s="787">
        <f t="shared" si="22"/>
        <v>119</v>
      </c>
      <c r="R7" s="787">
        <f t="shared" si="23"/>
        <v>103</v>
      </c>
      <c r="S7" s="703"/>
      <c r="T7" s="770">
        <f t="shared" si="38"/>
        <v>269.0322580645161</v>
      </c>
      <c r="U7" s="770">
        <f t="shared" si="45"/>
        <v>35.200000000000003</v>
      </c>
      <c r="V7" s="770">
        <f>IF(V$3+$E7&lt;=100,V$3+$E7,V$3-$E7)</f>
        <v>50.400000000000006</v>
      </c>
      <c r="W7" s="788">
        <f t="shared" si="24"/>
        <v>191</v>
      </c>
      <c r="X7" s="788">
        <f t="shared" si="25"/>
        <v>90</v>
      </c>
      <c r="Y7" s="788">
        <f t="shared" si="26"/>
        <v>129</v>
      </c>
      <c r="Z7" s="703"/>
      <c r="AA7" s="770">
        <f t="shared" si="39"/>
        <v>261.0526315789474</v>
      </c>
      <c r="AB7" s="770">
        <f t="shared" si="46"/>
        <v>36.299999999999997</v>
      </c>
      <c r="AC7" s="770">
        <f>IF(AC$3+$E7&lt;=100,AC$3+$E7,AC$3-$E7)</f>
        <v>41.399999999999991</v>
      </c>
      <c r="AD7" s="789">
        <f t="shared" si="27"/>
        <v>185</v>
      </c>
      <c r="AE7" s="789">
        <f t="shared" si="28"/>
        <v>93</v>
      </c>
      <c r="AF7" s="789">
        <f t="shared" si="29"/>
        <v>106</v>
      </c>
      <c r="AG7" s="703"/>
      <c r="AH7" s="770">
        <f t="shared" si="40"/>
        <v>261.0526315789474</v>
      </c>
      <c r="AI7" s="770">
        <f t="shared" si="47"/>
        <v>32.400000000000006</v>
      </c>
      <c r="AJ7" s="770">
        <f>IF(AJ$3+$E7&lt;=100,AJ$3+$E7,AJ$3-$E7)</f>
        <v>51.599999999999994</v>
      </c>
      <c r="AK7" s="790">
        <f t="shared" si="30"/>
        <v>185</v>
      </c>
      <c r="AL7" s="790">
        <f t="shared" si="31"/>
        <v>83</v>
      </c>
      <c r="AM7" s="790">
        <f t="shared" si="32"/>
        <v>132</v>
      </c>
      <c r="AN7" s="703"/>
      <c r="AO7" s="770">
        <f t="shared" si="41"/>
        <v>268.52459016393442</v>
      </c>
      <c r="AP7" s="770">
        <f t="shared" si="48"/>
        <v>39.1</v>
      </c>
      <c r="AQ7" s="770">
        <f>IF(AQ$3+$E7&lt;=100,AQ$3+$E7,AQ$3-$E7)</f>
        <v>40.199999999999989</v>
      </c>
      <c r="AR7" s="791">
        <f t="shared" si="33"/>
        <v>191</v>
      </c>
      <c r="AS7" s="791">
        <f t="shared" si="34"/>
        <v>100</v>
      </c>
      <c r="AT7" s="792">
        <f t="shared" si="35"/>
        <v>103</v>
      </c>
      <c r="BE7" s="719"/>
      <c r="BF7" s="719"/>
      <c r="BG7" s="719"/>
      <c r="BH7" s="719"/>
      <c r="BI7" s="719"/>
      <c r="BJ7" s="719"/>
      <c r="BK7" s="719"/>
      <c r="BL7" s="719"/>
      <c r="BM7" s="719"/>
      <c r="BN7" s="719"/>
      <c r="BO7" s="719"/>
      <c r="BP7" s="719"/>
    </row>
    <row r="8" spans="1:68" x14ac:dyDescent="0.4">
      <c r="B8" s="793" t="s">
        <v>350</v>
      </c>
      <c r="C8" s="794">
        <v>180</v>
      </c>
      <c r="D8" s="697">
        <v>20</v>
      </c>
      <c r="E8" s="697">
        <v>-30</v>
      </c>
      <c r="F8" s="697">
        <f t="shared" ref="F8" si="50">IF(F$3+$C8&lt;=359,F$3+$C8,F$3+$C8-359)</f>
        <v>199</v>
      </c>
      <c r="G8" s="697">
        <f t="shared" si="43"/>
        <v>55</v>
      </c>
      <c r="H8" s="697">
        <f>IF(H$3+$E8&gt;=20,H$3+$E8,H$3-$E8)</f>
        <v>36</v>
      </c>
      <c r="I8" s="795">
        <f t="shared" si="18"/>
        <v>141</v>
      </c>
      <c r="J8" s="795">
        <f t="shared" si="19"/>
        <v>140</v>
      </c>
      <c r="K8" s="795">
        <f t="shared" si="20"/>
        <v>92</v>
      </c>
      <c r="L8" s="697"/>
      <c r="M8" s="698">
        <f t="shared" si="37"/>
        <v>212.71</v>
      </c>
      <c r="N8" s="698">
        <f t="shared" si="44"/>
        <v>61.667000000000002</v>
      </c>
      <c r="O8" s="698">
        <f>IF(O$3+$E8&gt;=20,O$3+$E8,O$3-$E8)</f>
        <v>40.587999999999994</v>
      </c>
      <c r="P8" s="796">
        <f t="shared" si="21"/>
        <v>151</v>
      </c>
      <c r="Q8" s="796">
        <f t="shared" si="22"/>
        <v>157</v>
      </c>
      <c r="R8" s="796">
        <f t="shared" si="23"/>
        <v>103</v>
      </c>
      <c r="S8" s="697"/>
      <c r="T8" s="698">
        <f t="shared" si="38"/>
        <v>209.03225806451613</v>
      </c>
      <c r="U8" s="698">
        <f t="shared" si="45"/>
        <v>50.2</v>
      </c>
      <c r="V8" s="698">
        <f>IF(V$3+$E8&gt;=20,V$3+$E8,V$3-$E8)</f>
        <v>50.400000000000006</v>
      </c>
      <c r="W8" s="797">
        <f t="shared" si="24"/>
        <v>148</v>
      </c>
      <c r="X8" s="797">
        <f t="shared" si="25"/>
        <v>128</v>
      </c>
      <c r="Y8" s="797">
        <f t="shared" si="26"/>
        <v>129</v>
      </c>
      <c r="Z8" s="697"/>
      <c r="AA8" s="698">
        <f t="shared" si="39"/>
        <v>201.05263157894737</v>
      </c>
      <c r="AB8" s="698">
        <f t="shared" si="46"/>
        <v>51.3</v>
      </c>
      <c r="AC8" s="698">
        <f>IF(AC$3+$E8&gt;=20,AC$3+$E8,AC$3-$E8)</f>
        <v>41.399999999999991</v>
      </c>
      <c r="AD8" s="798">
        <f t="shared" si="27"/>
        <v>143</v>
      </c>
      <c r="AE8" s="798">
        <f t="shared" si="28"/>
        <v>131</v>
      </c>
      <c r="AF8" s="798">
        <f t="shared" si="29"/>
        <v>106</v>
      </c>
      <c r="AG8" s="697"/>
      <c r="AH8" s="698">
        <f t="shared" si="40"/>
        <v>201.05263157894737</v>
      </c>
      <c r="AI8" s="698">
        <f t="shared" si="47"/>
        <v>47.400000000000006</v>
      </c>
      <c r="AJ8" s="698">
        <f>IF(AJ$3+$E8&gt;=20,AJ$3+$E8,AJ$3-$E8)</f>
        <v>51.599999999999994</v>
      </c>
      <c r="AK8" s="799">
        <f t="shared" si="30"/>
        <v>143</v>
      </c>
      <c r="AL8" s="799">
        <f t="shared" si="31"/>
        <v>121</v>
      </c>
      <c r="AM8" s="799">
        <f t="shared" si="32"/>
        <v>132</v>
      </c>
      <c r="AN8" s="697"/>
      <c r="AO8" s="698">
        <f t="shared" si="41"/>
        <v>208.52459016393442</v>
      </c>
      <c r="AP8" s="698">
        <f t="shared" si="48"/>
        <v>54.1</v>
      </c>
      <c r="AQ8" s="698">
        <f>IF(AQ$3+$E8&gt;=20,AQ$3+$E8,AQ$3-$E8)</f>
        <v>40.199999999999989</v>
      </c>
      <c r="AR8" s="800">
        <f t="shared" si="33"/>
        <v>148</v>
      </c>
      <c r="AS8" s="800">
        <f t="shared" si="34"/>
        <v>138</v>
      </c>
      <c r="AT8" s="801">
        <f t="shared" si="35"/>
        <v>103</v>
      </c>
      <c r="BE8" s="697"/>
      <c r="BF8" s="697"/>
      <c r="BG8" s="697"/>
      <c r="BH8" s="697"/>
      <c r="BI8" s="697"/>
      <c r="BJ8" s="697"/>
      <c r="BK8" s="697"/>
      <c r="BL8" s="697"/>
      <c r="BM8" s="697"/>
      <c r="BN8" s="697"/>
      <c r="BO8" s="697"/>
      <c r="BP8" s="697"/>
    </row>
    <row r="9" spans="1:68" ht="16.2" thickBot="1" x14ac:dyDescent="0.45">
      <c r="B9" s="702"/>
      <c r="C9" s="703">
        <v>180</v>
      </c>
      <c r="D9" s="703">
        <v>0</v>
      </c>
      <c r="E9" s="703">
        <v>0</v>
      </c>
      <c r="F9" s="703">
        <f t="shared" ref="F9" si="51">IF(F$3+$C9&lt;=359,F$3+$C9,F$3+$C9-359)</f>
        <v>199</v>
      </c>
      <c r="G9" s="703">
        <f t="shared" si="43"/>
        <v>35</v>
      </c>
      <c r="H9" s="703">
        <f>IF(H$3+$E9&lt;=100,H$3+$E9,H$3-$E9)</f>
        <v>66</v>
      </c>
      <c r="I9" s="802">
        <f t="shared" si="18"/>
        <v>141</v>
      </c>
      <c r="J9" s="802">
        <f t="shared" si="19"/>
        <v>89</v>
      </c>
      <c r="K9" s="802">
        <f t="shared" si="20"/>
        <v>168</v>
      </c>
      <c r="L9" s="703"/>
      <c r="M9" s="770">
        <f t="shared" si="37"/>
        <v>212.71</v>
      </c>
      <c r="N9" s="770">
        <f t="shared" si="44"/>
        <v>41.667000000000002</v>
      </c>
      <c r="O9" s="770">
        <f>IF(O$3+$E9&lt;=100,O$3+$E9,O$3-$E9)</f>
        <v>70.587999999999994</v>
      </c>
      <c r="P9" s="803">
        <f t="shared" si="21"/>
        <v>151</v>
      </c>
      <c r="Q9" s="803">
        <f t="shared" si="22"/>
        <v>106</v>
      </c>
      <c r="R9" s="803">
        <f t="shared" si="23"/>
        <v>180</v>
      </c>
      <c r="S9" s="703"/>
      <c r="T9" s="770">
        <f t="shared" si="38"/>
        <v>209.03225806451613</v>
      </c>
      <c r="U9" s="770">
        <f t="shared" si="45"/>
        <v>30.2</v>
      </c>
      <c r="V9" s="770">
        <f>IF(V$3+$E9&lt;=100,V$3+$E9,V$3-$E9)</f>
        <v>80.400000000000006</v>
      </c>
      <c r="W9" s="804">
        <f t="shared" si="24"/>
        <v>148</v>
      </c>
      <c r="X9" s="804">
        <f t="shared" si="25"/>
        <v>77</v>
      </c>
      <c r="Y9" s="804">
        <f t="shared" si="26"/>
        <v>205</v>
      </c>
      <c r="Z9" s="703"/>
      <c r="AA9" s="770">
        <f t="shared" si="39"/>
        <v>201.05263157894737</v>
      </c>
      <c r="AB9" s="770">
        <f t="shared" si="46"/>
        <v>31.3</v>
      </c>
      <c r="AC9" s="770">
        <f>IF(AC$3+$E9&lt;=100,AC$3+$E9,AC$3-$E9)</f>
        <v>71.399999999999991</v>
      </c>
      <c r="AD9" s="805">
        <f t="shared" si="27"/>
        <v>143</v>
      </c>
      <c r="AE9" s="805">
        <f t="shared" si="28"/>
        <v>80</v>
      </c>
      <c r="AF9" s="805">
        <f t="shared" si="29"/>
        <v>182</v>
      </c>
      <c r="AG9" s="703"/>
      <c r="AH9" s="770">
        <f t="shared" si="40"/>
        <v>201.05263157894737</v>
      </c>
      <c r="AI9" s="770">
        <f t="shared" si="47"/>
        <v>27.400000000000002</v>
      </c>
      <c r="AJ9" s="770">
        <f>IF(AJ$3+$E9&lt;=100,AJ$3+$E9,AJ$3-$E9)</f>
        <v>81.599999999999994</v>
      </c>
      <c r="AK9" s="806">
        <f t="shared" si="30"/>
        <v>143</v>
      </c>
      <c r="AL9" s="806">
        <f t="shared" si="31"/>
        <v>70</v>
      </c>
      <c r="AM9" s="806">
        <f t="shared" si="32"/>
        <v>208</v>
      </c>
      <c r="AN9" s="703"/>
      <c r="AO9" s="770">
        <f t="shared" si="41"/>
        <v>208.52459016393442</v>
      </c>
      <c r="AP9" s="770">
        <f t="shared" si="48"/>
        <v>34.1</v>
      </c>
      <c r="AQ9" s="770">
        <f>IF(AQ$3+$E9&lt;=100,AQ$3+$E9,AQ$3-$E9)</f>
        <v>70.199999999999989</v>
      </c>
      <c r="AR9" s="807">
        <f t="shared" si="33"/>
        <v>148</v>
      </c>
      <c r="AS9" s="807">
        <f t="shared" si="34"/>
        <v>87</v>
      </c>
      <c r="AT9" s="808">
        <f t="shared" si="35"/>
        <v>179</v>
      </c>
      <c r="BE9" s="719"/>
      <c r="BF9" s="719"/>
      <c r="BG9" s="719"/>
      <c r="BH9" s="719"/>
      <c r="BI9" s="719"/>
      <c r="BJ9" s="719"/>
      <c r="BK9" s="719"/>
      <c r="BL9" s="719"/>
      <c r="BM9" s="719"/>
      <c r="BN9" s="719"/>
      <c r="BO9" s="719"/>
      <c r="BP9" s="719"/>
    </row>
    <row r="10" spans="1:68" x14ac:dyDescent="0.4">
      <c r="B10" s="696" t="s">
        <v>351</v>
      </c>
      <c r="C10" s="697">
        <v>40</v>
      </c>
      <c r="D10" s="697">
        <v>10</v>
      </c>
      <c r="E10" s="697">
        <v>20</v>
      </c>
      <c r="F10" s="697">
        <f>IF(F$3&gt;$B$1,IF(F$3+$C10&lt;=359,F$3+$C10,F$3+$C10-359),IF(F$3-$C10&gt;=0,F$3-$C10,F$3-$C10+359))</f>
        <v>338</v>
      </c>
      <c r="G10" s="697">
        <f t="shared" si="43"/>
        <v>45</v>
      </c>
      <c r="H10" s="697">
        <f>IF(H$3+$E10&lt;=100,H$3+$E10,H$3-$E10)</f>
        <v>86</v>
      </c>
      <c r="I10" s="809">
        <f t="shared" si="18"/>
        <v>240</v>
      </c>
      <c r="J10" s="809">
        <f t="shared" si="19"/>
        <v>115</v>
      </c>
      <c r="K10" s="809">
        <f t="shared" si="20"/>
        <v>219</v>
      </c>
      <c r="L10" s="697"/>
      <c r="M10" s="698">
        <f>IF(M$3&gt;$B$1,IF(M$3+$C10&lt;=359,M$3+$C10,M$3+$C10-359),IF(M$3-$C10&gt;=0,M$3-$C10,M$3-$C10+359))</f>
        <v>72.710000000000008</v>
      </c>
      <c r="N10" s="698">
        <f t="shared" si="44"/>
        <v>51.667000000000002</v>
      </c>
      <c r="O10" s="698">
        <f>IF(O$3+$E10&lt;=100,O$3+$E10,O$3-$E10)</f>
        <v>90.587999999999994</v>
      </c>
      <c r="P10" s="810">
        <f t="shared" si="21"/>
        <v>52</v>
      </c>
      <c r="Q10" s="810">
        <f t="shared" si="22"/>
        <v>132</v>
      </c>
      <c r="R10" s="810">
        <f t="shared" si="23"/>
        <v>231</v>
      </c>
      <c r="S10" s="697"/>
      <c r="T10" s="698">
        <f>IF(T$3&gt;$B$1,IF(T$3+$C10&lt;=359,T$3+$C10,T$3+$C10-359),IF(T$3-$C10&gt;=0,T$3-$C10,T$3-$C10+359))</f>
        <v>69.032258064516128</v>
      </c>
      <c r="U10" s="698">
        <f t="shared" si="45"/>
        <v>40.200000000000003</v>
      </c>
      <c r="V10" s="698">
        <f>IF(V$3+$E10&lt;=100,V$3+$E10,V$3-$E10)</f>
        <v>60.400000000000006</v>
      </c>
      <c r="W10" s="811">
        <f t="shared" si="24"/>
        <v>49</v>
      </c>
      <c r="X10" s="811">
        <f t="shared" si="25"/>
        <v>103</v>
      </c>
      <c r="Y10" s="811">
        <f t="shared" si="26"/>
        <v>154</v>
      </c>
      <c r="Z10" s="697"/>
      <c r="AA10" s="698">
        <f>IF(AA$3&gt;$B$1,IF(AA$3+$C10&lt;=359,AA$3+$C10,AA$3+$C10-359),IF(AA$3-$C10&gt;=0,AA$3-$C10,AA$3-$C10+359))</f>
        <v>340.0526315789474</v>
      </c>
      <c r="AB10" s="698">
        <f t="shared" si="46"/>
        <v>41.3</v>
      </c>
      <c r="AC10" s="698">
        <f>IF(AC$3+$E10&lt;=100,AC$3+$E10,AC$3-$E10)</f>
        <v>91.399999999999991</v>
      </c>
      <c r="AD10" s="812">
        <f t="shared" si="27"/>
        <v>242</v>
      </c>
      <c r="AE10" s="812">
        <f t="shared" si="28"/>
        <v>105</v>
      </c>
      <c r="AF10" s="812">
        <f t="shared" si="29"/>
        <v>233</v>
      </c>
      <c r="AG10" s="697"/>
      <c r="AH10" s="698">
        <f>IF(AH$3&gt;$B$1,IF(AH$3+$C10&lt;=359,AH$3+$C10,AH$3+$C10-359),IF(AH$3-$C10&gt;=0,AH$3-$C10,AH$3-$C10+359))</f>
        <v>340.0526315789474</v>
      </c>
      <c r="AI10" s="698">
        <f t="shared" si="47"/>
        <v>37.400000000000006</v>
      </c>
      <c r="AJ10" s="698">
        <f>IF(AJ$3+$E10&lt;=100,AJ$3+$E10,AJ$3-$E10)</f>
        <v>61.599999999999994</v>
      </c>
      <c r="AK10" s="813">
        <f t="shared" si="30"/>
        <v>242</v>
      </c>
      <c r="AL10" s="813">
        <f t="shared" si="31"/>
        <v>95</v>
      </c>
      <c r="AM10" s="813">
        <f t="shared" si="32"/>
        <v>157</v>
      </c>
      <c r="AN10" s="697"/>
      <c r="AO10" s="698">
        <f>IF(AO$3&gt;$B$1,IF(AO$3+$C10&lt;=359,AO$3+$C10,AO$3+$C10-359),IF(AO$3-$C10&gt;=0,AO$3-$C10,AO$3-$C10+359))</f>
        <v>68.52459016393442</v>
      </c>
      <c r="AP10" s="698">
        <f t="shared" si="48"/>
        <v>44.1</v>
      </c>
      <c r="AQ10" s="698">
        <f>IF(AQ$3+$E10&lt;=100,AQ$3+$E10,AQ$3-$E10)</f>
        <v>90.199999999999989</v>
      </c>
      <c r="AR10" s="814">
        <f t="shared" si="33"/>
        <v>49</v>
      </c>
      <c r="AS10" s="814">
        <f t="shared" si="34"/>
        <v>112</v>
      </c>
      <c r="AT10" s="815">
        <f t="shared" si="35"/>
        <v>230</v>
      </c>
      <c r="BE10" s="697"/>
      <c r="BF10" s="697"/>
      <c r="BG10" s="697"/>
      <c r="BH10" s="697"/>
      <c r="BI10" s="697"/>
      <c r="BJ10" s="697"/>
      <c r="BK10" s="697"/>
      <c r="BL10" s="697"/>
      <c r="BM10" s="697"/>
      <c r="BN10" s="697"/>
      <c r="BO10" s="697"/>
      <c r="BP10" s="697"/>
    </row>
    <row r="11" spans="1:68" ht="17.399999999999999" x14ac:dyDescent="0.4">
      <c r="B11" s="779"/>
      <c r="C11" s="780">
        <v>40</v>
      </c>
      <c r="D11" s="699">
        <v>40</v>
      </c>
      <c r="E11" s="699">
        <v>-40</v>
      </c>
      <c r="F11" s="699">
        <f>IF(F$3&gt;$B$1,IF(F$3+$C11&lt;=359,F$3+$C11,F$3+$C11-359),IF(F$3-$C11&gt;=0,F$3-$C11,F$3-$C11+359))</f>
        <v>338</v>
      </c>
      <c r="G11" s="699">
        <f t="shared" si="43"/>
        <v>75</v>
      </c>
      <c r="H11" s="699">
        <f>IF(H$3+$E11&gt;=20,H$3+$E11,H$3-$E11)</f>
        <v>26</v>
      </c>
      <c r="I11" s="816">
        <f t="shared" si="18"/>
        <v>240</v>
      </c>
      <c r="J11" s="816">
        <f t="shared" si="19"/>
        <v>191</v>
      </c>
      <c r="K11" s="816">
        <f t="shared" si="20"/>
        <v>66</v>
      </c>
      <c r="L11" s="699"/>
      <c r="M11" s="725">
        <f>IF(M$3&gt;$B$1,IF(M$3+$C11&lt;=359,M$3+$C11,M$3+$C11-359),IF(M$3-$C11&gt;=0,M$3-$C11,M$3-$C11+359))</f>
        <v>72.710000000000008</v>
      </c>
      <c r="N11" s="725">
        <f t="shared" si="44"/>
        <v>81.667000000000002</v>
      </c>
      <c r="O11" s="725">
        <f>IF(O$3+$E11&gt;=20,O$3+$E11,O$3-$E11)</f>
        <v>30.587999999999994</v>
      </c>
      <c r="P11" s="817">
        <f t="shared" si="21"/>
        <v>52</v>
      </c>
      <c r="Q11" s="817">
        <f t="shared" si="22"/>
        <v>208</v>
      </c>
      <c r="R11" s="817">
        <f t="shared" si="23"/>
        <v>78</v>
      </c>
      <c r="S11" s="699"/>
      <c r="T11" s="725">
        <f>IF(T$3&gt;$B$1,IF(T$3+$C11&lt;=359,T$3+$C11,T$3+$C11-359),IF(T$3-$C11&gt;=0,T$3-$C11,T$3-$C11+359))</f>
        <v>69.032258064516128</v>
      </c>
      <c r="U11" s="725">
        <f t="shared" si="45"/>
        <v>70.2</v>
      </c>
      <c r="V11" s="725">
        <f>IF(V$3+$E11&gt;=20,V$3+$E11,V$3-$E11)</f>
        <v>40.400000000000006</v>
      </c>
      <c r="W11" s="818">
        <f t="shared" si="24"/>
        <v>49</v>
      </c>
      <c r="X11" s="818">
        <f t="shared" si="25"/>
        <v>179</v>
      </c>
      <c r="Y11" s="818">
        <f t="shared" si="26"/>
        <v>103</v>
      </c>
      <c r="Z11" s="699"/>
      <c r="AA11" s="725">
        <f>IF(AA$3&gt;$B$1,IF(AA$3+$C11&lt;=359,AA$3+$C11,AA$3+$C11-359),IF(AA$3-$C11&gt;=0,AA$3-$C11,AA$3-$C11+359))</f>
        <v>340.0526315789474</v>
      </c>
      <c r="AB11" s="725">
        <f t="shared" si="46"/>
        <v>71.3</v>
      </c>
      <c r="AC11" s="725">
        <f>IF(AC$3+$E11&gt;=20,AC$3+$E11,AC$3-$E11)</f>
        <v>31.399999999999991</v>
      </c>
      <c r="AD11" s="819">
        <f t="shared" si="27"/>
        <v>242</v>
      </c>
      <c r="AE11" s="819">
        <f t="shared" si="28"/>
        <v>182</v>
      </c>
      <c r="AF11" s="819">
        <f t="shared" si="29"/>
        <v>80</v>
      </c>
      <c r="AG11" s="699"/>
      <c r="AH11" s="725">
        <f>IF(AH$3&gt;$B$1,IF(AH$3+$C11&lt;=359,AH$3+$C11,AH$3+$C11-359),IF(AH$3-$C11&gt;=0,AH$3-$C11,AH$3-$C11+359))</f>
        <v>340.0526315789474</v>
      </c>
      <c r="AI11" s="725">
        <f t="shared" si="47"/>
        <v>67.400000000000006</v>
      </c>
      <c r="AJ11" s="725">
        <f>IF(AJ$3+$E11&gt;=20,AJ$3+$E11,AJ$3-$E11)</f>
        <v>41.599999999999994</v>
      </c>
      <c r="AK11" s="820">
        <f t="shared" si="30"/>
        <v>242</v>
      </c>
      <c r="AL11" s="820">
        <f t="shared" si="31"/>
        <v>172</v>
      </c>
      <c r="AM11" s="820">
        <f t="shared" si="32"/>
        <v>106</v>
      </c>
      <c r="AN11" s="699"/>
      <c r="AO11" s="725">
        <f>IF(AO$3&gt;$B$1,IF(AO$3+$C11&lt;=359,AO$3+$C11,AO$3+$C11-359),IF(AO$3-$C11&gt;=0,AO$3-$C11,AO$3-$C11+359))</f>
        <v>68.52459016393442</v>
      </c>
      <c r="AP11" s="725">
        <f t="shared" si="48"/>
        <v>74.099999999999994</v>
      </c>
      <c r="AQ11" s="725">
        <f>IF(AQ$3+$E11&gt;=20,AQ$3+$E11,AQ$3-$E11)</f>
        <v>30.199999999999989</v>
      </c>
      <c r="AR11" s="821">
        <f t="shared" si="33"/>
        <v>49</v>
      </c>
      <c r="AS11" s="821">
        <f t="shared" si="34"/>
        <v>189</v>
      </c>
      <c r="AT11" s="822">
        <f t="shared" si="35"/>
        <v>77</v>
      </c>
      <c r="BC11"/>
      <c r="BE11" s="699"/>
      <c r="BF11" s="699"/>
      <c r="BG11" s="699"/>
      <c r="BH11" s="699"/>
      <c r="BI11" s="699"/>
      <c r="BJ11" s="699"/>
      <c r="BK11" s="699"/>
      <c r="BL11" s="699"/>
      <c r="BM11" s="699"/>
      <c r="BN11" s="699"/>
      <c r="BO11" s="699"/>
      <c r="BP11" s="699"/>
    </row>
    <row r="12" spans="1:68" ht="17.399999999999999" x14ac:dyDescent="0.4">
      <c r="B12" s="779"/>
      <c r="C12" s="780">
        <v>180</v>
      </c>
      <c r="D12" s="699">
        <v>25</v>
      </c>
      <c r="E12" s="699">
        <v>5</v>
      </c>
      <c r="F12" s="699">
        <f t="shared" ref="F12" si="52">IF(F$3+$C12&lt;=359,F$3+$C12,F$3+$C12-359)</f>
        <v>199</v>
      </c>
      <c r="G12" s="699">
        <f t="shared" si="43"/>
        <v>60</v>
      </c>
      <c r="H12" s="699">
        <f>IF(H$3+$E12&lt;=100,H$3+$E12,H$3-$E12)</f>
        <v>71</v>
      </c>
      <c r="I12" s="823">
        <f t="shared" si="18"/>
        <v>141</v>
      </c>
      <c r="J12" s="823">
        <f t="shared" si="19"/>
        <v>153</v>
      </c>
      <c r="K12" s="823">
        <f t="shared" si="20"/>
        <v>181</v>
      </c>
      <c r="L12" s="699"/>
      <c r="M12" s="725">
        <f t="shared" ref="M12" si="53">IF(M$3+$C12&lt;=359,M$3+$C12,M$3+$C12-359)</f>
        <v>212.71</v>
      </c>
      <c r="N12" s="725">
        <f t="shared" si="44"/>
        <v>66.667000000000002</v>
      </c>
      <c r="O12" s="725">
        <f>IF(O$3+$E12&lt;=100,O$3+$E12,O$3-$E12)</f>
        <v>75.587999999999994</v>
      </c>
      <c r="P12" s="824">
        <f t="shared" si="21"/>
        <v>151</v>
      </c>
      <c r="Q12" s="824">
        <f t="shared" si="22"/>
        <v>170</v>
      </c>
      <c r="R12" s="824">
        <f t="shared" si="23"/>
        <v>193</v>
      </c>
      <c r="S12" s="699"/>
      <c r="T12" s="725">
        <f t="shared" ref="T12" si="54">IF(T$3+$C12&lt;=359,T$3+$C12,T$3+$C12-359)</f>
        <v>209.03225806451613</v>
      </c>
      <c r="U12" s="725">
        <f t="shared" si="45"/>
        <v>55.2</v>
      </c>
      <c r="V12" s="725">
        <f>IF(V$3+$E12&lt;=100,V$3+$E12,V$3-$E12)</f>
        <v>85.4</v>
      </c>
      <c r="W12" s="825">
        <f t="shared" si="24"/>
        <v>148</v>
      </c>
      <c r="X12" s="825">
        <f t="shared" si="25"/>
        <v>141</v>
      </c>
      <c r="Y12" s="825">
        <f t="shared" si="26"/>
        <v>218</v>
      </c>
      <c r="Z12" s="699"/>
      <c r="AA12" s="725">
        <f t="shared" ref="AA12" si="55">IF(AA$3+$C12&lt;=359,AA$3+$C12,AA$3+$C12-359)</f>
        <v>201.05263157894737</v>
      </c>
      <c r="AB12" s="725">
        <f t="shared" si="46"/>
        <v>56.3</v>
      </c>
      <c r="AC12" s="725">
        <f>IF(AC$3+$E12&lt;=100,AC$3+$E12,AC$3-$E12)</f>
        <v>76.399999999999991</v>
      </c>
      <c r="AD12" s="826">
        <f t="shared" si="27"/>
        <v>143</v>
      </c>
      <c r="AE12" s="826">
        <f t="shared" si="28"/>
        <v>144</v>
      </c>
      <c r="AF12" s="826">
        <f t="shared" si="29"/>
        <v>195</v>
      </c>
      <c r="AG12" s="699"/>
      <c r="AH12" s="725">
        <f t="shared" ref="AH12" si="56">IF(AH$3+$C12&lt;=359,AH$3+$C12,AH$3+$C12-359)</f>
        <v>201.05263157894737</v>
      </c>
      <c r="AI12" s="725">
        <f t="shared" si="47"/>
        <v>52.400000000000006</v>
      </c>
      <c r="AJ12" s="725">
        <f>IF(AJ$3+$E12&lt;=100,AJ$3+$E12,AJ$3-$E12)</f>
        <v>86.6</v>
      </c>
      <c r="AK12" s="827">
        <f t="shared" si="30"/>
        <v>143</v>
      </c>
      <c r="AL12" s="827">
        <f t="shared" si="31"/>
        <v>134</v>
      </c>
      <c r="AM12" s="827">
        <f t="shared" si="32"/>
        <v>221</v>
      </c>
      <c r="AN12" s="699"/>
      <c r="AO12" s="725">
        <f t="shared" ref="AO12" si="57">IF(AO$3+$C12&lt;=359,AO$3+$C12,AO$3+$C12-359)</f>
        <v>208.52459016393442</v>
      </c>
      <c r="AP12" s="725">
        <f t="shared" si="48"/>
        <v>59.1</v>
      </c>
      <c r="AQ12" s="725">
        <f>IF(AQ$3+$E12&lt;=100,AQ$3+$E12,AQ$3-$E12)</f>
        <v>75.199999999999989</v>
      </c>
      <c r="AR12" s="828">
        <f t="shared" si="33"/>
        <v>148</v>
      </c>
      <c r="AS12" s="828">
        <f t="shared" si="34"/>
        <v>151</v>
      </c>
      <c r="AT12" s="829">
        <f t="shared" si="35"/>
        <v>192</v>
      </c>
      <c r="BC12"/>
      <c r="BE12" s="699"/>
      <c r="BF12" s="699"/>
      <c r="BG12" s="699"/>
      <c r="BH12" s="699"/>
      <c r="BI12" s="699"/>
      <c r="BJ12" s="699"/>
      <c r="BK12" s="699"/>
      <c r="BL12" s="699"/>
      <c r="BM12" s="699"/>
      <c r="BN12" s="699"/>
      <c r="BO12" s="699"/>
      <c r="BP12" s="699"/>
    </row>
    <row r="13" spans="1:68" ht="16.2" thickBot="1" x14ac:dyDescent="0.45">
      <c r="B13" s="830"/>
      <c r="C13" s="831" t="s">
        <v>354</v>
      </c>
      <c r="D13" s="703">
        <v>10</v>
      </c>
      <c r="E13" s="703">
        <v>20</v>
      </c>
      <c r="F13" s="703">
        <f>IF(F$3&gt;$B$1,IF(F$3+160&lt;=359,F$3+160,F$3+160-359),IF(F$3+200&lt;=359,F$3+200,F$3+200-359))</f>
        <v>219</v>
      </c>
      <c r="G13" s="703">
        <f t="shared" si="43"/>
        <v>45</v>
      </c>
      <c r="H13" s="703">
        <f>IF(H$3+$E13&lt;=100,H$3+$E13,H$3-$E13)</f>
        <v>86</v>
      </c>
      <c r="I13" s="832">
        <f t="shared" si="18"/>
        <v>156</v>
      </c>
      <c r="J13" s="832">
        <f t="shared" si="19"/>
        <v>115</v>
      </c>
      <c r="K13" s="832">
        <f t="shared" si="20"/>
        <v>219</v>
      </c>
      <c r="L13" s="703"/>
      <c r="M13" s="770">
        <f>IF(M$3&gt;$B$1,IF(M$3+160&lt;=359,M$3+160,M$3+160-359),IF(M$3+200&lt;=359,M$3+200,M$3+200-359))</f>
        <v>192.71</v>
      </c>
      <c r="N13" s="770">
        <f t="shared" si="44"/>
        <v>51.667000000000002</v>
      </c>
      <c r="O13" s="770">
        <f>IF(O$3+$E13&lt;=100,O$3+$E13,O$3-$E13)</f>
        <v>90.587999999999994</v>
      </c>
      <c r="P13" s="833">
        <f t="shared" si="21"/>
        <v>137</v>
      </c>
      <c r="Q13" s="833">
        <f t="shared" si="22"/>
        <v>132</v>
      </c>
      <c r="R13" s="833">
        <f t="shared" si="23"/>
        <v>231</v>
      </c>
      <c r="S13" s="703"/>
      <c r="T13" s="770">
        <f>IF(T$3&gt;$B$1,IF(T$3+160&lt;=359,T$3+160,T$3+160-359),IF(T$3+200&lt;=359,T$3+200,T$3+200-359))</f>
        <v>189.03225806451613</v>
      </c>
      <c r="U13" s="770">
        <f t="shared" si="45"/>
        <v>40.200000000000003</v>
      </c>
      <c r="V13" s="770">
        <f>IF(V$3+$E13&lt;=100,V$3+$E13,V$3-$E13)</f>
        <v>60.400000000000006</v>
      </c>
      <c r="W13" s="834">
        <f t="shared" si="24"/>
        <v>134</v>
      </c>
      <c r="X13" s="834">
        <f t="shared" si="25"/>
        <v>103</v>
      </c>
      <c r="Y13" s="834">
        <f t="shared" si="26"/>
        <v>154</v>
      </c>
      <c r="Z13" s="703"/>
      <c r="AA13" s="770">
        <f>IF(AA$3&gt;$B$1,IF(AA$3+160&lt;=359,AA$3+160,AA$3+160-359),IF(AA$3+200&lt;=359,AA$3+200,AA$3+200-359))</f>
        <v>221.05263157894737</v>
      </c>
      <c r="AB13" s="770">
        <f t="shared" si="46"/>
        <v>41.3</v>
      </c>
      <c r="AC13" s="770">
        <f>IF(AC$3+$E13&lt;=100,AC$3+$E13,AC$3-$E13)</f>
        <v>91.399999999999991</v>
      </c>
      <c r="AD13" s="835">
        <f t="shared" si="27"/>
        <v>157</v>
      </c>
      <c r="AE13" s="835">
        <f t="shared" si="28"/>
        <v>105</v>
      </c>
      <c r="AF13" s="835">
        <f t="shared" si="29"/>
        <v>233</v>
      </c>
      <c r="AG13" s="703"/>
      <c r="AH13" s="770">
        <f>IF(AH$3&gt;$B$1,IF(AH$3+160&lt;=359,AH$3+160,AH$3+160-359),IF(AH$3+200&lt;=359,AH$3+200,AH$3+200-359))</f>
        <v>221.05263157894737</v>
      </c>
      <c r="AI13" s="770">
        <f t="shared" si="47"/>
        <v>37.400000000000006</v>
      </c>
      <c r="AJ13" s="770">
        <f>IF(AJ$3+$E13&lt;=100,AJ$3+$E13,AJ$3-$E13)</f>
        <v>61.599999999999994</v>
      </c>
      <c r="AK13" s="836">
        <f t="shared" si="30"/>
        <v>157</v>
      </c>
      <c r="AL13" s="836">
        <f t="shared" si="31"/>
        <v>95</v>
      </c>
      <c r="AM13" s="836">
        <f t="shared" si="32"/>
        <v>157</v>
      </c>
      <c r="AN13" s="703"/>
      <c r="AO13" s="770">
        <f>IF(AO$3&gt;$B$1,IF(AO$3+160&lt;=359,AO$3+160,AO$3+160-359),IF(AO$3+200&lt;=359,AO$3+200,AO$3+200-359))</f>
        <v>188.52459016393442</v>
      </c>
      <c r="AP13" s="770">
        <f t="shared" si="48"/>
        <v>44.1</v>
      </c>
      <c r="AQ13" s="770">
        <f>IF(AQ$3+$E13&lt;=100,AQ$3+$E13,AQ$3-$E13)</f>
        <v>90.199999999999989</v>
      </c>
      <c r="AR13" s="837">
        <f t="shared" si="33"/>
        <v>134</v>
      </c>
      <c r="AS13" s="837">
        <f t="shared" si="34"/>
        <v>112</v>
      </c>
      <c r="AT13" s="838">
        <f t="shared" si="35"/>
        <v>230</v>
      </c>
      <c r="BE13" s="719"/>
      <c r="BF13" s="719"/>
      <c r="BG13" s="719"/>
      <c r="BH13" s="719"/>
      <c r="BI13" s="719"/>
      <c r="BJ13" s="719"/>
      <c r="BK13" s="719"/>
      <c r="BL13" s="719"/>
      <c r="BM13" s="719"/>
      <c r="BN13" s="719"/>
      <c r="BO13" s="719"/>
      <c r="BP13" s="719"/>
    </row>
    <row r="15" spans="1:68" ht="16.2" thickBot="1" x14ac:dyDescent="0.45">
      <c r="E15" s="1246" t="s">
        <v>360</v>
      </c>
      <c r="F15" s="1246"/>
      <c r="G15" s="1246"/>
      <c r="H15" s="678" t="s">
        <v>252</v>
      </c>
      <c r="I15" s="678" t="s">
        <v>253</v>
      </c>
      <c r="J15" s="678" t="s">
        <v>254</v>
      </c>
      <c r="K15" s="678" t="s">
        <v>252</v>
      </c>
      <c r="L15" s="678" t="s">
        <v>253</v>
      </c>
      <c r="M15" s="678" t="s">
        <v>357</v>
      </c>
      <c r="O15" s="679"/>
      <c r="P15" s="679"/>
      <c r="Q15" s="679"/>
      <c r="R15" s="1246" t="s">
        <v>360</v>
      </c>
      <c r="S15" s="1246"/>
      <c r="T15" s="1246"/>
      <c r="U15" s="679" t="s">
        <v>252</v>
      </c>
      <c r="V15" s="679" t="s">
        <v>253</v>
      </c>
      <c r="W15" s="679" t="s">
        <v>254</v>
      </c>
      <c r="X15" s="679" t="s">
        <v>252</v>
      </c>
      <c r="Y15" s="679" t="s">
        <v>253</v>
      </c>
      <c r="Z15" s="679" t="s">
        <v>357</v>
      </c>
      <c r="AB15" s="679"/>
      <c r="AC15" s="679"/>
      <c r="AD15" s="679"/>
      <c r="AE15" s="1246" t="s">
        <v>360</v>
      </c>
      <c r="AF15" s="1246"/>
      <c r="AG15" s="1246"/>
      <c r="AH15" s="679" t="s">
        <v>252</v>
      </c>
      <c r="AI15" s="679" t="s">
        <v>253</v>
      </c>
      <c r="AJ15" s="679" t="s">
        <v>254</v>
      </c>
      <c r="AK15" s="679" t="s">
        <v>252</v>
      </c>
      <c r="AL15" s="679" t="s">
        <v>253</v>
      </c>
      <c r="AM15" s="679" t="s">
        <v>357</v>
      </c>
      <c r="AO15" s="703"/>
      <c r="AP15" s="703"/>
      <c r="AQ15" s="703"/>
      <c r="AR15" s="1263" t="s">
        <v>360</v>
      </c>
      <c r="AS15" s="1263"/>
      <c r="AT15" s="1263"/>
      <c r="AU15" s="1263"/>
      <c r="AV15" s="1263"/>
      <c r="AW15" s="1263"/>
      <c r="AX15" s="1263"/>
      <c r="AY15" s="703" t="s">
        <v>252</v>
      </c>
      <c r="AZ15" s="703" t="s">
        <v>253</v>
      </c>
      <c r="BA15" s="703" t="s">
        <v>254</v>
      </c>
      <c r="BB15" s="703" t="s">
        <v>252</v>
      </c>
      <c r="BC15" s="703" t="s">
        <v>253</v>
      </c>
      <c r="BD15" s="703" t="s">
        <v>357</v>
      </c>
    </row>
    <row r="16" spans="1:68" x14ac:dyDescent="0.4">
      <c r="B16" s="1247" t="s">
        <v>272</v>
      </c>
      <c r="C16" s="1257" t="s">
        <v>359</v>
      </c>
      <c r="D16" s="760" t="s">
        <v>361</v>
      </c>
      <c r="E16" s="839"/>
      <c r="F16" s="839"/>
      <c r="G16" s="839"/>
      <c r="H16" s="761">
        <v>29</v>
      </c>
      <c r="I16" s="761">
        <v>30</v>
      </c>
      <c r="J16" s="761">
        <v>80</v>
      </c>
      <c r="K16" s="762">
        <f t="shared" ref="K16" si="58">ROUND(H16/359*255,0)</f>
        <v>21</v>
      </c>
      <c r="L16" s="762">
        <f t="shared" ref="L16" si="59">ROUND(I16/100*255,0)</f>
        <v>77</v>
      </c>
      <c r="M16" s="763">
        <f t="shared" ref="M16" si="60">ROUND(J16/100*255,0)</f>
        <v>204</v>
      </c>
      <c r="O16" s="1247" t="s">
        <v>272</v>
      </c>
      <c r="P16" s="1257" t="s">
        <v>359</v>
      </c>
      <c r="Q16" s="760" t="s">
        <v>361</v>
      </c>
      <c r="R16" s="839"/>
      <c r="S16" s="839"/>
      <c r="T16" s="839"/>
      <c r="U16" s="761">
        <v>29</v>
      </c>
      <c r="V16" s="761">
        <v>30</v>
      </c>
      <c r="W16" s="761">
        <v>80</v>
      </c>
      <c r="X16" s="762">
        <f t="shared" ref="X16:X43" si="61">ROUND(U16/359*255,0)</f>
        <v>21</v>
      </c>
      <c r="Y16" s="762">
        <f t="shared" ref="Y16:Y43" si="62">ROUND(V16/100*255,0)</f>
        <v>77</v>
      </c>
      <c r="Z16" s="763">
        <f t="shared" ref="Z16:Z43" si="63">ROUND(W16/100*255,0)</f>
        <v>204</v>
      </c>
      <c r="AB16" s="1247" t="s">
        <v>272</v>
      </c>
      <c r="AC16" s="1257" t="s">
        <v>359</v>
      </c>
      <c r="AD16" s="760" t="s">
        <v>361</v>
      </c>
      <c r="AE16" s="839"/>
      <c r="AF16" s="839"/>
      <c r="AG16" s="839"/>
      <c r="AH16" s="761">
        <v>29</v>
      </c>
      <c r="AI16" s="761">
        <v>30</v>
      </c>
      <c r="AJ16" s="761">
        <v>80</v>
      </c>
      <c r="AK16" s="762">
        <f t="shared" ref="AK16:AK43" si="64">ROUND(AH16/359*255,0)</f>
        <v>21</v>
      </c>
      <c r="AL16" s="762">
        <f t="shared" ref="AL16:AL43" si="65">ROUND(AI16/100*255,0)</f>
        <v>77</v>
      </c>
      <c r="AM16" s="763">
        <f t="shared" ref="AM16:AM43" si="66">ROUND(AJ16/100*255,0)</f>
        <v>204</v>
      </c>
      <c r="AO16" s="1247" t="s">
        <v>272</v>
      </c>
      <c r="AP16" s="1250" t="s">
        <v>359</v>
      </c>
      <c r="AQ16" s="760" t="s">
        <v>364</v>
      </c>
      <c r="AR16" s="839"/>
      <c r="AS16" s="883"/>
      <c r="AT16" s="761"/>
      <c r="AU16" s="884"/>
      <c r="AV16" s="883"/>
      <c r="AW16" s="761"/>
      <c r="AX16" s="884"/>
      <c r="AY16" s="761">
        <v>29</v>
      </c>
      <c r="AZ16" s="761">
        <v>30</v>
      </c>
      <c r="BA16" s="761">
        <v>80</v>
      </c>
      <c r="BB16" s="762">
        <f t="shared" ref="BB16:BB43" si="67">ROUND(AY16/359*255,0)</f>
        <v>21</v>
      </c>
      <c r="BC16" s="762">
        <f t="shared" ref="BC16:BC43" si="68">ROUND(AZ16/100*255,0)</f>
        <v>77</v>
      </c>
      <c r="BD16" s="763">
        <f t="shared" ref="BD16:BD43" si="69">ROUND(BA16/100*255,0)</f>
        <v>204</v>
      </c>
    </row>
    <row r="17" spans="2:56" x14ac:dyDescent="0.4">
      <c r="B17" s="1248"/>
      <c r="C17" s="1258"/>
      <c r="D17" s="722" t="s">
        <v>350</v>
      </c>
      <c r="E17" s="840">
        <v>175</v>
      </c>
      <c r="F17" s="840">
        <v>20</v>
      </c>
      <c r="G17" s="840">
        <v>10</v>
      </c>
      <c r="H17" s="723">
        <f t="shared" ref="H17:H22" si="70">IF(H$16+E17&lt;=359,H$16+E17,H$16+E17-359)</f>
        <v>204</v>
      </c>
      <c r="I17" s="723">
        <f t="shared" ref="I17:J22" si="71">IF(I$16+F17&lt;=100,I$16+F17,I$16-F17)</f>
        <v>50</v>
      </c>
      <c r="J17" s="723">
        <f t="shared" si="71"/>
        <v>90</v>
      </c>
      <c r="K17" s="728">
        <f t="shared" ref="K17:K43" si="72">ROUND(H17/359*255,0)</f>
        <v>145</v>
      </c>
      <c r="L17" s="728">
        <f t="shared" ref="L17:L43" si="73">ROUND(I17/100*255,0)</f>
        <v>128</v>
      </c>
      <c r="M17" s="729">
        <f t="shared" ref="M17:M43" si="74">ROUND(J17/100*255,0)</f>
        <v>230</v>
      </c>
      <c r="O17" s="1248"/>
      <c r="P17" s="1258"/>
      <c r="Q17" s="722" t="s">
        <v>350</v>
      </c>
      <c r="R17" s="840">
        <v>175</v>
      </c>
      <c r="S17" s="840">
        <v>20</v>
      </c>
      <c r="T17" s="840">
        <v>-10</v>
      </c>
      <c r="U17" s="723">
        <f t="shared" ref="U17:U22" si="75">IF(U$16+R17&lt;=359,U$16+R17,U$16+R17-359)</f>
        <v>204</v>
      </c>
      <c r="V17" s="723">
        <f t="shared" ref="V17:V22" si="76">IF(V$16+S17&lt;=100,V$16+S17,V$16-S17)</f>
        <v>50</v>
      </c>
      <c r="W17" s="723">
        <f t="shared" ref="W17:W22" si="77">IF(W$16+T17&lt;=100,W$16+T17,W$16-T17)</f>
        <v>70</v>
      </c>
      <c r="X17" s="845">
        <f t="shared" si="61"/>
        <v>145</v>
      </c>
      <c r="Y17" s="845">
        <f t="shared" si="62"/>
        <v>128</v>
      </c>
      <c r="Z17" s="846">
        <f t="shared" si="63"/>
        <v>179</v>
      </c>
      <c r="AB17" s="1248"/>
      <c r="AC17" s="1258"/>
      <c r="AD17" s="722" t="s">
        <v>350</v>
      </c>
      <c r="AE17" s="840">
        <v>175</v>
      </c>
      <c r="AF17" s="840">
        <v>20</v>
      </c>
      <c r="AG17" s="840">
        <v>-30</v>
      </c>
      <c r="AH17" s="723">
        <f t="shared" ref="AH17:AH22" si="78">IF(AH$16+AE17&lt;=359,AH$16+AE17,AH$16+AE17-359)</f>
        <v>204</v>
      </c>
      <c r="AI17" s="723">
        <f t="shared" ref="AI17:AI22" si="79">IF(AI$16+AF17&lt;=100,AI$16+AF17,AI$16-AF17)</f>
        <v>50</v>
      </c>
      <c r="AJ17" s="723">
        <f t="shared" ref="AJ17:AJ22" si="80">IF(AJ$16+AG17&lt;=100,AJ$16+AG17,AJ$16-AG17)</f>
        <v>50</v>
      </c>
      <c r="AK17" s="895">
        <f t="shared" si="64"/>
        <v>145</v>
      </c>
      <c r="AL17" s="895">
        <f t="shared" si="65"/>
        <v>128</v>
      </c>
      <c r="AM17" s="896">
        <f t="shared" si="66"/>
        <v>128</v>
      </c>
      <c r="AO17" s="1248"/>
      <c r="AP17" s="1251"/>
      <c r="AQ17" s="722" t="s">
        <v>350</v>
      </c>
      <c r="AR17" s="840">
        <v>175</v>
      </c>
      <c r="AS17" s="885">
        <v>20</v>
      </c>
      <c r="AT17" s="724">
        <v>20</v>
      </c>
      <c r="AU17" s="886">
        <f>AS17+AT17</f>
        <v>40</v>
      </c>
      <c r="AV17" s="885">
        <v>-10</v>
      </c>
      <c r="AW17" s="724">
        <v>-30</v>
      </c>
      <c r="AX17" s="886">
        <f>AV17+AW17</f>
        <v>-40</v>
      </c>
      <c r="AY17" s="724">
        <f t="shared" ref="AY17:AY22" si="81">IF(AY$16+AR17&lt;=359,AY$16+AR17,AY$16+AR17-359)</f>
        <v>204</v>
      </c>
      <c r="AZ17" s="724">
        <f t="shared" ref="AZ17:AZ22" si="82">IF(AZ$16+AU17&lt;=100,AZ$16+AU17,AZ$16-AU17)</f>
        <v>70</v>
      </c>
      <c r="BA17" s="724">
        <f>IF(BA$16+AX17&gt;=10,BA$16+AX17,BA$16-AX17)</f>
        <v>40</v>
      </c>
      <c r="BB17" s="903">
        <f t="shared" si="67"/>
        <v>145</v>
      </c>
      <c r="BC17" s="903">
        <f t="shared" si="68"/>
        <v>179</v>
      </c>
      <c r="BD17" s="904">
        <f t="shared" si="69"/>
        <v>102</v>
      </c>
    </row>
    <row r="18" spans="2:56" ht="15.6" customHeight="1" x14ac:dyDescent="0.4">
      <c r="B18" s="1248"/>
      <c r="C18" s="1258"/>
      <c r="D18" s="1253" t="s">
        <v>362</v>
      </c>
      <c r="E18" s="841">
        <v>30</v>
      </c>
      <c r="F18" s="841">
        <f>F17</f>
        <v>20</v>
      </c>
      <c r="G18" s="841">
        <f>G17</f>
        <v>10</v>
      </c>
      <c r="H18" s="720">
        <f t="shared" si="70"/>
        <v>59</v>
      </c>
      <c r="I18" s="720">
        <f t="shared" si="71"/>
        <v>50</v>
      </c>
      <c r="J18" s="720">
        <f t="shared" si="71"/>
        <v>90</v>
      </c>
      <c r="K18" s="730">
        <f t="shared" si="72"/>
        <v>42</v>
      </c>
      <c r="L18" s="730">
        <f t="shared" si="73"/>
        <v>128</v>
      </c>
      <c r="M18" s="731">
        <f t="shared" si="74"/>
        <v>230</v>
      </c>
      <c r="O18" s="1248"/>
      <c r="P18" s="1258"/>
      <c r="Q18" s="1253" t="s">
        <v>362</v>
      </c>
      <c r="R18" s="841">
        <v>30</v>
      </c>
      <c r="S18" s="841">
        <f>S17</f>
        <v>20</v>
      </c>
      <c r="T18" s="841">
        <f>T17</f>
        <v>-10</v>
      </c>
      <c r="U18" s="720">
        <f t="shared" si="75"/>
        <v>59</v>
      </c>
      <c r="V18" s="720">
        <f t="shared" si="76"/>
        <v>50</v>
      </c>
      <c r="W18" s="720">
        <f t="shared" si="77"/>
        <v>70</v>
      </c>
      <c r="X18" s="847">
        <f t="shared" si="61"/>
        <v>42</v>
      </c>
      <c r="Y18" s="847">
        <f t="shared" si="62"/>
        <v>128</v>
      </c>
      <c r="Z18" s="848">
        <f t="shared" si="63"/>
        <v>179</v>
      </c>
      <c r="AB18" s="1248"/>
      <c r="AC18" s="1258"/>
      <c r="AD18" s="1253" t="s">
        <v>362</v>
      </c>
      <c r="AE18" s="841">
        <v>30</v>
      </c>
      <c r="AF18" s="841">
        <v>-10</v>
      </c>
      <c r="AG18" s="841">
        <v>5</v>
      </c>
      <c r="AH18" s="720">
        <f t="shared" si="78"/>
        <v>59</v>
      </c>
      <c r="AI18" s="720">
        <f t="shared" si="79"/>
        <v>20</v>
      </c>
      <c r="AJ18" s="720">
        <f t="shared" si="80"/>
        <v>85</v>
      </c>
      <c r="AK18" s="897">
        <f t="shared" si="64"/>
        <v>42</v>
      </c>
      <c r="AL18" s="897">
        <f t="shared" si="65"/>
        <v>51</v>
      </c>
      <c r="AM18" s="898">
        <f t="shared" si="66"/>
        <v>217</v>
      </c>
      <c r="AO18" s="1248"/>
      <c r="AP18" s="1251"/>
      <c r="AQ18" s="1253" t="s">
        <v>362</v>
      </c>
      <c r="AR18" s="841">
        <v>30</v>
      </c>
      <c r="AS18" s="887">
        <f>AS17</f>
        <v>20</v>
      </c>
      <c r="AT18" s="726">
        <v>-10</v>
      </c>
      <c r="AU18" s="888">
        <f t="shared" ref="AU18:AU22" si="83">AS18+AT18</f>
        <v>10</v>
      </c>
      <c r="AV18" s="887">
        <f>AV17</f>
        <v>-10</v>
      </c>
      <c r="AW18" s="726">
        <v>5</v>
      </c>
      <c r="AX18" s="888">
        <f t="shared" ref="AX18:AX22" si="84">AV18+AW18</f>
        <v>-5</v>
      </c>
      <c r="AY18" s="726">
        <f t="shared" si="81"/>
        <v>59</v>
      </c>
      <c r="AZ18" s="726">
        <f t="shared" si="82"/>
        <v>40</v>
      </c>
      <c r="BA18" s="726">
        <f t="shared" ref="BA18:BA22" si="85">IF(BA$16+AX18&gt;=10,BA$16+AX18,BA$16-AX18)</f>
        <v>75</v>
      </c>
      <c r="BB18" s="905">
        <f t="shared" si="67"/>
        <v>42</v>
      </c>
      <c r="BC18" s="905">
        <f t="shared" si="68"/>
        <v>102</v>
      </c>
      <c r="BD18" s="906">
        <f t="shared" si="69"/>
        <v>191</v>
      </c>
    </row>
    <row r="19" spans="2:56" x14ac:dyDescent="0.4">
      <c r="B19" s="1248"/>
      <c r="C19" s="1258"/>
      <c r="D19" s="1254"/>
      <c r="E19" s="842">
        <v>330</v>
      </c>
      <c r="F19" s="842">
        <f t="shared" ref="F19:F22" si="86">F18</f>
        <v>20</v>
      </c>
      <c r="G19" s="842">
        <f t="shared" ref="G19:G22" si="87">G18</f>
        <v>10</v>
      </c>
      <c r="H19" s="721">
        <f t="shared" si="70"/>
        <v>359</v>
      </c>
      <c r="I19" s="721">
        <f t="shared" si="71"/>
        <v>50</v>
      </c>
      <c r="J19" s="721">
        <f t="shared" si="71"/>
        <v>90</v>
      </c>
      <c r="K19" s="732">
        <f t="shared" si="72"/>
        <v>255</v>
      </c>
      <c r="L19" s="732">
        <f t="shared" si="73"/>
        <v>128</v>
      </c>
      <c r="M19" s="733">
        <f t="shared" si="74"/>
        <v>230</v>
      </c>
      <c r="O19" s="1248"/>
      <c r="P19" s="1258"/>
      <c r="Q19" s="1254"/>
      <c r="R19" s="842">
        <v>330</v>
      </c>
      <c r="S19" s="842">
        <f t="shared" ref="S19:S22" si="88">S18</f>
        <v>20</v>
      </c>
      <c r="T19" s="842">
        <f t="shared" ref="T19:T22" si="89">T18</f>
        <v>-10</v>
      </c>
      <c r="U19" s="721">
        <f t="shared" si="75"/>
        <v>359</v>
      </c>
      <c r="V19" s="721">
        <f t="shared" si="76"/>
        <v>50</v>
      </c>
      <c r="W19" s="721">
        <f t="shared" si="77"/>
        <v>70</v>
      </c>
      <c r="X19" s="849">
        <f t="shared" si="61"/>
        <v>255</v>
      </c>
      <c r="Y19" s="849">
        <f t="shared" si="62"/>
        <v>128</v>
      </c>
      <c r="Z19" s="850">
        <f t="shared" si="63"/>
        <v>179</v>
      </c>
      <c r="AB19" s="1248"/>
      <c r="AC19" s="1258"/>
      <c r="AD19" s="1254"/>
      <c r="AE19" s="842">
        <v>330</v>
      </c>
      <c r="AF19" s="842">
        <v>10</v>
      </c>
      <c r="AG19" s="842">
        <v>-20</v>
      </c>
      <c r="AH19" s="721">
        <f t="shared" si="78"/>
        <v>359</v>
      </c>
      <c r="AI19" s="721">
        <f t="shared" si="79"/>
        <v>40</v>
      </c>
      <c r="AJ19" s="721">
        <f t="shared" si="80"/>
        <v>60</v>
      </c>
      <c r="AK19" s="899">
        <f t="shared" si="64"/>
        <v>255</v>
      </c>
      <c r="AL19" s="899">
        <f t="shared" si="65"/>
        <v>102</v>
      </c>
      <c r="AM19" s="900">
        <f t="shared" si="66"/>
        <v>153</v>
      </c>
      <c r="AO19" s="1248"/>
      <c r="AP19" s="1251"/>
      <c r="AQ19" s="1264"/>
      <c r="AR19" s="842">
        <v>330</v>
      </c>
      <c r="AS19" s="889">
        <f t="shared" ref="AS19:AS22" si="90">AS18</f>
        <v>20</v>
      </c>
      <c r="AT19" s="727">
        <v>10</v>
      </c>
      <c r="AU19" s="890">
        <f t="shared" si="83"/>
        <v>30</v>
      </c>
      <c r="AV19" s="889">
        <f t="shared" ref="AV19:AV22" si="91">AV18</f>
        <v>-10</v>
      </c>
      <c r="AW19" s="727">
        <v>-20</v>
      </c>
      <c r="AX19" s="890">
        <f t="shared" si="84"/>
        <v>-30</v>
      </c>
      <c r="AY19" s="727">
        <f t="shared" si="81"/>
        <v>359</v>
      </c>
      <c r="AZ19" s="727">
        <f t="shared" si="82"/>
        <v>60</v>
      </c>
      <c r="BA19" s="727">
        <f t="shared" si="85"/>
        <v>50</v>
      </c>
      <c r="BB19" s="907">
        <f t="shared" si="67"/>
        <v>255</v>
      </c>
      <c r="BC19" s="907">
        <f t="shared" si="68"/>
        <v>153</v>
      </c>
      <c r="BD19" s="908">
        <f t="shared" si="69"/>
        <v>128</v>
      </c>
    </row>
    <row r="20" spans="2:56" ht="15.6" customHeight="1" x14ac:dyDescent="0.4">
      <c r="B20" s="1248"/>
      <c r="C20" s="1258"/>
      <c r="D20" s="1253" t="s">
        <v>363</v>
      </c>
      <c r="E20" s="841">
        <v>60</v>
      </c>
      <c r="F20" s="841">
        <f t="shared" si="86"/>
        <v>20</v>
      </c>
      <c r="G20" s="841">
        <f t="shared" si="87"/>
        <v>10</v>
      </c>
      <c r="H20" s="720">
        <f t="shared" si="70"/>
        <v>89</v>
      </c>
      <c r="I20" s="720">
        <f t="shared" si="71"/>
        <v>50</v>
      </c>
      <c r="J20" s="720">
        <f t="shared" si="71"/>
        <v>90</v>
      </c>
      <c r="K20" s="734">
        <f t="shared" si="72"/>
        <v>63</v>
      </c>
      <c r="L20" s="734">
        <f t="shared" si="73"/>
        <v>128</v>
      </c>
      <c r="M20" s="735">
        <f t="shared" si="74"/>
        <v>230</v>
      </c>
      <c r="O20" s="1248"/>
      <c r="P20" s="1258"/>
      <c r="Q20" s="1253" t="s">
        <v>363</v>
      </c>
      <c r="R20" s="841">
        <v>60</v>
      </c>
      <c r="S20" s="841">
        <f t="shared" si="88"/>
        <v>20</v>
      </c>
      <c r="T20" s="841">
        <f t="shared" si="89"/>
        <v>-10</v>
      </c>
      <c r="U20" s="720">
        <f t="shared" si="75"/>
        <v>89</v>
      </c>
      <c r="V20" s="720">
        <f t="shared" si="76"/>
        <v>50</v>
      </c>
      <c r="W20" s="720">
        <f t="shared" si="77"/>
        <v>70</v>
      </c>
      <c r="X20" s="851">
        <f t="shared" si="61"/>
        <v>63</v>
      </c>
      <c r="Y20" s="851">
        <f t="shared" si="62"/>
        <v>128</v>
      </c>
      <c r="Z20" s="852">
        <f t="shared" si="63"/>
        <v>179</v>
      </c>
      <c r="AB20" s="1248"/>
      <c r="AC20" s="1258"/>
      <c r="AD20" s="1253" t="s">
        <v>363</v>
      </c>
      <c r="AE20" s="841">
        <v>60</v>
      </c>
      <c r="AF20" s="841">
        <v>30</v>
      </c>
      <c r="AG20" s="841">
        <v>-30</v>
      </c>
      <c r="AH20" s="720">
        <f t="shared" si="78"/>
        <v>89</v>
      </c>
      <c r="AI20" s="720">
        <f t="shared" si="79"/>
        <v>60</v>
      </c>
      <c r="AJ20" s="720">
        <f t="shared" si="80"/>
        <v>50</v>
      </c>
      <c r="AK20" s="901">
        <f t="shared" si="64"/>
        <v>63</v>
      </c>
      <c r="AL20" s="901">
        <f t="shared" si="65"/>
        <v>153</v>
      </c>
      <c r="AM20" s="902">
        <f t="shared" si="66"/>
        <v>128</v>
      </c>
      <c r="AO20" s="1248"/>
      <c r="AP20" s="1251"/>
      <c r="AQ20" s="1253" t="s">
        <v>363</v>
      </c>
      <c r="AR20" s="841">
        <v>50</v>
      </c>
      <c r="AS20" s="887">
        <f t="shared" si="90"/>
        <v>20</v>
      </c>
      <c r="AT20" s="726">
        <v>30</v>
      </c>
      <c r="AU20" s="888">
        <f t="shared" si="83"/>
        <v>50</v>
      </c>
      <c r="AV20" s="887">
        <f t="shared" si="91"/>
        <v>-10</v>
      </c>
      <c r="AW20" s="726">
        <v>-30</v>
      </c>
      <c r="AX20" s="888">
        <f t="shared" si="84"/>
        <v>-40</v>
      </c>
      <c r="AY20" s="726">
        <f t="shared" si="81"/>
        <v>79</v>
      </c>
      <c r="AZ20" s="726">
        <f t="shared" si="82"/>
        <v>80</v>
      </c>
      <c r="BA20" s="726">
        <f t="shared" si="85"/>
        <v>40</v>
      </c>
      <c r="BB20" s="960">
        <f t="shared" si="67"/>
        <v>56</v>
      </c>
      <c r="BC20" s="960">
        <f t="shared" si="68"/>
        <v>204</v>
      </c>
      <c r="BD20" s="968">
        <f t="shared" si="69"/>
        <v>102</v>
      </c>
    </row>
    <row r="21" spans="2:56" x14ac:dyDescent="0.4">
      <c r="B21" s="1248"/>
      <c r="C21" s="1258"/>
      <c r="D21" s="1255"/>
      <c r="E21" s="843">
        <v>180</v>
      </c>
      <c r="F21" s="843">
        <f t="shared" si="86"/>
        <v>20</v>
      </c>
      <c r="G21" s="843">
        <f t="shared" si="87"/>
        <v>10</v>
      </c>
      <c r="H21" s="699">
        <f t="shared" si="70"/>
        <v>209</v>
      </c>
      <c r="I21" s="699">
        <f t="shared" si="71"/>
        <v>50</v>
      </c>
      <c r="J21" s="699">
        <f t="shared" si="71"/>
        <v>90</v>
      </c>
      <c r="K21" s="700">
        <f t="shared" si="72"/>
        <v>148</v>
      </c>
      <c r="L21" s="700">
        <f t="shared" si="73"/>
        <v>128</v>
      </c>
      <c r="M21" s="701">
        <f t="shared" si="74"/>
        <v>230</v>
      </c>
      <c r="O21" s="1248"/>
      <c r="P21" s="1258"/>
      <c r="Q21" s="1255"/>
      <c r="R21" s="843">
        <v>180</v>
      </c>
      <c r="S21" s="843">
        <f t="shared" si="88"/>
        <v>20</v>
      </c>
      <c r="T21" s="843">
        <f t="shared" si="89"/>
        <v>-10</v>
      </c>
      <c r="U21" s="699">
        <f t="shared" si="75"/>
        <v>209</v>
      </c>
      <c r="V21" s="699">
        <f t="shared" si="76"/>
        <v>50</v>
      </c>
      <c r="W21" s="699">
        <f t="shared" si="77"/>
        <v>70</v>
      </c>
      <c r="X21" s="853">
        <f t="shared" si="61"/>
        <v>148</v>
      </c>
      <c r="Y21" s="853">
        <f t="shared" si="62"/>
        <v>128</v>
      </c>
      <c r="Z21" s="854">
        <f t="shared" si="63"/>
        <v>179</v>
      </c>
      <c r="AB21" s="1248"/>
      <c r="AC21" s="1258"/>
      <c r="AD21" s="1255"/>
      <c r="AE21" s="843">
        <v>180</v>
      </c>
      <c r="AF21" s="843">
        <v>25</v>
      </c>
      <c r="AG21" s="843">
        <v>5</v>
      </c>
      <c r="AH21" s="699">
        <f t="shared" si="78"/>
        <v>209</v>
      </c>
      <c r="AI21" s="699">
        <f t="shared" si="79"/>
        <v>55</v>
      </c>
      <c r="AJ21" s="699">
        <f t="shared" si="80"/>
        <v>85</v>
      </c>
      <c r="AK21" s="919">
        <f t="shared" si="64"/>
        <v>148</v>
      </c>
      <c r="AL21" s="919">
        <f t="shared" si="65"/>
        <v>140</v>
      </c>
      <c r="AM21" s="920">
        <f t="shared" si="66"/>
        <v>217</v>
      </c>
      <c r="AO21" s="1248"/>
      <c r="AP21" s="1251"/>
      <c r="AQ21" s="1265"/>
      <c r="AR21" s="843">
        <v>180</v>
      </c>
      <c r="AS21" s="891">
        <f t="shared" si="90"/>
        <v>20</v>
      </c>
      <c r="AT21" s="725">
        <v>25</v>
      </c>
      <c r="AU21" s="892">
        <f t="shared" si="83"/>
        <v>45</v>
      </c>
      <c r="AV21" s="891">
        <f t="shared" si="91"/>
        <v>-10</v>
      </c>
      <c r="AW21" s="725">
        <v>5</v>
      </c>
      <c r="AX21" s="892">
        <f t="shared" si="84"/>
        <v>-5</v>
      </c>
      <c r="AY21" s="725">
        <f t="shared" si="81"/>
        <v>209</v>
      </c>
      <c r="AZ21" s="725">
        <f t="shared" si="82"/>
        <v>75</v>
      </c>
      <c r="BA21" s="725">
        <f t="shared" si="85"/>
        <v>75</v>
      </c>
      <c r="BB21" s="909">
        <f t="shared" si="67"/>
        <v>148</v>
      </c>
      <c r="BC21" s="909">
        <f t="shared" si="68"/>
        <v>191</v>
      </c>
      <c r="BD21" s="910">
        <f t="shared" si="69"/>
        <v>191</v>
      </c>
    </row>
    <row r="22" spans="2:56" ht="16.2" thickBot="1" x14ac:dyDescent="0.45">
      <c r="B22" s="1248"/>
      <c r="C22" s="1259"/>
      <c r="D22" s="1256"/>
      <c r="E22" s="844">
        <v>240</v>
      </c>
      <c r="F22" s="844">
        <f t="shared" si="86"/>
        <v>20</v>
      </c>
      <c r="G22" s="844">
        <f t="shared" si="87"/>
        <v>10</v>
      </c>
      <c r="H22" s="703">
        <f t="shared" si="70"/>
        <v>269</v>
      </c>
      <c r="I22" s="703">
        <f t="shared" si="71"/>
        <v>50</v>
      </c>
      <c r="J22" s="703">
        <f t="shared" si="71"/>
        <v>90</v>
      </c>
      <c r="K22" s="704">
        <f t="shared" si="72"/>
        <v>191</v>
      </c>
      <c r="L22" s="704">
        <f t="shared" si="73"/>
        <v>128</v>
      </c>
      <c r="M22" s="705">
        <f t="shared" si="74"/>
        <v>230</v>
      </c>
      <c r="O22" s="1248"/>
      <c r="P22" s="1259"/>
      <c r="Q22" s="1256"/>
      <c r="R22" s="844">
        <v>240</v>
      </c>
      <c r="S22" s="844">
        <f t="shared" si="88"/>
        <v>20</v>
      </c>
      <c r="T22" s="844">
        <f t="shared" si="89"/>
        <v>-10</v>
      </c>
      <c r="U22" s="703">
        <f t="shared" si="75"/>
        <v>269</v>
      </c>
      <c r="V22" s="703">
        <f t="shared" si="76"/>
        <v>50</v>
      </c>
      <c r="W22" s="703">
        <f t="shared" si="77"/>
        <v>70</v>
      </c>
      <c r="X22" s="855">
        <f t="shared" si="61"/>
        <v>191</v>
      </c>
      <c r="Y22" s="855">
        <f t="shared" si="62"/>
        <v>128</v>
      </c>
      <c r="Z22" s="856">
        <f t="shared" si="63"/>
        <v>179</v>
      </c>
      <c r="AB22" s="1248"/>
      <c r="AC22" s="1259"/>
      <c r="AD22" s="1256"/>
      <c r="AE22" s="844">
        <v>240</v>
      </c>
      <c r="AF22" s="844">
        <f>AF20</f>
        <v>30</v>
      </c>
      <c r="AG22" s="844">
        <f>AG20</f>
        <v>-30</v>
      </c>
      <c r="AH22" s="703">
        <f t="shared" si="78"/>
        <v>269</v>
      </c>
      <c r="AI22" s="703">
        <f t="shared" si="79"/>
        <v>60</v>
      </c>
      <c r="AJ22" s="703">
        <f t="shared" si="80"/>
        <v>50</v>
      </c>
      <c r="AK22" s="921">
        <f t="shared" si="64"/>
        <v>191</v>
      </c>
      <c r="AL22" s="921">
        <f t="shared" si="65"/>
        <v>153</v>
      </c>
      <c r="AM22" s="922">
        <f t="shared" si="66"/>
        <v>128</v>
      </c>
      <c r="AO22" s="1248"/>
      <c r="AP22" s="1252"/>
      <c r="AQ22" s="1266"/>
      <c r="AR22" s="844">
        <f>AR20+180</f>
        <v>230</v>
      </c>
      <c r="AS22" s="893">
        <f t="shared" si="90"/>
        <v>20</v>
      </c>
      <c r="AT22" s="770">
        <f>AT20</f>
        <v>30</v>
      </c>
      <c r="AU22" s="894">
        <f t="shared" si="83"/>
        <v>50</v>
      </c>
      <c r="AV22" s="893">
        <f t="shared" si="91"/>
        <v>-10</v>
      </c>
      <c r="AW22" s="770">
        <f>AW20</f>
        <v>-30</v>
      </c>
      <c r="AX22" s="894">
        <f t="shared" si="84"/>
        <v>-40</v>
      </c>
      <c r="AY22" s="770">
        <f t="shared" si="81"/>
        <v>259</v>
      </c>
      <c r="AZ22" s="770">
        <f t="shared" si="82"/>
        <v>80</v>
      </c>
      <c r="BA22" s="770">
        <f t="shared" si="85"/>
        <v>40</v>
      </c>
      <c r="BB22" s="966">
        <f t="shared" si="67"/>
        <v>184</v>
      </c>
      <c r="BC22" s="966">
        <f t="shared" si="68"/>
        <v>204</v>
      </c>
      <c r="BD22" s="969">
        <f t="shared" si="69"/>
        <v>102</v>
      </c>
    </row>
    <row r="23" spans="2:56" x14ac:dyDescent="0.4">
      <c r="B23" s="1248"/>
      <c r="C23" s="1257" t="s">
        <v>76</v>
      </c>
      <c r="D23" s="760" t="s">
        <v>361</v>
      </c>
      <c r="E23" s="839"/>
      <c r="F23" s="839"/>
      <c r="G23" s="839"/>
      <c r="H23" s="761">
        <v>29</v>
      </c>
      <c r="I23" s="761">
        <v>34</v>
      </c>
      <c r="J23" s="761">
        <v>70</v>
      </c>
      <c r="K23" s="764">
        <f t="shared" si="72"/>
        <v>21</v>
      </c>
      <c r="L23" s="764">
        <f t="shared" si="73"/>
        <v>87</v>
      </c>
      <c r="M23" s="765">
        <f t="shared" si="74"/>
        <v>179</v>
      </c>
      <c r="O23" s="1248"/>
      <c r="P23" s="1257" t="s">
        <v>76</v>
      </c>
      <c r="Q23" s="760" t="s">
        <v>361</v>
      </c>
      <c r="R23" s="839"/>
      <c r="S23" s="839"/>
      <c r="T23" s="839"/>
      <c r="U23" s="761">
        <v>29</v>
      </c>
      <c r="V23" s="761">
        <v>34</v>
      </c>
      <c r="W23" s="761">
        <v>70</v>
      </c>
      <c r="X23" s="764">
        <f t="shared" si="61"/>
        <v>21</v>
      </c>
      <c r="Y23" s="764">
        <f t="shared" si="62"/>
        <v>87</v>
      </c>
      <c r="Z23" s="765">
        <f t="shared" si="63"/>
        <v>179</v>
      </c>
      <c r="AB23" s="1248"/>
      <c r="AC23" s="1257" t="s">
        <v>76</v>
      </c>
      <c r="AD23" s="760" t="s">
        <v>361</v>
      </c>
      <c r="AE23" s="839"/>
      <c r="AF23" s="839"/>
      <c r="AG23" s="839"/>
      <c r="AH23" s="761">
        <v>29</v>
      </c>
      <c r="AI23" s="761">
        <v>34</v>
      </c>
      <c r="AJ23" s="761">
        <v>70</v>
      </c>
      <c r="AK23" s="764">
        <f t="shared" si="64"/>
        <v>21</v>
      </c>
      <c r="AL23" s="764">
        <f t="shared" si="65"/>
        <v>87</v>
      </c>
      <c r="AM23" s="765">
        <f t="shared" si="66"/>
        <v>179</v>
      </c>
      <c r="AO23" s="1248"/>
      <c r="AP23" s="1250" t="s">
        <v>76</v>
      </c>
      <c r="AQ23" s="760" t="s">
        <v>364</v>
      </c>
      <c r="AR23" s="839"/>
      <c r="AS23" s="883"/>
      <c r="AT23" s="761"/>
      <c r="AU23" s="884"/>
      <c r="AV23" s="883"/>
      <c r="AW23" s="761"/>
      <c r="AX23" s="884"/>
      <c r="AY23" s="761">
        <v>29</v>
      </c>
      <c r="AZ23" s="761">
        <v>34</v>
      </c>
      <c r="BA23" s="761">
        <v>70</v>
      </c>
      <c r="BB23" s="764">
        <f t="shared" si="67"/>
        <v>21</v>
      </c>
      <c r="BC23" s="764">
        <f t="shared" si="68"/>
        <v>87</v>
      </c>
      <c r="BD23" s="765">
        <f t="shared" si="69"/>
        <v>179</v>
      </c>
    </row>
    <row r="24" spans="2:56" x14ac:dyDescent="0.4">
      <c r="B24" s="1248"/>
      <c r="C24" s="1258"/>
      <c r="D24" s="722" t="s">
        <v>350</v>
      </c>
      <c r="E24" s="840">
        <v>175</v>
      </c>
      <c r="F24" s="840">
        <v>-20</v>
      </c>
      <c r="G24" s="840">
        <v>-10</v>
      </c>
      <c r="H24" s="723">
        <f>IF(H$23+E24&lt;=359,H$23+E24,H$23+E24-359)</f>
        <v>204</v>
      </c>
      <c r="I24" s="723">
        <f>IF(I$23+F24&gt;=10,I$23+F24,I$23-F24)</f>
        <v>14</v>
      </c>
      <c r="J24" s="723">
        <f>IF(J$23+G24&gt;=10,J$23+G24,J$23-G24)</f>
        <v>60</v>
      </c>
      <c r="K24" s="736">
        <f t="shared" si="72"/>
        <v>145</v>
      </c>
      <c r="L24" s="736">
        <f t="shared" si="73"/>
        <v>36</v>
      </c>
      <c r="M24" s="737">
        <f t="shared" si="74"/>
        <v>153</v>
      </c>
      <c r="O24" s="1248"/>
      <c r="P24" s="1258"/>
      <c r="Q24" s="722" t="s">
        <v>350</v>
      </c>
      <c r="R24" s="840">
        <v>175</v>
      </c>
      <c r="S24" s="840">
        <f>-S17</f>
        <v>-20</v>
      </c>
      <c r="T24" s="840">
        <f>-T17</f>
        <v>10</v>
      </c>
      <c r="U24" s="723">
        <f>IF(U$23+R24&lt;=359,U$23+R24,U$23+R24-359)</f>
        <v>204</v>
      </c>
      <c r="V24" s="723">
        <f>IF(V$23+S24&gt;=10,V$23+S24,V$23-S24)</f>
        <v>14</v>
      </c>
      <c r="W24" s="723">
        <f>IF(W$23+T24&gt;=10,W$23+T24,W$23-T24)</f>
        <v>80</v>
      </c>
      <c r="X24" s="857">
        <f t="shared" si="61"/>
        <v>145</v>
      </c>
      <c r="Y24" s="857">
        <f t="shared" si="62"/>
        <v>36</v>
      </c>
      <c r="Z24" s="858">
        <f t="shared" si="63"/>
        <v>204</v>
      </c>
      <c r="AB24" s="1248"/>
      <c r="AC24" s="1258"/>
      <c r="AD24" s="722" t="s">
        <v>350</v>
      </c>
      <c r="AE24" s="840">
        <v>175</v>
      </c>
      <c r="AF24" s="840">
        <f>AF17</f>
        <v>20</v>
      </c>
      <c r="AG24" s="840">
        <f t="shared" ref="AG24:AG43" si="92">AG17</f>
        <v>-30</v>
      </c>
      <c r="AH24" s="723">
        <f>IF(AH$23+AE24&lt;=359,AH$23+AE24,AH$23+AE24-359)</f>
        <v>204</v>
      </c>
      <c r="AI24" s="723">
        <f>IF(AI$23+AF24&gt;=10,AI$23+AF24,AI$23-AF24)</f>
        <v>54</v>
      </c>
      <c r="AJ24" s="723">
        <f>IF(AJ$23+AG24&gt;=10,AJ$23+AG24,AJ$23-AG24)</f>
        <v>40</v>
      </c>
      <c r="AK24" s="924">
        <f t="shared" si="64"/>
        <v>145</v>
      </c>
      <c r="AL24" s="924">
        <f t="shared" si="65"/>
        <v>138</v>
      </c>
      <c r="AM24" s="925">
        <f t="shared" si="66"/>
        <v>102</v>
      </c>
      <c r="AO24" s="1248"/>
      <c r="AP24" s="1251"/>
      <c r="AQ24" s="722" t="s">
        <v>365</v>
      </c>
      <c r="AR24" s="840">
        <v>175</v>
      </c>
      <c r="AS24" s="885">
        <f>-AS17</f>
        <v>-20</v>
      </c>
      <c r="AT24" s="724">
        <f>AT17</f>
        <v>20</v>
      </c>
      <c r="AU24" s="886">
        <f t="shared" ref="AU24:AU29" si="93">AS24+AT24</f>
        <v>0</v>
      </c>
      <c r="AV24" s="885">
        <f>-AV17</f>
        <v>10</v>
      </c>
      <c r="AW24" s="724">
        <f t="shared" ref="AW24:AW29" si="94">AW17</f>
        <v>-30</v>
      </c>
      <c r="AX24" s="886">
        <f t="shared" ref="AX24:AX29" si="95">AV24+AW24</f>
        <v>-20</v>
      </c>
      <c r="AY24" s="724">
        <f t="shared" ref="AY24:AY29" si="96">IF(AY$23+AR24&lt;=359,AY$23+AR24,AY$23+AR24-359)</f>
        <v>204</v>
      </c>
      <c r="AZ24" s="724">
        <f>IF(AZ$23+AU24&lt;=100,AZ$23+AU24,AZ$23-AU24)</f>
        <v>34</v>
      </c>
      <c r="BA24" s="724">
        <f>IF(BA$23+AX24&gt;=10,BA$23+AX24,BA$23-AX24)</f>
        <v>50</v>
      </c>
      <c r="BB24" s="911">
        <f t="shared" si="67"/>
        <v>145</v>
      </c>
      <c r="BC24" s="911">
        <f t="shared" si="68"/>
        <v>87</v>
      </c>
      <c r="BD24" s="912">
        <f t="shared" si="69"/>
        <v>128</v>
      </c>
    </row>
    <row r="25" spans="2:56" ht="17.399999999999999" customHeight="1" x14ac:dyDescent="0.4">
      <c r="B25" s="1248"/>
      <c r="C25" s="1258"/>
      <c r="D25" s="1253" t="s">
        <v>362</v>
      </c>
      <c r="E25" s="841">
        <v>30</v>
      </c>
      <c r="F25" s="841">
        <f>F24</f>
        <v>-20</v>
      </c>
      <c r="G25" s="841">
        <f>G24</f>
        <v>-10</v>
      </c>
      <c r="H25" s="720">
        <f t="shared" ref="H25:H29" si="97">IF(H$23+E25&lt;=359,H$23+E25,H$23+E25-359)</f>
        <v>59</v>
      </c>
      <c r="I25" s="720">
        <f t="shared" ref="I25:I29" si="98">IF(I$23+F25&gt;=10,I$23+F25,I$23-F25)</f>
        <v>14</v>
      </c>
      <c r="J25" s="720">
        <f t="shared" ref="J25:J29" si="99">IF(J$23+G25&gt;=10,J$23+G25,J$23-G25)</f>
        <v>60</v>
      </c>
      <c r="K25" s="738">
        <f t="shared" si="72"/>
        <v>42</v>
      </c>
      <c r="L25" s="738">
        <f t="shared" si="73"/>
        <v>36</v>
      </c>
      <c r="M25" s="739">
        <f t="shared" si="74"/>
        <v>153</v>
      </c>
      <c r="O25" s="1248"/>
      <c r="P25" s="1258"/>
      <c r="Q25" s="1253" t="s">
        <v>362</v>
      </c>
      <c r="R25" s="841">
        <v>30</v>
      </c>
      <c r="S25" s="841">
        <f>S24</f>
        <v>-20</v>
      </c>
      <c r="T25" s="841">
        <f>T24</f>
        <v>10</v>
      </c>
      <c r="U25" s="720">
        <f t="shared" ref="U25:U29" si="100">IF(U$23+R25&lt;=359,U$23+R25,U$23+R25-359)</f>
        <v>59</v>
      </c>
      <c r="V25" s="720">
        <f t="shared" ref="V25:V26" si="101">IF(V$23+S25&gt;=10,V$23+S25,V$23-S25)</f>
        <v>14</v>
      </c>
      <c r="W25" s="720">
        <f t="shared" ref="W25:W29" si="102">IF(W$23+T25&gt;=10,W$23+T25,W$23-T25)</f>
        <v>80</v>
      </c>
      <c r="X25" s="859">
        <f t="shared" si="61"/>
        <v>42</v>
      </c>
      <c r="Y25" s="859">
        <f t="shared" si="62"/>
        <v>36</v>
      </c>
      <c r="Z25" s="860">
        <f t="shared" si="63"/>
        <v>204</v>
      </c>
      <c r="AB25" s="1248"/>
      <c r="AC25" s="1258"/>
      <c r="AD25" s="1253" t="s">
        <v>362</v>
      </c>
      <c r="AE25" s="841">
        <v>30</v>
      </c>
      <c r="AF25" s="841">
        <f t="shared" ref="AF25:AF29" si="103">AF18</f>
        <v>-10</v>
      </c>
      <c r="AG25" s="841">
        <f t="shared" si="92"/>
        <v>5</v>
      </c>
      <c r="AH25" s="720">
        <f t="shared" ref="AH25:AH29" si="104">IF(AH$23+AE25&lt;=359,AH$23+AE25,AH$23+AE25-359)</f>
        <v>59</v>
      </c>
      <c r="AI25" s="720">
        <f t="shared" ref="AI25:AI26" si="105">IF(AI$23+AF25&gt;=10,AI$23+AF25,AI$23-AF25)</f>
        <v>24</v>
      </c>
      <c r="AJ25" s="720">
        <f t="shared" ref="AJ25:AJ29" si="106">IF(AJ$23+AG25&gt;=10,AJ$23+AG25,AJ$23-AG25)</f>
        <v>75</v>
      </c>
      <c r="AK25" s="926">
        <f t="shared" si="64"/>
        <v>42</v>
      </c>
      <c r="AL25" s="926">
        <f t="shared" si="65"/>
        <v>61</v>
      </c>
      <c r="AM25" s="927">
        <f t="shared" si="66"/>
        <v>191</v>
      </c>
      <c r="AO25" s="1248"/>
      <c r="AP25" s="1251"/>
      <c r="AQ25" s="1253" t="s">
        <v>366</v>
      </c>
      <c r="AR25" s="841">
        <v>30</v>
      </c>
      <c r="AS25" s="887">
        <f>AS24</f>
        <v>-20</v>
      </c>
      <c r="AT25" s="726">
        <f t="shared" ref="AT25:AT29" si="107">AT18</f>
        <v>-10</v>
      </c>
      <c r="AU25" s="888">
        <f t="shared" si="93"/>
        <v>-30</v>
      </c>
      <c r="AV25" s="887">
        <f>AV24</f>
        <v>10</v>
      </c>
      <c r="AW25" s="726">
        <f t="shared" si="94"/>
        <v>5</v>
      </c>
      <c r="AX25" s="888">
        <f t="shared" si="95"/>
        <v>15</v>
      </c>
      <c r="AY25" s="726">
        <f t="shared" si="96"/>
        <v>59</v>
      </c>
      <c r="AZ25" s="726">
        <f>IF(AZ$23+AU25&gt;=10,AZ$23+AU25,AZ$23-AU25)</f>
        <v>64</v>
      </c>
      <c r="BA25" s="726">
        <f>IF(BA$23+AX25&lt;=100,BA$23+AX25,BA$23-AX25)</f>
        <v>85</v>
      </c>
      <c r="BB25" s="913">
        <f t="shared" si="67"/>
        <v>42</v>
      </c>
      <c r="BC25" s="913">
        <f t="shared" si="68"/>
        <v>163</v>
      </c>
      <c r="BD25" s="914">
        <f t="shared" si="69"/>
        <v>217</v>
      </c>
    </row>
    <row r="26" spans="2:56" x14ac:dyDescent="0.4">
      <c r="B26" s="1248"/>
      <c r="C26" s="1258"/>
      <c r="D26" s="1254"/>
      <c r="E26" s="842">
        <v>330</v>
      </c>
      <c r="F26" s="842">
        <f t="shared" ref="F26:F29" si="108">F25</f>
        <v>-20</v>
      </c>
      <c r="G26" s="842">
        <f t="shared" ref="G26:G29" si="109">G25</f>
        <v>-10</v>
      </c>
      <c r="H26" s="721">
        <f t="shared" si="97"/>
        <v>359</v>
      </c>
      <c r="I26" s="721">
        <f t="shared" si="98"/>
        <v>14</v>
      </c>
      <c r="J26" s="721">
        <f t="shared" si="99"/>
        <v>60</v>
      </c>
      <c r="K26" s="740">
        <f t="shared" si="72"/>
        <v>255</v>
      </c>
      <c r="L26" s="740">
        <f t="shared" si="73"/>
        <v>36</v>
      </c>
      <c r="M26" s="741">
        <f t="shared" si="74"/>
        <v>153</v>
      </c>
      <c r="O26" s="1248"/>
      <c r="P26" s="1258"/>
      <c r="Q26" s="1254"/>
      <c r="R26" s="842">
        <v>330</v>
      </c>
      <c r="S26" s="842">
        <f t="shared" ref="S26:S29" si="110">S25</f>
        <v>-20</v>
      </c>
      <c r="T26" s="842">
        <f t="shared" ref="T26:T29" si="111">T25</f>
        <v>10</v>
      </c>
      <c r="U26" s="721">
        <f t="shared" si="100"/>
        <v>359</v>
      </c>
      <c r="V26" s="721">
        <f t="shared" si="101"/>
        <v>14</v>
      </c>
      <c r="W26" s="721">
        <f t="shared" si="102"/>
        <v>80</v>
      </c>
      <c r="X26" s="861">
        <f t="shared" si="61"/>
        <v>255</v>
      </c>
      <c r="Y26" s="861">
        <f t="shared" si="62"/>
        <v>36</v>
      </c>
      <c r="Z26" s="862">
        <f t="shared" si="63"/>
        <v>204</v>
      </c>
      <c r="AB26" s="1248"/>
      <c r="AC26" s="1258"/>
      <c r="AD26" s="1254"/>
      <c r="AE26" s="842">
        <v>330</v>
      </c>
      <c r="AF26" s="842">
        <f t="shared" si="103"/>
        <v>10</v>
      </c>
      <c r="AG26" s="842">
        <f t="shared" si="92"/>
        <v>-20</v>
      </c>
      <c r="AH26" s="721">
        <f t="shared" si="104"/>
        <v>359</v>
      </c>
      <c r="AI26" s="721">
        <f t="shared" si="105"/>
        <v>44</v>
      </c>
      <c r="AJ26" s="721">
        <f t="shared" si="106"/>
        <v>50</v>
      </c>
      <c r="AK26" s="928">
        <f t="shared" si="64"/>
        <v>255</v>
      </c>
      <c r="AL26" s="928">
        <f t="shared" si="65"/>
        <v>112</v>
      </c>
      <c r="AM26" s="929">
        <f t="shared" si="66"/>
        <v>128</v>
      </c>
      <c r="AO26" s="1248"/>
      <c r="AP26" s="1251"/>
      <c r="AQ26" s="1264"/>
      <c r="AR26" s="842">
        <v>330</v>
      </c>
      <c r="AS26" s="889">
        <f t="shared" ref="AS26:AS29" si="112">AS25</f>
        <v>-20</v>
      </c>
      <c r="AT26" s="727">
        <f t="shared" si="107"/>
        <v>10</v>
      </c>
      <c r="AU26" s="890">
        <f t="shared" si="93"/>
        <v>-10</v>
      </c>
      <c r="AV26" s="889">
        <f t="shared" ref="AV26:AV29" si="113">AV25</f>
        <v>10</v>
      </c>
      <c r="AW26" s="727">
        <f t="shared" si="94"/>
        <v>-20</v>
      </c>
      <c r="AX26" s="890">
        <f t="shared" si="95"/>
        <v>-10</v>
      </c>
      <c r="AY26" s="727">
        <f t="shared" si="96"/>
        <v>359</v>
      </c>
      <c r="AZ26" s="727">
        <f>IF(AZ$23+AU26&gt;=10,AZ$23+AU26,AZ$23-AU26)</f>
        <v>24</v>
      </c>
      <c r="BA26" s="727">
        <f>IF(BA$23+AX26&gt;=10,BA$23+AX26,BA$23-AX26)</f>
        <v>60</v>
      </c>
      <c r="BB26" s="915">
        <f t="shared" si="67"/>
        <v>255</v>
      </c>
      <c r="BC26" s="915">
        <f t="shared" si="68"/>
        <v>61</v>
      </c>
      <c r="BD26" s="916">
        <f t="shared" si="69"/>
        <v>153</v>
      </c>
    </row>
    <row r="27" spans="2:56" ht="17.399999999999999" customHeight="1" x14ac:dyDescent="0.4">
      <c r="B27" s="1248"/>
      <c r="C27" s="1258"/>
      <c r="D27" s="1253" t="s">
        <v>363</v>
      </c>
      <c r="E27" s="841">
        <v>60</v>
      </c>
      <c r="F27" s="841">
        <f t="shared" si="108"/>
        <v>-20</v>
      </c>
      <c r="G27" s="841">
        <f t="shared" si="109"/>
        <v>-10</v>
      </c>
      <c r="H27" s="720">
        <f t="shared" si="97"/>
        <v>89</v>
      </c>
      <c r="I27" s="720">
        <f>IF(I$23+F27&gt;=10,I$23+F27,I$23-F27)</f>
        <v>14</v>
      </c>
      <c r="J27" s="720">
        <f t="shared" si="99"/>
        <v>60</v>
      </c>
      <c r="K27" s="742">
        <f t="shared" si="72"/>
        <v>63</v>
      </c>
      <c r="L27" s="742">
        <f t="shared" si="73"/>
        <v>36</v>
      </c>
      <c r="M27" s="743">
        <f t="shared" si="74"/>
        <v>153</v>
      </c>
      <c r="O27" s="1248"/>
      <c r="P27" s="1258"/>
      <c r="Q27" s="1253" t="s">
        <v>363</v>
      </c>
      <c r="R27" s="841">
        <v>60</v>
      </c>
      <c r="S27" s="841">
        <f t="shared" si="110"/>
        <v>-20</v>
      </c>
      <c r="T27" s="841">
        <f t="shared" si="111"/>
        <v>10</v>
      </c>
      <c r="U27" s="720">
        <f t="shared" si="100"/>
        <v>89</v>
      </c>
      <c r="V27" s="720">
        <f>IF(V$23+S27&gt;=10,V$23+S27,V$23-S27)</f>
        <v>14</v>
      </c>
      <c r="W27" s="720">
        <f t="shared" si="102"/>
        <v>80</v>
      </c>
      <c r="X27" s="863">
        <f t="shared" si="61"/>
        <v>63</v>
      </c>
      <c r="Y27" s="863">
        <f t="shared" si="62"/>
        <v>36</v>
      </c>
      <c r="Z27" s="864">
        <f t="shared" si="63"/>
        <v>204</v>
      </c>
      <c r="AB27" s="1248"/>
      <c r="AC27" s="1258"/>
      <c r="AD27" s="1253" t="s">
        <v>363</v>
      </c>
      <c r="AE27" s="841">
        <v>60</v>
      </c>
      <c r="AF27" s="841">
        <f t="shared" si="103"/>
        <v>30</v>
      </c>
      <c r="AG27" s="841">
        <f t="shared" si="92"/>
        <v>-30</v>
      </c>
      <c r="AH27" s="720">
        <f t="shared" si="104"/>
        <v>89</v>
      </c>
      <c r="AI27" s="720">
        <f>IF(AI$23+AF27&gt;=10,AI$23+AF27,AI$23-AF27)</f>
        <v>64</v>
      </c>
      <c r="AJ27" s="720">
        <f t="shared" si="106"/>
        <v>40</v>
      </c>
      <c r="AK27" s="930">
        <f t="shared" si="64"/>
        <v>63</v>
      </c>
      <c r="AL27" s="930">
        <f t="shared" si="65"/>
        <v>163</v>
      </c>
      <c r="AM27" s="931">
        <f t="shared" si="66"/>
        <v>102</v>
      </c>
      <c r="AO27" s="1248"/>
      <c r="AP27" s="1251"/>
      <c r="AQ27" s="1253" t="s">
        <v>367</v>
      </c>
      <c r="AR27" s="841">
        <f>AR20</f>
        <v>50</v>
      </c>
      <c r="AS27" s="887">
        <f t="shared" si="112"/>
        <v>-20</v>
      </c>
      <c r="AT27" s="726">
        <f t="shared" si="107"/>
        <v>30</v>
      </c>
      <c r="AU27" s="888">
        <f t="shared" si="93"/>
        <v>10</v>
      </c>
      <c r="AV27" s="887">
        <f t="shared" si="113"/>
        <v>10</v>
      </c>
      <c r="AW27" s="726">
        <f t="shared" si="94"/>
        <v>-30</v>
      </c>
      <c r="AX27" s="888">
        <f t="shared" si="95"/>
        <v>-20</v>
      </c>
      <c r="AY27" s="726">
        <f t="shared" si="96"/>
        <v>79</v>
      </c>
      <c r="AZ27" s="726">
        <f>IF(AZ$23+AU27&lt;=100,AZ$23+AU27,AZ$23-AU27)</f>
        <v>44</v>
      </c>
      <c r="BA27" s="726">
        <f>IF(BA$23+AX27&gt;=10,BA$23+AX27,BA$23-AX27)</f>
        <v>50</v>
      </c>
      <c r="BB27" s="961">
        <f t="shared" si="67"/>
        <v>56</v>
      </c>
      <c r="BC27" s="961">
        <f t="shared" si="68"/>
        <v>112</v>
      </c>
      <c r="BD27" s="970">
        <f t="shared" si="69"/>
        <v>128</v>
      </c>
    </row>
    <row r="28" spans="2:56" x14ac:dyDescent="0.4">
      <c r="B28" s="1248"/>
      <c r="C28" s="1258"/>
      <c r="D28" s="1255"/>
      <c r="E28" s="843">
        <v>180</v>
      </c>
      <c r="F28" s="843">
        <f t="shared" si="108"/>
        <v>-20</v>
      </c>
      <c r="G28" s="843">
        <f t="shared" si="109"/>
        <v>-10</v>
      </c>
      <c r="H28" s="699">
        <f t="shared" si="97"/>
        <v>209</v>
      </c>
      <c r="I28" s="699">
        <f t="shared" si="98"/>
        <v>14</v>
      </c>
      <c r="J28" s="699">
        <f t="shared" si="99"/>
        <v>60</v>
      </c>
      <c r="K28" s="706">
        <f t="shared" si="72"/>
        <v>148</v>
      </c>
      <c r="L28" s="706">
        <f t="shared" si="73"/>
        <v>36</v>
      </c>
      <c r="M28" s="707">
        <f t="shared" si="74"/>
        <v>153</v>
      </c>
      <c r="O28" s="1248"/>
      <c r="P28" s="1258"/>
      <c r="Q28" s="1255"/>
      <c r="R28" s="843">
        <v>180</v>
      </c>
      <c r="S28" s="843">
        <f t="shared" si="110"/>
        <v>-20</v>
      </c>
      <c r="T28" s="843">
        <f t="shared" si="111"/>
        <v>10</v>
      </c>
      <c r="U28" s="699">
        <f t="shared" si="100"/>
        <v>209</v>
      </c>
      <c r="V28" s="699">
        <f t="shared" ref="V28:V29" si="114">IF(V$23+S28&gt;=10,V$23+S28,V$23-S28)</f>
        <v>14</v>
      </c>
      <c r="W28" s="699">
        <f t="shared" si="102"/>
        <v>80</v>
      </c>
      <c r="X28" s="865">
        <f t="shared" si="61"/>
        <v>148</v>
      </c>
      <c r="Y28" s="865">
        <f t="shared" si="62"/>
        <v>36</v>
      </c>
      <c r="Z28" s="866">
        <f t="shared" si="63"/>
        <v>204</v>
      </c>
      <c r="AB28" s="1248"/>
      <c r="AC28" s="1258"/>
      <c r="AD28" s="1255"/>
      <c r="AE28" s="843">
        <v>180</v>
      </c>
      <c r="AF28" s="843">
        <f t="shared" si="103"/>
        <v>25</v>
      </c>
      <c r="AG28" s="843">
        <f t="shared" si="92"/>
        <v>5</v>
      </c>
      <c r="AH28" s="699">
        <f t="shared" si="104"/>
        <v>209</v>
      </c>
      <c r="AI28" s="699">
        <f t="shared" ref="AI28:AI29" si="115">IF(AI$23+AF28&gt;=10,AI$23+AF28,AI$23-AF28)</f>
        <v>59</v>
      </c>
      <c r="AJ28" s="699">
        <f t="shared" si="106"/>
        <v>75</v>
      </c>
      <c r="AK28" s="932">
        <f t="shared" si="64"/>
        <v>148</v>
      </c>
      <c r="AL28" s="932">
        <f t="shared" si="65"/>
        <v>150</v>
      </c>
      <c r="AM28" s="933">
        <f t="shared" si="66"/>
        <v>191</v>
      </c>
      <c r="AO28" s="1248"/>
      <c r="AP28" s="1251"/>
      <c r="AQ28" s="1265"/>
      <c r="AR28" s="843">
        <v>180</v>
      </c>
      <c r="AS28" s="891">
        <f t="shared" si="112"/>
        <v>-20</v>
      </c>
      <c r="AT28" s="725">
        <f t="shared" si="107"/>
        <v>25</v>
      </c>
      <c r="AU28" s="892">
        <f t="shared" si="93"/>
        <v>5</v>
      </c>
      <c r="AV28" s="891">
        <f t="shared" si="113"/>
        <v>10</v>
      </c>
      <c r="AW28" s="725">
        <f t="shared" si="94"/>
        <v>5</v>
      </c>
      <c r="AX28" s="892">
        <f t="shared" si="95"/>
        <v>15</v>
      </c>
      <c r="AY28" s="725">
        <f t="shared" si="96"/>
        <v>209</v>
      </c>
      <c r="AZ28" s="725">
        <f>IF(AZ$23+AU28&lt;=100,AZ$23+AU28,AZ$23-AU28)</f>
        <v>39</v>
      </c>
      <c r="BA28" s="725">
        <f>IF(BA$23+AX28&lt;=100,BA$23+AX28,BA$23-AX28)</f>
        <v>85</v>
      </c>
      <c r="BB28" s="917">
        <f t="shared" si="67"/>
        <v>148</v>
      </c>
      <c r="BC28" s="917">
        <f t="shared" si="68"/>
        <v>99</v>
      </c>
      <c r="BD28" s="918">
        <f t="shared" si="69"/>
        <v>217</v>
      </c>
    </row>
    <row r="29" spans="2:56" ht="16.2" thickBot="1" x14ac:dyDescent="0.45">
      <c r="B29" s="1249"/>
      <c r="C29" s="1259"/>
      <c r="D29" s="1256"/>
      <c r="E29" s="844">
        <v>240</v>
      </c>
      <c r="F29" s="844">
        <f t="shared" si="108"/>
        <v>-20</v>
      </c>
      <c r="G29" s="844">
        <f t="shared" si="109"/>
        <v>-10</v>
      </c>
      <c r="H29" s="703">
        <f t="shared" si="97"/>
        <v>269</v>
      </c>
      <c r="I29" s="703">
        <f t="shared" si="98"/>
        <v>14</v>
      </c>
      <c r="J29" s="703">
        <f t="shared" si="99"/>
        <v>60</v>
      </c>
      <c r="K29" s="708">
        <f t="shared" si="72"/>
        <v>191</v>
      </c>
      <c r="L29" s="708">
        <f t="shared" si="73"/>
        <v>36</v>
      </c>
      <c r="M29" s="709">
        <f t="shared" si="74"/>
        <v>153</v>
      </c>
      <c r="O29" s="1249"/>
      <c r="P29" s="1259"/>
      <c r="Q29" s="1256"/>
      <c r="R29" s="844">
        <v>240</v>
      </c>
      <c r="S29" s="844">
        <f t="shared" si="110"/>
        <v>-20</v>
      </c>
      <c r="T29" s="844">
        <f t="shared" si="111"/>
        <v>10</v>
      </c>
      <c r="U29" s="703">
        <f t="shared" si="100"/>
        <v>269</v>
      </c>
      <c r="V29" s="703">
        <f t="shared" si="114"/>
        <v>14</v>
      </c>
      <c r="W29" s="703">
        <f t="shared" si="102"/>
        <v>80</v>
      </c>
      <c r="X29" s="867">
        <f t="shared" si="61"/>
        <v>191</v>
      </c>
      <c r="Y29" s="867">
        <f t="shared" si="62"/>
        <v>36</v>
      </c>
      <c r="Z29" s="868">
        <f t="shared" si="63"/>
        <v>204</v>
      </c>
      <c r="AB29" s="1249"/>
      <c r="AC29" s="1259"/>
      <c r="AD29" s="1256"/>
      <c r="AE29" s="844">
        <v>240</v>
      </c>
      <c r="AF29" s="844">
        <f t="shared" si="103"/>
        <v>30</v>
      </c>
      <c r="AG29" s="844">
        <f t="shared" si="92"/>
        <v>-30</v>
      </c>
      <c r="AH29" s="703">
        <f t="shared" si="104"/>
        <v>269</v>
      </c>
      <c r="AI29" s="703">
        <f t="shared" si="115"/>
        <v>64</v>
      </c>
      <c r="AJ29" s="703">
        <f t="shared" si="106"/>
        <v>40</v>
      </c>
      <c r="AK29" s="934">
        <f t="shared" si="64"/>
        <v>191</v>
      </c>
      <c r="AL29" s="934">
        <f t="shared" si="65"/>
        <v>163</v>
      </c>
      <c r="AM29" s="935">
        <f t="shared" si="66"/>
        <v>102</v>
      </c>
      <c r="AO29" s="1249"/>
      <c r="AP29" s="1252"/>
      <c r="AQ29" s="1266"/>
      <c r="AR29" s="844">
        <f>AR27+180</f>
        <v>230</v>
      </c>
      <c r="AS29" s="893">
        <f t="shared" si="112"/>
        <v>-20</v>
      </c>
      <c r="AT29" s="770">
        <f t="shared" si="107"/>
        <v>30</v>
      </c>
      <c r="AU29" s="894">
        <f t="shared" si="93"/>
        <v>10</v>
      </c>
      <c r="AV29" s="893">
        <f t="shared" si="113"/>
        <v>10</v>
      </c>
      <c r="AW29" s="770">
        <f t="shared" si="94"/>
        <v>-30</v>
      </c>
      <c r="AX29" s="894">
        <f t="shared" si="95"/>
        <v>-20</v>
      </c>
      <c r="AY29" s="770">
        <f t="shared" si="96"/>
        <v>259</v>
      </c>
      <c r="AZ29" s="770">
        <f>IF(AZ$23+AU29&lt;=100,AZ$23+AU29,AZ$23-AU29)</f>
        <v>44</v>
      </c>
      <c r="BA29" s="770">
        <f>IF(BA$23+AX29&gt;=10,BA$23+AX29,BA$23-AX29)</f>
        <v>50</v>
      </c>
      <c r="BB29" s="965">
        <f t="shared" si="67"/>
        <v>184</v>
      </c>
      <c r="BC29" s="965">
        <f t="shared" si="68"/>
        <v>112</v>
      </c>
      <c r="BD29" s="971">
        <f t="shared" si="69"/>
        <v>128</v>
      </c>
    </row>
    <row r="30" spans="2:56" x14ac:dyDescent="0.4">
      <c r="B30" s="1247" t="s">
        <v>262</v>
      </c>
      <c r="C30" s="1257" t="s">
        <v>345</v>
      </c>
      <c r="D30" s="760" t="s">
        <v>361</v>
      </c>
      <c r="E30" s="839"/>
      <c r="F30" s="839"/>
      <c r="G30" s="839"/>
      <c r="H30" s="761">
        <v>21</v>
      </c>
      <c r="I30" s="761">
        <v>27</v>
      </c>
      <c r="J30" s="761">
        <v>82</v>
      </c>
      <c r="K30" s="766">
        <f t="shared" si="72"/>
        <v>15</v>
      </c>
      <c r="L30" s="766">
        <f t="shared" si="73"/>
        <v>69</v>
      </c>
      <c r="M30" s="767">
        <f t="shared" si="74"/>
        <v>209</v>
      </c>
      <c r="O30" s="1247" t="s">
        <v>262</v>
      </c>
      <c r="P30" s="1257" t="s">
        <v>345</v>
      </c>
      <c r="Q30" s="760" t="s">
        <v>361</v>
      </c>
      <c r="R30" s="839"/>
      <c r="S30" s="839"/>
      <c r="T30" s="839"/>
      <c r="U30" s="761">
        <v>21</v>
      </c>
      <c r="V30" s="761">
        <v>27</v>
      </c>
      <c r="W30" s="761">
        <v>82</v>
      </c>
      <c r="X30" s="766">
        <f t="shared" si="61"/>
        <v>15</v>
      </c>
      <c r="Y30" s="766">
        <f t="shared" si="62"/>
        <v>69</v>
      </c>
      <c r="Z30" s="767">
        <f t="shared" si="63"/>
        <v>209</v>
      </c>
      <c r="AB30" s="1247" t="s">
        <v>262</v>
      </c>
      <c r="AC30" s="1257" t="s">
        <v>345</v>
      </c>
      <c r="AD30" s="760" t="s">
        <v>361</v>
      </c>
      <c r="AE30" s="839"/>
      <c r="AF30" s="839"/>
      <c r="AG30" s="839"/>
      <c r="AH30" s="761">
        <v>21</v>
      </c>
      <c r="AI30" s="761">
        <v>27</v>
      </c>
      <c r="AJ30" s="761">
        <v>82</v>
      </c>
      <c r="AK30" s="766">
        <f t="shared" si="64"/>
        <v>15</v>
      </c>
      <c r="AL30" s="766">
        <f t="shared" si="65"/>
        <v>69</v>
      </c>
      <c r="AM30" s="767">
        <f t="shared" si="66"/>
        <v>209</v>
      </c>
      <c r="AO30" s="1247" t="s">
        <v>262</v>
      </c>
      <c r="AP30" s="1257" t="s">
        <v>345</v>
      </c>
      <c r="AQ30" s="760" t="s">
        <v>364</v>
      </c>
      <c r="AR30" s="839"/>
      <c r="AS30" s="883"/>
      <c r="AT30" s="761"/>
      <c r="AU30" s="884"/>
      <c r="AV30" s="883"/>
      <c r="AW30" s="761"/>
      <c r="AX30" s="884"/>
      <c r="AY30" s="761">
        <v>21</v>
      </c>
      <c r="AZ30" s="761">
        <v>27</v>
      </c>
      <c r="BA30" s="761">
        <v>82</v>
      </c>
      <c r="BB30" s="766">
        <f t="shared" si="67"/>
        <v>15</v>
      </c>
      <c r="BC30" s="766">
        <f t="shared" si="68"/>
        <v>69</v>
      </c>
      <c r="BD30" s="767">
        <f t="shared" si="69"/>
        <v>209</v>
      </c>
    </row>
    <row r="31" spans="2:56" x14ac:dyDescent="0.4">
      <c r="B31" s="1248"/>
      <c r="C31" s="1258"/>
      <c r="D31" s="722" t="s">
        <v>350</v>
      </c>
      <c r="E31" s="840">
        <v>185</v>
      </c>
      <c r="F31" s="840">
        <v>-20</v>
      </c>
      <c r="G31" s="840">
        <v>10</v>
      </c>
      <c r="H31" s="723">
        <f>IF(H$30+E31&lt;=359,H$30+E31,H$30+E31-359)</f>
        <v>206</v>
      </c>
      <c r="I31" s="723">
        <f>IF(I$30+F31&gt;=10,I$30+F31,I$30-F31)</f>
        <v>47</v>
      </c>
      <c r="J31" s="723">
        <f>IF(J$30+G31&lt;=100,J$30+G31,J$30-G31)</f>
        <v>92</v>
      </c>
      <c r="K31" s="744">
        <f t="shared" si="72"/>
        <v>146</v>
      </c>
      <c r="L31" s="744">
        <f t="shared" si="73"/>
        <v>120</v>
      </c>
      <c r="M31" s="745">
        <f t="shared" si="74"/>
        <v>235</v>
      </c>
      <c r="O31" s="1248"/>
      <c r="P31" s="1258"/>
      <c r="Q31" s="722" t="s">
        <v>350</v>
      </c>
      <c r="R31" s="840">
        <v>185</v>
      </c>
      <c r="S31" s="840">
        <v>-20</v>
      </c>
      <c r="T31" s="840">
        <v>10</v>
      </c>
      <c r="U31" s="723">
        <f>IF(U$30+R31&lt;=359,U$30+R31,U$30+R31-359)</f>
        <v>206</v>
      </c>
      <c r="V31" s="723">
        <f>IF(V$30+S31&gt;=10,V$30+S31,V$30-S31)</f>
        <v>47</v>
      </c>
      <c r="W31" s="723">
        <f>IF(W$30+T31&lt;=100,W$30+T31,W$30-T31)</f>
        <v>92</v>
      </c>
      <c r="X31" s="744">
        <f t="shared" si="61"/>
        <v>146</v>
      </c>
      <c r="Y31" s="744">
        <f t="shared" si="62"/>
        <v>120</v>
      </c>
      <c r="Z31" s="745">
        <f t="shared" si="63"/>
        <v>235</v>
      </c>
      <c r="AB31" s="1248"/>
      <c r="AC31" s="1258"/>
      <c r="AD31" s="722" t="s">
        <v>350</v>
      </c>
      <c r="AE31" s="840">
        <v>185</v>
      </c>
      <c r="AF31" s="840">
        <f t="shared" ref="AF31:AF43" si="116">AF24</f>
        <v>20</v>
      </c>
      <c r="AG31" s="840">
        <f t="shared" si="92"/>
        <v>-30</v>
      </c>
      <c r="AH31" s="723">
        <f>IF(AH$30+AE31&lt;=359,AH$30+AE31,AH$30+AE31-359)</f>
        <v>206</v>
      </c>
      <c r="AI31" s="723">
        <f>IF(AI$30+AF31&gt;=10,AI$30+AF31,AI$30-AF31)</f>
        <v>47</v>
      </c>
      <c r="AJ31" s="723">
        <f>IF(AJ$30+AG31&lt;=100,AJ$30+AG31,AJ$30-AG31)</f>
        <v>52</v>
      </c>
      <c r="AK31" s="936">
        <f t="shared" si="64"/>
        <v>146</v>
      </c>
      <c r="AL31" s="936">
        <f t="shared" si="65"/>
        <v>120</v>
      </c>
      <c r="AM31" s="937">
        <f t="shared" si="66"/>
        <v>133</v>
      </c>
      <c r="AO31" s="1248"/>
      <c r="AP31" s="1258"/>
      <c r="AQ31" s="722" t="s">
        <v>365</v>
      </c>
      <c r="AR31" s="840">
        <v>185</v>
      </c>
      <c r="AS31" s="885">
        <v>-20</v>
      </c>
      <c r="AT31" s="724">
        <f t="shared" ref="AT31:AT43" si="117">AT24</f>
        <v>20</v>
      </c>
      <c r="AU31" s="886">
        <f t="shared" ref="AU31:AU36" si="118">AS31+AT31</f>
        <v>0</v>
      </c>
      <c r="AV31" s="885">
        <v>10</v>
      </c>
      <c r="AW31" s="724">
        <f t="shared" ref="AW31:AW43" si="119">AW24</f>
        <v>-30</v>
      </c>
      <c r="AX31" s="886">
        <f t="shared" ref="AX31:AX36" si="120">AV31+AW31</f>
        <v>-20</v>
      </c>
      <c r="AY31" s="724">
        <f t="shared" ref="AY31:AY36" si="121">IF(AY$30+AR31&lt;=359,AY$30+AR31,AY$30+AR31-359)</f>
        <v>206</v>
      </c>
      <c r="AZ31" s="724">
        <f>IF(AZ$30+AU31&lt;=100,AZ$30+AU31,AZ$30-AU31)</f>
        <v>27</v>
      </c>
      <c r="BA31" s="724">
        <f>IF(BA$30+AX31&gt;=10,BA$30+AX31,BA$30-AX31)</f>
        <v>62</v>
      </c>
      <c r="BB31" s="871">
        <f t="shared" si="67"/>
        <v>146</v>
      </c>
      <c r="BC31" s="871">
        <f t="shared" si="68"/>
        <v>69</v>
      </c>
      <c r="BD31" s="872">
        <f t="shared" si="69"/>
        <v>158</v>
      </c>
    </row>
    <row r="32" spans="2:56" ht="17.399999999999999" customHeight="1" x14ac:dyDescent="0.4">
      <c r="B32" s="1248"/>
      <c r="C32" s="1258"/>
      <c r="D32" s="1253" t="s">
        <v>362</v>
      </c>
      <c r="E32" s="841">
        <v>150</v>
      </c>
      <c r="F32" s="841">
        <f>F31</f>
        <v>-20</v>
      </c>
      <c r="G32" s="841">
        <f>G31</f>
        <v>10</v>
      </c>
      <c r="H32" s="720">
        <f t="shared" ref="H32:H36" si="122">IF(H$30+E32&lt;=359,H$30+E32,H$30+E32-359)</f>
        <v>171</v>
      </c>
      <c r="I32" s="720">
        <f t="shared" ref="I32:I36" si="123">IF(I$30+F32&gt;=10,I$30+F32,I$30-F32)</f>
        <v>47</v>
      </c>
      <c r="J32" s="720">
        <f t="shared" ref="J32:J36" si="124">IF(J$30+G32&lt;=100,J$30+G32,J$30-G32)</f>
        <v>92</v>
      </c>
      <c r="K32" s="746">
        <f t="shared" si="72"/>
        <v>121</v>
      </c>
      <c r="L32" s="746">
        <f t="shared" si="73"/>
        <v>120</v>
      </c>
      <c r="M32" s="747">
        <f t="shared" si="74"/>
        <v>235</v>
      </c>
      <c r="O32" s="1248"/>
      <c r="P32" s="1258"/>
      <c r="Q32" s="1253" t="s">
        <v>362</v>
      </c>
      <c r="R32" s="841">
        <v>150</v>
      </c>
      <c r="S32" s="841">
        <f>S31</f>
        <v>-20</v>
      </c>
      <c r="T32" s="841">
        <f>T31</f>
        <v>10</v>
      </c>
      <c r="U32" s="720">
        <f t="shared" ref="U32:U36" si="125">IF(U$30+R32&lt;=359,U$30+R32,U$30+R32-359)</f>
        <v>171</v>
      </c>
      <c r="V32" s="720">
        <f t="shared" ref="V32:V36" si="126">IF(V$30+S32&gt;=10,V$30+S32,V$30-S32)</f>
        <v>47</v>
      </c>
      <c r="W32" s="720">
        <f t="shared" ref="W32:W36" si="127">IF(W$30+T32&lt;=100,W$30+T32,W$30-T32)</f>
        <v>92</v>
      </c>
      <c r="X32" s="746">
        <f t="shared" si="61"/>
        <v>121</v>
      </c>
      <c r="Y32" s="746">
        <f t="shared" si="62"/>
        <v>120</v>
      </c>
      <c r="Z32" s="747">
        <f t="shared" si="63"/>
        <v>235</v>
      </c>
      <c r="AB32" s="1248"/>
      <c r="AC32" s="1258"/>
      <c r="AD32" s="1253" t="s">
        <v>362</v>
      </c>
      <c r="AE32" s="841">
        <v>150</v>
      </c>
      <c r="AF32" s="841">
        <f t="shared" si="116"/>
        <v>-10</v>
      </c>
      <c r="AG32" s="841">
        <f t="shared" si="92"/>
        <v>5</v>
      </c>
      <c r="AH32" s="720">
        <f t="shared" ref="AH32:AH36" si="128">IF(AH$30+AE32&lt;=359,AH$30+AE32,AH$30+AE32-359)</f>
        <v>171</v>
      </c>
      <c r="AI32" s="720">
        <f t="shared" ref="AI32:AI36" si="129">IF(AI$30+AF32&gt;=10,AI$30+AF32,AI$30-AF32)</f>
        <v>17</v>
      </c>
      <c r="AJ32" s="720">
        <f t="shared" ref="AJ32:AJ36" si="130">IF(AJ$30+AG32&lt;=100,AJ$30+AG32,AJ$30-AG32)</f>
        <v>87</v>
      </c>
      <c r="AK32" s="938">
        <f t="shared" si="64"/>
        <v>121</v>
      </c>
      <c r="AL32" s="938">
        <f t="shared" si="65"/>
        <v>43</v>
      </c>
      <c r="AM32" s="939">
        <f t="shared" si="66"/>
        <v>222</v>
      </c>
      <c r="AO32" s="1248"/>
      <c r="AP32" s="1258"/>
      <c r="AQ32" s="1253" t="s">
        <v>366</v>
      </c>
      <c r="AR32" s="841">
        <v>150</v>
      </c>
      <c r="AS32" s="887">
        <f>AS31</f>
        <v>-20</v>
      </c>
      <c r="AT32" s="726">
        <f t="shared" si="117"/>
        <v>-10</v>
      </c>
      <c r="AU32" s="888">
        <f t="shared" si="118"/>
        <v>-30</v>
      </c>
      <c r="AV32" s="887">
        <f>AV31</f>
        <v>10</v>
      </c>
      <c r="AW32" s="726">
        <f t="shared" si="119"/>
        <v>5</v>
      </c>
      <c r="AX32" s="888">
        <f t="shared" si="120"/>
        <v>15</v>
      </c>
      <c r="AY32" s="726">
        <f t="shared" si="121"/>
        <v>171</v>
      </c>
      <c r="AZ32" s="726">
        <f>IF(AZ$30+AU32&gt;=10,AZ$30+AU32,AZ$30-AU32)</f>
        <v>57</v>
      </c>
      <c r="BA32" s="726">
        <f>IF(BA$30+AX32&lt;=100,BA$30+AX32,BA$30-AX32)</f>
        <v>97</v>
      </c>
      <c r="BB32" s="869">
        <f t="shared" si="67"/>
        <v>121</v>
      </c>
      <c r="BC32" s="869">
        <f t="shared" si="68"/>
        <v>145</v>
      </c>
      <c r="BD32" s="870">
        <f t="shared" si="69"/>
        <v>247</v>
      </c>
    </row>
    <row r="33" spans="2:76" x14ac:dyDescent="0.4">
      <c r="B33" s="1248"/>
      <c r="C33" s="1258"/>
      <c r="D33" s="1254"/>
      <c r="E33" s="842">
        <v>210</v>
      </c>
      <c r="F33" s="842">
        <f t="shared" ref="F33:F36" si="131">F32</f>
        <v>-20</v>
      </c>
      <c r="G33" s="842">
        <f t="shared" ref="G33:G36" si="132">G32</f>
        <v>10</v>
      </c>
      <c r="H33" s="721">
        <f t="shared" si="122"/>
        <v>231</v>
      </c>
      <c r="I33" s="721">
        <f t="shared" si="123"/>
        <v>47</v>
      </c>
      <c r="J33" s="721">
        <f t="shared" si="124"/>
        <v>92</v>
      </c>
      <c r="K33" s="748">
        <f t="shared" si="72"/>
        <v>164</v>
      </c>
      <c r="L33" s="748">
        <f t="shared" si="73"/>
        <v>120</v>
      </c>
      <c r="M33" s="749">
        <f t="shared" si="74"/>
        <v>235</v>
      </c>
      <c r="O33" s="1248"/>
      <c r="P33" s="1258"/>
      <c r="Q33" s="1254"/>
      <c r="R33" s="842">
        <v>210</v>
      </c>
      <c r="S33" s="842">
        <f t="shared" ref="S33:S36" si="133">S32</f>
        <v>-20</v>
      </c>
      <c r="T33" s="842">
        <f t="shared" ref="T33:T36" si="134">T32</f>
        <v>10</v>
      </c>
      <c r="U33" s="721">
        <f t="shared" si="125"/>
        <v>231</v>
      </c>
      <c r="V33" s="721">
        <f t="shared" si="126"/>
        <v>47</v>
      </c>
      <c r="W33" s="721">
        <f t="shared" si="127"/>
        <v>92</v>
      </c>
      <c r="X33" s="748">
        <f t="shared" si="61"/>
        <v>164</v>
      </c>
      <c r="Y33" s="748">
        <f t="shared" si="62"/>
        <v>120</v>
      </c>
      <c r="Z33" s="749">
        <f t="shared" si="63"/>
        <v>235</v>
      </c>
      <c r="AB33" s="1248"/>
      <c r="AC33" s="1258"/>
      <c r="AD33" s="1254"/>
      <c r="AE33" s="842">
        <v>210</v>
      </c>
      <c r="AF33" s="842">
        <f t="shared" si="116"/>
        <v>10</v>
      </c>
      <c r="AG33" s="842">
        <f t="shared" si="92"/>
        <v>-20</v>
      </c>
      <c r="AH33" s="721">
        <f t="shared" si="128"/>
        <v>231</v>
      </c>
      <c r="AI33" s="721">
        <f t="shared" si="129"/>
        <v>37</v>
      </c>
      <c r="AJ33" s="721">
        <f t="shared" si="130"/>
        <v>62</v>
      </c>
      <c r="AK33" s="940">
        <f t="shared" si="64"/>
        <v>164</v>
      </c>
      <c r="AL33" s="940">
        <f t="shared" si="65"/>
        <v>94</v>
      </c>
      <c r="AM33" s="941">
        <f t="shared" si="66"/>
        <v>158</v>
      </c>
      <c r="AO33" s="1248"/>
      <c r="AP33" s="1258"/>
      <c r="AQ33" s="1254"/>
      <c r="AR33" s="842">
        <v>210</v>
      </c>
      <c r="AS33" s="889">
        <f t="shared" ref="AS33:AS36" si="135">AS32</f>
        <v>-20</v>
      </c>
      <c r="AT33" s="727">
        <f t="shared" si="117"/>
        <v>10</v>
      </c>
      <c r="AU33" s="890">
        <f t="shared" si="118"/>
        <v>-10</v>
      </c>
      <c r="AV33" s="889">
        <f t="shared" ref="AV33:AV36" si="136">AV32</f>
        <v>10</v>
      </c>
      <c r="AW33" s="727">
        <f t="shared" si="119"/>
        <v>-20</v>
      </c>
      <c r="AX33" s="890">
        <f t="shared" si="120"/>
        <v>-10</v>
      </c>
      <c r="AY33" s="727">
        <f t="shared" si="121"/>
        <v>231</v>
      </c>
      <c r="AZ33" s="727">
        <f>IF(AZ$30+AU33&gt;=10,AZ$30+AU33,AZ$30-AU33)</f>
        <v>17</v>
      </c>
      <c r="BA33" s="727">
        <f t="shared" ref="BA33:BA34" si="137">IF(BA$30+AX33&gt;=10,BA$30+AX33,BA$30-AX33)</f>
        <v>72</v>
      </c>
      <c r="BB33" s="873">
        <f t="shared" si="67"/>
        <v>164</v>
      </c>
      <c r="BC33" s="873">
        <f t="shared" si="68"/>
        <v>43</v>
      </c>
      <c r="BD33" s="874">
        <f t="shared" si="69"/>
        <v>184</v>
      </c>
    </row>
    <row r="34" spans="2:76" ht="17.399999999999999" customHeight="1" x14ac:dyDescent="0.4">
      <c r="B34" s="1248"/>
      <c r="C34" s="1258"/>
      <c r="D34" s="1253" t="s">
        <v>363</v>
      </c>
      <c r="E34" s="841">
        <v>120</v>
      </c>
      <c r="F34" s="841">
        <f t="shared" si="131"/>
        <v>-20</v>
      </c>
      <c r="G34" s="841">
        <f t="shared" si="132"/>
        <v>10</v>
      </c>
      <c r="H34" s="720">
        <f t="shared" si="122"/>
        <v>141</v>
      </c>
      <c r="I34" s="720">
        <f t="shared" si="123"/>
        <v>47</v>
      </c>
      <c r="J34" s="720">
        <f t="shared" si="124"/>
        <v>92</v>
      </c>
      <c r="K34" s="750">
        <f t="shared" si="72"/>
        <v>100</v>
      </c>
      <c r="L34" s="750">
        <f t="shared" si="73"/>
        <v>120</v>
      </c>
      <c r="M34" s="751">
        <f t="shared" si="74"/>
        <v>235</v>
      </c>
      <c r="O34" s="1248"/>
      <c r="P34" s="1258"/>
      <c r="Q34" s="1253" t="s">
        <v>363</v>
      </c>
      <c r="R34" s="841">
        <v>120</v>
      </c>
      <c r="S34" s="841">
        <f t="shared" si="133"/>
        <v>-20</v>
      </c>
      <c r="T34" s="841">
        <f t="shared" si="134"/>
        <v>10</v>
      </c>
      <c r="U34" s="720">
        <f t="shared" si="125"/>
        <v>141</v>
      </c>
      <c r="V34" s="720">
        <f t="shared" si="126"/>
        <v>47</v>
      </c>
      <c r="W34" s="720">
        <f t="shared" si="127"/>
        <v>92</v>
      </c>
      <c r="X34" s="750">
        <f t="shared" si="61"/>
        <v>100</v>
      </c>
      <c r="Y34" s="750">
        <f t="shared" si="62"/>
        <v>120</v>
      </c>
      <c r="Z34" s="751">
        <f t="shared" si="63"/>
        <v>235</v>
      </c>
      <c r="AB34" s="1248"/>
      <c r="AC34" s="1258"/>
      <c r="AD34" s="1253" t="s">
        <v>363</v>
      </c>
      <c r="AE34" s="841">
        <v>120</v>
      </c>
      <c r="AF34" s="841">
        <f t="shared" si="116"/>
        <v>30</v>
      </c>
      <c r="AG34" s="841">
        <f t="shared" si="92"/>
        <v>-30</v>
      </c>
      <c r="AH34" s="720">
        <f t="shared" si="128"/>
        <v>141</v>
      </c>
      <c r="AI34" s="720">
        <f t="shared" si="129"/>
        <v>57</v>
      </c>
      <c r="AJ34" s="720">
        <f t="shared" si="130"/>
        <v>52</v>
      </c>
      <c r="AK34" s="942">
        <f t="shared" si="64"/>
        <v>100</v>
      </c>
      <c r="AL34" s="942">
        <f t="shared" si="65"/>
        <v>145</v>
      </c>
      <c r="AM34" s="943">
        <f t="shared" si="66"/>
        <v>133</v>
      </c>
      <c r="AO34" s="1248"/>
      <c r="AP34" s="1258"/>
      <c r="AQ34" s="1253" t="s">
        <v>367</v>
      </c>
      <c r="AR34" s="841">
        <v>130</v>
      </c>
      <c r="AS34" s="887">
        <f t="shared" si="135"/>
        <v>-20</v>
      </c>
      <c r="AT34" s="726">
        <f t="shared" si="117"/>
        <v>30</v>
      </c>
      <c r="AU34" s="888">
        <f t="shared" si="118"/>
        <v>10</v>
      </c>
      <c r="AV34" s="887">
        <f t="shared" si="136"/>
        <v>10</v>
      </c>
      <c r="AW34" s="726">
        <f t="shared" si="119"/>
        <v>-30</v>
      </c>
      <c r="AX34" s="888">
        <f t="shared" si="120"/>
        <v>-20</v>
      </c>
      <c r="AY34" s="726">
        <f t="shared" si="121"/>
        <v>151</v>
      </c>
      <c r="AZ34" s="726">
        <f>IF(AZ$30+AU34&lt;=100,AZ$30+AU34,AZ$30-AU34)</f>
        <v>37</v>
      </c>
      <c r="BA34" s="726">
        <f t="shared" si="137"/>
        <v>62</v>
      </c>
      <c r="BB34" s="962">
        <f t="shared" si="67"/>
        <v>107</v>
      </c>
      <c r="BC34" s="962">
        <f t="shared" si="68"/>
        <v>94</v>
      </c>
      <c r="BD34" s="972">
        <f t="shared" si="69"/>
        <v>158</v>
      </c>
    </row>
    <row r="35" spans="2:76" x14ac:dyDescent="0.4">
      <c r="B35" s="1248"/>
      <c r="C35" s="1258"/>
      <c r="D35" s="1255"/>
      <c r="E35" s="843">
        <v>180</v>
      </c>
      <c r="F35" s="843">
        <f t="shared" si="131"/>
        <v>-20</v>
      </c>
      <c r="G35" s="843">
        <f t="shared" si="132"/>
        <v>10</v>
      </c>
      <c r="H35" s="699">
        <f t="shared" si="122"/>
        <v>201</v>
      </c>
      <c r="I35" s="699">
        <f t="shared" si="123"/>
        <v>47</v>
      </c>
      <c r="J35" s="699">
        <f t="shared" si="124"/>
        <v>92</v>
      </c>
      <c r="K35" s="710">
        <f t="shared" si="72"/>
        <v>143</v>
      </c>
      <c r="L35" s="710">
        <f t="shared" si="73"/>
        <v>120</v>
      </c>
      <c r="M35" s="711">
        <f t="shared" si="74"/>
        <v>235</v>
      </c>
      <c r="O35" s="1248"/>
      <c r="P35" s="1258"/>
      <c r="Q35" s="1255"/>
      <c r="R35" s="843">
        <v>180</v>
      </c>
      <c r="S35" s="843">
        <f t="shared" si="133"/>
        <v>-20</v>
      </c>
      <c r="T35" s="843">
        <f t="shared" si="134"/>
        <v>10</v>
      </c>
      <c r="U35" s="699">
        <f t="shared" si="125"/>
        <v>201</v>
      </c>
      <c r="V35" s="699">
        <f t="shared" si="126"/>
        <v>47</v>
      </c>
      <c r="W35" s="699">
        <f t="shared" si="127"/>
        <v>92</v>
      </c>
      <c r="X35" s="710">
        <f t="shared" si="61"/>
        <v>143</v>
      </c>
      <c r="Y35" s="710">
        <f t="shared" si="62"/>
        <v>120</v>
      </c>
      <c r="Z35" s="711">
        <f t="shared" si="63"/>
        <v>235</v>
      </c>
      <c r="AB35" s="1248"/>
      <c r="AC35" s="1258"/>
      <c r="AD35" s="1255"/>
      <c r="AE35" s="843">
        <v>180</v>
      </c>
      <c r="AF35" s="843">
        <f t="shared" si="116"/>
        <v>25</v>
      </c>
      <c r="AG35" s="843">
        <f t="shared" si="92"/>
        <v>5</v>
      </c>
      <c r="AH35" s="699">
        <f t="shared" si="128"/>
        <v>201</v>
      </c>
      <c r="AI35" s="699">
        <f t="shared" si="129"/>
        <v>52</v>
      </c>
      <c r="AJ35" s="699">
        <f t="shared" si="130"/>
        <v>87</v>
      </c>
      <c r="AK35" s="944">
        <f t="shared" si="64"/>
        <v>143</v>
      </c>
      <c r="AL35" s="944">
        <f t="shared" si="65"/>
        <v>133</v>
      </c>
      <c r="AM35" s="945">
        <f t="shared" si="66"/>
        <v>222</v>
      </c>
      <c r="AO35" s="1248"/>
      <c r="AP35" s="1258"/>
      <c r="AQ35" s="1255"/>
      <c r="AR35" s="843">
        <v>180</v>
      </c>
      <c r="AS35" s="891">
        <f t="shared" si="135"/>
        <v>-20</v>
      </c>
      <c r="AT35" s="725">
        <f t="shared" si="117"/>
        <v>25</v>
      </c>
      <c r="AU35" s="892">
        <f t="shared" si="118"/>
        <v>5</v>
      </c>
      <c r="AV35" s="891">
        <f t="shared" si="136"/>
        <v>10</v>
      </c>
      <c r="AW35" s="725">
        <f t="shared" si="119"/>
        <v>5</v>
      </c>
      <c r="AX35" s="892">
        <f t="shared" si="120"/>
        <v>15</v>
      </c>
      <c r="AY35" s="725">
        <f t="shared" si="121"/>
        <v>201</v>
      </c>
      <c r="AZ35" s="725">
        <f>IF(AZ$30+AU35&lt;=100,AZ$30+AU35,AZ$30-AU35)</f>
        <v>32</v>
      </c>
      <c r="BA35" s="725">
        <f>IF(BA$30+AX35&lt;=100,BA$30+AX35,BA$30-AX35)</f>
        <v>97</v>
      </c>
      <c r="BB35" s="875">
        <f t="shared" si="67"/>
        <v>143</v>
      </c>
      <c r="BC35" s="875">
        <f t="shared" si="68"/>
        <v>82</v>
      </c>
      <c r="BD35" s="876">
        <f t="shared" si="69"/>
        <v>247</v>
      </c>
    </row>
    <row r="36" spans="2:76" ht="16.2" thickBot="1" x14ac:dyDescent="0.45">
      <c r="B36" s="1248"/>
      <c r="C36" s="1259"/>
      <c r="D36" s="1256"/>
      <c r="E36" s="844">
        <v>300</v>
      </c>
      <c r="F36" s="844">
        <f t="shared" si="131"/>
        <v>-20</v>
      </c>
      <c r="G36" s="844">
        <f t="shared" si="132"/>
        <v>10</v>
      </c>
      <c r="H36" s="703">
        <f t="shared" si="122"/>
        <v>321</v>
      </c>
      <c r="I36" s="703">
        <f t="shared" si="123"/>
        <v>47</v>
      </c>
      <c r="J36" s="703">
        <f t="shared" si="124"/>
        <v>92</v>
      </c>
      <c r="K36" s="712">
        <f t="shared" si="72"/>
        <v>228</v>
      </c>
      <c r="L36" s="712">
        <f t="shared" si="73"/>
        <v>120</v>
      </c>
      <c r="M36" s="713">
        <f t="shared" si="74"/>
        <v>235</v>
      </c>
      <c r="O36" s="1248"/>
      <c r="P36" s="1259"/>
      <c r="Q36" s="1256"/>
      <c r="R36" s="844">
        <v>300</v>
      </c>
      <c r="S36" s="844">
        <f t="shared" si="133"/>
        <v>-20</v>
      </c>
      <c r="T36" s="844">
        <f t="shared" si="134"/>
        <v>10</v>
      </c>
      <c r="U36" s="703">
        <f t="shared" si="125"/>
        <v>321</v>
      </c>
      <c r="V36" s="703">
        <f t="shared" si="126"/>
        <v>47</v>
      </c>
      <c r="W36" s="703">
        <f t="shared" si="127"/>
        <v>92</v>
      </c>
      <c r="X36" s="712">
        <f t="shared" si="61"/>
        <v>228</v>
      </c>
      <c r="Y36" s="712">
        <f t="shared" si="62"/>
        <v>120</v>
      </c>
      <c r="Z36" s="713">
        <f t="shared" si="63"/>
        <v>235</v>
      </c>
      <c r="AB36" s="1248"/>
      <c r="AC36" s="1259"/>
      <c r="AD36" s="1256"/>
      <c r="AE36" s="844">
        <v>300</v>
      </c>
      <c r="AF36" s="844">
        <f t="shared" si="116"/>
        <v>30</v>
      </c>
      <c r="AG36" s="844">
        <f t="shared" si="92"/>
        <v>-30</v>
      </c>
      <c r="AH36" s="703">
        <f t="shared" si="128"/>
        <v>321</v>
      </c>
      <c r="AI36" s="703">
        <f t="shared" si="129"/>
        <v>57</v>
      </c>
      <c r="AJ36" s="703">
        <f t="shared" si="130"/>
        <v>52</v>
      </c>
      <c r="AK36" s="946">
        <f t="shared" si="64"/>
        <v>228</v>
      </c>
      <c r="AL36" s="946">
        <f t="shared" si="65"/>
        <v>145</v>
      </c>
      <c r="AM36" s="947">
        <f t="shared" si="66"/>
        <v>133</v>
      </c>
      <c r="AO36" s="1248"/>
      <c r="AP36" s="1259"/>
      <c r="AQ36" s="1256"/>
      <c r="AR36" s="844">
        <f>AR34+180</f>
        <v>310</v>
      </c>
      <c r="AS36" s="893">
        <f t="shared" si="135"/>
        <v>-20</v>
      </c>
      <c r="AT36" s="770">
        <f t="shared" si="117"/>
        <v>30</v>
      </c>
      <c r="AU36" s="894">
        <f t="shared" si="118"/>
        <v>10</v>
      </c>
      <c r="AV36" s="893">
        <f t="shared" si="136"/>
        <v>10</v>
      </c>
      <c r="AW36" s="770">
        <f t="shared" si="119"/>
        <v>-30</v>
      </c>
      <c r="AX36" s="894">
        <f t="shared" si="120"/>
        <v>-20</v>
      </c>
      <c r="AY36" s="770">
        <f t="shared" si="121"/>
        <v>331</v>
      </c>
      <c r="AZ36" s="770">
        <f>IF(AZ$30+AU36&lt;=100,AZ$30+AU36,AZ$30-AU36)</f>
        <v>37</v>
      </c>
      <c r="BA36" s="770">
        <f>IF(BA$30+AX36&gt;=10,BA$30+AX36,BA$30-AX36)</f>
        <v>62</v>
      </c>
      <c r="BB36" s="964">
        <f t="shared" si="67"/>
        <v>235</v>
      </c>
      <c r="BC36" s="964">
        <f t="shared" si="68"/>
        <v>94</v>
      </c>
      <c r="BD36" s="973">
        <f t="shared" si="69"/>
        <v>158</v>
      </c>
    </row>
    <row r="37" spans="2:76" x14ac:dyDescent="0.4">
      <c r="B37" s="1248"/>
      <c r="C37" s="1257" t="s">
        <v>2</v>
      </c>
      <c r="D37" s="760" t="s">
        <v>361</v>
      </c>
      <c r="E37" s="839"/>
      <c r="F37" s="839"/>
      <c r="G37" s="839"/>
      <c r="H37" s="761">
        <v>21</v>
      </c>
      <c r="I37" s="761">
        <v>31</v>
      </c>
      <c r="J37" s="761">
        <v>71</v>
      </c>
      <c r="K37" s="768">
        <f t="shared" si="72"/>
        <v>15</v>
      </c>
      <c r="L37" s="768">
        <f t="shared" si="73"/>
        <v>79</v>
      </c>
      <c r="M37" s="769">
        <f t="shared" si="74"/>
        <v>181</v>
      </c>
      <c r="O37" s="1248"/>
      <c r="P37" s="1257" t="s">
        <v>2</v>
      </c>
      <c r="Q37" s="760" t="s">
        <v>361</v>
      </c>
      <c r="R37" s="839"/>
      <c r="S37" s="839"/>
      <c r="T37" s="839"/>
      <c r="U37" s="761">
        <v>21</v>
      </c>
      <c r="V37" s="761">
        <v>31</v>
      </c>
      <c r="W37" s="761">
        <v>71</v>
      </c>
      <c r="X37" s="768">
        <f t="shared" si="61"/>
        <v>15</v>
      </c>
      <c r="Y37" s="768">
        <f t="shared" si="62"/>
        <v>79</v>
      </c>
      <c r="Z37" s="769">
        <f t="shared" si="63"/>
        <v>181</v>
      </c>
      <c r="AB37" s="1248"/>
      <c r="AC37" s="1257" t="s">
        <v>2</v>
      </c>
      <c r="AD37" s="760" t="s">
        <v>361</v>
      </c>
      <c r="AE37" s="839"/>
      <c r="AF37" s="839"/>
      <c r="AG37" s="839"/>
      <c r="AH37" s="761">
        <v>21</v>
      </c>
      <c r="AI37" s="761">
        <v>31</v>
      </c>
      <c r="AJ37" s="761">
        <v>71</v>
      </c>
      <c r="AK37" s="768">
        <f t="shared" si="64"/>
        <v>15</v>
      </c>
      <c r="AL37" s="768">
        <f t="shared" si="65"/>
        <v>79</v>
      </c>
      <c r="AM37" s="769">
        <f t="shared" si="66"/>
        <v>181</v>
      </c>
      <c r="AO37" s="1248"/>
      <c r="AP37" s="1257" t="s">
        <v>2</v>
      </c>
      <c r="AQ37" s="760" t="s">
        <v>364</v>
      </c>
      <c r="AR37" s="839"/>
      <c r="AS37" s="883"/>
      <c r="AT37" s="761"/>
      <c r="AU37" s="884"/>
      <c r="AV37" s="883"/>
      <c r="AW37" s="761"/>
      <c r="AX37" s="884"/>
      <c r="AY37" s="761">
        <v>21</v>
      </c>
      <c r="AZ37" s="761">
        <v>31</v>
      </c>
      <c r="BA37" s="761">
        <v>71</v>
      </c>
      <c r="BB37" s="768">
        <f t="shared" si="67"/>
        <v>15</v>
      </c>
      <c r="BC37" s="768">
        <f t="shared" si="68"/>
        <v>79</v>
      </c>
      <c r="BD37" s="769">
        <f t="shared" si="69"/>
        <v>181</v>
      </c>
    </row>
    <row r="38" spans="2:76" x14ac:dyDescent="0.4">
      <c r="B38" s="1248"/>
      <c r="C38" s="1258"/>
      <c r="D38" s="722" t="s">
        <v>350</v>
      </c>
      <c r="E38" s="840">
        <v>185</v>
      </c>
      <c r="F38" s="840">
        <v>20</v>
      </c>
      <c r="G38" s="840">
        <v>-10</v>
      </c>
      <c r="H38" s="723">
        <f>IF(H$37+E38&lt;=359,H$37+E38,H$37+E38-359)</f>
        <v>206</v>
      </c>
      <c r="I38" s="723">
        <f>IF(I$37+F38&lt;=100,I$37+F38,I$37-F38)</f>
        <v>51</v>
      </c>
      <c r="J38" s="723">
        <f>IF(J$37+G38&gt;=10,J$37+G38,J$37-G38)</f>
        <v>61</v>
      </c>
      <c r="K38" s="752">
        <f t="shared" si="72"/>
        <v>146</v>
      </c>
      <c r="L38" s="752">
        <f t="shared" si="73"/>
        <v>130</v>
      </c>
      <c r="M38" s="753">
        <f t="shared" si="74"/>
        <v>156</v>
      </c>
      <c r="O38" s="1248"/>
      <c r="P38" s="1258"/>
      <c r="Q38" s="722" t="s">
        <v>350</v>
      </c>
      <c r="R38" s="840">
        <v>185</v>
      </c>
      <c r="S38" s="840">
        <f>-S31</f>
        <v>20</v>
      </c>
      <c r="T38" s="840">
        <f>-T31</f>
        <v>-10</v>
      </c>
      <c r="U38" s="723">
        <f>IF(U$37+R38&lt;=359,U$37+R38,U$37+R38-359)</f>
        <v>206</v>
      </c>
      <c r="V38" s="723">
        <f>IF(V$37+S38&lt;=100,V$37+S38,V$37-S38)</f>
        <v>51</v>
      </c>
      <c r="W38" s="723">
        <f>IF(W$37+T38&gt;=10,W$37+T38,W$37-T38)</f>
        <v>61</v>
      </c>
      <c r="X38" s="752">
        <f t="shared" si="61"/>
        <v>146</v>
      </c>
      <c r="Y38" s="752">
        <f t="shared" si="62"/>
        <v>130</v>
      </c>
      <c r="Z38" s="753">
        <f t="shared" si="63"/>
        <v>156</v>
      </c>
      <c r="AB38" s="1248"/>
      <c r="AC38" s="1258"/>
      <c r="AD38" s="722" t="s">
        <v>350</v>
      </c>
      <c r="AE38" s="840">
        <v>185</v>
      </c>
      <c r="AF38" s="840">
        <f t="shared" si="116"/>
        <v>20</v>
      </c>
      <c r="AG38" s="840">
        <f t="shared" si="92"/>
        <v>-30</v>
      </c>
      <c r="AH38" s="723">
        <f>IF(AH$37+AE38&lt;=359,AH$37+AE38,AH$37+AE38-359)</f>
        <v>206</v>
      </c>
      <c r="AI38" s="723">
        <f>IF(AI$37+AF38&lt;=100,AI$37+AF38,AI$37-AF38)</f>
        <v>51</v>
      </c>
      <c r="AJ38" s="723">
        <f>IF(AJ$37+AG38&gt;=10,AJ$37+AG38,AJ$37-AG38)</f>
        <v>41</v>
      </c>
      <c r="AK38" s="948">
        <f t="shared" si="64"/>
        <v>146</v>
      </c>
      <c r="AL38" s="948">
        <f t="shared" si="65"/>
        <v>130</v>
      </c>
      <c r="AM38" s="949">
        <f t="shared" si="66"/>
        <v>105</v>
      </c>
      <c r="AO38" s="1248"/>
      <c r="AP38" s="1258"/>
      <c r="AQ38" s="722" t="s">
        <v>365</v>
      </c>
      <c r="AR38" s="840">
        <v>185</v>
      </c>
      <c r="AS38" s="885">
        <f>-AS31</f>
        <v>20</v>
      </c>
      <c r="AT38" s="724">
        <f t="shared" si="117"/>
        <v>20</v>
      </c>
      <c r="AU38" s="886">
        <f t="shared" ref="AU38:AU43" si="138">AS38+AT38</f>
        <v>40</v>
      </c>
      <c r="AV38" s="885">
        <f>-AV31</f>
        <v>-10</v>
      </c>
      <c r="AW38" s="724">
        <f t="shared" si="119"/>
        <v>-30</v>
      </c>
      <c r="AX38" s="886">
        <f t="shared" ref="AX38:AX43" si="139">AV38+AW38</f>
        <v>-40</v>
      </c>
      <c r="AY38" s="724">
        <f t="shared" ref="AY38:AY43" si="140">IF(AY$37+AR38&lt;=359,AY$37+AR38,AY$37+AR38-359)</f>
        <v>206</v>
      </c>
      <c r="AZ38" s="724">
        <f t="shared" ref="AZ38:AZ43" si="141">IF(AZ$37+AU38&lt;=100,AZ$37+AU38,AZ$37-AU38)</f>
        <v>71</v>
      </c>
      <c r="BA38" s="724">
        <f t="shared" ref="BA38:BA43" si="142">IF(BA$37+AX38&gt;=10,BA$37+AX38,BA$37-AX38)</f>
        <v>31</v>
      </c>
      <c r="BB38" s="877">
        <f t="shared" si="67"/>
        <v>146</v>
      </c>
      <c r="BC38" s="877">
        <f t="shared" si="68"/>
        <v>181</v>
      </c>
      <c r="BD38" s="878">
        <f t="shared" si="69"/>
        <v>79</v>
      </c>
    </row>
    <row r="39" spans="2:76" ht="17.399999999999999" customHeight="1" x14ac:dyDescent="0.4">
      <c r="B39" s="1248"/>
      <c r="C39" s="1258"/>
      <c r="D39" s="1253" t="s">
        <v>362</v>
      </c>
      <c r="E39" s="841">
        <v>150</v>
      </c>
      <c r="F39" s="841">
        <f>F38</f>
        <v>20</v>
      </c>
      <c r="G39" s="841">
        <f>G38</f>
        <v>-10</v>
      </c>
      <c r="H39" s="720">
        <f t="shared" ref="H39:H43" si="143">IF(H$37+E39&lt;=359,H$37+E39,H$37+E39-359)</f>
        <v>171</v>
      </c>
      <c r="I39" s="720">
        <f t="shared" ref="I39:I43" si="144">IF(I$37+F39&lt;=100,I$37+F39,I$37-F39)</f>
        <v>51</v>
      </c>
      <c r="J39" s="720">
        <f t="shared" ref="J39:J43" si="145">IF(J$37+G39&gt;=10,J$37+G39,J$37-G39)</f>
        <v>61</v>
      </c>
      <c r="K39" s="754">
        <f t="shared" si="72"/>
        <v>121</v>
      </c>
      <c r="L39" s="754">
        <f t="shared" si="73"/>
        <v>130</v>
      </c>
      <c r="M39" s="755">
        <f t="shared" si="74"/>
        <v>156</v>
      </c>
      <c r="O39" s="1248"/>
      <c r="P39" s="1258"/>
      <c r="Q39" s="1253" t="s">
        <v>362</v>
      </c>
      <c r="R39" s="841">
        <v>150</v>
      </c>
      <c r="S39" s="841">
        <f>S38</f>
        <v>20</v>
      </c>
      <c r="T39" s="841">
        <f>T38</f>
        <v>-10</v>
      </c>
      <c r="U39" s="720">
        <f t="shared" ref="U39:U43" si="146">IF(U$37+R39&lt;=359,U$37+R39,U$37+R39-359)</f>
        <v>171</v>
      </c>
      <c r="V39" s="720">
        <f t="shared" ref="V39:V43" si="147">IF(V$37+S39&lt;=100,V$37+S39,V$37-S39)</f>
        <v>51</v>
      </c>
      <c r="W39" s="720">
        <f t="shared" ref="W39:W43" si="148">IF(W$37+T39&gt;=10,W$37+T39,W$37-T39)</f>
        <v>61</v>
      </c>
      <c r="X39" s="754">
        <f t="shared" si="61"/>
        <v>121</v>
      </c>
      <c r="Y39" s="754">
        <f t="shared" si="62"/>
        <v>130</v>
      </c>
      <c r="Z39" s="755">
        <f t="shared" si="63"/>
        <v>156</v>
      </c>
      <c r="AB39" s="1248"/>
      <c r="AC39" s="1258"/>
      <c r="AD39" s="1253" t="s">
        <v>362</v>
      </c>
      <c r="AE39" s="841">
        <v>150</v>
      </c>
      <c r="AF39" s="841">
        <f t="shared" si="116"/>
        <v>-10</v>
      </c>
      <c r="AG39" s="841">
        <f t="shared" si="92"/>
        <v>5</v>
      </c>
      <c r="AH39" s="720">
        <f t="shared" ref="AH39:AH43" si="149">IF(AH$37+AE39&lt;=359,AH$37+AE39,AH$37+AE39-359)</f>
        <v>171</v>
      </c>
      <c r="AI39" s="720">
        <f t="shared" ref="AI39:AI43" si="150">IF(AI$37+AF39&lt;=100,AI$37+AF39,AI$37-AF39)</f>
        <v>21</v>
      </c>
      <c r="AJ39" s="720">
        <f t="shared" ref="AJ39:AJ43" si="151">IF(AJ$37+AG39&gt;=10,AJ$37+AG39,AJ$37-AG39)</f>
        <v>76</v>
      </c>
      <c r="AK39" s="950">
        <f t="shared" si="64"/>
        <v>121</v>
      </c>
      <c r="AL39" s="950">
        <f t="shared" si="65"/>
        <v>54</v>
      </c>
      <c r="AM39" s="951">
        <f t="shared" si="66"/>
        <v>194</v>
      </c>
      <c r="AO39" s="1248"/>
      <c r="AP39" s="1258"/>
      <c r="AQ39" s="1253" t="s">
        <v>366</v>
      </c>
      <c r="AR39" s="841">
        <v>150</v>
      </c>
      <c r="AS39" s="887">
        <f>AS38</f>
        <v>20</v>
      </c>
      <c r="AT39" s="726">
        <f t="shared" si="117"/>
        <v>-10</v>
      </c>
      <c r="AU39" s="888">
        <f t="shared" si="138"/>
        <v>10</v>
      </c>
      <c r="AV39" s="887">
        <f>AV38</f>
        <v>-10</v>
      </c>
      <c r="AW39" s="726">
        <f t="shared" si="119"/>
        <v>5</v>
      </c>
      <c r="AX39" s="888">
        <f t="shared" si="139"/>
        <v>-5</v>
      </c>
      <c r="AY39" s="726">
        <f t="shared" si="140"/>
        <v>171</v>
      </c>
      <c r="AZ39" s="726">
        <f t="shared" si="141"/>
        <v>41</v>
      </c>
      <c r="BA39" s="726">
        <f t="shared" si="142"/>
        <v>66</v>
      </c>
      <c r="BB39" s="967">
        <f t="shared" si="67"/>
        <v>121</v>
      </c>
      <c r="BC39" s="967">
        <f t="shared" si="68"/>
        <v>105</v>
      </c>
      <c r="BD39" s="974">
        <f t="shared" si="69"/>
        <v>168</v>
      </c>
    </row>
    <row r="40" spans="2:76" x14ac:dyDescent="0.4">
      <c r="B40" s="1248"/>
      <c r="C40" s="1258"/>
      <c r="D40" s="1254"/>
      <c r="E40" s="842">
        <v>210</v>
      </c>
      <c r="F40" s="842">
        <f t="shared" ref="F40:F43" si="152">F39</f>
        <v>20</v>
      </c>
      <c r="G40" s="842">
        <f t="shared" ref="G40:G43" si="153">G39</f>
        <v>-10</v>
      </c>
      <c r="H40" s="721">
        <f t="shared" si="143"/>
        <v>231</v>
      </c>
      <c r="I40" s="721">
        <f t="shared" si="144"/>
        <v>51</v>
      </c>
      <c r="J40" s="721">
        <f t="shared" si="145"/>
        <v>61</v>
      </c>
      <c r="K40" s="756">
        <f t="shared" si="72"/>
        <v>164</v>
      </c>
      <c r="L40" s="756">
        <f t="shared" si="73"/>
        <v>130</v>
      </c>
      <c r="M40" s="757">
        <f t="shared" si="74"/>
        <v>156</v>
      </c>
      <c r="O40" s="1248"/>
      <c r="P40" s="1258"/>
      <c r="Q40" s="1254"/>
      <c r="R40" s="842">
        <v>210</v>
      </c>
      <c r="S40" s="842">
        <f t="shared" ref="S40:S43" si="154">S39</f>
        <v>20</v>
      </c>
      <c r="T40" s="842">
        <f t="shared" ref="T40:T43" si="155">T39</f>
        <v>-10</v>
      </c>
      <c r="U40" s="721">
        <f t="shared" si="146"/>
        <v>231</v>
      </c>
      <c r="V40" s="721">
        <f t="shared" si="147"/>
        <v>51</v>
      </c>
      <c r="W40" s="721">
        <f t="shared" si="148"/>
        <v>61</v>
      </c>
      <c r="X40" s="756">
        <f t="shared" si="61"/>
        <v>164</v>
      </c>
      <c r="Y40" s="756">
        <f t="shared" si="62"/>
        <v>130</v>
      </c>
      <c r="Z40" s="757">
        <f t="shared" si="63"/>
        <v>156</v>
      </c>
      <c r="AB40" s="1248"/>
      <c r="AC40" s="1258"/>
      <c r="AD40" s="1254"/>
      <c r="AE40" s="842">
        <v>210</v>
      </c>
      <c r="AF40" s="842">
        <f t="shared" si="116"/>
        <v>10</v>
      </c>
      <c r="AG40" s="842">
        <f t="shared" si="92"/>
        <v>-20</v>
      </c>
      <c r="AH40" s="721">
        <f t="shared" si="149"/>
        <v>231</v>
      </c>
      <c r="AI40" s="721">
        <f t="shared" si="150"/>
        <v>41</v>
      </c>
      <c r="AJ40" s="721">
        <f t="shared" si="151"/>
        <v>51</v>
      </c>
      <c r="AK40" s="952">
        <f t="shared" si="64"/>
        <v>164</v>
      </c>
      <c r="AL40" s="952">
        <f t="shared" si="65"/>
        <v>105</v>
      </c>
      <c r="AM40" s="953">
        <f t="shared" si="66"/>
        <v>130</v>
      </c>
      <c r="AO40" s="1248"/>
      <c r="AP40" s="1258"/>
      <c r="AQ40" s="1254"/>
      <c r="AR40" s="842">
        <v>210</v>
      </c>
      <c r="AS40" s="889">
        <f t="shared" ref="AS40:AS43" si="156">AS39</f>
        <v>20</v>
      </c>
      <c r="AT40" s="727">
        <f t="shared" si="117"/>
        <v>10</v>
      </c>
      <c r="AU40" s="890">
        <f t="shared" si="138"/>
        <v>30</v>
      </c>
      <c r="AV40" s="889">
        <f t="shared" ref="AV40:AV43" si="157">AV39</f>
        <v>-10</v>
      </c>
      <c r="AW40" s="727">
        <f t="shared" si="119"/>
        <v>-20</v>
      </c>
      <c r="AX40" s="890">
        <f t="shared" si="139"/>
        <v>-30</v>
      </c>
      <c r="AY40" s="727">
        <f t="shared" si="140"/>
        <v>231</v>
      </c>
      <c r="AZ40" s="727">
        <f t="shared" si="141"/>
        <v>61</v>
      </c>
      <c r="BA40" s="727">
        <f t="shared" si="142"/>
        <v>41</v>
      </c>
      <c r="BB40" s="879">
        <f t="shared" si="67"/>
        <v>164</v>
      </c>
      <c r="BC40" s="879">
        <f t="shared" si="68"/>
        <v>156</v>
      </c>
      <c r="BD40" s="880">
        <f t="shared" si="69"/>
        <v>105</v>
      </c>
    </row>
    <row r="41" spans="2:76" ht="17.399999999999999" customHeight="1" x14ac:dyDescent="0.4">
      <c r="B41" s="1248"/>
      <c r="C41" s="1258"/>
      <c r="D41" s="1253" t="s">
        <v>363</v>
      </c>
      <c r="E41" s="841">
        <v>120</v>
      </c>
      <c r="F41" s="841">
        <f t="shared" si="152"/>
        <v>20</v>
      </c>
      <c r="G41" s="841">
        <f t="shared" si="153"/>
        <v>-10</v>
      </c>
      <c r="H41" s="720">
        <f t="shared" si="143"/>
        <v>141</v>
      </c>
      <c r="I41" s="720">
        <f t="shared" si="144"/>
        <v>51</v>
      </c>
      <c r="J41" s="720">
        <f t="shared" si="145"/>
        <v>61</v>
      </c>
      <c r="K41" s="758">
        <f t="shared" si="72"/>
        <v>100</v>
      </c>
      <c r="L41" s="758">
        <f t="shared" si="73"/>
        <v>130</v>
      </c>
      <c r="M41" s="759">
        <f t="shared" si="74"/>
        <v>156</v>
      </c>
      <c r="O41" s="1248"/>
      <c r="P41" s="1258"/>
      <c r="Q41" s="1253" t="s">
        <v>363</v>
      </c>
      <c r="R41" s="841">
        <v>120</v>
      </c>
      <c r="S41" s="841">
        <f t="shared" si="154"/>
        <v>20</v>
      </c>
      <c r="T41" s="841">
        <f t="shared" si="155"/>
        <v>-10</v>
      </c>
      <c r="U41" s="720">
        <f t="shared" si="146"/>
        <v>141</v>
      </c>
      <c r="V41" s="720">
        <f t="shared" si="147"/>
        <v>51</v>
      </c>
      <c r="W41" s="720">
        <f t="shared" si="148"/>
        <v>61</v>
      </c>
      <c r="X41" s="758">
        <f t="shared" si="61"/>
        <v>100</v>
      </c>
      <c r="Y41" s="758">
        <f t="shared" si="62"/>
        <v>130</v>
      </c>
      <c r="Z41" s="759">
        <f t="shared" si="63"/>
        <v>156</v>
      </c>
      <c r="AB41" s="1248"/>
      <c r="AC41" s="1258"/>
      <c r="AD41" s="1253" t="s">
        <v>363</v>
      </c>
      <c r="AE41" s="841">
        <v>120</v>
      </c>
      <c r="AF41" s="841">
        <f t="shared" si="116"/>
        <v>30</v>
      </c>
      <c r="AG41" s="841">
        <f t="shared" si="92"/>
        <v>-30</v>
      </c>
      <c r="AH41" s="720">
        <f t="shared" si="149"/>
        <v>141</v>
      </c>
      <c r="AI41" s="720">
        <f t="shared" si="150"/>
        <v>61</v>
      </c>
      <c r="AJ41" s="720">
        <f t="shared" si="151"/>
        <v>41</v>
      </c>
      <c r="AK41" s="954">
        <f t="shared" si="64"/>
        <v>100</v>
      </c>
      <c r="AL41" s="954">
        <f t="shared" si="65"/>
        <v>156</v>
      </c>
      <c r="AM41" s="955">
        <f t="shared" si="66"/>
        <v>105</v>
      </c>
      <c r="AO41" s="1248"/>
      <c r="AP41" s="1258"/>
      <c r="AQ41" s="1253" t="s">
        <v>367</v>
      </c>
      <c r="AR41" s="841">
        <f>AR34</f>
        <v>130</v>
      </c>
      <c r="AS41" s="887">
        <f t="shared" si="156"/>
        <v>20</v>
      </c>
      <c r="AT41" s="726">
        <f t="shared" si="117"/>
        <v>30</v>
      </c>
      <c r="AU41" s="888">
        <f t="shared" si="138"/>
        <v>50</v>
      </c>
      <c r="AV41" s="887">
        <f t="shared" si="157"/>
        <v>-10</v>
      </c>
      <c r="AW41" s="726">
        <f t="shared" si="119"/>
        <v>-30</v>
      </c>
      <c r="AX41" s="888">
        <f t="shared" si="139"/>
        <v>-40</v>
      </c>
      <c r="AY41" s="726">
        <f t="shared" si="140"/>
        <v>151</v>
      </c>
      <c r="AZ41" s="726">
        <f t="shared" si="141"/>
        <v>81</v>
      </c>
      <c r="BA41" s="726">
        <f t="shared" si="142"/>
        <v>31</v>
      </c>
      <c r="BB41" s="963">
        <f t="shared" si="67"/>
        <v>107</v>
      </c>
      <c r="BC41" s="963">
        <f t="shared" si="68"/>
        <v>207</v>
      </c>
      <c r="BD41" s="975">
        <f t="shared" si="69"/>
        <v>79</v>
      </c>
    </row>
    <row r="42" spans="2:76" x14ac:dyDescent="0.4">
      <c r="B42" s="1248"/>
      <c r="C42" s="1258"/>
      <c r="D42" s="1255"/>
      <c r="E42" s="843">
        <v>180</v>
      </c>
      <c r="F42" s="843">
        <f t="shared" si="152"/>
        <v>20</v>
      </c>
      <c r="G42" s="843">
        <f t="shared" si="153"/>
        <v>-10</v>
      </c>
      <c r="H42" s="699">
        <f t="shared" si="143"/>
        <v>201</v>
      </c>
      <c r="I42" s="699">
        <f t="shared" si="144"/>
        <v>51</v>
      </c>
      <c r="J42" s="699">
        <f t="shared" si="145"/>
        <v>61</v>
      </c>
      <c r="K42" s="714">
        <f t="shared" si="72"/>
        <v>143</v>
      </c>
      <c r="L42" s="714">
        <f t="shared" si="73"/>
        <v>130</v>
      </c>
      <c r="M42" s="715">
        <f t="shared" si="74"/>
        <v>156</v>
      </c>
      <c r="O42" s="1248"/>
      <c r="P42" s="1258"/>
      <c r="Q42" s="1255"/>
      <c r="R42" s="843">
        <v>180</v>
      </c>
      <c r="S42" s="843">
        <f t="shared" si="154"/>
        <v>20</v>
      </c>
      <c r="T42" s="843">
        <f t="shared" si="155"/>
        <v>-10</v>
      </c>
      <c r="U42" s="699">
        <f t="shared" si="146"/>
        <v>201</v>
      </c>
      <c r="V42" s="699">
        <f t="shared" si="147"/>
        <v>51</v>
      </c>
      <c r="W42" s="699">
        <f t="shared" si="148"/>
        <v>61</v>
      </c>
      <c r="X42" s="714">
        <f t="shared" si="61"/>
        <v>143</v>
      </c>
      <c r="Y42" s="714">
        <f t="shared" si="62"/>
        <v>130</v>
      </c>
      <c r="Z42" s="715">
        <f t="shared" si="63"/>
        <v>156</v>
      </c>
      <c r="AB42" s="1248"/>
      <c r="AC42" s="1258"/>
      <c r="AD42" s="1255"/>
      <c r="AE42" s="843">
        <v>180</v>
      </c>
      <c r="AF42" s="843">
        <f t="shared" si="116"/>
        <v>25</v>
      </c>
      <c r="AG42" s="843">
        <f t="shared" si="92"/>
        <v>5</v>
      </c>
      <c r="AH42" s="699">
        <f t="shared" si="149"/>
        <v>201</v>
      </c>
      <c r="AI42" s="699">
        <f t="shared" si="150"/>
        <v>56</v>
      </c>
      <c r="AJ42" s="699">
        <f t="shared" si="151"/>
        <v>76</v>
      </c>
      <c r="AK42" s="956">
        <f t="shared" si="64"/>
        <v>143</v>
      </c>
      <c r="AL42" s="956">
        <f t="shared" si="65"/>
        <v>143</v>
      </c>
      <c r="AM42" s="957">
        <f t="shared" si="66"/>
        <v>194</v>
      </c>
      <c r="AO42" s="1248"/>
      <c r="AP42" s="1258"/>
      <c r="AQ42" s="1255"/>
      <c r="AR42" s="843">
        <v>180</v>
      </c>
      <c r="AS42" s="891">
        <f t="shared" si="156"/>
        <v>20</v>
      </c>
      <c r="AT42" s="725">
        <f t="shared" si="117"/>
        <v>25</v>
      </c>
      <c r="AU42" s="892">
        <f t="shared" si="138"/>
        <v>45</v>
      </c>
      <c r="AV42" s="891">
        <f t="shared" si="157"/>
        <v>-10</v>
      </c>
      <c r="AW42" s="725">
        <f t="shared" si="119"/>
        <v>5</v>
      </c>
      <c r="AX42" s="892">
        <f t="shared" si="139"/>
        <v>-5</v>
      </c>
      <c r="AY42" s="725">
        <f t="shared" si="140"/>
        <v>201</v>
      </c>
      <c r="AZ42" s="725">
        <f t="shared" si="141"/>
        <v>76</v>
      </c>
      <c r="BA42" s="725">
        <f t="shared" si="142"/>
        <v>66</v>
      </c>
      <c r="BB42" s="881">
        <f t="shared" si="67"/>
        <v>143</v>
      </c>
      <c r="BC42" s="881">
        <f t="shared" si="68"/>
        <v>194</v>
      </c>
      <c r="BD42" s="882">
        <f t="shared" si="69"/>
        <v>168</v>
      </c>
    </row>
    <row r="43" spans="2:76" ht="16.2" thickBot="1" x14ac:dyDescent="0.45">
      <c r="B43" s="1249"/>
      <c r="C43" s="1259"/>
      <c r="D43" s="1256"/>
      <c r="E43" s="844">
        <v>300</v>
      </c>
      <c r="F43" s="844">
        <f t="shared" si="152"/>
        <v>20</v>
      </c>
      <c r="G43" s="844">
        <f t="shared" si="153"/>
        <v>-10</v>
      </c>
      <c r="H43" s="703">
        <f t="shared" si="143"/>
        <v>321</v>
      </c>
      <c r="I43" s="703">
        <f t="shared" si="144"/>
        <v>51</v>
      </c>
      <c r="J43" s="703">
        <f t="shared" si="145"/>
        <v>61</v>
      </c>
      <c r="K43" s="716">
        <f t="shared" si="72"/>
        <v>228</v>
      </c>
      <c r="L43" s="716">
        <f t="shared" si="73"/>
        <v>130</v>
      </c>
      <c r="M43" s="717">
        <f t="shared" si="74"/>
        <v>156</v>
      </c>
      <c r="O43" s="1249"/>
      <c r="P43" s="1259"/>
      <c r="Q43" s="1256"/>
      <c r="R43" s="844">
        <v>300</v>
      </c>
      <c r="S43" s="844">
        <f t="shared" si="154"/>
        <v>20</v>
      </c>
      <c r="T43" s="844">
        <f t="shared" si="155"/>
        <v>-10</v>
      </c>
      <c r="U43" s="703">
        <f t="shared" si="146"/>
        <v>321</v>
      </c>
      <c r="V43" s="703">
        <f t="shared" si="147"/>
        <v>51</v>
      </c>
      <c r="W43" s="703">
        <f t="shared" si="148"/>
        <v>61</v>
      </c>
      <c r="X43" s="716">
        <f t="shared" si="61"/>
        <v>228</v>
      </c>
      <c r="Y43" s="716">
        <f t="shared" si="62"/>
        <v>130</v>
      </c>
      <c r="Z43" s="717">
        <f t="shared" si="63"/>
        <v>156</v>
      </c>
      <c r="AB43" s="1249"/>
      <c r="AC43" s="1259"/>
      <c r="AD43" s="1256"/>
      <c r="AE43" s="844">
        <v>300</v>
      </c>
      <c r="AF43" s="844">
        <f t="shared" si="116"/>
        <v>30</v>
      </c>
      <c r="AG43" s="844">
        <f t="shared" si="92"/>
        <v>-30</v>
      </c>
      <c r="AH43" s="703">
        <f t="shared" si="149"/>
        <v>321</v>
      </c>
      <c r="AI43" s="703">
        <f t="shared" si="150"/>
        <v>61</v>
      </c>
      <c r="AJ43" s="703">
        <f t="shared" si="151"/>
        <v>41</v>
      </c>
      <c r="AK43" s="958">
        <f t="shared" si="64"/>
        <v>228</v>
      </c>
      <c r="AL43" s="958">
        <f t="shared" si="65"/>
        <v>156</v>
      </c>
      <c r="AM43" s="959">
        <f t="shared" si="66"/>
        <v>105</v>
      </c>
      <c r="AO43" s="1249"/>
      <c r="AP43" s="1259"/>
      <c r="AQ43" s="1256"/>
      <c r="AR43" s="844">
        <f>AR41+180</f>
        <v>310</v>
      </c>
      <c r="AS43" s="893">
        <f t="shared" si="156"/>
        <v>20</v>
      </c>
      <c r="AT43" s="770">
        <f t="shared" si="117"/>
        <v>30</v>
      </c>
      <c r="AU43" s="894">
        <f t="shared" si="138"/>
        <v>50</v>
      </c>
      <c r="AV43" s="893">
        <f t="shared" si="157"/>
        <v>-10</v>
      </c>
      <c r="AW43" s="770">
        <f t="shared" si="119"/>
        <v>-30</v>
      </c>
      <c r="AX43" s="894">
        <f t="shared" si="139"/>
        <v>-40</v>
      </c>
      <c r="AY43" s="770">
        <f t="shared" si="140"/>
        <v>331</v>
      </c>
      <c r="AZ43" s="770">
        <f t="shared" si="141"/>
        <v>81</v>
      </c>
      <c r="BA43" s="770">
        <f t="shared" si="142"/>
        <v>31</v>
      </c>
      <c r="BB43" s="976">
        <f t="shared" si="67"/>
        <v>235</v>
      </c>
      <c r="BC43" s="976">
        <f t="shared" si="68"/>
        <v>207</v>
      </c>
      <c r="BD43" s="977">
        <f t="shared" si="69"/>
        <v>79</v>
      </c>
    </row>
    <row r="44" spans="2:76" ht="18" thickBot="1" x14ac:dyDescent="0.45">
      <c r="BC44"/>
      <c r="BQ44" s="718"/>
      <c r="BR44" s="718"/>
      <c r="BS44" s="718"/>
      <c r="BT44" s="718"/>
      <c r="BU44" s="718"/>
      <c r="BV44" s="718"/>
      <c r="BW44" s="718"/>
      <c r="BX44" s="718"/>
    </row>
    <row r="45" spans="2:76" ht="15.6" customHeight="1" thickBot="1" x14ac:dyDescent="0.45">
      <c r="B45" s="6" t="s">
        <v>380</v>
      </c>
      <c r="AN45" s="679"/>
      <c r="AO45" s="923" t="s">
        <v>384</v>
      </c>
      <c r="AP45" s="1099" t="s">
        <v>386</v>
      </c>
      <c r="AQ45" s="1099" t="s">
        <v>385</v>
      </c>
      <c r="AR45" s="1267" t="s">
        <v>360</v>
      </c>
      <c r="AS45" s="1267"/>
      <c r="AT45" s="1267"/>
      <c r="AU45" s="1267"/>
      <c r="AV45" s="1267"/>
      <c r="AW45" s="1267"/>
      <c r="AX45" s="1267"/>
      <c r="AY45" s="1099" t="s">
        <v>252</v>
      </c>
      <c r="AZ45" s="1099" t="s">
        <v>253</v>
      </c>
      <c r="BA45" s="1099" t="s">
        <v>254</v>
      </c>
      <c r="BB45" s="1099" t="s">
        <v>252</v>
      </c>
      <c r="BC45" s="1099" t="s">
        <v>253</v>
      </c>
      <c r="BD45" s="1099" t="s">
        <v>357</v>
      </c>
      <c r="BE45" s="1099" t="s">
        <v>252</v>
      </c>
      <c r="BF45" s="1099" t="s">
        <v>253</v>
      </c>
      <c r="BG45" s="1099" t="s">
        <v>254</v>
      </c>
      <c r="BH45" s="1099" t="s">
        <v>252</v>
      </c>
      <c r="BI45" s="1099" t="s">
        <v>253</v>
      </c>
      <c r="BJ45" s="1099" t="s">
        <v>357</v>
      </c>
      <c r="BK45" s="1099" t="s">
        <v>252</v>
      </c>
      <c r="BL45" s="1099" t="s">
        <v>253</v>
      </c>
      <c r="BM45" s="1099" t="s">
        <v>254</v>
      </c>
      <c r="BN45" s="1099" t="s">
        <v>252</v>
      </c>
      <c r="BO45" s="1099" t="s">
        <v>253</v>
      </c>
      <c r="BP45" s="1100" t="s">
        <v>382</v>
      </c>
      <c r="BQ45" s="718"/>
      <c r="BR45" s="718"/>
      <c r="BS45" s="718"/>
      <c r="BT45" s="718"/>
      <c r="BU45" s="718"/>
      <c r="BV45" s="718"/>
      <c r="BW45" s="718"/>
      <c r="BX45" s="718"/>
    </row>
    <row r="46" spans="2:76" s="718" customFormat="1" ht="15.6" customHeight="1" x14ac:dyDescent="0.4">
      <c r="B46" s="6"/>
      <c r="AO46" s="1240" t="s">
        <v>272</v>
      </c>
      <c r="AP46" s="1243" t="s">
        <v>359</v>
      </c>
      <c r="AQ46" s="1260" t="s">
        <v>383</v>
      </c>
      <c r="AR46" s="1260"/>
      <c r="AS46" s="1260"/>
      <c r="AT46" s="1260"/>
      <c r="AU46" s="1260"/>
      <c r="AV46" s="1260"/>
      <c r="AW46" s="1260"/>
      <c r="AX46" s="1260"/>
      <c r="AY46" s="1236" t="s">
        <v>389</v>
      </c>
      <c r="AZ46" s="1237"/>
      <c r="BA46" s="1237"/>
      <c r="BB46" s="1237"/>
      <c r="BC46" s="1237"/>
      <c r="BD46" s="1238"/>
      <c r="BE46" s="1236" t="s">
        <v>387</v>
      </c>
      <c r="BF46" s="1237"/>
      <c r="BG46" s="1237"/>
      <c r="BH46" s="1237"/>
      <c r="BI46" s="1237"/>
      <c r="BJ46" s="1238"/>
      <c r="BK46" s="1236" t="s">
        <v>390</v>
      </c>
      <c r="BL46" s="1237"/>
      <c r="BM46" s="1237"/>
      <c r="BN46" s="1237"/>
      <c r="BO46" s="1237"/>
      <c r="BP46" s="1239"/>
    </row>
    <row r="47" spans="2:76" ht="15.6" customHeight="1" x14ac:dyDescent="0.4">
      <c r="B47" s="6" t="s">
        <v>381</v>
      </c>
      <c r="AN47" s="679"/>
      <c r="AO47" s="1241"/>
      <c r="AP47" s="1244"/>
      <c r="AQ47" s="1262" t="s">
        <v>364</v>
      </c>
      <c r="AR47" s="1262"/>
      <c r="AS47" s="1262"/>
      <c r="AT47" s="1262"/>
      <c r="AU47" s="1262"/>
      <c r="AV47" s="1262"/>
      <c r="AW47" s="1262"/>
      <c r="AX47" s="1262"/>
      <c r="AY47" s="983">
        <v>29</v>
      </c>
      <c r="AZ47" s="983">
        <v>46</v>
      </c>
      <c r="BA47" s="983">
        <v>94</v>
      </c>
      <c r="BB47" s="984">
        <f t="shared" ref="BB47:BB77" si="158">ROUND(AY47/359*255,0)</f>
        <v>21</v>
      </c>
      <c r="BC47" s="984">
        <f t="shared" ref="BC47:BC77" si="159">ROUND(AZ47/100*255,0)</f>
        <v>117</v>
      </c>
      <c r="BD47" s="984">
        <f t="shared" ref="BD47:BD77" si="160">ROUND(BA47/100*255,0)</f>
        <v>240</v>
      </c>
      <c r="BE47" s="983">
        <v>29</v>
      </c>
      <c r="BF47" s="983">
        <v>30</v>
      </c>
      <c r="BG47" s="983">
        <v>80</v>
      </c>
      <c r="BH47" s="985">
        <f t="shared" ref="BH47:BH77" si="161">ROUND(BE47/359*255,0)</f>
        <v>21</v>
      </c>
      <c r="BI47" s="985">
        <f t="shared" ref="BI47:BI77" si="162">ROUND(BF47/100*255,0)</f>
        <v>77</v>
      </c>
      <c r="BJ47" s="985">
        <f t="shared" ref="BJ47:BJ77" si="163">ROUND(BG47/100*255,0)</f>
        <v>204</v>
      </c>
      <c r="BK47" s="983">
        <v>29</v>
      </c>
      <c r="BL47" s="983">
        <v>21</v>
      </c>
      <c r="BM47" s="983">
        <v>82</v>
      </c>
      <c r="BN47" s="986">
        <f t="shared" ref="BN47:BN77" si="164">ROUND(BK47/359*255,0)</f>
        <v>21</v>
      </c>
      <c r="BO47" s="986">
        <f t="shared" ref="BO47:BO77" si="165">ROUND(BL47/100*255,0)</f>
        <v>54</v>
      </c>
      <c r="BP47" s="1057">
        <f t="shared" ref="BP47:BP77" si="166">ROUND(BM47/100*255,0)</f>
        <v>209</v>
      </c>
      <c r="BQ47" s="718"/>
      <c r="BR47" s="718"/>
      <c r="BS47" s="718"/>
      <c r="BT47" s="718"/>
      <c r="BU47" s="718"/>
      <c r="BV47" s="718"/>
      <c r="BW47" s="718"/>
      <c r="BX47" s="718"/>
    </row>
    <row r="48" spans="2:76" ht="15.6" customHeight="1" x14ac:dyDescent="0.4">
      <c r="B48" s="4" t="s">
        <v>347</v>
      </c>
      <c r="H48" s="6"/>
      <c r="AN48" s="679"/>
      <c r="AO48" s="1241"/>
      <c r="AP48" s="1244"/>
      <c r="AQ48" s="982" t="s">
        <v>350</v>
      </c>
      <c r="AR48" s="987">
        <v>175</v>
      </c>
      <c r="AS48" s="983">
        <v>20</v>
      </c>
      <c r="AT48" s="983">
        <v>20</v>
      </c>
      <c r="AU48" s="987">
        <f>AS48+AT48</f>
        <v>40</v>
      </c>
      <c r="AV48" s="983">
        <v>-10</v>
      </c>
      <c r="AW48" s="983">
        <v>-30</v>
      </c>
      <c r="AX48" s="987">
        <f>AV48+AW48</f>
        <v>-40</v>
      </c>
      <c r="AY48" s="983">
        <f t="shared" ref="AY48:AY53" si="167">IF(AY$47+$AR48&lt;=359,AY$47+$AR48,AY$47+$AR48-359)</f>
        <v>204</v>
      </c>
      <c r="AZ48" s="983">
        <f t="shared" ref="AZ48:AZ53" si="168">IF(AZ$47+$AU48&lt;=100,AZ$47+$AU48,AZ$47-$AU48)</f>
        <v>86</v>
      </c>
      <c r="BA48" s="983">
        <f t="shared" ref="BA48:BA53" si="169">IF(BA$47+$AX48&gt;=10,BA$47+$AX48,BA$47-$AX48)</f>
        <v>54</v>
      </c>
      <c r="BB48" s="988">
        <f t="shared" si="158"/>
        <v>145</v>
      </c>
      <c r="BC48" s="988">
        <f t="shared" si="159"/>
        <v>219</v>
      </c>
      <c r="BD48" s="988">
        <f t="shared" si="160"/>
        <v>138</v>
      </c>
      <c r="BE48" s="983">
        <f t="shared" ref="BE48:BE53" si="170">IF(BE$47+$AR48&lt;=359,BE$47+$AR48,BE$47+$AR48-359)</f>
        <v>204</v>
      </c>
      <c r="BF48" s="983">
        <f t="shared" ref="BF48:BF53" si="171">IF(BF$47+$AU48&lt;=100,BF$47+$AU48,BF$47-$AU48)</f>
        <v>70</v>
      </c>
      <c r="BG48" s="983">
        <f>IF(BG$47+$AX48&gt;=10,BG$47+$AX48,BG$47-$AX48)</f>
        <v>40</v>
      </c>
      <c r="BH48" s="989">
        <f t="shared" si="161"/>
        <v>145</v>
      </c>
      <c r="BI48" s="989">
        <f t="shared" si="162"/>
        <v>179</v>
      </c>
      <c r="BJ48" s="989">
        <f t="shared" si="163"/>
        <v>102</v>
      </c>
      <c r="BK48" s="983">
        <f t="shared" ref="BK48:BK53" si="172">IF(BK$47+$AR48&lt;=359,BK$47+$AR48,BK$47+$AR48-359)</f>
        <v>204</v>
      </c>
      <c r="BL48" s="983">
        <f t="shared" ref="BL48:BL53" si="173">IF(BL$47+$AU48&lt;=100,BL$47+$AU48,BL$47-$AU48)</f>
        <v>61</v>
      </c>
      <c r="BM48" s="983">
        <f>IF(BM$47+$AX48&gt;=10,BM$47+$AX48,BM$47-$AX48)</f>
        <v>42</v>
      </c>
      <c r="BN48" s="990">
        <f t="shared" si="164"/>
        <v>145</v>
      </c>
      <c r="BO48" s="990">
        <f t="shared" si="165"/>
        <v>156</v>
      </c>
      <c r="BP48" s="1058">
        <f t="shared" si="166"/>
        <v>107</v>
      </c>
      <c r="BQ48" s="718"/>
      <c r="BR48" s="718"/>
      <c r="BS48" s="718"/>
      <c r="BT48" s="718"/>
      <c r="BU48" s="718"/>
      <c r="BV48" s="718"/>
      <c r="BW48" s="718"/>
      <c r="BX48" s="718"/>
    </row>
    <row r="49" spans="1:76" ht="15.6" customHeight="1" x14ac:dyDescent="0.4">
      <c r="A49" s="718"/>
      <c r="B49" s="4" t="s">
        <v>346</v>
      </c>
      <c r="C49" s="718"/>
      <c r="D49" s="718"/>
      <c r="E49" s="718"/>
      <c r="F49" s="718"/>
      <c r="H49" s="6"/>
      <c r="AN49" s="1101"/>
      <c r="AO49" s="1241"/>
      <c r="AP49" s="1244"/>
      <c r="AQ49" s="1261" t="s">
        <v>362</v>
      </c>
      <c r="AR49" s="987">
        <v>30</v>
      </c>
      <c r="AS49" s="983">
        <f>AS48</f>
        <v>20</v>
      </c>
      <c r="AT49" s="983">
        <v>-10</v>
      </c>
      <c r="AU49" s="987">
        <f t="shared" ref="AU49:AU53" si="174">AS49+AT49</f>
        <v>10</v>
      </c>
      <c r="AV49" s="983">
        <f>AV48</f>
        <v>-10</v>
      </c>
      <c r="AW49" s="983">
        <v>-5</v>
      </c>
      <c r="AX49" s="987">
        <f t="shared" ref="AX49:AX53" si="175">AV49+AW49</f>
        <v>-15</v>
      </c>
      <c r="AY49" s="983">
        <f t="shared" si="167"/>
        <v>59</v>
      </c>
      <c r="AZ49" s="983">
        <f t="shared" si="168"/>
        <v>56</v>
      </c>
      <c r="BA49" s="983">
        <f t="shared" si="169"/>
        <v>79</v>
      </c>
      <c r="BB49" s="991">
        <f t="shared" si="158"/>
        <v>42</v>
      </c>
      <c r="BC49" s="991">
        <f t="shared" si="159"/>
        <v>143</v>
      </c>
      <c r="BD49" s="991">
        <f t="shared" si="160"/>
        <v>201</v>
      </c>
      <c r="BE49" s="983">
        <f t="shared" si="170"/>
        <v>59</v>
      </c>
      <c r="BF49" s="983">
        <f t="shared" si="171"/>
        <v>40</v>
      </c>
      <c r="BG49" s="983">
        <f t="shared" ref="BG49:BG53" si="176">IF(BG$47+$AX49&gt;=10,BG$47+$AX49,BG$47-$AX49)</f>
        <v>65</v>
      </c>
      <c r="BH49" s="992">
        <f t="shared" si="161"/>
        <v>42</v>
      </c>
      <c r="BI49" s="992">
        <f t="shared" si="162"/>
        <v>102</v>
      </c>
      <c r="BJ49" s="992">
        <f t="shared" si="163"/>
        <v>166</v>
      </c>
      <c r="BK49" s="983">
        <f t="shared" si="172"/>
        <v>59</v>
      </c>
      <c r="BL49" s="983">
        <f t="shared" si="173"/>
        <v>31</v>
      </c>
      <c r="BM49" s="983">
        <f t="shared" ref="BM49:BM53" si="177">IF(BM$47+$AX49&gt;=10,BM$47+$AX49,BM$47-$AX49)</f>
        <v>67</v>
      </c>
      <c r="BN49" s="993">
        <f t="shared" si="164"/>
        <v>42</v>
      </c>
      <c r="BO49" s="993">
        <f t="shared" si="165"/>
        <v>79</v>
      </c>
      <c r="BP49" s="1059">
        <f t="shared" si="166"/>
        <v>171</v>
      </c>
      <c r="BQ49" s="718"/>
      <c r="BR49" s="718"/>
      <c r="BS49" s="718"/>
      <c r="BT49" s="718"/>
      <c r="BU49" s="718"/>
      <c r="BV49" s="718"/>
      <c r="BW49" s="718"/>
      <c r="BX49" s="718"/>
    </row>
    <row r="50" spans="1:76" ht="15.6" customHeight="1" x14ac:dyDescent="0.4">
      <c r="A50" s="718"/>
      <c r="B50" s="718"/>
      <c r="C50" s="718"/>
      <c r="D50" s="718"/>
      <c r="E50" s="718"/>
      <c r="F50" s="718"/>
      <c r="G50" s="718"/>
      <c r="H50" s="718"/>
      <c r="I50" s="718"/>
      <c r="J50" s="718"/>
      <c r="K50" s="718"/>
      <c r="L50" s="718"/>
      <c r="M50" s="718"/>
      <c r="N50" s="718"/>
      <c r="AN50" s="1101"/>
      <c r="AO50" s="1241"/>
      <c r="AP50" s="1244"/>
      <c r="AQ50" s="1261"/>
      <c r="AR50" s="987">
        <v>330</v>
      </c>
      <c r="AS50" s="983">
        <f t="shared" ref="AS50:AS53" si="178">AS49</f>
        <v>20</v>
      </c>
      <c r="AT50" s="983">
        <v>10</v>
      </c>
      <c r="AU50" s="987">
        <f t="shared" si="174"/>
        <v>30</v>
      </c>
      <c r="AV50" s="983">
        <f t="shared" ref="AV50:AV53" si="179">AV49</f>
        <v>-10</v>
      </c>
      <c r="AW50" s="983">
        <v>-20</v>
      </c>
      <c r="AX50" s="987">
        <f t="shared" si="175"/>
        <v>-30</v>
      </c>
      <c r="AY50" s="983">
        <f t="shared" si="167"/>
        <v>359</v>
      </c>
      <c r="AZ50" s="983">
        <f t="shared" si="168"/>
        <v>76</v>
      </c>
      <c r="BA50" s="983">
        <f t="shared" si="169"/>
        <v>64</v>
      </c>
      <c r="BB50" s="994">
        <f t="shared" si="158"/>
        <v>255</v>
      </c>
      <c r="BC50" s="994">
        <f t="shared" si="159"/>
        <v>194</v>
      </c>
      <c r="BD50" s="994">
        <f t="shared" si="160"/>
        <v>163</v>
      </c>
      <c r="BE50" s="983">
        <f t="shared" si="170"/>
        <v>359</v>
      </c>
      <c r="BF50" s="983">
        <f t="shared" si="171"/>
        <v>60</v>
      </c>
      <c r="BG50" s="983">
        <f t="shared" si="176"/>
        <v>50</v>
      </c>
      <c r="BH50" s="995">
        <f t="shared" si="161"/>
        <v>255</v>
      </c>
      <c r="BI50" s="995">
        <f t="shared" si="162"/>
        <v>153</v>
      </c>
      <c r="BJ50" s="995">
        <f t="shared" si="163"/>
        <v>128</v>
      </c>
      <c r="BK50" s="983">
        <f t="shared" si="172"/>
        <v>359</v>
      </c>
      <c r="BL50" s="983">
        <f t="shared" si="173"/>
        <v>51</v>
      </c>
      <c r="BM50" s="983">
        <f t="shared" si="177"/>
        <v>52</v>
      </c>
      <c r="BN50" s="996">
        <f t="shared" si="164"/>
        <v>255</v>
      </c>
      <c r="BO50" s="996">
        <f t="shared" si="165"/>
        <v>130</v>
      </c>
      <c r="BP50" s="1060">
        <f t="shared" si="166"/>
        <v>133</v>
      </c>
      <c r="BQ50" s="718"/>
      <c r="BR50" s="718"/>
      <c r="BS50" s="718"/>
      <c r="BT50" s="718"/>
      <c r="BU50" s="718"/>
      <c r="BV50" s="718"/>
      <c r="BW50" s="718"/>
      <c r="BX50" s="718"/>
    </row>
    <row r="51" spans="1:76" ht="15.6" customHeight="1" x14ac:dyDescent="0.4">
      <c r="A51" s="718"/>
      <c r="B51" s="718"/>
      <c r="C51" s="718"/>
      <c r="D51" s="718"/>
      <c r="E51" s="718"/>
      <c r="F51" s="718"/>
      <c r="G51" s="718"/>
      <c r="H51" s="718"/>
      <c r="I51" s="718"/>
      <c r="J51" s="718"/>
      <c r="K51" s="718"/>
      <c r="L51" s="718"/>
      <c r="M51" s="718"/>
      <c r="N51" s="718"/>
      <c r="O51" s="718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N51" s="1101"/>
      <c r="AO51" s="1241"/>
      <c r="AP51" s="1244"/>
      <c r="AQ51" s="1261" t="s">
        <v>363</v>
      </c>
      <c r="AR51" s="987">
        <v>50</v>
      </c>
      <c r="AS51" s="983">
        <f t="shared" si="178"/>
        <v>20</v>
      </c>
      <c r="AT51" s="983">
        <v>30</v>
      </c>
      <c r="AU51" s="987">
        <f t="shared" si="174"/>
        <v>50</v>
      </c>
      <c r="AV51" s="983">
        <f t="shared" si="179"/>
        <v>-10</v>
      </c>
      <c r="AW51" s="983">
        <v>-30</v>
      </c>
      <c r="AX51" s="987">
        <f t="shared" si="175"/>
        <v>-40</v>
      </c>
      <c r="AY51" s="983">
        <f t="shared" si="167"/>
        <v>79</v>
      </c>
      <c r="AZ51" s="983">
        <f t="shared" si="168"/>
        <v>96</v>
      </c>
      <c r="BA51" s="983">
        <f t="shared" si="169"/>
        <v>54</v>
      </c>
      <c r="BB51" s="997">
        <f t="shared" si="158"/>
        <v>56</v>
      </c>
      <c r="BC51" s="997">
        <f t="shared" si="159"/>
        <v>245</v>
      </c>
      <c r="BD51" s="997">
        <f t="shared" si="160"/>
        <v>138</v>
      </c>
      <c r="BE51" s="983">
        <f t="shared" si="170"/>
        <v>79</v>
      </c>
      <c r="BF51" s="983">
        <f t="shared" si="171"/>
        <v>80</v>
      </c>
      <c r="BG51" s="983">
        <f t="shared" si="176"/>
        <v>40</v>
      </c>
      <c r="BH51" s="998">
        <f t="shared" si="161"/>
        <v>56</v>
      </c>
      <c r="BI51" s="998">
        <f t="shared" si="162"/>
        <v>204</v>
      </c>
      <c r="BJ51" s="998">
        <f t="shared" si="163"/>
        <v>102</v>
      </c>
      <c r="BK51" s="983">
        <f t="shared" si="172"/>
        <v>79</v>
      </c>
      <c r="BL51" s="983">
        <f t="shared" si="173"/>
        <v>71</v>
      </c>
      <c r="BM51" s="983">
        <f t="shared" si="177"/>
        <v>42</v>
      </c>
      <c r="BN51" s="999">
        <f t="shared" si="164"/>
        <v>56</v>
      </c>
      <c r="BO51" s="999">
        <f t="shared" si="165"/>
        <v>181</v>
      </c>
      <c r="BP51" s="1061">
        <f t="shared" si="166"/>
        <v>107</v>
      </c>
      <c r="BQ51" s="718"/>
      <c r="BR51" s="718"/>
      <c r="BS51" s="718"/>
      <c r="BT51" s="718"/>
      <c r="BU51" s="718"/>
      <c r="BV51" s="718"/>
      <c r="BW51" s="718"/>
      <c r="BX51" s="718"/>
    </row>
    <row r="52" spans="1:76" ht="15.6" customHeight="1" x14ac:dyDescent="0.4">
      <c r="A52" s="718"/>
      <c r="B52" s="718"/>
      <c r="C52" s="718"/>
      <c r="D52" s="718"/>
      <c r="E52" s="718"/>
      <c r="F52" s="718"/>
      <c r="G52" s="718"/>
      <c r="H52" s="718"/>
      <c r="I52" s="718"/>
      <c r="J52" s="718"/>
      <c r="K52" s="718"/>
      <c r="L52" s="718"/>
      <c r="M52" s="718"/>
      <c r="N52" s="718"/>
      <c r="O52" s="718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N52" s="1101"/>
      <c r="AO52" s="1241"/>
      <c r="AP52" s="1244"/>
      <c r="AQ52" s="1261"/>
      <c r="AR52" s="987">
        <v>180</v>
      </c>
      <c r="AS52" s="983">
        <f t="shared" si="178"/>
        <v>20</v>
      </c>
      <c r="AT52" s="983">
        <v>25</v>
      </c>
      <c r="AU52" s="987">
        <f t="shared" si="174"/>
        <v>45</v>
      </c>
      <c r="AV52" s="983">
        <f t="shared" si="179"/>
        <v>-10</v>
      </c>
      <c r="AW52" s="983">
        <v>-5</v>
      </c>
      <c r="AX52" s="987">
        <f t="shared" si="175"/>
        <v>-15</v>
      </c>
      <c r="AY52" s="983">
        <f t="shared" si="167"/>
        <v>209</v>
      </c>
      <c r="AZ52" s="983">
        <f t="shared" si="168"/>
        <v>91</v>
      </c>
      <c r="BA52" s="983">
        <f t="shared" si="169"/>
        <v>79</v>
      </c>
      <c r="BB52" s="1000">
        <f t="shared" si="158"/>
        <v>148</v>
      </c>
      <c r="BC52" s="1000">
        <f t="shared" si="159"/>
        <v>232</v>
      </c>
      <c r="BD52" s="1000">
        <f t="shared" si="160"/>
        <v>201</v>
      </c>
      <c r="BE52" s="983">
        <f t="shared" si="170"/>
        <v>209</v>
      </c>
      <c r="BF52" s="983">
        <f t="shared" si="171"/>
        <v>75</v>
      </c>
      <c r="BG52" s="983">
        <f t="shared" si="176"/>
        <v>65</v>
      </c>
      <c r="BH52" s="1001">
        <f t="shared" si="161"/>
        <v>148</v>
      </c>
      <c r="BI52" s="1001">
        <f t="shared" si="162"/>
        <v>191</v>
      </c>
      <c r="BJ52" s="1001">
        <f t="shared" si="163"/>
        <v>166</v>
      </c>
      <c r="BK52" s="983">
        <f t="shared" si="172"/>
        <v>209</v>
      </c>
      <c r="BL52" s="983">
        <f t="shared" si="173"/>
        <v>66</v>
      </c>
      <c r="BM52" s="983">
        <f t="shared" si="177"/>
        <v>67</v>
      </c>
      <c r="BN52" s="1002">
        <f t="shared" si="164"/>
        <v>148</v>
      </c>
      <c r="BO52" s="1002">
        <f t="shared" si="165"/>
        <v>168</v>
      </c>
      <c r="BP52" s="1062">
        <f t="shared" si="166"/>
        <v>171</v>
      </c>
      <c r="BQ52" s="718"/>
      <c r="BR52" s="718"/>
      <c r="BS52" s="718"/>
      <c r="BT52" s="718"/>
      <c r="BU52" s="718"/>
      <c r="BV52" s="718"/>
      <c r="BW52" s="718"/>
      <c r="BX52" s="718"/>
    </row>
    <row r="53" spans="1:76" ht="15.6" customHeight="1" thickBot="1" x14ac:dyDescent="0.45">
      <c r="A53" s="718"/>
      <c r="B53" s="718"/>
      <c r="C53" s="718"/>
      <c r="D53" s="718"/>
      <c r="E53" s="718"/>
      <c r="F53" s="718"/>
      <c r="G53" s="718"/>
      <c r="H53" s="718"/>
      <c r="I53" s="718"/>
      <c r="J53" s="718"/>
      <c r="K53" s="718"/>
      <c r="L53" s="718"/>
      <c r="M53" s="718"/>
      <c r="N53" s="718"/>
      <c r="O53" s="718"/>
      <c r="AN53" s="1101"/>
      <c r="AO53" s="1241"/>
      <c r="AP53" s="1245"/>
      <c r="AQ53" s="1268"/>
      <c r="AR53" s="1063">
        <f>AR51+180</f>
        <v>230</v>
      </c>
      <c r="AS53" s="1064">
        <f t="shared" si="178"/>
        <v>20</v>
      </c>
      <c r="AT53" s="1064">
        <f>AT51</f>
        <v>30</v>
      </c>
      <c r="AU53" s="1063">
        <f t="shared" si="174"/>
        <v>50</v>
      </c>
      <c r="AV53" s="1064">
        <f t="shared" si="179"/>
        <v>-10</v>
      </c>
      <c r="AW53" s="1064">
        <f>AW51</f>
        <v>-30</v>
      </c>
      <c r="AX53" s="1063">
        <f t="shared" si="175"/>
        <v>-40</v>
      </c>
      <c r="AY53" s="1064">
        <f t="shared" si="167"/>
        <v>259</v>
      </c>
      <c r="AZ53" s="1064">
        <f t="shared" si="168"/>
        <v>96</v>
      </c>
      <c r="BA53" s="1064">
        <f t="shared" si="169"/>
        <v>54</v>
      </c>
      <c r="BB53" s="1065">
        <f t="shared" si="158"/>
        <v>184</v>
      </c>
      <c r="BC53" s="1065">
        <f t="shared" si="159"/>
        <v>245</v>
      </c>
      <c r="BD53" s="1065">
        <f t="shared" si="160"/>
        <v>138</v>
      </c>
      <c r="BE53" s="1064">
        <f t="shared" si="170"/>
        <v>259</v>
      </c>
      <c r="BF53" s="1064">
        <f t="shared" si="171"/>
        <v>80</v>
      </c>
      <c r="BG53" s="1064">
        <f t="shared" si="176"/>
        <v>40</v>
      </c>
      <c r="BH53" s="1066">
        <f t="shared" si="161"/>
        <v>184</v>
      </c>
      <c r="BI53" s="1066">
        <f t="shared" si="162"/>
        <v>204</v>
      </c>
      <c r="BJ53" s="1066">
        <f t="shared" si="163"/>
        <v>102</v>
      </c>
      <c r="BK53" s="1064">
        <f t="shared" si="172"/>
        <v>259</v>
      </c>
      <c r="BL53" s="1064">
        <f t="shared" si="173"/>
        <v>71</v>
      </c>
      <c r="BM53" s="1064">
        <f t="shared" si="177"/>
        <v>42</v>
      </c>
      <c r="BN53" s="1067">
        <f t="shared" si="164"/>
        <v>184</v>
      </c>
      <c r="BO53" s="1067">
        <f t="shared" si="165"/>
        <v>181</v>
      </c>
      <c r="BP53" s="1068">
        <f t="shared" si="166"/>
        <v>107</v>
      </c>
      <c r="BQ53" s="718"/>
      <c r="BR53" s="718"/>
      <c r="BS53" s="718"/>
      <c r="BT53" s="718"/>
      <c r="BU53" s="718"/>
      <c r="BV53" s="718"/>
      <c r="BW53" s="718"/>
      <c r="BX53" s="718"/>
    </row>
    <row r="54" spans="1:76" s="718" customFormat="1" ht="15.6" customHeight="1" x14ac:dyDescent="0.4">
      <c r="AO54" s="1241"/>
      <c r="AP54" s="1243" t="s">
        <v>76</v>
      </c>
      <c r="AQ54" s="1260" t="s">
        <v>383</v>
      </c>
      <c r="AR54" s="1260"/>
      <c r="AS54" s="1260"/>
      <c r="AT54" s="1260"/>
      <c r="AU54" s="1260"/>
      <c r="AV54" s="1260"/>
      <c r="AW54" s="1260"/>
      <c r="AX54" s="1260"/>
      <c r="AY54" s="1236" t="s">
        <v>391</v>
      </c>
      <c r="AZ54" s="1237"/>
      <c r="BA54" s="1237"/>
      <c r="BB54" s="1237"/>
      <c r="BC54" s="1237"/>
      <c r="BD54" s="1238"/>
      <c r="BE54" s="1236" t="s">
        <v>387</v>
      </c>
      <c r="BF54" s="1237"/>
      <c r="BG54" s="1237"/>
      <c r="BH54" s="1237"/>
      <c r="BI54" s="1237"/>
      <c r="BJ54" s="1238"/>
      <c r="BK54" s="1236" t="s">
        <v>392</v>
      </c>
      <c r="BL54" s="1237"/>
      <c r="BM54" s="1237"/>
      <c r="BN54" s="1237"/>
      <c r="BO54" s="1237"/>
      <c r="BP54" s="1239"/>
    </row>
    <row r="55" spans="1:76" ht="15.6" customHeight="1" x14ac:dyDescent="0.4">
      <c r="A55" s="718"/>
      <c r="B55" s="718"/>
      <c r="C55" s="718"/>
      <c r="D55" s="718"/>
      <c r="E55" s="718"/>
      <c r="F55" s="718"/>
      <c r="G55" s="718"/>
      <c r="H55" s="718"/>
      <c r="I55" s="718"/>
      <c r="J55" s="718"/>
      <c r="K55" s="718"/>
      <c r="L55" s="718"/>
      <c r="M55" s="718"/>
      <c r="N55" s="718"/>
      <c r="O55" s="718"/>
      <c r="AN55" s="679"/>
      <c r="AO55" s="1241"/>
      <c r="AP55" s="1244"/>
      <c r="AQ55" s="1262" t="s">
        <v>361</v>
      </c>
      <c r="AR55" s="1262"/>
      <c r="AS55" s="1262"/>
      <c r="AT55" s="1262"/>
      <c r="AU55" s="1262"/>
      <c r="AV55" s="1262"/>
      <c r="AW55" s="1262"/>
      <c r="AX55" s="1262"/>
      <c r="AY55" s="983">
        <v>29</v>
      </c>
      <c r="AZ55" s="983">
        <v>46</v>
      </c>
      <c r="BA55" s="983">
        <v>70</v>
      </c>
      <c r="BB55" s="1003">
        <f t="shared" si="158"/>
        <v>21</v>
      </c>
      <c r="BC55" s="1003">
        <f t="shared" si="159"/>
        <v>117</v>
      </c>
      <c r="BD55" s="1003">
        <f t="shared" si="160"/>
        <v>179</v>
      </c>
      <c r="BE55" s="983">
        <v>29</v>
      </c>
      <c r="BF55" s="983">
        <v>34</v>
      </c>
      <c r="BG55" s="983">
        <v>70</v>
      </c>
      <c r="BH55" s="1004">
        <f t="shared" si="161"/>
        <v>21</v>
      </c>
      <c r="BI55" s="1004">
        <f t="shared" si="162"/>
        <v>87</v>
      </c>
      <c r="BJ55" s="1004">
        <f t="shared" si="163"/>
        <v>179</v>
      </c>
      <c r="BK55" s="983">
        <v>29</v>
      </c>
      <c r="BL55" s="983">
        <v>21</v>
      </c>
      <c r="BM55" s="983">
        <v>57</v>
      </c>
      <c r="BN55" s="1005">
        <f t="shared" si="164"/>
        <v>21</v>
      </c>
      <c r="BO55" s="1005">
        <f t="shared" si="165"/>
        <v>54</v>
      </c>
      <c r="BP55" s="1069">
        <f t="shared" si="166"/>
        <v>145</v>
      </c>
      <c r="BQ55" s="718"/>
      <c r="BR55" s="718"/>
      <c r="BS55" s="718"/>
      <c r="BT55" s="718"/>
      <c r="BU55" s="718"/>
      <c r="BV55" s="718"/>
      <c r="BW55" s="718"/>
      <c r="BX55" s="718"/>
    </row>
    <row r="56" spans="1:76" ht="15.6" customHeight="1" x14ac:dyDescent="0.4">
      <c r="A56" s="718"/>
      <c r="B56" s="718"/>
      <c r="C56" s="718"/>
      <c r="D56" s="718"/>
      <c r="E56" s="718"/>
      <c r="F56" s="718"/>
      <c r="G56" s="718"/>
      <c r="H56" s="718"/>
      <c r="I56" s="718"/>
      <c r="J56" s="718"/>
      <c r="K56" s="718"/>
      <c r="L56" s="718"/>
      <c r="M56" s="718"/>
      <c r="N56" s="718"/>
      <c r="O56" s="718"/>
      <c r="AN56" s="679"/>
      <c r="AO56" s="1241"/>
      <c r="AP56" s="1244"/>
      <c r="AQ56" s="982" t="s">
        <v>365</v>
      </c>
      <c r="AR56" s="987">
        <v>175</v>
      </c>
      <c r="AS56" s="983">
        <f>-AS48</f>
        <v>-20</v>
      </c>
      <c r="AT56" s="983">
        <f t="shared" ref="AT56:AT61" si="180">AT48</f>
        <v>20</v>
      </c>
      <c r="AU56" s="987">
        <f t="shared" ref="AU56:AU61" si="181">AS56+AT56</f>
        <v>0</v>
      </c>
      <c r="AV56" s="983">
        <f>-AV48</f>
        <v>10</v>
      </c>
      <c r="AW56" s="983">
        <f t="shared" ref="AW56:AW61" si="182">AW48</f>
        <v>-30</v>
      </c>
      <c r="AX56" s="987">
        <f t="shared" ref="AX56:AX61" si="183">AV56+AW56</f>
        <v>-20</v>
      </c>
      <c r="AY56" s="983">
        <f t="shared" ref="AY56:AY61" si="184">IF(AY$55+$AR56&lt;=359,AY$55+$AR56,AY$55+$AR56-359)</f>
        <v>204</v>
      </c>
      <c r="AZ56" s="983">
        <f>IF(AZ$55+$AU56&lt;=100,AZ$55+$AU56,AZ$55-$AU56)</f>
        <v>46</v>
      </c>
      <c r="BA56" s="983">
        <f>IF(BA$55+$AX56&gt;=10,BA$55+$AX56,BA$55-$AX56)</f>
        <v>50</v>
      </c>
      <c r="BB56" s="1006">
        <f t="shared" si="158"/>
        <v>145</v>
      </c>
      <c r="BC56" s="1006">
        <f t="shared" si="159"/>
        <v>117</v>
      </c>
      <c r="BD56" s="1006">
        <f t="shared" si="160"/>
        <v>128</v>
      </c>
      <c r="BE56" s="983">
        <f t="shared" ref="BE56:BE61" si="185">IF(BE$55+$AR56&lt;=359,BE$55+$AR56,BE$55+$AR56-359)</f>
        <v>204</v>
      </c>
      <c r="BF56" s="983">
        <f>IF(BF$55+$AU56&lt;=100,BF$55+$AU56,BF$55-$AU56)</f>
        <v>34</v>
      </c>
      <c r="BG56" s="983">
        <f>IF(BG$55+$AX56&gt;=10,BG$55+$AX56,BG$55-$AX56)</f>
        <v>50</v>
      </c>
      <c r="BH56" s="1007">
        <f t="shared" si="161"/>
        <v>145</v>
      </c>
      <c r="BI56" s="1007">
        <f t="shared" si="162"/>
        <v>87</v>
      </c>
      <c r="BJ56" s="1007">
        <f t="shared" si="163"/>
        <v>128</v>
      </c>
      <c r="BK56" s="983">
        <f t="shared" ref="BK56:BK61" si="186">IF(BK$55+$AR56&lt;=359,BK$55+$AR56,BK$55+$AR56-359)</f>
        <v>204</v>
      </c>
      <c r="BL56" s="983">
        <f>IF(BL$55+$AU56&lt;=100,BL$55+$AU56,BL$55-$AU56)</f>
        <v>21</v>
      </c>
      <c r="BM56" s="983">
        <f>IF(BM$55+$AX56&gt;=10,BM$55+$AX56,BM$55-$AX56)</f>
        <v>37</v>
      </c>
      <c r="BN56" s="1008">
        <f t="shared" si="164"/>
        <v>145</v>
      </c>
      <c r="BO56" s="1008">
        <f t="shared" si="165"/>
        <v>54</v>
      </c>
      <c r="BP56" s="1070">
        <f t="shared" si="166"/>
        <v>94</v>
      </c>
      <c r="BQ56" s="718"/>
      <c r="BR56" s="718"/>
      <c r="BS56" s="718"/>
      <c r="BT56" s="718"/>
      <c r="BU56" s="718"/>
      <c r="BV56" s="718"/>
      <c r="BW56" s="718"/>
      <c r="BX56" s="718"/>
    </row>
    <row r="57" spans="1:76" ht="15.6" customHeight="1" x14ac:dyDescent="0.4">
      <c r="A57" s="718"/>
      <c r="B57" s="718"/>
      <c r="C57" s="718"/>
      <c r="D57" s="718"/>
      <c r="E57" s="718"/>
      <c r="F57" s="718"/>
      <c r="G57" s="718"/>
      <c r="H57" s="718"/>
      <c r="I57" s="718"/>
      <c r="J57" s="718"/>
      <c r="K57" s="718"/>
      <c r="L57" s="718"/>
      <c r="M57" s="718"/>
      <c r="N57" s="718"/>
      <c r="O57" s="718"/>
      <c r="AN57" s="1101"/>
      <c r="AO57" s="1241"/>
      <c r="AP57" s="1244"/>
      <c r="AQ57" s="1261" t="s">
        <v>366</v>
      </c>
      <c r="AR57" s="987">
        <v>30</v>
      </c>
      <c r="AS57" s="983">
        <f>AS56</f>
        <v>-20</v>
      </c>
      <c r="AT57" s="983">
        <f t="shared" si="180"/>
        <v>-10</v>
      </c>
      <c r="AU57" s="987">
        <f t="shared" si="181"/>
        <v>-30</v>
      </c>
      <c r="AV57" s="983">
        <f>AV56</f>
        <v>10</v>
      </c>
      <c r="AW57" s="983">
        <f t="shared" si="182"/>
        <v>-5</v>
      </c>
      <c r="AX57" s="987">
        <f t="shared" si="183"/>
        <v>5</v>
      </c>
      <c r="AY57" s="983">
        <f t="shared" si="184"/>
        <v>59</v>
      </c>
      <c r="AZ57" s="983">
        <f>IF(AZ$55+$AU57&gt;=10,AZ$55+$AU57,AZ$55-$AU57)</f>
        <v>16</v>
      </c>
      <c r="BA57" s="983">
        <f>IF(BA$55+$AX57&lt;=100,BA$55+$AX57,BA$55-$AX57)</f>
        <v>75</v>
      </c>
      <c r="BB57" s="1009">
        <f t="shared" si="158"/>
        <v>42</v>
      </c>
      <c r="BC57" s="1009">
        <f t="shared" si="159"/>
        <v>41</v>
      </c>
      <c r="BD57" s="1009">
        <f t="shared" si="160"/>
        <v>191</v>
      </c>
      <c r="BE57" s="983">
        <f t="shared" si="185"/>
        <v>59</v>
      </c>
      <c r="BF57" s="983">
        <f>IF(BF$55+$AU57&gt;=10,BF$55+$AU57,BF$55-$AU57)</f>
        <v>64</v>
      </c>
      <c r="BG57" s="983">
        <f>IF(BG$55+$AX57&lt;=100,BG$55+$AX57,BG$55-$AX57)</f>
        <v>75</v>
      </c>
      <c r="BH57" s="1010">
        <f t="shared" si="161"/>
        <v>42</v>
      </c>
      <c r="BI57" s="1010">
        <f t="shared" si="162"/>
        <v>163</v>
      </c>
      <c r="BJ57" s="1010">
        <f t="shared" si="163"/>
        <v>191</v>
      </c>
      <c r="BK57" s="983">
        <f t="shared" si="186"/>
        <v>59</v>
      </c>
      <c r="BL57" s="983">
        <f>IF(BL$55+$AU57&gt;=10,BL$55+$AU57,BL$55-$AU57)</f>
        <v>51</v>
      </c>
      <c r="BM57" s="983">
        <f>IF(BM$55+$AX57&lt;=100,BM$55+$AX57,BM$55-$AX57)</f>
        <v>62</v>
      </c>
      <c r="BN57" s="1011">
        <f t="shared" si="164"/>
        <v>42</v>
      </c>
      <c r="BO57" s="1011">
        <f t="shared" si="165"/>
        <v>130</v>
      </c>
      <c r="BP57" s="1071">
        <f t="shared" si="166"/>
        <v>158</v>
      </c>
      <c r="BQ57" s="718"/>
      <c r="BR57" s="718"/>
      <c r="BS57" s="718"/>
      <c r="BT57" s="718"/>
      <c r="BU57" s="718"/>
      <c r="BV57" s="718"/>
      <c r="BW57" s="718"/>
      <c r="BX57" s="718"/>
    </row>
    <row r="58" spans="1:76" ht="15.6" customHeight="1" x14ac:dyDescent="0.4">
      <c r="A58" s="718"/>
      <c r="B58" s="718"/>
      <c r="C58" s="718"/>
      <c r="D58" s="718"/>
      <c r="E58" s="718"/>
      <c r="F58" s="718"/>
      <c r="G58" s="718"/>
      <c r="H58" s="718"/>
      <c r="I58" s="718"/>
      <c r="J58" s="718"/>
      <c r="K58" s="718"/>
      <c r="L58" s="718"/>
      <c r="M58" s="718"/>
      <c r="N58" s="718"/>
      <c r="O58" s="718"/>
      <c r="AN58" s="1101"/>
      <c r="AO58" s="1241"/>
      <c r="AP58" s="1244"/>
      <c r="AQ58" s="1261"/>
      <c r="AR58" s="987">
        <v>330</v>
      </c>
      <c r="AS58" s="983">
        <f t="shared" ref="AS58:AS61" si="187">AS57</f>
        <v>-20</v>
      </c>
      <c r="AT58" s="983">
        <f t="shared" si="180"/>
        <v>10</v>
      </c>
      <c r="AU58" s="987">
        <f t="shared" si="181"/>
        <v>-10</v>
      </c>
      <c r="AV58" s="983">
        <f t="shared" ref="AV58:AV61" si="188">AV57</f>
        <v>10</v>
      </c>
      <c r="AW58" s="983">
        <f t="shared" si="182"/>
        <v>-20</v>
      </c>
      <c r="AX58" s="987">
        <f t="shared" si="183"/>
        <v>-10</v>
      </c>
      <c r="AY58" s="983">
        <f t="shared" si="184"/>
        <v>359</v>
      </c>
      <c r="AZ58" s="983">
        <f>IF(AZ$55+$AU58&gt;=10,AZ$55+$AU58,AZ$55-$AU58)</f>
        <v>36</v>
      </c>
      <c r="BA58" s="983">
        <f>IF(BA$55+$AX58&gt;=10,BA$55+$AX58,BA$55-$AX58)</f>
        <v>60</v>
      </c>
      <c r="BB58" s="1012">
        <f t="shared" si="158"/>
        <v>255</v>
      </c>
      <c r="BC58" s="1012">
        <f t="shared" si="159"/>
        <v>92</v>
      </c>
      <c r="BD58" s="1012">
        <f t="shared" si="160"/>
        <v>153</v>
      </c>
      <c r="BE58" s="983">
        <f t="shared" si="185"/>
        <v>359</v>
      </c>
      <c r="BF58" s="983">
        <f>IF(BF$55+$AU58&gt;=10,BF$55+$AU58,BF$55-$AU58)</f>
        <v>24</v>
      </c>
      <c r="BG58" s="983">
        <f t="shared" ref="BG58:BG59" si="189">IF(BG$55+$AX58&gt;=10,BG$55+$AX58,BG$55-$AX58)</f>
        <v>60</v>
      </c>
      <c r="BH58" s="1013">
        <f t="shared" si="161"/>
        <v>255</v>
      </c>
      <c r="BI58" s="1013">
        <f t="shared" si="162"/>
        <v>61</v>
      </c>
      <c r="BJ58" s="1013">
        <f t="shared" si="163"/>
        <v>153</v>
      </c>
      <c r="BK58" s="983">
        <f t="shared" si="186"/>
        <v>359</v>
      </c>
      <c r="BL58" s="983">
        <f>IF(BL$55+$AU58&gt;=10,BL$55+$AU58,BL$55-$AU58)</f>
        <v>11</v>
      </c>
      <c r="BM58" s="983">
        <f t="shared" ref="BM58:BM59" si="190">IF(BM$55+$AX58&gt;=10,BM$55+$AX58,BM$55-$AX58)</f>
        <v>47</v>
      </c>
      <c r="BN58" s="1014">
        <f t="shared" si="164"/>
        <v>255</v>
      </c>
      <c r="BO58" s="1014">
        <f t="shared" si="165"/>
        <v>28</v>
      </c>
      <c r="BP58" s="1072">
        <f t="shared" si="166"/>
        <v>120</v>
      </c>
      <c r="BQ58" s="718"/>
      <c r="BR58" s="718"/>
      <c r="BS58" s="718"/>
      <c r="BT58" s="718"/>
      <c r="BU58" s="718"/>
      <c r="BV58" s="718"/>
      <c r="BW58" s="718"/>
      <c r="BX58" s="718"/>
    </row>
    <row r="59" spans="1:76" ht="15.6" customHeight="1" x14ac:dyDescent="0.4">
      <c r="A59" s="718"/>
      <c r="B59" s="718"/>
      <c r="C59" s="718"/>
      <c r="D59" s="718"/>
      <c r="E59" s="718"/>
      <c r="F59" s="718"/>
      <c r="G59" s="718"/>
      <c r="H59" s="718"/>
      <c r="I59" s="718"/>
      <c r="J59" s="718"/>
      <c r="K59" s="718"/>
      <c r="L59" s="718"/>
      <c r="M59" s="718"/>
      <c r="N59" s="718"/>
      <c r="O59" s="718"/>
      <c r="AN59" s="1101"/>
      <c r="AO59" s="1241"/>
      <c r="AP59" s="1244"/>
      <c r="AQ59" s="1261" t="s">
        <v>367</v>
      </c>
      <c r="AR59" s="987">
        <f>AR51</f>
        <v>50</v>
      </c>
      <c r="AS59" s="983">
        <f t="shared" si="187"/>
        <v>-20</v>
      </c>
      <c r="AT59" s="983">
        <f t="shared" si="180"/>
        <v>30</v>
      </c>
      <c r="AU59" s="987">
        <f t="shared" si="181"/>
        <v>10</v>
      </c>
      <c r="AV59" s="983">
        <f t="shared" si="188"/>
        <v>10</v>
      </c>
      <c r="AW59" s="983">
        <f t="shared" si="182"/>
        <v>-30</v>
      </c>
      <c r="AX59" s="987">
        <f t="shared" si="183"/>
        <v>-20</v>
      </c>
      <c r="AY59" s="983">
        <f t="shared" si="184"/>
        <v>79</v>
      </c>
      <c r="AZ59" s="983">
        <f>IF(AZ$55+$AU59&lt;=100,AZ$55+$AU59,AZ$55-$AU59)</f>
        <v>56</v>
      </c>
      <c r="BA59" s="983">
        <f>IF(BA$55+$AX59&gt;=10,BA$55+$AX59,BA$55-$AX59)</f>
        <v>50</v>
      </c>
      <c r="BB59" s="1015">
        <f t="shared" si="158"/>
        <v>56</v>
      </c>
      <c r="BC59" s="1015">
        <f t="shared" si="159"/>
        <v>143</v>
      </c>
      <c r="BD59" s="1015">
        <f t="shared" si="160"/>
        <v>128</v>
      </c>
      <c r="BE59" s="983">
        <f t="shared" si="185"/>
        <v>79</v>
      </c>
      <c r="BF59" s="983">
        <f t="shared" ref="BF59:BF61" si="191">IF(BF$55+$AU59&lt;=100,BF$55+$AU59,BF$55-$AU59)</f>
        <v>44</v>
      </c>
      <c r="BG59" s="983">
        <f t="shared" si="189"/>
        <v>50</v>
      </c>
      <c r="BH59" s="1016">
        <f t="shared" si="161"/>
        <v>56</v>
      </c>
      <c r="BI59" s="1016">
        <f t="shared" si="162"/>
        <v>112</v>
      </c>
      <c r="BJ59" s="1016">
        <f t="shared" si="163"/>
        <v>128</v>
      </c>
      <c r="BK59" s="983">
        <f t="shared" si="186"/>
        <v>79</v>
      </c>
      <c r="BL59" s="983">
        <f t="shared" ref="BL59:BL61" si="192">IF(BL$55+$AU59&lt;=100,BL$55+$AU59,BL$55-$AU59)</f>
        <v>31</v>
      </c>
      <c r="BM59" s="983">
        <f t="shared" si="190"/>
        <v>37</v>
      </c>
      <c r="BN59" s="1017">
        <f t="shared" si="164"/>
        <v>56</v>
      </c>
      <c r="BO59" s="1017">
        <f t="shared" si="165"/>
        <v>79</v>
      </c>
      <c r="BP59" s="1073">
        <f t="shared" si="166"/>
        <v>94</v>
      </c>
      <c r="BQ59" s="718"/>
      <c r="BR59" s="718"/>
      <c r="BS59" s="718"/>
      <c r="BT59" s="718"/>
      <c r="BU59" s="718"/>
      <c r="BV59" s="718"/>
      <c r="BW59" s="718"/>
      <c r="BX59" s="718"/>
    </row>
    <row r="60" spans="1:76" ht="15.6" customHeight="1" x14ac:dyDescent="0.4">
      <c r="A60" s="718"/>
      <c r="B60" s="718"/>
      <c r="C60" s="718"/>
      <c r="D60" s="718"/>
      <c r="E60" s="718"/>
      <c r="F60" s="718"/>
      <c r="G60" s="718"/>
      <c r="H60" s="718"/>
      <c r="I60" s="718"/>
      <c r="J60" s="718"/>
      <c r="K60" s="718"/>
      <c r="L60" s="718"/>
      <c r="M60" s="718"/>
      <c r="N60" s="718"/>
      <c r="O60" s="718"/>
      <c r="AN60" s="1101"/>
      <c r="AO60" s="1241"/>
      <c r="AP60" s="1244"/>
      <c r="AQ60" s="1261"/>
      <c r="AR60" s="987">
        <v>180</v>
      </c>
      <c r="AS60" s="983">
        <f t="shared" si="187"/>
        <v>-20</v>
      </c>
      <c r="AT60" s="983">
        <f t="shared" si="180"/>
        <v>25</v>
      </c>
      <c r="AU60" s="987">
        <f t="shared" si="181"/>
        <v>5</v>
      </c>
      <c r="AV60" s="983">
        <f t="shared" si="188"/>
        <v>10</v>
      </c>
      <c r="AW60" s="983">
        <f t="shared" si="182"/>
        <v>-5</v>
      </c>
      <c r="AX60" s="987">
        <f t="shared" si="183"/>
        <v>5</v>
      </c>
      <c r="AY60" s="983">
        <f t="shared" si="184"/>
        <v>209</v>
      </c>
      <c r="AZ60" s="983">
        <f>IF(AZ$55+$AU60&lt;=100,AZ$55+$AU60,AZ$55-$AU60)</f>
        <v>51</v>
      </c>
      <c r="BA60" s="983">
        <f>IF(BA$55+$AX60&lt;=100,BA$55+$AX60,BA$55-$AX60)</f>
        <v>75</v>
      </c>
      <c r="BB60" s="1018">
        <f t="shared" si="158"/>
        <v>148</v>
      </c>
      <c r="BC60" s="1018">
        <f t="shared" si="159"/>
        <v>130</v>
      </c>
      <c r="BD60" s="1018">
        <f t="shared" si="160"/>
        <v>191</v>
      </c>
      <c r="BE60" s="983">
        <f t="shared" si="185"/>
        <v>209</v>
      </c>
      <c r="BF60" s="983">
        <f t="shared" si="191"/>
        <v>39</v>
      </c>
      <c r="BG60" s="983">
        <f>IF(BG$55+$AX60&lt;=100,BG$55+$AX60,BG$55-$AX60)</f>
        <v>75</v>
      </c>
      <c r="BH60" s="1019">
        <f t="shared" si="161"/>
        <v>148</v>
      </c>
      <c r="BI60" s="1019">
        <f t="shared" si="162"/>
        <v>99</v>
      </c>
      <c r="BJ60" s="1019">
        <f t="shared" si="163"/>
        <v>191</v>
      </c>
      <c r="BK60" s="983">
        <f t="shared" si="186"/>
        <v>209</v>
      </c>
      <c r="BL60" s="983">
        <f t="shared" si="192"/>
        <v>26</v>
      </c>
      <c r="BM60" s="983">
        <f>IF(BM$55+$AX60&lt;=100,BM$55+$AX60,BM$55-$AX60)</f>
        <v>62</v>
      </c>
      <c r="BN60" s="1020">
        <f t="shared" si="164"/>
        <v>148</v>
      </c>
      <c r="BO60" s="1020">
        <f t="shared" si="165"/>
        <v>66</v>
      </c>
      <c r="BP60" s="1074">
        <f t="shared" si="166"/>
        <v>158</v>
      </c>
      <c r="BQ60" s="718"/>
      <c r="BR60" s="718"/>
      <c r="BS60" s="718"/>
      <c r="BT60" s="718"/>
      <c r="BU60" s="718"/>
      <c r="BV60" s="718"/>
      <c r="BW60" s="718"/>
      <c r="BX60" s="718"/>
    </row>
    <row r="61" spans="1:76" ht="15.6" customHeight="1" thickBot="1" x14ac:dyDescent="0.45">
      <c r="A61" s="718"/>
      <c r="B61" s="718"/>
      <c r="C61" s="718"/>
      <c r="D61" s="718"/>
      <c r="E61" s="718"/>
      <c r="F61" s="718"/>
      <c r="G61" s="718"/>
      <c r="H61" s="718"/>
      <c r="I61" s="718"/>
      <c r="J61" s="718"/>
      <c r="K61" s="718"/>
      <c r="L61" s="718"/>
      <c r="M61" s="718"/>
      <c r="N61" s="718"/>
      <c r="O61" s="718"/>
      <c r="AN61" s="1101"/>
      <c r="AO61" s="1242"/>
      <c r="AP61" s="1245"/>
      <c r="AQ61" s="1268"/>
      <c r="AR61" s="1063">
        <f>AR59+180</f>
        <v>230</v>
      </c>
      <c r="AS61" s="1064">
        <f t="shared" si="187"/>
        <v>-20</v>
      </c>
      <c r="AT61" s="1064">
        <f t="shared" si="180"/>
        <v>30</v>
      </c>
      <c r="AU61" s="1063">
        <f t="shared" si="181"/>
        <v>10</v>
      </c>
      <c r="AV61" s="1064">
        <f t="shared" si="188"/>
        <v>10</v>
      </c>
      <c r="AW61" s="1064">
        <f t="shared" si="182"/>
        <v>-30</v>
      </c>
      <c r="AX61" s="1063">
        <f t="shared" si="183"/>
        <v>-20</v>
      </c>
      <c r="AY61" s="1064">
        <f t="shared" si="184"/>
        <v>259</v>
      </c>
      <c r="AZ61" s="1064">
        <f>IF(AZ$55+$AU61&lt;=100,AZ$55+$AU61,AZ$55-$AU61)</f>
        <v>56</v>
      </c>
      <c r="BA61" s="1064">
        <f>IF(BA$55+$AX61&gt;=10,BA$55+$AX61,BA$55-$AX61)</f>
        <v>50</v>
      </c>
      <c r="BB61" s="1075">
        <f t="shared" si="158"/>
        <v>184</v>
      </c>
      <c r="BC61" s="1075">
        <f t="shared" si="159"/>
        <v>143</v>
      </c>
      <c r="BD61" s="1075">
        <f t="shared" si="160"/>
        <v>128</v>
      </c>
      <c r="BE61" s="1064">
        <f t="shared" si="185"/>
        <v>259</v>
      </c>
      <c r="BF61" s="1064">
        <f t="shared" si="191"/>
        <v>44</v>
      </c>
      <c r="BG61" s="1064">
        <f>IF(BG$55+$AX61&gt;=10,BG$55+$AX61,BG$55-$AX61)</f>
        <v>50</v>
      </c>
      <c r="BH61" s="1076">
        <f t="shared" si="161"/>
        <v>184</v>
      </c>
      <c r="BI61" s="1076">
        <f t="shared" si="162"/>
        <v>112</v>
      </c>
      <c r="BJ61" s="1076">
        <f t="shared" si="163"/>
        <v>128</v>
      </c>
      <c r="BK61" s="1064">
        <f t="shared" si="186"/>
        <v>259</v>
      </c>
      <c r="BL61" s="1064">
        <f t="shared" si="192"/>
        <v>31</v>
      </c>
      <c r="BM61" s="1064">
        <f>IF(BM$55+$AX61&gt;=10,BM$55+$AX61,BM$55-$AX61)</f>
        <v>37</v>
      </c>
      <c r="BN61" s="1077">
        <f t="shared" si="164"/>
        <v>184</v>
      </c>
      <c r="BO61" s="1077">
        <f t="shared" si="165"/>
        <v>79</v>
      </c>
      <c r="BP61" s="1078">
        <f t="shared" si="166"/>
        <v>94</v>
      </c>
      <c r="BQ61" s="718"/>
      <c r="BR61" s="718"/>
      <c r="BS61" s="718"/>
      <c r="BT61" s="718"/>
      <c r="BU61" s="718"/>
      <c r="BV61" s="718"/>
      <c r="BW61" s="718"/>
      <c r="BX61" s="718"/>
    </row>
    <row r="62" spans="1:76" s="718" customFormat="1" ht="15.6" customHeight="1" x14ac:dyDescent="0.4">
      <c r="AO62" s="1240" t="s">
        <v>262</v>
      </c>
      <c r="AP62" s="1243" t="s">
        <v>345</v>
      </c>
      <c r="AQ62" s="1260" t="s">
        <v>383</v>
      </c>
      <c r="AR62" s="1260"/>
      <c r="AS62" s="1260"/>
      <c r="AT62" s="1260"/>
      <c r="AU62" s="1260"/>
      <c r="AV62" s="1260"/>
      <c r="AW62" s="1260"/>
      <c r="AX62" s="1260"/>
      <c r="AY62" s="1236" t="s">
        <v>393</v>
      </c>
      <c r="AZ62" s="1237"/>
      <c r="BA62" s="1237"/>
      <c r="BB62" s="1237"/>
      <c r="BC62" s="1237"/>
      <c r="BD62" s="1238"/>
      <c r="BE62" s="1236" t="s">
        <v>388</v>
      </c>
      <c r="BF62" s="1237"/>
      <c r="BG62" s="1237"/>
      <c r="BH62" s="1237"/>
      <c r="BI62" s="1237"/>
      <c r="BJ62" s="1238"/>
      <c r="BK62" s="1236" t="s">
        <v>394</v>
      </c>
      <c r="BL62" s="1237"/>
      <c r="BM62" s="1237"/>
      <c r="BN62" s="1237"/>
      <c r="BO62" s="1237"/>
      <c r="BP62" s="1239"/>
    </row>
    <row r="63" spans="1:76" ht="15.6" customHeight="1" x14ac:dyDescent="0.4">
      <c r="A63" s="718"/>
      <c r="B63" s="718"/>
      <c r="C63" s="718"/>
      <c r="D63" s="718"/>
      <c r="E63" s="718"/>
      <c r="F63" s="718"/>
      <c r="G63" s="718"/>
      <c r="H63" s="718"/>
      <c r="I63" s="718"/>
      <c r="J63" s="718"/>
      <c r="K63" s="718"/>
      <c r="L63" s="718"/>
      <c r="M63" s="718"/>
      <c r="N63" s="718"/>
      <c r="O63" s="718"/>
      <c r="AN63" s="679"/>
      <c r="AO63" s="1241"/>
      <c r="AP63" s="1244"/>
      <c r="AQ63" s="1262" t="s">
        <v>361</v>
      </c>
      <c r="AR63" s="1262"/>
      <c r="AS63" s="1262"/>
      <c r="AT63" s="1262"/>
      <c r="AU63" s="1262"/>
      <c r="AV63" s="1262"/>
      <c r="AW63" s="1262"/>
      <c r="AX63" s="1262"/>
      <c r="AY63" s="983">
        <v>21</v>
      </c>
      <c r="AZ63" s="983">
        <v>27</v>
      </c>
      <c r="BA63" s="983">
        <v>92</v>
      </c>
      <c r="BB63" s="1021">
        <f t="shared" si="158"/>
        <v>15</v>
      </c>
      <c r="BC63" s="1021">
        <f t="shared" si="159"/>
        <v>69</v>
      </c>
      <c r="BD63" s="1021">
        <f t="shared" si="160"/>
        <v>235</v>
      </c>
      <c r="BE63" s="983">
        <v>21</v>
      </c>
      <c r="BF63" s="983">
        <v>27</v>
      </c>
      <c r="BG63" s="983">
        <v>82</v>
      </c>
      <c r="BH63" s="1022">
        <f t="shared" si="161"/>
        <v>15</v>
      </c>
      <c r="BI63" s="1022">
        <f t="shared" si="162"/>
        <v>69</v>
      </c>
      <c r="BJ63" s="1022">
        <f t="shared" si="163"/>
        <v>209</v>
      </c>
      <c r="BK63" s="983">
        <v>21</v>
      </c>
      <c r="BL63" s="983">
        <v>23</v>
      </c>
      <c r="BM63" s="983">
        <v>80</v>
      </c>
      <c r="BN63" s="1023">
        <f t="shared" si="164"/>
        <v>15</v>
      </c>
      <c r="BO63" s="1023">
        <f t="shared" si="165"/>
        <v>59</v>
      </c>
      <c r="BP63" s="1079">
        <f t="shared" si="166"/>
        <v>204</v>
      </c>
      <c r="BQ63" s="718"/>
      <c r="BR63" s="718"/>
      <c r="BS63" s="718"/>
      <c r="BT63" s="718"/>
      <c r="BU63" s="718"/>
      <c r="BV63" s="718"/>
      <c r="BW63" s="718"/>
      <c r="BX63" s="718"/>
    </row>
    <row r="64" spans="1:76" ht="15.6" customHeight="1" x14ac:dyDescent="0.4">
      <c r="A64" s="718"/>
      <c r="B64" s="718"/>
      <c r="C64" s="718"/>
      <c r="D64" s="718"/>
      <c r="E64" s="718"/>
      <c r="F64" s="718"/>
      <c r="G64" s="718"/>
      <c r="H64" s="718"/>
      <c r="I64" s="718"/>
      <c r="J64" s="718"/>
      <c r="K64" s="718"/>
      <c r="L64" s="718"/>
      <c r="M64" s="718"/>
      <c r="N64" s="718"/>
      <c r="O64" s="718"/>
      <c r="AN64" s="679"/>
      <c r="AO64" s="1241"/>
      <c r="AP64" s="1244"/>
      <c r="AQ64" s="982" t="s">
        <v>365</v>
      </c>
      <c r="AR64" s="987">
        <v>185</v>
      </c>
      <c r="AS64" s="983">
        <v>-20</v>
      </c>
      <c r="AT64" s="983">
        <f t="shared" ref="AT64:AT69" si="193">AT56</f>
        <v>20</v>
      </c>
      <c r="AU64" s="987">
        <f t="shared" ref="AU64:AU69" si="194">AS64+AT64</f>
        <v>0</v>
      </c>
      <c r="AV64" s="983">
        <v>10</v>
      </c>
      <c r="AW64" s="983">
        <f t="shared" ref="AW64:AW69" si="195">AW56</f>
        <v>-30</v>
      </c>
      <c r="AX64" s="987">
        <f t="shared" ref="AX64:AX69" si="196">AV64+AW64</f>
        <v>-20</v>
      </c>
      <c r="AY64" s="983">
        <f t="shared" ref="AY64:AY69" si="197">IF(AY$63+$AR64&lt;=359,AY$63+$AR64,AY$63+$AR64-359)</f>
        <v>206</v>
      </c>
      <c r="AZ64" s="983">
        <f>IF(AZ$63+$AU64&lt;=100,AZ$63+$AU64,AZ$63-$AU64)</f>
        <v>27</v>
      </c>
      <c r="BA64" s="983">
        <f>IF(BA$63+$AX64&gt;=10,BA$63+$AX64,BA$63-$AX64)</f>
        <v>72</v>
      </c>
      <c r="BB64" s="1024">
        <f t="shared" si="158"/>
        <v>146</v>
      </c>
      <c r="BC64" s="1024">
        <f t="shared" si="159"/>
        <v>69</v>
      </c>
      <c r="BD64" s="1024">
        <f t="shared" si="160"/>
        <v>184</v>
      </c>
      <c r="BE64" s="983">
        <f t="shared" ref="BE64:BE69" si="198">IF(BE$63+$AR64&lt;=359,BE$63+$AR64,BE$63+$AR64-359)</f>
        <v>206</v>
      </c>
      <c r="BF64" s="983">
        <f>IF(BF$63+$AU64&lt;=100,BF$63+$AU64,BF$63-$AU64)</f>
        <v>27</v>
      </c>
      <c r="BG64" s="983">
        <f>IF(BG$63+$AX64&gt;=10,BG$63+$AX64,BG$63-$AX64)</f>
        <v>62</v>
      </c>
      <c r="BH64" s="1025">
        <f t="shared" si="161"/>
        <v>146</v>
      </c>
      <c r="BI64" s="1025">
        <f t="shared" si="162"/>
        <v>69</v>
      </c>
      <c r="BJ64" s="1025">
        <f t="shared" si="163"/>
        <v>158</v>
      </c>
      <c r="BK64" s="983">
        <f t="shared" ref="BK64:BK69" si="199">IF(BK$63+$AR64&lt;=359,BK$63+$AR64,BK$63+$AR64-359)</f>
        <v>206</v>
      </c>
      <c r="BL64" s="983">
        <f>IF(BL$63+$AU64&lt;=100,BL$63+$AU64,BL$63-$AU64)</f>
        <v>23</v>
      </c>
      <c r="BM64" s="983">
        <f>IF(BM$63+$AX64&gt;=10,BM$63+$AX64,BM$63-$AX64)</f>
        <v>60</v>
      </c>
      <c r="BN64" s="1026">
        <f t="shared" si="164"/>
        <v>146</v>
      </c>
      <c r="BO64" s="1026">
        <f t="shared" si="165"/>
        <v>59</v>
      </c>
      <c r="BP64" s="1080">
        <f t="shared" si="166"/>
        <v>153</v>
      </c>
      <c r="BQ64" s="718"/>
      <c r="BR64" s="718"/>
      <c r="BS64" s="718"/>
      <c r="BT64" s="718"/>
      <c r="BU64" s="718"/>
      <c r="BV64" s="718"/>
      <c r="BW64" s="718"/>
      <c r="BX64" s="718"/>
    </row>
    <row r="65" spans="1:76" ht="15.6" customHeight="1" x14ac:dyDescent="0.4">
      <c r="A65" s="718"/>
      <c r="B65" s="718"/>
      <c r="C65" s="718"/>
      <c r="D65" s="718"/>
      <c r="E65" s="718"/>
      <c r="F65" s="718"/>
      <c r="G65" s="718"/>
      <c r="H65" s="718"/>
      <c r="I65" s="718"/>
      <c r="J65" s="718"/>
      <c r="K65" s="718"/>
      <c r="L65" s="718"/>
      <c r="M65" s="718"/>
      <c r="N65" s="718"/>
      <c r="O65" s="718"/>
      <c r="AN65" s="679"/>
      <c r="AO65" s="1241"/>
      <c r="AP65" s="1244"/>
      <c r="AQ65" s="1261" t="s">
        <v>366</v>
      </c>
      <c r="AR65" s="987">
        <v>150</v>
      </c>
      <c r="AS65" s="983">
        <f>AS64</f>
        <v>-20</v>
      </c>
      <c r="AT65" s="983">
        <f t="shared" si="193"/>
        <v>-10</v>
      </c>
      <c r="AU65" s="987">
        <f t="shared" si="194"/>
        <v>-30</v>
      </c>
      <c r="AV65" s="983">
        <f>AV64</f>
        <v>10</v>
      </c>
      <c r="AW65" s="983">
        <f t="shared" si="195"/>
        <v>-5</v>
      </c>
      <c r="AX65" s="987">
        <f t="shared" si="196"/>
        <v>5</v>
      </c>
      <c r="AY65" s="983">
        <f t="shared" si="197"/>
        <v>171</v>
      </c>
      <c r="AZ65" s="983">
        <f>IF(AZ$63+$AU65&gt;=10,AZ$63+$AU65,AZ$63-$AU65)</f>
        <v>57</v>
      </c>
      <c r="BA65" s="983">
        <f>IF(BA$63+$AX65&lt;=100,BA$63+$AX65,BA$63-$AX65)</f>
        <v>97</v>
      </c>
      <c r="BB65" s="1027">
        <f t="shared" si="158"/>
        <v>121</v>
      </c>
      <c r="BC65" s="1027">
        <f t="shared" si="159"/>
        <v>145</v>
      </c>
      <c r="BD65" s="1027">
        <f t="shared" si="160"/>
        <v>247</v>
      </c>
      <c r="BE65" s="983">
        <f t="shared" si="198"/>
        <v>171</v>
      </c>
      <c r="BF65" s="983">
        <f>IF(BF$63+$AU65&gt;=10,BF$63+$AU65,BF$63-$AU65)</f>
        <v>57</v>
      </c>
      <c r="BG65" s="983">
        <f>IF(BG$63+$AX65&lt;=100,BG$63+$AX65,BG$63-$AX65)</f>
        <v>87</v>
      </c>
      <c r="BH65" s="1028">
        <f t="shared" si="161"/>
        <v>121</v>
      </c>
      <c r="BI65" s="1028">
        <f t="shared" si="162"/>
        <v>145</v>
      </c>
      <c r="BJ65" s="1028">
        <f t="shared" si="163"/>
        <v>222</v>
      </c>
      <c r="BK65" s="983">
        <f t="shared" si="199"/>
        <v>171</v>
      </c>
      <c r="BL65" s="983">
        <f>IF(BL$63+$AU65&gt;=10,BL$63+$AU65,BL$63-$AU65)</f>
        <v>53</v>
      </c>
      <c r="BM65" s="983">
        <f>IF(BM$63+$AX65&lt;=100,BM$63+$AX65,BM$63-$AX65)</f>
        <v>85</v>
      </c>
      <c r="BN65" s="1029">
        <f t="shared" si="164"/>
        <v>121</v>
      </c>
      <c r="BO65" s="1029">
        <f t="shared" si="165"/>
        <v>135</v>
      </c>
      <c r="BP65" s="1081">
        <f t="shared" si="166"/>
        <v>217</v>
      </c>
      <c r="BQ65" s="718"/>
      <c r="BR65" s="718"/>
      <c r="BS65" s="718"/>
      <c r="BT65" s="718"/>
      <c r="BU65" s="718"/>
      <c r="BV65" s="718"/>
      <c r="BW65" s="718"/>
      <c r="BX65" s="718"/>
    </row>
    <row r="66" spans="1:76" ht="15.6" customHeight="1" x14ac:dyDescent="0.4">
      <c r="A66" s="718"/>
      <c r="B66" s="718"/>
      <c r="C66" s="718"/>
      <c r="D66" s="718"/>
      <c r="E66" s="718"/>
      <c r="F66" s="718"/>
      <c r="G66" s="718"/>
      <c r="H66" s="718"/>
      <c r="I66" s="718"/>
      <c r="J66" s="718"/>
      <c r="K66" s="718"/>
      <c r="L66" s="718"/>
      <c r="M66" s="718"/>
      <c r="N66" s="718"/>
      <c r="O66" s="718"/>
      <c r="AN66" s="679"/>
      <c r="AO66" s="1241"/>
      <c r="AP66" s="1244"/>
      <c r="AQ66" s="1262"/>
      <c r="AR66" s="987">
        <v>210</v>
      </c>
      <c r="AS66" s="983">
        <f t="shared" ref="AS66:AS69" si="200">AS65</f>
        <v>-20</v>
      </c>
      <c r="AT66" s="983">
        <f t="shared" si="193"/>
        <v>10</v>
      </c>
      <c r="AU66" s="987">
        <f t="shared" si="194"/>
        <v>-10</v>
      </c>
      <c r="AV66" s="983">
        <f t="shared" ref="AV66:AV69" si="201">AV65</f>
        <v>10</v>
      </c>
      <c r="AW66" s="983">
        <f t="shared" si="195"/>
        <v>-20</v>
      </c>
      <c r="AX66" s="987">
        <f t="shared" si="196"/>
        <v>-10</v>
      </c>
      <c r="AY66" s="983">
        <f t="shared" si="197"/>
        <v>231</v>
      </c>
      <c r="AZ66" s="983">
        <f>IF(AZ$63+$AU66&gt;=10,AZ$63+$AU66,AZ$63-$AU66)</f>
        <v>17</v>
      </c>
      <c r="BA66" s="983">
        <f>IF(BA$63+$AX66&gt;=10,BA$63+$AX66,BA$63-$AX66)</f>
        <v>82</v>
      </c>
      <c r="BB66" s="1030">
        <f t="shared" si="158"/>
        <v>164</v>
      </c>
      <c r="BC66" s="1030">
        <f t="shared" si="159"/>
        <v>43</v>
      </c>
      <c r="BD66" s="1030">
        <f t="shared" si="160"/>
        <v>209</v>
      </c>
      <c r="BE66" s="983">
        <f t="shared" si="198"/>
        <v>231</v>
      </c>
      <c r="BF66" s="983">
        <f>IF(AZ$30+AU66&gt;=10,AZ$30+AU66,AZ$30-AU66)</f>
        <v>17</v>
      </c>
      <c r="BG66" s="983">
        <f t="shared" ref="BG66:BG67" si="202">IF(BG$63+$AX66&gt;=10,BG$63+$AX66,BG$63-$AX66)</f>
        <v>72</v>
      </c>
      <c r="BH66" s="1031">
        <f t="shared" si="161"/>
        <v>164</v>
      </c>
      <c r="BI66" s="1031">
        <f t="shared" si="162"/>
        <v>43</v>
      </c>
      <c r="BJ66" s="1031">
        <f t="shared" si="163"/>
        <v>184</v>
      </c>
      <c r="BK66" s="983">
        <f t="shared" si="199"/>
        <v>231</v>
      </c>
      <c r="BL66" s="983">
        <f>IF(BL$63+$AU66&gt;=10,BL$63+$AU66,BL$63-$AU66)</f>
        <v>13</v>
      </c>
      <c r="BM66" s="983">
        <f t="shared" ref="BM66:BM67" si="203">IF(BM$63+$AX66&gt;=10,BM$63+$AX66,BM$63-$AX66)</f>
        <v>70</v>
      </c>
      <c r="BN66" s="1032">
        <f t="shared" si="164"/>
        <v>164</v>
      </c>
      <c r="BO66" s="1032">
        <f t="shared" si="165"/>
        <v>33</v>
      </c>
      <c r="BP66" s="1082">
        <f t="shared" si="166"/>
        <v>179</v>
      </c>
      <c r="BQ66" s="718"/>
      <c r="BR66" s="718"/>
      <c r="BS66" s="718"/>
      <c r="BT66" s="718"/>
      <c r="BU66" s="718"/>
      <c r="BV66" s="718"/>
      <c r="BW66" s="718"/>
      <c r="BX66" s="718"/>
    </row>
    <row r="67" spans="1:76" ht="15.6" customHeight="1" x14ac:dyDescent="0.4">
      <c r="A67" s="718"/>
      <c r="B67" s="718"/>
      <c r="C67" s="718"/>
      <c r="D67" s="718"/>
      <c r="E67" s="718"/>
      <c r="F67" s="718"/>
      <c r="G67" s="718"/>
      <c r="H67" s="718"/>
      <c r="I67" s="718"/>
      <c r="J67" s="718"/>
      <c r="K67" s="718"/>
      <c r="L67" s="718"/>
      <c r="M67" s="718"/>
      <c r="N67" s="718"/>
      <c r="O67" s="718"/>
      <c r="AN67" s="679"/>
      <c r="AO67" s="1241"/>
      <c r="AP67" s="1244"/>
      <c r="AQ67" s="1261" t="s">
        <v>367</v>
      </c>
      <c r="AR67" s="987">
        <v>130</v>
      </c>
      <c r="AS67" s="983">
        <f t="shared" si="200"/>
        <v>-20</v>
      </c>
      <c r="AT67" s="983">
        <f t="shared" si="193"/>
        <v>30</v>
      </c>
      <c r="AU67" s="987">
        <f t="shared" si="194"/>
        <v>10</v>
      </c>
      <c r="AV67" s="983">
        <f t="shared" si="201"/>
        <v>10</v>
      </c>
      <c r="AW67" s="983">
        <f t="shared" si="195"/>
        <v>-30</v>
      </c>
      <c r="AX67" s="987">
        <f t="shared" si="196"/>
        <v>-20</v>
      </c>
      <c r="AY67" s="983">
        <f t="shared" si="197"/>
        <v>151</v>
      </c>
      <c r="AZ67" s="983">
        <f>IF(AZ$63+$AU67&lt;=100,AZ$63+$AU67,AZ$63-$AU67)</f>
        <v>37</v>
      </c>
      <c r="BA67" s="983">
        <f>IF(BA$63+$AX67&gt;=10,BA$63+$AX67,BA$63-$AX67)</f>
        <v>72</v>
      </c>
      <c r="BB67" s="1033">
        <f t="shared" si="158"/>
        <v>107</v>
      </c>
      <c r="BC67" s="1033">
        <f t="shared" si="159"/>
        <v>94</v>
      </c>
      <c r="BD67" s="1033">
        <f t="shared" si="160"/>
        <v>184</v>
      </c>
      <c r="BE67" s="983">
        <f t="shared" si="198"/>
        <v>151</v>
      </c>
      <c r="BF67" s="983">
        <f>IF(AZ$30+AU67&lt;=100,AZ$30+AU67,AZ$30-AU67)</f>
        <v>37</v>
      </c>
      <c r="BG67" s="983">
        <f t="shared" si="202"/>
        <v>62</v>
      </c>
      <c r="BH67" s="1034">
        <f t="shared" si="161"/>
        <v>107</v>
      </c>
      <c r="BI67" s="1034">
        <f t="shared" si="162"/>
        <v>94</v>
      </c>
      <c r="BJ67" s="1034">
        <f t="shared" si="163"/>
        <v>158</v>
      </c>
      <c r="BK67" s="983">
        <f t="shared" si="199"/>
        <v>151</v>
      </c>
      <c r="BL67" s="983">
        <f>IF(BL$63+$AU67&lt;=100,BL$63+$AU67,BL$63-$AU67)</f>
        <v>33</v>
      </c>
      <c r="BM67" s="983">
        <f t="shared" si="203"/>
        <v>60</v>
      </c>
      <c r="BN67" s="1035">
        <f t="shared" si="164"/>
        <v>107</v>
      </c>
      <c r="BO67" s="1035">
        <f t="shared" si="165"/>
        <v>84</v>
      </c>
      <c r="BP67" s="1083">
        <f t="shared" si="166"/>
        <v>153</v>
      </c>
      <c r="BQ67" s="718"/>
      <c r="BR67" s="718"/>
      <c r="BS67" s="718"/>
      <c r="BT67" s="718"/>
      <c r="BU67" s="718"/>
      <c r="BV67" s="718"/>
      <c r="BW67" s="718"/>
      <c r="BX67" s="718"/>
    </row>
    <row r="68" spans="1:76" ht="15.6" customHeight="1" x14ac:dyDescent="0.4">
      <c r="A68" s="718"/>
      <c r="B68" s="718"/>
      <c r="C68" s="718"/>
      <c r="D68" s="718"/>
      <c r="E68" s="718"/>
      <c r="F68" s="718"/>
      <c r="G68" s="718"/>
      <c r="H68" s="718"/>
      <c r="I68" s="718"/>
      <c r="J68" s="718"/>
      <c r="K68" s="718"/>
      <c r="L68" s="718"/>
      <c r="M68" s="718"/>
      <c r="N68" s="718"/>
      <c r="O68" s="718"/>
      <c r="AN68" s="679"/>
      <c r="AO68" s="1241"/>
      <c r="AP68" s="1244"/>
      <c r="AQ68" s="1262"/>
      <c r="AR68" s="987">
        <v>180</v>
      </c>
      <c r="AS68" s="983">
        <f t="shared" si="200"/>
        <v>-20</v>
      </c>
      <c r="AT68" s="983">
        <f t="shared" si="193"/>
        <v>25</v>
      </c>
      <c r="AU68" s="987">
        <f t="shared" si="194"/>
        <v>5</v>
      </c>
      <c r="AV68" s="983">
        <f t="shared" si="201"/>
        <v>10</v>
      </c>
      <c r="AW68" s="983">
        <f t="shared" si="195"/>
        <v>-5</v>
      </c>
      <c r="AX68" s="987">
        <f t="shared" si="196"/>
        <v>5</v>
      </c>
      <c r="AY68" s="983">
        <f t="shared" si="197"/>
        <v>201</v>
      </c>
      <c r="AZ68" s="983">
        <f t="shared" ref="AZ68:AZ69" si="204">IF(AZ$63+$AU68&lt;=100,AZ$63+$AU68,AZ$63-$AU68)</f>
        <v>32</v>
      </c>
      <c r="BA68" s="983">
        <f>IF(BA$63+$AX68&lt;=100,BA$63+$AX68,BA$63-$AX68)</f>
        <v>97</v>
      </c>
      <c r="BB68" s="1036">
        <f t="shared" si="158"/>
        <v>143</v>
      </c>
      <c r="BC68" s="1036">
        <f t="shared" si="159"/>
        <v>82</v>
      </c>
      <c r="BD68" s="1036">
        <f t="shared" si="160"/>
        <v>247</v>
      </c>
      <c r="BE68" s="983">
        <f t="shared" si="198"/>
        <v>201</v>
      </c>
      <c r="BF68" s="983">
        <f>IF(AZ$30+AU68&lt;=100,AZ$30+AU68,AZ$30-AU68)</f>
        <v>32</v>
      </c>
      <c r="BG68" s="983">
        <f>IF(BG$63+$AX68&lt;=100,BG$63+$AX68,BG$63-$AX68)</f>
        <v>87</v>
      </c>
      <c r="BH68" s="1037">
        <f t="shared" si="161"/>
        <v>143</v>
      </c>
      <c r="BI68" s="1037">
        <f t="shared" si="162"/>
        <v>82</v>
      </c>
      <c r="BJ68" s="1037">
        <f t="shared" si="163"/>
        <v>222</v>
      </c>
      <c r="BK68" s="983">
        <f t="shared" si="199"/>
        <v>201</v>
      </c>
      <c r="BL68" s="983">
        <f t="shared" ref="BL68:BL69" si="205">IF(BL$63+$AU68&lt;=100,BL$63+$AU68,BL$63-$AU68)</f>
        <v>28</v>
      </c>
      <c r="BM68" s="983">
        <f>IF(BM$63+$AX68&lt;=100,BM$63+$AX68,BM$63-$AX68)</f>
        <v>85</v>
      </c>
      <c r="BN68" s="1038">
        <f t="shared" si="164"/>
        <v>143</v>
      </c>
      <c r="BO68" s="1038">
        <f t="shared" si="165"/>
        <v>71</v>
      </c>
      <c r="BP68" s="1084">
        <f t="shared" si="166"/>
        <v>217</v>
      </c>
      <c r="BQ68" s="718"/>
      <c r="BR68" s="718"/>
      <c r="BS68" s="718"/>
      <c r="BT68" s="718"/>
      <c r="BU68" s="718"/>
      <c r="BV68" s="718"/>
      <c r="BW68" s="718"/>
      <c r="BX68" s="718"/>
    </row>
    <row r="69" spans="1:76" ht="15.6" customHeight="1" thickBot="1" x14ac:dyDescent="0.45">
      <c r="B69" s="718"/>
      <c r="C69" s="718"/>
      <c r="D69" s="718"/>
      <c r="E69" s="718"/>
      <c r="F69" s="718"/>
      <c r="AN69" s="679"/>
      <c r="AO69" s="1241"/>
      <c r="AP69" s="1245"/>
      <c r="AQ69" s="1269"/>
      <c r="AR69" s="1063">
        <f>AR67+180</f>
        <v>310</v>
      </c>
      <c r="AS69" s="1064">
        <f t="shared" si="200"/>
        <v>-20</v>
      </c>
      <c r="AT69" s="1064">
        <f t="shared" si="193"/>
        <v>30</v>
      </c>
      <c r="AU69" s="1063">
        <f t="shared" si="194"/>
        <v>10</v>
      </c>
      <c r="AV69" s="1064">
        <f t="shared" si="201"/>
        <v>10</v>
      </c>
      <c r="AW69" s="1064">
        <f t="shared" si="195"/>
        <v>-30</v>
      </c>
      <c r="AX69" s="1063">
        <f t="shared" si="196"/>
        <v>-20</v>
      </c>
      <c r="AY69" s="1064">
        <f t="shared" si="197"/>
        <v>331</v>
      </c>
      <c r="AZ69" s="1064">
        <f t="shared" si="204"/>
        <v>37</v>
      </c>
      <c r="BA69" s="1064">
        <f>IF(BA$63+$AX69&gt;=10,BA$63+$AX69,BA$63-$AX69)</f>
        <v>72</v>
      </c>
      <c r="BB69" s="1085">
        <f t="shared" si="158"/>
        <v>235</v>
      </c>
      <c r="BC69" s="1085">
        <f t="shared" si="159"/>
        <v>94</v>
      </c>
      <c r="BD69" s="1085">
        <f t="shared" si="160"/>
        <v>184</v>
      </c>
      <c r="BE69" s="1064">
        <f t="shared" si="198"/>
        <v>331</v>
      </c>
      <c r="BF69" s="1064">
        <f>IF(AZ$30+AU69&lt;=100,AZ$30+AU69,AZ$30-AU69)</f>
        <v>37</v>
      </c>
      <c r="BG69" s="1064">
        <f>IF(BG$63+$AX69&gt;=10,BG$63+$AX69,BG$63-$AX69)</f>
        <v>62</v>
      </c>
      <c r="BH69" s="1086">
        <f t="shared" si="161"/>
        <v>235</v>
      </c>
      <c r="BI69" s="1086">
        <f t="shared" si="162"/>
        <v>94</v>
      </c>
      <c r="BJ69" s="1086">
        <f t="shared" si="163"/>
        <v>158</v>
      </c>
      <c r="BK69" s="1064">
        <f t="shared" si="199"/>
        <v>331</v>
      </c>
      <c r="BL69" s="1064">
        <f t="shared" si="205"/>
        <v>33</v>
      </c>
      <c r="BM69" s="1064">
        <f>IF(BM$63+$AX69&gt;=10,BM$63+$AX69,BM$63-$AX69)</f>
        <v>60</v>
      </c>
      <c r="BN69" s="1087">
        <f t="shared" si="164"/>
        <v>235</v>
      </c>
      <c r="BO69" s="1087">
        <f t="shared" si="165"/>
        <v>84</v>
      </c>
      <c r="BP69" s="1088">
        <f t="shared" si="166"/>
        <v>153</v>
      </c>
      <c r="BQ69" s="718"/>
      <c r="BR69" s="718"/>
      <c r="BS69" s="718"/>
      <c r="BT69" s="718"/>
      <c r="BU69" s="718"/>
      <c r="BV69" s="718"/>
      <c r="BW69" s="718"/>
      <c r="BX69" s="718"/>
    </row>
    <row r="70" spans="1:76" s="718" customFormat="1" ht="15.6" customHeight="1" x14ac:dyDescent="0.4">
      <c r="AO70" s="1241"/>
      <c r="AP70" s="1243" t="s">
        <v>2</v>
      </c>
      <c r="AQ70" s="1260" t="s">
        <v>383</v>
      </c>
      <c r="AR70" s="1260"/>
      <c r="AS70" s="1260"/>
      <c r="AT70" s="1260"/>
      <c r="AU70" s="1260"/>
      <c r="AV70" s="1260"/>
      <c r="AW70" s="1260"/>
      <c r="AX70" s="1260"/>
      <c r="AY70" s="1236" t="s">
        <v>395</v>
      </c>
      <c r="AZ70" s="1237"/>
      <c r="BA70" s="1237"/>
      <c r="BB70" s="1237"/>
      <c r="BC70" s="1237"/>
      <c r="BD70" s="1238"/>
      <c r="BE70" s="1236" t="s">
        <v>388</v>
      </c>
      <c r="BF70" s="1237"/>
      <c r="BG70" s="1237"/>
      <c r="BH70" s="1237"/>
      <c r="BI70" s="1237"/>
      <c r="BJ70" s="1238"/>
      <c r="BK70" s="1236" t="s">
        <v>396</v>
      </c>
      <c r="BL70" s="1237"/>
      <c r="BM70" s="1237"/>
      <c r="BN70" s="1237"/>
      <c r="BO70" s="1237"/>
      <c r="BP70" s="1239"/>
    </row>
    <row r="71" spans="1:76" ht="15.6" customHeight="1" x14ac:dyDescent="0.4">
      <c r="AN71" s="679"/>
      <c r="AO71" s="1241"/>
      <c r="AP71" s="1244"/>
      <c r="AQ71" s="1262" t="s">
        <v>361</v>
      </c>
      <c r="AR71" s="1262"/>
      <c r="AS71" s="1262"/>
      <c r="AT71" s="1262"/>
      <c r="AU71" s="1262"/>
      <c r="AV71" s="1262"/>
      <c r="AW71" s="1262"/>
      <c r="AX71" s="1262"/>
      <c r="AY71" s="983">
        <v>21</v>
      </c>
      <c r="AZ71" s="983">
        <v>30</v>
      </c>
      <c r="BA71" s="983">
        <v>70</v>
      </c>
      <c r="BB71" s="1039">
        <f t="shared" si="158"/>
        <v>15</v>
      </c>
      <c r="BC71" s="1039">
        <f t="shared" si="159"/>
        <v>77</v>
      </c>
      <c r="BD71" s="1039">
        <f t="shared" si="160"/>
        <v>179</v>
      </c>
      <c r="BE71" s="983">
        <v>21</v>
      </c>
      <c r="BF71" s="983">
        <v>31</v>
      </c>
      <c r="BG71" s="983">
        <v>71</v>
      </c>
      <c r="BH71" s="1040">
        <f t="shared" si="161"/>
        <v>15</v>
      </c>
      <c r="BI71" s="1040">
        <f t="shared" si="162"/>
        <v>79</v>
      </c>
      <c r="BJ71" s="1040">
        <f t="shared" si="163"/>
        <v>181</v>
      </c>
      <c r="BK71" s="983">
        <v>21</v>
      </c>
      <c r="BL71" s="983">
        <v>32</v>
      </c>
      <c r="BM71" s="983">
        <v>55</v>
      </c>
      <c r="BN71" s="1041">
        <f t="shared" si="164"/>
        <v>15</v>
      </c>
      <c r="BO71" s="1041">
        <f t="shared" si="165"/>
        <v>82</v>
      </c>
      <c r="BP71" s="1089">
        <f t="shared" si="166"/>
        <v>140</v>
      </c>
      <c r="BQ71" s="718"/>
      <c r="BR71" s="718"/>
      <c r="BS71" s="718"/>
      <c r="BT71" s="718"/>
      <c r="BU71" s="718"/>
      <c r="BV71" s="718"/>
      <c r="BW71" s="718"/>
      <c r="BX71" s="718"/>
    </row>
    <row r="72" spans="1:76" ht="15.6" customHeight="1" x14ac:dyDescent="0.4">
      <c r="AN72" s="679"/>
      <c r="AO72" s="1241"/>
      <c r="AP72" s="1244"/>
      <c r="AQ72" s="982" t="s">
        <v>365</v>
      </c>
      <c r="AR72" s="987">
        <v>185</v>
      </c>
      <c r="AS72" s="983">
        <f>-AS64</f>
        <v>20</v>
      </c>
      <c r="AT72" s="983">
        <f t="shared" ref="AT72:AT77" si="206">AT64</f>
        <v>20</v>
      </c>
      <c r="AU72" s="987">
        <f t="shared" ref="AU72:AU77" si="207">AS72+AT72</f>
        <v>40</v>
      </c>
      <c r="AV72" s="983">
        <f>-AV64</f>
        <v>-10</v>
      </c>
      <c r="AW72" s="983">
        <f t="shared" ref="AW72:AW77" si="208">AW64</f>
        <v>-30</v>
      </c>
      <c r="AX72" s="987">
        <f t="shared" ref="AX72:AX77" si="209">AV72+AW72</f>
        <v>-40</v>
      </c>
      <c r="AY72" s="983">
        <f t="shared" ref="AY72:AY77" si="210">IF(AY$71+$AR72&lt;=359,AY$71+$AR72,AY$71+$AR72-359)</f>
        <v>206</v>
      </c>
      <c r="AZ72" s="983">
        <f t="shared" ref="AZ72:AZ77" si="211">IF(AZ$71+$AU72&lt;=100,AZ$71+$AU72,AZ$71-$AU72)</f>
        <v>70</v>
      </c>
      <c r="BA72" s="983">
        <f t="shared" ref="BA72:BA77" si="212">IF(BA$71+$AX72&gt;=10,BA$71+$AX72,BA$71-$AX72)</f>
        <v>30</v>
      </c>
      <c r="BB72" s="1042">
        <f t="shared" si="158"/>
        <v>146</v>
      </c>
      <c r="BC72" s="1042">
        <f t="shared" si="159"/>
        <v>179</v>
      </c>
      <c r="BD72" s="1042">
        <f t="shared" si="160"/>
        <v>77</v>
      </c>
      <c r="BE72" s="983">
        <f t="shared" ref="BE72:BE77" si="213">IF(BE$71+$AR72&lt;=359,BE$71+$AR72,BE$71+$AR72-359)</f>
        <v>206</v>
      </c>
      <c r="BF72" s="983">
        <f>IF(BF$71+$AU72&lt;=100,BF$71+$AU72,BF$71-$AU72)</f>
        <v>71</v>
      </c>
      <c r="BG72" s="983">
        <f>IF(BG$71+$AX72&gt;=10,BG$71+$AX72,BG$71-$AX72)</f>
        <v>31</v>
      </c>
      <c r="BH72" s="1043">
        <f t="shared" si="161"/>
        <v>146</v>
      </c>
      <c r="BI72" s="1043">
        <f t="shared" si="162"/>
        <v>181</v>
      </c>
      <c r="BJ72" s="1043">
        <f t="shared" si="163"/>
        <v>79</v>
      </c>
      <c r="BK72" s="983">
        <f t="shared" ref="BK72:BK77" si="214">IF(BK$71+$AR72&lt;=359,BK$71+$AR72,BK$71+$AR72-359)</f>
        <v>206</v>
      </c>
      <c r="BL72" s="983">
        <f>IF(BL$71+$AU72&lt;=100,BL$71+$AU72,BL$71-$AU72)</f>
        <v>72</v>
      </c>
      <c r="BM72" s="983">
        <f>IF(BM$71+$AX72&gt;=10,BM$71+$AX72,BM$71-$AX72)</f>
        <v>15</v>
      </c>
      <c r="BN72" s="1044">
        <f t="shared" si="164"/>
        <v>146</v>
      </c>
      <c r="BO72" s="1044">
        <f t="shared" si="165"/>
        <v>184</v>
      </c>
      <c r="BP72" s="1090">
        <f t="shared" si="166"/>
        <v>38</v>
      </c>
      <c r="BQ72" s="718"/>
      <c r="BR72" s="718"/>
      <c r="BS72" s="718"/>
      <c r="BT72" s="718"/>
      <c r="BU72" s="718"/>
      <c r="BV72" s="718"/>
      <c r="BW72" s="718"/>
      <c r="BX72" s="718"/>
    </row>
    <row r="73" spans="1:76" ht="15.6" customHeight="1" x14ac:dyDescent="0.4">
      <c r="AN73" s="679"/>
      <c r="AO73" s="1241"/>
      <c r="AP73" s="1244"/>
      <c r="AQ73" s="1261" t="s">
        <v>366</v>
      </c>
      <c r="AR73" s="987">
        <v>150</v>
      </c>
      <c r="AS73" s="983">
        <f>AS72</f>
        <v>20</v>
      </c>
      <c r="AT73" s="983">
        <f t="shared" si="206"/>
        <v>-10</v>
      </c>
      <c r="AU73" s="987">
        <f t="shared" si="207"/>
        <v>10</v>
      </c>
      <c r="AV73" s="983">
        <f>AV72</f>
        <v>-10</v>
      </c>
      <c r="AW73" s="983">
        <f t="shared" si="208"/>
        <v>-5</v>
      </c>
      <c r="AX73" s="987">
        <f t="shared" si="209"/>
        <v>-15</v>
      </c>
      <c r="AY73" s="983">
        <f t="shared" si="210"/>
        <v>171</v>
      </c>
      <c r="AZ73" s="983">
        <f t="shared" si="211"/>
        <v>40</v>
      </c>
      <c r="BA73" s="983">
        <f t="shared" si="212"/>
        <v>55</v>
      </c>
      <c r="BB73" s="1045">
        <f t="shared" si="158"/>
        <v>121</v>
      </c>
      <c r="BC73" s="1045">
        <f t="shared" si="159"/>
        <v>102</v>
      </c>
      <c r="BD73" s="1045">
        <f t="shared" si="160"/>
        <v>140</v>
      </c>
      <c r="BE73" s="983">
        <f t="shared" si="213"/>
        <v>171</v>
      </c>
      <c r="BF73" s="983">
        <f t="shared" ref="BF73:BF77" si="215">IF(BF$71+$AU73&lt;=100,BF$71+$AU73,BF$71-$AU73)</f>
        <v>41</v>
      </c>
      <c r="BG73" s="983">
        <f t="shared" ref="BG73:BG77" si="216">IF(BG$71+$AX73&gt;=10,BG$71+$AX73,BG$71-$AX73)</f>
        <v>56</v>
      </c>
      <c r="BH73" s="1046">
        <f t="shared" si="161"/>
        <v>121</v>
      </c>
      <c r="BI73" s="1046">
        <f t="shared" si="162"/>
        <v>105</v>
      </c>
      <c r="BJ73" s="1046">
        <f t="shared" si="163"/>
        <v>143</v>
      </c>
      <c r="BK73" s="983">
        <f t="shared" si="214"/>
        <v>171</v>
      </c>
      <c r="BL73" s="983">
        <f t="shared" ref="BL73:BL77" si="217">IF(BL$71+$AU73&lt;=100,BL$71+$AU73,BL$71-$AU73)</f>
        <v>42</v>
      </c>
      <c r="BM73" s="983">
        <f t="shared" ref="BM73:BM77" si="218">IF(BM$71+$AX73&gt;=10,BM$71+$AX73,BM$71-$AX73)</f>
        <v>40</v>
      </c>
      <c r="BN73" s="1047">
        <f t="shared" si="164"/>
        <v>121</v>
      </c>
      <c r="BO73" s="1047">
        <f t="shared" si="165"/>
        <v>107</v>
      </c>
      <c r="BP73" s="1091">
        <f t="shared" si="166"/>
        <v>102</v>
      </c>
      <c r="BQ73" s="718"/>
      <c r="BR73" s="718"/>
      <c r="BS73" s="718"/>
      <c r="BT73" s="718"/>
      <c r="BU73" s="718"/>
      <c r="BV73" s="718"/>
      <c r="BW73" s="718"/>
      <c r="BX73" s="718"/>
    </row>
    <row r="74" spans="1:76" ht="15.6" customHeight="1" x14ac:dyDescent="0.4">
      <c r="AN74" s="679"/>
      <c r="AO74" s="1241"/>
      <c r="AP74" s="1244"/>
      <c r="AQ74" s="1262"/>
      <c r="AR74" s="987">
        <v>210</v>
      </c>
      <c r="AS74" s="983">
        <f t="shared" ref="AS74:AS77" si="219">AS73</f>
        <v>20</v>
      </c>
      <c r="AT74" s="983">
        <f t="shared" si="206"/>
        <v>10</v>
      </c>
      <c r="AU74" s="987">
        <f t="shared" si="207"/>
        <v>30</v>
      </c>
      <c r="AV74" s="983">
        <f t="shared" ref="AV74:AV77" si="220">AV73</f>
        <v>-10</v>
      </c>
      <c r="AW74" s="983">
        <f t="shared" si="208"/>
        <v>-20</v>
      </c>
      <c r="AX74" s="987">
        <f t="shared" si="209"/>
        <v>-30</v>
      </c>
      <c r="AY74" s="983">
        <f t="shared" si="210"/>
        <v>231</v>
      </c>
      <c r="AZ74" s="983">
        <f t="shared" si="211"/>
        <v>60</v>
      </c>
      <c r="BA74" s="983">
        <f t="shared" si="212"/>
        <v>40</v>
      </c>
      <c r="BB74" s="1048">
        <f t="shared" si="158"/>
        <v>164</v>
      </c>
      <c r="BC74" s="1048">
        <f t="shared" si="159"/>
        <v>153</v>
      </c>
      <c r="BD74" s="1048">
        <f t="shared" si="160"/>
        <v>102</v>
      </c>
      <c r="BE74" s="983">
        <f t="shared" si="213"/>
        <v>231</v>
      </c>
      <c r="BF74" s="983">
        <f t="shared" si="215"/>
        <v>61</v>
      </c>
      <c r="BG74" s="983">
        <f t="shared" si="216"/>
        <v>41</v>
      </c>
      <c r="BH74" s="1049">
        <f t="shared" si="161"/>
        <v>164</v>
      </c>
      <c r="BI74" s="1049">
        <f t="shared" si="162"/>
        <v>156</v>
      </c>
      <c r="BJ74" s="1049">
        <f t="shared" si="163"/>
        <v>105</v>
      </c>
      <c r="BK74" s="983">
        <f t="shared" si="214"/>
        <v>231</v>
      </c>
      <c r="BL74" s="983">
        <f t="shared" si="217"/>
        <v>62</v>
      </c>
      <c r="BM74" s="983">
        <f t="shared" si="218"/>
        <v>25</v>
      </c>
      <c r="BN74" s="1050">
        <f t="shared" si="164"/>
        <v>164</v>
      </c>
      <c r="BO74" s="1050">
        <f t="shared" si="165"/>
        <v>158</v>
      </c>
      <c r="BP74" s="1092">
        <f t="shared" si="166"/>
        <v>64</v>
      </c>
      <c r="BQ74" s="718"/>
      <c r="BR74" s="718"/>
      <c r="BS74" s="718"/>
      <c r="BT74" s="718"/>
      <c r="BU74" s="718"/>
      <c r="BV74" s="718"/>
      <c r="BW74" s="718"/>
      <c r="BX74" s="718"/>
    </row>
    <row r="75" spans="1:76" ht="15.6" customHeight="1" x14ac:dyDescent="0.4">
      <c r="AN75" s="679"/>
      <c r="AO75" s="1241"/>
      <c r="AP75" s="1244"/>
      <c r="AQ75" s="1261" t="s">
        <v>367</v>
      </c>
      <c r="AR75" s="987">
        <f>AR67</f>
        <v>130</v>
      </c>
      <c r="AS75" s="983">
        <f t="shared" si="219"/>
        <v>20</v>
      </c>
      <c r="AT75" s="983">
        <f t="shared" si="206"/>
        <v>30</v>
      </c>
      <c r="AU75" s="987">
        <f t="shared" si="207"/>
        <v>50</v>
      </c>
      <c r="AV75" s="983">
        <f t="shared" si="220"/>
        <v>-10</v>
      </c>
      <c r="AW75" s="983">
        <f t="shared" si="208"/>
        <v>-30</v>
      </c>
      <c r="AX75" s="987">
        <f t="shared" si="209"/>
        <v>-40</v>
      </c>
      <c r="AY75" s="983">
        <f t="shared" si="210"/>
        <v>151</v>
      </c>
      <c r="AZ75" s="983">
        <f t="shared" si="211"/>
        <v>80</v>
      </c>
      <c r="BA75" s="983">
        <f t="shared" si="212"/>
        <v>30</v>
      </c>
      <c r="BB75" s="1051">
        <f t="shared" si="158"/>
        <v>107</v>
      </c>
      <c r="BC75" s="1051">
        <f t="shared" si="159"/>
        <v>204</v>
      </c>
      <c r="BD75" s="1051">
        <f t="shared" si="160"/>
        <v>77</v>
      </c>
      <c r="BE75" s="983">
        <f t="shared" si="213"/>
        <v>151</v>
      </c>
      <c r="BF75" s="983">
        <f t="shared" si="215"/>
        <v>81</v>
      </c>
      <c r="BG75" s="983">
        <f t="shared" si="216"/>
        <v>31</v>
      </c>
      <c r="BH75" s="1052">
        <f t="shared" si="161"/>
        <v>107</v>
      </c>
      <c r="BI75" s="1052">
        <f t="shared" si="162"/>
        <v>207</v>
      </c>
      <c r="BJ75" s="1052">
        <f t="shared" si="163"/>
        <v>79</v>
      </c>
      <c r="BK75" s="983">
        <f t="shared" si="214"/>
        <v>151</v>
      </c>
      <c r="BL75" s="983">
        <f t="shared" si="217"/>
        <v>82</v>
      </c>
      <c r="BM75" s="983">
        <f t="shared" si="218"/>
        <v>15</v>
      </c>
      <c r="BN75" s="1053">
        <f t="shared" si="164"/>
        <v>107</v>
      </c>
      <c r="BO75" s="1053">
        <f t="shared" si="165"/>
        <v>209</v>
      </c>
      <c r="BP75" s="1093">
        <f t="shared" si="166"/>
        <v>38</v>
      </c>
      <c r="BQ75" s="718"/>
      <c r="BR75" s="718"/>
      <c r="BS75" s="718"/>
      <c r="BT75" s="718"/>
      <c r="BU75" s="718"/>
      <c r="BV75" s="718"/>
      <c r="BW75" s="718"/>
      <c r="BX75" s="718"/>
    </row>
    <row r="76" spans="1:76" ht="15.6" customHeight="1" x14ac:dyDescent="0.4">
      <c r="AN76" s="679"/>
      <c r="AO76" s="1241"/>
      <c r="AP76" s="1244"/>
      <c r="AQ76" s="1262"/>
      <c r="AR76" s="987">
        <v>180</v>
      </c>
      <c r="AS76" s="983">
        <f t="shared" si="219"/>
        <v>20</v>
      </c>
      <c r="AT76" s="983">
        <f t="shared" si="206"/>
        <v>25</v>
      </c>
      <c r="AU76" s="987">
        <f t="shared" si="207"/>
        <v>45</v>
      </c>
      <c r="AV76" s="983">
        <f t="shared" si="220"/>
        <v>-10</v>
      </c>
      <c r="AW76" s="983">
        <f t="shared" si="208"/>
        <v>-5</v>
      </c>
      <c r="AX76" s="987">
        <f t="shared" si="209"/>
        <v>-15</v>
      </c>
      <c r="AY76" s="983">
        <f t="shared" si="210"/>
        <v>201</v>
      </c>
      <c r="AZ76" s="983">
        <f t="shared" si="211"/>
        <v>75</v>
      </c>
      <c r="BA76" s="983">
        <f t="shared" si="212"/>
        <v>55</v>
      </c>
      <c r="BB76" s="1054">
        <f t="shared" si="158"/>
        <v>143</v>
      </c>
      <c r="BC76" s="1054">
        <f t="shared" si="159"/>
        <v>191</v>
      </c>
      <c r="BD76" s="1054">
        <f t="shared" si="160"/>
        <v>140</v>
      </c>
      <c r="BE76" s="983">
        <f t="shared" si="213"/>
        <v>201</v>
      </c>
      <c r="BF76" s="983">
        <f t="shared" si="215"/>
        <v>76</v>
      </c>
      <c r="BG76" s="983">
        <f t="shared" si="216"/>
        <v>56</v>
      </c>
      <c r="BH76" s="1055">
        <f t="shared" si="161"/>
        <v>143</v>
      </c>
      <c r="BI76" s="1055">
        <f t="shared" si="162"/>
        <v>194</v>
      </c>
      <c r="BJ76" s="1055">
        <f t="shared" si="163"/>
        <v>143</v>
      </c>
      <c r="BK76" s="983">
        <f t="shared" si="214"/>
        <v>201</v>
      </c>
      <c r="BL76" s="983">
        <f t="shared" si="217"/>
        <v>77</v>
      </c>
      <c r="BM76" s="983">
        <f t="shared" si="218"/>
        <v>40</v>
      </c>
      <c r="BN76" s="1056">
        <f t="shared" si="164"/>
        <v>143</v>
      </c>
      <c r="BO76" s="1056">
        <f t="shared" si="165"/>
        <v>196</v>
      </c>
      <c r="BP76" s="1094">
        <f t="shared" si="166"/>
        <v>102</v>
      </c>
      <c r="BQ76" s="718"/>
      <c r="BR76" s="718"/>
      <c r="BS76" s="718"/>
      <c r="BT76" s="718"/>
      <c r="BU76" s="718"/>
      <c r="BV76" s="718"/>
      <c r="BW76" s="718"/>
      <c r="BX76" s="718"/>
    </row>
    <row r="77" spans="1:76" ht="15.6" customHeight="1" thickBot="1" x14ac:dyDescent="0.45">
      <c r="AN77" s="679"/>
      <c r="AO77" s="1242"/>
      <c r="AP77" s="1245"/>
      <c r="AQ77" s="1269"/>
      <c r="AR77" s="1063">
        <f>AR75+180</f>
        <v>310</v>
      </c>
      <c r="AS77" s="1064">
        <f t="shared" si="219"/>
        <v>20</v>
      </c>
      <c r="AT77" s="1064">
        <f t="shared" si="206"/>
        <v>30</v>
      </c>
      <c r="AU77" s="1063">
        <f t="shared" si="207"/>
        <v>50</v>
      </c>
      <c r="AV77" s="1064">
        <f t="shared" si="220"/>
        <v>-10</v>
      </c>
      <c r="AW77" s="1064">
        <f t="shared" si="208"/>
        <v>-30</v>
      </c>
      <c r="AX77" s="1063">
        <f t="shared" si="209"/>
        <v>-40</v>
      </c>
      <c r="AY77" s="1064">
        <f t="shared" si="210"/>
        <v>331</v>
      </c>
      <c r="AZ77" s="1064">
        <f t="shared" si="211"/>
        <v>80</v>
      </c>
      <c r="BA77" s="1064">
        <f t="shared" si="212"/>
        <v>30</v>
      </c>
      <c r="BB77" s="1095">
        <f t="shared" si="158"/>
        <v>235</v>
      </c>
      <c r="BC77" s="1095">
        <f t="shared" si="159"/>
        <v>204</v>
      </c>
      <c r="BD77" s="1095">
        <f t="shared" si="160"/>
        <v>77</v>
      </c>
      <c r="BE77" s="1064">
        <f t="shared" si="213"/>
        <v>331</v>
      </c>
      <c r="BF77" s="1064">
        <f t="shared" si="215"/>
        <v>81</v>
      </c>
      <c r="BG77" s="1064">
        <f t="shared" si="216"/>
        <v>31</v>
      </c>
      <c r="BH77" s="1096">
        <f t="shared" si="161"/>
        <v>235</v>
      </c>
      <c r="BI77" s="1096">
        <f t="shared" si="162"/>
        <v>207</v>
      </c>
      <c r="BJ77" s="1096">
        <f t="shared" si="163"/>
        <v>79</v>
      </c>
      <c r="BK77" s="1064">
        <f t="shared" si="214"/>
        <v>331</v>
      </c>
      <c r="BL77" s="1064">
        <f t="shared" si="217"/>
        <v>82</v>
      </c>
      <c r="BM77" s="1064">
        <f t="shared" si="218"/>
        <v>15</v>
      </c>
      <c r="BN77" s="1097">
        <f t="shared" si="164"/>
        <v>235</v>
      </c>
      <c r="BO77" s="1097">
        <f t="shared" si="165"/>
        <v>209</v>
      </c>
      <c r="BP77" s="1098">
        <f t="shared" si="166"/>
        <v>38</v>
      </c>
      <c r="BQ77" s="718"/>
      <c r="BR77" s="718"/>
      <c r="BS77" s="718"/>
      <c r="BT77" s="718"/>
      <c r="BU77" s="718"/>
      <c r="BV77" s="718"/>
      <c r="BW77" s="718"/>
      <c r="BX77" s="718"/>
    </row>
    <row r="78" spans="1:76" x14ac:dyDescent="0.4">
      <c r="AN78" s="679"/>
      <c r="AO78" s="679"/>
      <c r="AP78" s="679"/>
      <c r="AQ78" s="679"/>
      <c r="AR78" s="679"/>
      <c r="AS78" s="679"/>
      <c r="AT78" s="679"/>
      <c r="AU78" s="679"/>
      <c r="AV78" s="679"/>
      <c r="AW78" s="679"/>
      <c r="AX78" s="679"/>
      <c r="AY78" s="679"/>
      <c r="AZ78" s="679"/>
      <c r="BA78" s="679"/>
      <c r="BB78" s="679"/>
      <c r="BC78" s="679"/>
      <c r="BD78" s="679"/>
      <c r="BQ78" s="718"/>
      <c r="BR78" s="718"/>
      <c r="BS78" s="718"/>
      <c r="BT78" s="718"/>
      <c r="BU78" s="718"/>
      <c r="BV78" s="718"/>
      <c r="BW78" s="718"/>
      <c r="BX78" s="718"/>
    </row>
    <row r="79" spans="1:76" x14ac:dyDescent="0.4">
      <c r="AO79" s="1103"/>
      <c r="AP79" s="1103"/>
      <c r="AQ79" s="1103"/>
      <c r="AR79" s="1103"/>
      <c r="AS79" s="1103"/>
      <c r="AT79" s="1103"/>
      <c r="AU79" s="1103"/>
      <c r="AV79" s="1103"/>
      <c r="AW79" s="1103"/>
      <c r="AX79" s="1103"/>
      <c r="AY79" s="1103"/>
      <c r="AZ79" s="1103"/>
      <c r="BA79" s="1103"/>
      <c r="BB79" s="1103"/>
      <c r="BC79" s="1103"/>
      <c r="BD79" s="679"/>
      <c r="BQ79" s="718"/>
      <c r="BR79" s="718"/>
      <c r="BS79" s="718"/>
      <c r="BT79" s="718"/>
      <c r="BU79" s="718"/>
      <c r="BV79" s="718"/>
      <c r="BW79" s="718"/>
      <c r="BX79" s="718"/>
    </row>
    <row r="80" spans="1:76" ht="15.6" customHeight="1" x14ac:dyDescent="0.4">
      <c r="AO80" s="1103"/>
      <c r="BQ80" s="718"/>
      <c r="BR80" s="718"/>
      <c r="BS80" s="718"/>
      <c r="BT80" s="718"/>
      <c r="BU80" s="718"/>
      <c r="BV80" s="718"/>
      <c r="BW80" s="718"/>
      <c r="BX80" s="718"/>
    </row>
    <row r="81" spans="41:76" x14ac:dyDescent="0.4">
      <c r="AO81" s="1103"/>
      <c r="BQ81" s="718"/>
      <c r="BR81" s="718"/>
      <c r="BS81" s="718"/>
      <c r="BT81" s="718"/>
      <c r="BU81" s="718"/>
      <c r="BV81" s="718"/>
      <c r="BW81" s="718"/>
      <c r="BX81" s="718"/>
    </row>
    <row r="82" spans="41:76" ht="15.6" customHeight="1" x14ac:dyDescent="0.4">
      <c r="AO82" s="1103"/>
      <c r="BQ82" s="718"/>
      <c r="BR82" s="718"/>
      <c r="BS82" s="718"/>
      <c r="BT82" s="718"/>
      <c r="BU82" s="718"/>
      <c r="BV82" s="718"/>
      <c r="BW82" s="718"/>
      <c r="BX82" s="718"/>
    </row>
    <row r="83" spans="41:76" ht="13.5" customHeight="1" x14ac:dyDescent="0.4">
      <c r="AO83" s="1103"/>
    </row>
    <row r="84" spans="41:76" ht="15.6" customHeight="1" x14ac:dyDescent="0.4">
      <c r="AO84" s="1103"/>
    </row>
    <row r="85" spans="41:76" ht="13.5" customHeight="1" x14ac:dyDescent="0.4">
      <c r="AO85" s="1103"/>
    </row>
    <row r="86" spans="41:76" ht="13.5" customHeight="1" x14ac:dyDescent="0.4">
      <c r="AO86" s="1103"/>
    </row>
    <row r="87" spans="41:76" x14ac:dyDescent="0.4">
      <c r="AO87" s="1103"/>
    </row>
    <row r="88" spans="41:76" x14ac:dyDescent="0.4">
      <c r="AO88" s="1103"/>
    </row>
    <row r="89" spans="41:76" ht="15.6" customHeight="1" x14ac:dyDescent="0.4">
      <c r="AO89" s="679"/>
    </row>
    <row r="90" spans="41:76" x14ac:dyDescent="0.4">
      <c r="AO90" s="679"/>
    </row>
    <row r="91" spans="41:76" ht="15.6" customHeight="1" x14ac:dyDescent="0.4">
      <c r="AO91" s="679"/>
    </row>
    <row r="92" spans="41:76" x14ac:dyDescent="0.4">
      <c r="AO92" s="679"/>
    </row>
    <row r="93" spans="41:76" x14ac:dyDescent="0.4">
      <c r="AO93" s="679"/>
    </row>
    <row r="94" spans="41:76" ht="15.6" customHeight="1" x14ac:dyDescent="0.4">
      <c r="AO94" s="679"/>
    </row>
    <row r="95" spans="41:76" x14ac:dyDescent="0.4">
      <c r="AO95" s="679"/>
      <c r="AW95" s="678">
        <f t="shared" ref="AW95:AW104" si="221">AW96</f>
        <v>-5</v>
      </c>
      <c r="AX95" s="678">
        <f t="shared" ref="AX95:AX104" si="222">AX96</f>
        <v>-5</v>
      </c>
      <c r="AY95" s="678">
        <f t="shared" ref="AY95:AY100" si="223">AY101</f>
        <v>25</v>
      </c>
      <c r="AZ95" s="678">
        <f t="shared" ref="AZ95:BA95" si="224">AZ101+AW95</f>
        <v>24</v>
      </c>
      <c r="BA95" s="678">
        <f t="shared" si="224"/>
        <v>50</v>
      </c>
      <c r="BB95" s="1110">
        <f t="shared" ref="BB95:BB106" si="225">ROUND(AY95/359*255,0)</f>
        <v>18</v>
      </c>
      <c r="BC95" s="1110">
        <f t="shared" ref="BC95:BC106" si="226">ROUND(AZ95/100*255,0)</f>
        <v>61</v>
      </c>
      <c r="BD95" s="1110">
        <f t="shared" ref="BD95:BD106" si="227">ROUND(BA95/100*255,0)</f>
        <v>128</v>
      </c>
      <c r="BE95" s="1103" t="s">
        <v>397</v>
      </c>
    </row>
    <row r="96" spans="41:76" ht="15.6" customHeight="1" x14ac:dyDescent="0.4">
      <c r="AO96" s="679"/>
      <c r="AW96" s="678">
        <f t="shared" si="221"/>
        <v>-5</v>
      </c>
      <c r="AX96" s="678">
        <f t="shared" si="222"/>
        <v>-5</v>
      </c>
      <c r="AY96" s="678">
        <f t="shared" si="223"/>
        <v>239</v>
      </c>
      <c r="AZ96" s="678">
        <f t="shared" ref="AZ96:BA96" si="228">AZ102+AW96</f>
        <v>54</v>
      </c>
      <c r="BA96" s="678">
        <f t="shared" si="228"/>
        <v>75</v>
      </c>
      <c r="BB96" s="1106">
        <f t="shared" si="225"/>
        <v>170</v>
      </c>
      <c r="BC96" s="1106">
        <f t="shared" si="226"/>
        <v>138</v>
      </c>
      <c r="BD96" s="1106">
        <f t="shared" si="227"/>
        <v>191</v>
      </c>
      <c r="BE96" s="718" t="s">
        <v>398</v>
      </c>
    </row>
    <row r="97" spans="38:81" x14ac:dyDescent="0.4">
      <c r="AO97" s="679"/>
      <c r="AW97" s="678">
        <f t="shared" si="221"/>
        <v>-5</v>
      </c>
      <c r="AX97" s="678">
        <f t="shared" si="222"/>
        <v>-5</v>
      </c>
      <c r="AY97" s="678">
        <f t="shared" si="223"/>
        <v>180</v>
      </c>
      <c r="AZ97" s="678">
        <f t="shared" ref="AZ97:BA97" si="229">AZ103+AW97</f>
        <v>14</v>
      </c>
      <c r="BA97" s="678">
        <f t="shared" si="229"/>
        <v>60</v>
      </c>
      <c r="BB97" s="1012">
        <f t="shared" si="225"/>
        <v>128</v>
      </c>
      <c r="BC97" s="1012">
        <f t="shared" si="226"/>
        <v>36</v>
      </c>
      <c r="BD97" s="1012">
        <f t="shared" si="227"/>
        <v>153</v>
      </c>
      <c r="BE97" s="718" t="s">
        <v>398</v>
      </c>
    </row>
    <row r="98" spans="38:81" ht="15.6" customHeight="1" x14ac:dyDescent="0.4">
      <c r="AO98" s="679"/>
      <c r="AW98" s="678">
        <f t="shared" si="221"/>
        <v>-5</v>
      </c>
      <c r="AX98" s="678">
        <f t="shared" si="222"/>
        <v>-5</v>
      </c>
      <c r="AY98" s="678">
        <f t="shared" si="223"/>
        <v>259</v>
      </c>
      <c r="AZ98" s="678">
        <f t="shared" ref="AZ98:BA98" si="230">AZ104+AW98</f>
        <v>34</v>
      </c>
      <c r="BA98" s="678">
        <f t="shared" si="230"/>
        <v>50</v>
      </c>
      <c r="BB98" s="1015">
        <f t="shared" si="225"/>
        <v>184</v>
      </c>
      <c r="BC98" s="1015">
        <f t="shared" si="226"/>
        <v>87</v>
      </c>
      <c r="BD98" s="1015">
        <f t="shared" si="227"/>
        <v>128</v>
      </c>
      <c r="BE98" s="718" t="s">
        <v>399</v>
      </c>
    </row>
    <row r="99" spans="38:81" x14ac:dyDescent="0.4">
      <c r="AO99" s="679"/>
      <c r="AW99" s="678">
        <f t="shared" si="221"/>
        <v>-5</v>
      </c>
      <c r="AX99" s="678">
        <f t="shared" si="222"/>
        <v>-5</v>
      </c>
      <c r="AY99" s="678">
        <f t="shared" si="223"/>
        <v>30</v>
      </c>
      <c r="AZ99" s="678">
        <f t="shared" ref="AZ99:BA99" si="231">AZ105+AW99</f>
        <v>29</v>
      </c>
      <c r="BA99" s="678">
        <f t="shared" si="231"/>
        <v>75</v>
      </c>
      <c r="BB99" s="1018">
        <f t="shared" si="225"/>
        <v>21</v>
      </c>
      <c r="BC99" s="1018">
        <f t="shared" si="226"/>
        <v>74</v>
      </c>
      <c r="BD99" s="1018">
        <f t="shared" si="227"/>
        <v>191</v>
      </c>
      <c r="BE99" s="1103" t="s">
        <v>399</v>
      </c>
    </row>
    <row r="100" spans="38:81" ht="16.2" thickBot="1" x14ac:dyDescent="0.45">
      <c r="AO100" s="679"/>
      <c r="AW100" s="678">
        <f t="shared" si="221"/>
        <v>-5</v>
      </c>
      <c r="AX100" s="678">
        <v>-5</v>
      </c>
      <c r="AY100" s="678">
        <f t="shared" si="223"/>
        <v>80</v>
      </c>
      <c r="AZ100" s="678">
        <f t="shared" ref="AZ100:BA100" si="232">AZ106+AW100</f>
        <v>34</v>
      </c>
      <c r="BA100" s="678">
        <f t="shared" si="232"/>
        <v>50</v>
      </c>
      <c r="BB100" s="1075">
        <f t="shared" si="225"/>
        <v>57</v>
      </c>
      <c r="BC100" s="1075">
        <f t="shared" si="226"/>
        <v>87</v>
      </c>
      <c r="BD100" s="1075">
        <f t="shared" si="227"/>
        <v>128</v>
      </c>
      <c r="BE100" s="1103" t="s">
        <v>399</v>
      </c>
    </row>
    <row r="101" spans="38:81" x14ac:dyDescent="0.4">
      <c r="AO101" s="679"/>
      <c r="AW101" s="678">
        <f t="shared" si="221"/>
        <v>-5</v>
      </c>
      <c r="AX101" s="678">
        <f t="shared" si="222"/>
        <v>5</v>
      </c>
      <c r="AY101" s="690">
        <f>AY107</f>
        <v>25</v>
      </c>
      <c r="AZ101" s="678">
        <f t="shared" ref="AZ101:BA101" si="233">AZ107+AW101</f>
        <v>29</v>
      </c>
      <c r="BA101" s="678">
        <f t="shared" si="233"/>
        <v>55</v>
      </c>
      <c r="BB101" s="1109">
        <f t="shared" si="225"/>
        <v>18</v>
      </c>
      <c r="BC101" s="1109">
        <f t="shared" si="226"/>
        <v>74</v>
      </c>
      <c r="BD101" s="1109">
        <f t="shared" si="227"/>
        <v>140</v>
      </c>
      <c r="BE101" s="1103" t="s">
        <v>397</v>
      </c>
    </row>
    <row r="102" spans="38:81" x14ac:dyDescent="0.4">
      <c r="AN102" s="1103"/>
      <c r="AO102" s="1103"/>
      <c r="AP102" s="1103"/>
      <c r="AW102" s="678">
        <f t="shared" si="221"/>
        <v>-5</v>
      </c>
      <c r="AX102" s="678">
        <f t="shared" si="222"/>
        <v>5</v>
      </c>
      <c r="AY102" s="678">
        <f t="shared" ref="AY102:AY106" si="234">AY108</f>
        <v>239</v>
      </c>
      <c r="AZ102" s="678">
        <f t="shared" ref="AZ102:BA102" si="235">AZ108+AW102</f>
        <v>59</v>
      </c>
      <c r="BA102" s="678">
        <f t="shared" si="235"/>
        <v>80</v>
      </c>
      <c r="BB102" s="1106">
        <f t="shared" si="225"/>
        <v>170</v>
      </c>
      <c r="BC102" s="1106">
        <f t="shared" si="226"/>
        <v>150</v>
      </c>
      <c r="BD102" s="1106">
        <f t="shared" si="227"/>
        <v>204</v>
      </c>
      <c r="BE102" s="1103" t="s">
        <v>398</v>
      </c>
    </row>
    <row r="103" spans="38:81" ht="15.6" customHeight="1" x14ac:dyDescent="0.4">
      <c r="AN103" s="1103"/>
      <c r="AO103" s="1103"/>
      <c r="AP103" s="1103"/>
      <c r="AW103" s="678">
        <f t="shared" si="221"/>
        <v>-5</v>
      </c>
      <c r="AX103" s="678">
        <f t="shared" si="222"/>
        <v>5</v>
      </c>
      <c r="AY103" s="678">
        <f t="shared" si="234"/>
        <v>180</v>
      </c>
      <c r="AZ103" s="678">
        <f t="shared" ref="AZ103:BA103" si="236">AZ109+AW103</f>
        <v>19</v>
      </c>
      <c r="BA103" s="678">
        <f t="shared" si="236"/>
        <v>65</v>
      </c>
      <c r="BB103" s="1012">
        <f t="shared" si="225"/>
        <v>128</v>
      </c>
      <c r="BC103" s="1012">
        <f t="shared" si="226"/>
        <v>48</v>
      </c>
      <c r="BD103" s="1012">
        <f t="shared" si="227"/>
        <v>166</v>
      </c>
      <c r="BE103" s="1103" t="s">
        <v>398</v>
      </c>
    </row>
    <row r="104" spans="38:81" x14ac:dyDescent="0.4">
      <c r="AN104" s="1103"/>
      <c r="AO104" s="1103"/>
      <c r="AP104" s="1103"/>
      <c r="AW104" s="678">
        <f t="shared" si="221"/>
        <v>-5</v>
      </c>
      <c r="AX104" s="678">
        <f t="shared" si="222"/>
        <v>5</v>
      </c>
      <c r="AY104" s="678">
        <f t="shared" si="234"/>
        <v>259</v>
      </c>
      <c r="AZ104" s="678">
        <f t="shared" ref="AZ104:BA104" si="237">AZ110+AW104</f>
        <v>39</v>
      </c>
      <c r="BA104" s="678">
        <f t="shared" si="237"/>
        <v>55</v>
      </c>
      <c r="BB104" s="1015">
        <f t="shared" si="225"/>
        <v>184</v>
      </c>
      <c r="BC104" s="1015">
        <f t="shared" si="226"/>
        <v>99</v>
      </c>
      <c r="BD104" s="1015">
        <f t="shared" si="227"/>
        <v>140</v>
      </c>
      <c r="BE104" s="1103" t="s">
        <v>399</v>
      </c>
    </row>
    <row r="105" spans="38:81" ht="15.6" customHeight="1" x14ac:dyDescent="0.4">
      <c r="AL105" s="1103"/>
      <c r="AM105" s="1103"/>
      <c r="AN105" s="1103"/>
      <c r="AO105" s="1103"/>
      <c r="AP105" s="1103"/>
      <c r="AQ105" s="1103"/>
      <c r="AR105" s="1103"/>
      <c r="AS105" s="1103"/>
      <c r="AT105" s="1103"/>
      <c r="AU105" s="1103"/>
      <c r="AV105" s="1103"/>
      <c r="AW105" s="1103">
        <f>AW106</f>
        <v>-5</v>
      </c>
      <c r="AX105" s="1103">
        <f>AX106</f>
        <v>5</v>
      </c>
      <c r="AY105" s="1103">
        <f t="shared" si="234"/>
        <v>30</v>
      </c>
      <c r="AZ105" s="1103">
        <f t="shared" ref="AZ105:BA105" si="238">AZ111+AW105</f>
        <v>34</v>
      </c>
      <c r="BA105" s="1103">
        <f t="shared" si="238"/>
        <v>80</v>
      </c>
      <c r="BB105" s="1018">
        <f t="shared" si="225"/>
        <v>21</v>
      </c>
      <c r="BC105" s="1018">
        <f t="shared" si="226"/>
        <v>87</v>
      </c>
      <c r="BD105" s="1018">
        <f t="shared" si="227"/>
        <v>204</v>
      </c>
      <c r="BE105" s="1103" t="s">
        <v>399</v>
      </c>
      <c r="BF105" s="1103"/>
      <c r="BH105" s="1103"/>
      <c r="BI105" s="1103"/>
      <c r="BJ105" s="1103"/>
    </row>
    <row r="106" spans="38:81" ht="16.2" thickBot="1" x14ac:dyDescent="0.45">
      <c r="AN106" s="1103"/>
      <c r="AO106" s="1103"/>
      <c r="AP106" s="1103"/>
      <c r="AQ106" s="1103"/>
      <c r="AR106" s="1103"/>
      <c r="AS106" s="1103"/>
      <c r="AT106" s="1103"/>
      <c r="AU106" s="1103"/>
      <c r="AV106" s="1103"/>
      <c r="AW106" s="1103">
        <f>-AW113</f>
        <v>-5</v>
      </c>
      <c r="AX106" s="1103">
        <v>5</v>
      </c>
      <c r="AY106" s="690">
        <f t="shared" si="234"/>
        <v>80</v>
      </c>
      <c r="AZ106" s="690">
        <f>AZ112+AW106</f>
        <v>39</v>
      </c>
      <c r="BA106" s="690">
        <f>BA112+AX106</f>
        <v>55</v>
      </c>
      <c r="BB106" s="1075">
        <f t="shared" si="225"/>
        <v>57</v>
      </c>
      <c r="BC106" s="1075">
        <f t="shared" si="226"/>
        <v>99</v>
      </c>
      <c r="BD106" s="1075">
        <f t="shared" si="227"/>
        <v>140</v>
      </c>
      <c r="BE106" s="1103" t="s">
        <v>399</v>
      </c>
      <c r="BF106" s="1103">
        <f>360/5</f>
        <v>72</v>
      </c>
      <c r="BL106" s="718">
        <f>BF106+72</f>
        <v>144</v>
      </c>
      <c r="BR106" s="1104">
        <f>BL106+72</f>
        <v>216</v>
      </c>
      <c r="BS106" s="718"/>
      <c r="BT106" s="718"/>
      <c r="BX106" s="1104">
        <f>BR106+72</f>
        <v>288</v>
      </c>
      <c r="BY106" s="718"/>
    </row>
    <row r="107" spans="38:81" x14ac:dyDescent="0.4">
      <c r="AN107" s="1103"/>
      <c r="AO107" s="1103"/>
      <c r="AP107" s="1103"/>
      <c r="AQ107" s="1102" t="s">
        <v>350</v>
      </c>
      <c r="AR107" s="987">
        <v>175</v>
      </c>
      <c r="AS107" s="983">
        <f>-AS74</f>
        <v>-20</v>
      </c>
      <c r="AT107" s="983">
        <f t="shared" ref="AT107:AT112" si="239">AT74</f>
        <v>10</v>
      </c>
      <c r="AU107" s="987">
        <f t="shared" ref="AU107:AU112" si="240">AS107+AT107</f>
        <v>-10</v>
      </c>
      <c r="AV107" s="983">
        <f>-AV74</f>
        <v>10</v>
      </c>
      <c r="AW107" s="983">
        <f t="shared" ref="AW107:AW112" si="241">AW74</f>
        <v>-20</v>
      </c>
      <c r="AX107" s="987">
        <f t="shared" ref="AX107:AX112" si="242">AV107+AW107</f>
        <v>-10</v>
      </c>
      <c r="AY107" s="983">
        <v>25</v>
      </c>
      <c r="AZ107" s="983">
        <v>34</v>
      </c>
      <c r="BA107" s="983">
        <v>50</v>
      </c>
      <c r="BB107" s="1105">
        <f t="shared" ref="BB107:BB112" si="243">ROUND(AY107/359*255,0)</f>
        <v>18</v>
      </c>
      <c r="BC107" s="1105">
        <f t="shared" ref="BC107:BC112" si="244">ROUND(AZ107/100*255,0)</f>
        <v>87</v>
      </c>
      <c r="BD107" s="1105">
        <f t="shared" ref="BD107:BD112" si="245">ROUND(BA107/100*255,0)</f>
        <v>128</v>
      </c>
      <c r="BE107" s="1103" t="s">
        <v>397</v>
      </c>
      <c r="BF107" s="718">
        <f>IF($AY107+BF$106&lt;=359,$AY107+BF$106,$AY107+BF$106-359)</f>
        <v>97</v>
      </c>
      <c r="BG107" s="690">
        <f>AZ107</f>
        <v>34</v>
      </c>
      <c r="BH107" s="690">
        <f t="shared" ref="BH107:BH112" si="246">BA107</f>
        <v>50</v>
      </c>
      <c r="BI107" s="1105">
        <f t="shared" ref="BI107:BI112" si="247">ROUND(BF107/359*255,0)</f>
        <v>69</v>
      </c>
      <c r="BJ107" s="1105">
        <f t="shared" ref="BJ107:BJ112" si="248">ROUND(BG107/100*255,0)</f>
        <v>87</v>
      </c>
      <c r="BK107" s="1105">
        <f t="shared" ref="BK107:BK112" si="249">ROUND(BH107/100*255,0)</f>
        <v>128</v>
      </c>
      <c r="BL107" s="1104">
        <f t="shared" ref="BL107:BL112" si="250">IF($AY107+BL$106&lt;=359,$AY107+BL$106,$AY107+BL$106-359)</f>
        <v>169</v>
      </c>
      <c r="BM107" s="690">
        <f t="shared" ref="BM107:BN112" si="251">BC107</f>
        <v>87</v>
      </c>
      <c r="BN107" s="690">
        <f t="shared" si="251"/>
        <v>128</v>
      </c>
      <c r="BO107" s="1105">
        <f t="shared" ref="BO107:BO112" si="252">ROUND(BL107/359*255,0)</f>
        <v>120</v>
      </c>
      <c r="BP107" s="1105">
        <f t="shared" ref="BP107:BP112" si="253">ROUND(BM107/100*255,0)</f>
        <v>222</v>
      </c>
      <c r="BQ107" s="1105">
        <f t="shared" ref="BQ107:BQ112" si="254">ROUND(BN107/100*255,0)</f>
        <v>326</v>
      </c>
      <c r="BR107" s="1104">
        <f t="shared" ref="BR107:BR112" si="255">IF($AY107+BR$106&lt;=359,$AY107+BR$106,$AY107+BR$106-359)</f>
        <v>241</v>
      </c>
      <c r="BS107" s="690">
        <f t="shared" ref="BS107:BT112" si="256">BF107</f>
        <v>97</v>
      </c>
      <c r="BT107" s="690">
        <f t="shared" si="256"/>
        <v>34</v>
      </c>
      <c r="BU107" s="1105">
        <f t="shared" ref="BU107:BU112" si="257">ROUND(BR107/359*255,0)</f>
        <v>171</v>
      </c>
      <c r="BV107" s="1105">
        <f t="shared" ref="BV107:BV112" si="258">ROUND(BS107/100*255,0)</f>
        <v>247</v>
      </c>
      <c r="BW107" s="1105">
        <f t="shared" ref="BW107:BW112" si="259">ROUND(BT107/100*255,0)</f>
        <v>87</v>
      </c>
      <c r="BX107" s="1104">
        <f t="shared" ref="BX107:BX112" si="260">IF($AY107+BX$106&lt;=359,$AY107+BX$106,$AY107+BX$106-359)</f>
        <v>313</v>
      </c>
      <c r="BY107" s="690">
        <f t="shared" ref="BY107:BZ112" si="261">BL107</f>
        <v>169</v>
      </c>
      <c r="BZ107" s="690">
        <f t="shared" si="261"/>
        <v>87</v>
      </c>
      <c r="CA107" s="1105">
        <f t="shared" ref="CA107:CA112" si="262">ROUND(BX107/359*255,0)</f>
        <v>222</v>
      </c>
      <c r="CB107" s="1105">
        <f t="shared" ref="CB107:CB112" si="263">ROUND(BY107/100*255,0)</f>
        <v>431</v>
      </c>
      <c r="CC107" s="1105">
        <f t="shared" ref="CC107:CC112" si="264">ROUND(BZ107/100*255,0)</f>
        <v>222</v>
      </c>
    </row>
    <row r="108" spans="38:81" x14ac:dyDescent="0.4">
      <c r="AN108" s="1103"/>
      <c r="AO108" s="1103"/>
      <c r="AP108" s="1103"/>
      <c r="AQ108" s="1261" t="s">
        <v>362</v>
      </c>
      <c r="AR108" s="987">
        <v>30</v>
      </c>
      <c r="AS108" s="983">
        <f>AS107</f>
        <v>-20</v>
      </c>
      <c r="AT108" s="983">
        <f t="shared" si="239"/>
        <v>30</v>
      </c>
      <c r="AU108" s="987">
        <f t="shared" si="240"/>
        <v>10</v>
      </c>
      <c r="AV108" s="983">
        <f>AV107</f>
        <v>10</v>
      </c>
      <c r="AW108" s="983">
        <f t="shared" si="241"/>
        <v>-30</v>
      </c>
      <c r="AX108" s="987">
        <f t="shared" si="242"/>
        <v>-20</v>
      </c>
      <c r="AY108" s="983">
        <v>239</v>
      </c>
      <c r="AZ108" s="983">
        <v>64</v>
      </c>
      <c r="BA108" s="983">
        <v>75</v>
      </c>
      <c r="BB108" s="1106">
        <f t="shared" si="243"/>
        <v>170</v>
      </c>
      <c r="BC108" s="1106">
        <f t="shared" si="244"/>
        <v>163</v>
      </c>
      <c r="BD108" s="1106">
        <f t="shared" si="245"/>
        <v>191</v>
      </c>
      <c r="BE108" s="1103" t="s">
        <v>398</v>
      </c>
      <c r="BF108" s="1104">
        <f t="shared" ref="BF108:BF112" si="265">IF($AY108+BF$106&lt;=359,$AY108+BF$106,$AY108+BF$106-359)</f>
        <v>311</v>
      </c>
      <c r="BG108" s="690">
        <f t="shared" ref="BG108:BG112" si="266">AZ108</f>
        <v>64</v>
      </c>
      <c r="BH108" s="690">
        <f t="shared" si="246"/>
        <v>75</v>
      </c>
      <c r="BI108" s="1106">
        <f t="shared" si="247"/>
        <v>221</v>
      </c>
      <c r="BJ108" s="1106">
        <f t="shared" si="248"/>
        <v>163</v>
      </c>
      <c r="BK108" s="1106">
        <f t="shared" si="249"/>
        <v>191</v>
      </c>
      <c r="BL108" s="1104">
        <f t="shared" si="250"/>
        <v>24</v>
      </c>
      <c r="BM108" s="690">
        <f t="shared" si="251"/>
        <v>163</v>
      </c>
      <c r="BN108" s="690">
        <f t="shared" si="251"/>
        <v>191</v>
      </c>
      <c r="BO108" s="1106">
        <f t="shared" si="252"/>
        <v>17</v>
      </c>
      <c r="BP108" s="1106">
        <f t="shared" si="253"/>
        <v>416</v>
      </c>
      <c r="BQ108" s="1106">
        <f t="shared" si="254"/>
        <v>487</v>
      </c>
      <c r="BR108" s="1104">
        <f t="shared" si="255"/>
        <v>96</v>
      </c>
      <c r="BS108" s="690">
        <f t="shared" si="256"/>
        <v>311</v>
      </c>
      <c r="BT108" s="690">
        <f t="shared" si="256"/>
        <v>64</v>
      </c>
      <c r="BU108" s="1106">
        <f t="shared" si="257"/>
        <v>68</v>
      </c>
      <c r="BV108" s="1106">
        <f t="shared" si="258"/>
        <v>793</v>
      </c>
      <c r="BW108" s="1106">
        <f t="shared" si="259"/>
        <v>163</v>
      </c>
      <c r="BX108" s="1104">
        <f t="shared" si="260"/>
        <v>168</v>
      </c>
      <c r="BY108" s="690">
        <f t="shared" si="261"/>
        <v>24</v>
      </c>
      <c r="BZ108" s="690">
        <f t="shared" si="261"/>
        <v>163</v>
      </c>
      <c r="CA108" s="1106">
        <f t="shared" si="262"/>
        <v>119</v>
      </c>
      <c r="CB108" s="1106">
        <f t="shared" si="263"/>
        <v>61</v>
      </c>
      <c r="CC108" s="1106">
        <f t="shared" si="264"/>
        <v>416</v>
      </c>
    </row>
    <row r="109" spans="38:81" x14ac:dyDescent="0.4">
      <c r="AN109" s="1103"/>
      <c r="AO109" s="1103"/>
      <c r="AP109" s="1103"/>
      <c r="AQ109" s="1261"/>
      <c r="AR109" s="987">
        <v>330</v>
      </c>
      <c r="AS109" s="983">
        <f t="shared" ref="AS109:AS112" si="267">AS108</f>
        <v>-20</v>
      </c>
      <c r="AT109" s="983">
        <f t="shared" si="239"/>
        <v>25</v>
      </c>
      <c r="AU109" s="987">
        <f t="shared" si="240"/>
        <v>5</v>
      </c>
      <c r="AV109" s="983">
        <f t="shared" ref="AV109:AV112" si="268">AV108</f>
        <v>10</v>
      </c>
      <c r="AW109" s="983">
        <f t="shared" si="241"/>
        <v>-5</v>
      </c>
      <c r="AX109" s="987">
        <f t="shared" si="242"/>
        <v>5</v>
      </c>
      <c r="AY109" s="983">
        <v>180</v>
      </c>
      <c r="AZ109" s="983">
        <v>24</v>
      </c>
      <c r="BA109" s="983">
        <v>60</v>
      </c>
      <c r="BB109" s="1012">
        <f t="shared" si="243"/>
        <v>128</v>
      </c>
      <c r="BC109" s="1012">
        <f t="shared" si="244"/>
        <v>61</v>
      </c>
      <c r="BD109" s="1012">
        <f t="shared" si="245"/>
        <v>153</v>
      </c>
      <c r="BE109" s="1103" t="s">
        <v>398</v>
      </c>
      <c r="BF109" s="1104">
        <f t="shared" si="265"/>
        <v>252</v>
      </c>
      <c r="BG109" s="690">
        <f t="shared" si="266"/>
        <v>24</v>
      </c>
      <c r="BH109" s="690">
        <f t="shared" si="246"/>
        <v>60</v>
      </c>
      <c r="BI109" s="1012">
        <f t="shared" si="247"/>
        <v>179</v>
      </c>
      <c r="BJ109" s="1012">
        <f t="shared" si="248"/>
        <v>61</v>
      </c>
      <c r="BK109" s="1012">
        <f t="shared" si="249"/>
        <v>153</v>
      </c>
      <c r="BL109" s="1104">
        <f t="shared" si="250"/>
        <v>324</v>
      </c>
      <c r="BM109" s="690">
        <f t="shared" si="251"/>
        <v>61</v>
      </c>
      <c r="BN109" s="690">
        <f t="shared" si="251"/>
        <v>153</v>
      </c>
      <c r="BO109" s="1012">
        <f t="shared" si="252"/>
        <v>230</v>
      </c>
      <c r="BP109" s="1012">
        <f t="shared" si="253"/>
        <v>156</v>
      </c>
      <c r="BQ109" s="1012">
        <f t="shared" si="254"/>
        <v>390</v>
      </c>
      <c r="BR109" s="1104">
        <f t="shared" si="255"/>
        <v>37</v>
      </c>
      <c r="BS109" s="690">
        <f t="shared" si="256"/>
        <v>252</v>
      </c>
      <c r="BT109" s="690">
        <f t="shared" si="256"/>
        <v>24</v>
      </c>
      <c r="BU109" s="1012">
        <f t="shared" si="257"/>
        <v>26</v>
      </c>
      <c r="BV109" s="1012">
        <f t="shared" si="258"/>
        <v>643</v>
      </c>
      <c r="BW109" s="1012">
        <f t="shared" si="259"/>
        <v>61</v>
      </c>
      <c r="BX109" s="1104">
        <f t="shared" si="260"/>
        <v>109</v>
      </c>
      <c r="BY109" s="690">
        <f t="shared" si="261"/>
        <v>324</v>
      </c>
      <c r="BZ109" s="690">
        <f t="shared" si="261"/>
        <v>61</v>
      </c>
      <c r="CA109" s="1012">
        <f t="shared" si="262"/>
        <v>77</v>
      </c>
      <c r="CB109" s="1012">
        <f t="shared" si="263"/>
        <v>826</v>
      </c>
      <c r="CC109" s="1012">
        <f t="shared" si="264"/>
        <v>156</v>
      </c>
    </row>
    <row r="110" spans="38:81" x14ac:dyDescent="0.4">
      <c r="AN110" s="1103"/>
      <c r="AO110" s="1103"/>
      <c r="AP110" s="1103"/>
      <c r="AQ110" s="1261" t="s">
        <v>363</v>
      </c>
      <c r="AR110" s="987">
        <f>AR77</f>
        <v>310</v>
      </c>
      <c r="AS110" s="983">
        <f t="shared" si="267"/>
        <v>-20</v>
      </c>
      <c r="AT110" s="983">
        <f t="shared" si="239"/>
        <v>30</v>
      </c>
      <c r="AU110" s="987">
        <f t="shared" si="240"/>
        <v>10</v>
      </c>
      <c r="AV110" s="983">
        <f t="shared" si="268"/>
        <v>10</v>
      </c>
      <c r="AW110" s="983">
        <f t="shared" si="241"/>
        <v>-30</v>
      </c>
      <c r="AX110" s="987">
        <f t="shared" si="242"/>
        <v>-20</v>
      </c>
      <c r="AY110" s="983">
        <v>259</v>
      </c>
      <c r="AZ110" s="983">
        <v>44</v>
      </c>
      <c r="BA110" s="983">
        <v>50</v>
      </c>
      <c r="BB110" s="1015">
        <f t="shared" si="243"/>
        <v>184</v>
      </c>
      <c r="BC110" s="1015">
        <f t="shared" si="244"/>
        <v>112</v>
      </c>
      <c r="BD110" s="1015">
        <f t="shared" si="245"/>
        <v>128</v>
      </c>
      <c r="BE110" s="1103" t="s">
        <v>399</v>
      </c>
      <c r="BF110" s="1104">
        <f t="shared" si="265"/>
        <v>331</v>
      </c>
      <c r="BG110" s="690">
        <f t="shared" si="266"/>
        <v>44</v>
      </c>
      <c r="BH110" s="690">
        <f t="shared" si="246"/>
        <v>50</v>
      </c>
      <c r="BI110" s="1015">
        <f t="shared" si="247"/>
        <v>235</v>
      </c>
      <c r="BJ110" s="1015">
        <f t="shared" si="248"/>
        <v>112</v>
      </c>
      <c r="BK110" s="1015">
        <f t="shared" si="249"/>
        <v>128</v>
      </c>
      <c r="BL110" s="1104">
        <f t="shared" si="250"/>
        <v>44</v>
      </c>
      <c r="BM110" s="690">
        <f t="shared" si="251"/>
        <v>112</v>
      </c>
      <c r="BN110" s="690">
        <f t="shared" si="251"/>
        <v>128</v>
      </c>
      <c r="BO110" s="1015">
        <f t="shared" si="252"/>
        <v>31</v>
      </c>
      <c r="BP110" s="1015">
        <f t="shared" si="253"/>
        <v>286</v>
      </c>
      <c r="BQ110" s="1015">
        <f t="shared" si="254"/>
        <v>326</v>
      </c>
      <c r="BR110" s="1104">
        <f t="shared" si="255"/>
        <v>116</v>
      </c>
      <c r="BS110" s="690">
        <f t="shared" si="256"/>
        <v>331</v>
      </c>
      <c r="BT110" s="690">
        <f t="shared" si="256"/>
        <v>44</v>
      </c>
      <c r="BU110" s="1015">
        <f t="shared" si="257"/>
        <v>82</v>
      </c>
      <c r="BV110" s="1015">
        <f t="shared" si="258"/>
        <v>844</v>
      </c>
      <c r="BW110" s="1015">
        <f t="shared" si="259"/>
        <v>112</v>
      </c>
      <c r="BX110" s="1104">
        <f t="shared" si="260"/>
        <v>188</v>
      </c>
      <c r="BY110" s="690">
        <f t="shared" si="261"/>
        <v>44</v>
      </c>
      <c r="BZ110" s="690">
        <f t="shared" si="261"/>
        <v>112</v>
      </c>
      <c r="CA110" s="1015">
        <f t="shared" si="262"/>
        <v>134</v>
      </c>
      <c r="CB110" s="1015">
        <f t="shared" si="263"/>
        <v>112</v>
      </c>
      <c r="CC110" s="1015">
        <f t="shared" si="264"/>
        <v>286</v>
      </c>
    </row>
    <row r="111" spans="38:81" x14ac:dyDescent="0.4">
      <c r="AN111" s="1103"/>
      <c r="AO111" s="1103"/>
      <c r="AP111" s="1103"/>
      <c r="AQ111" s="1261"/>
      <c r="AR111" s="987">
        <v>180</v>
      </c>
      <c r="AS111" s="983">
        <f t="shared" si="267"/>
        <v>-20</v>
      </c>
      <c r="AT111" s="983">
        <f t="shared" si="239"/>
        <v>0</v>
      </c>
      <c r="AU111" s="987">
        <f t="shared" si="240"/>
        <v>-20</v>
      </c>
      <c r="AV111" s="983">
        <f t="shared" si="268"/>
        <v>10</v>
      </c>
      <c r="AW111" s="983">
        <f t="shared" si="241"/>
        <v>0</v>
      </c>
      <c r="AX111" s="987">
        <f t="shared" si="242"/>
        <v>10</v>
      </c>
      <c r="AY111" s="983">
        <v>30</v>
      </c>
      <c r="AZ111" s="983">
        <v>39</v>
      </c>
      <c r="BA111" s="983">
        <v>75</v>
      </c>
      <c r="BB111" s="1018">
        <f t="shared" si="243"/>
        <v>21</v>
      </c>
      <c r="BC111" s="1018">
        <f t="shared" si="244"/>
        <v>99</v>
      </c>
      <c r="BD111" s="1018">
        <f t="shared" si="245"/>
        <v>191</v>
      </c>
      <c r="BE111" s="1103" t="s">
        <v>399</v>
      </c>
      <c r="BF111" s="1104">
        <f t="shared" si="265"/>
        <v>102</v>
      </c>
      <c r="BG111" s="690">
        <f t="shared" si="266"/>
        <v>39</v>
      </c>
      <c r="BH111" s="690">
        <f t="shared" si="246"/>
        <v>75</v>
      </c>
      <c r="BI111" s="1018">
        <f t="shared" si="247"/>
        <v>72</v>
      </c>
      <c r="BJ111" s="1018">
        <f t="shared" si="248"/>
        <v>99</v>
      </c>
      <c r="BK111" s="1018">
        <f t="shared" si="249"/>
        <v>191</v>
      </c>
      <c r="BL111" s="1104">
        <f t="shared" si="250"/>
        <v>174</v>
      </c>
      <c r="BM111" s="690">
        <f t="shared" si="251"/>
        <v>99</v>
      </c>
      <c r="BN111" s="690">
        <f t="shared" si="251"/>
        <v>191</v>
      </c>
      <c r="BO111" s="1018">
        <f t="shared" si="252"/>
        <v>124</v>
      </c>
      <c r="BP111" s="1018">
        <f t="shared" si="253"/>
        <v>252</v>
      </c>
      <c r="BQ111" s="1018">
        <f t="shared" si="254"/>
        <v>487</v>
      </c>
      <c r="BR111" s="1104">
        <f t="shared" si="255"/>
        <v>246</v>
      </c>
      <c r="BS111" s="690">
        <f t="shared" si="256"/>
        <v>102</v>
      </c>
      <c r="BT111" s="690">
        <f t="shared" si="256"/>
        <v>39</v>
      </c>
      <c r="BU111" s="1018">
        <f t="shared" si="257"/>
        <v>175</v>
      </c>
      <c r="BV111" s="1018">
        <f t="shared" si="258"/>
        <v>260</v>
      </c>
      <c r="BW111" s="1018">
        <f t="shared" si="259"/>
        <v>99</v>
      </c>
      <c r="BX111" s="1104">
        <f t="shared" si="260"/>
        <v>318</v>
      </c>
      <c r="BY111" s="690">
        <f t="shared" si="261"/>
        <v>174</v>
      </c>
      <c r="BZ111" s="690">
        <f t="shared" si="261"/>
        <v>99</v>
      </c>
      <c r="CA111" s="1018">
        <f t="shared" si="262"/>
        <v>226</v>
      </c>
      <c r="CB111" s="1018">
        <f t="shared" si="263"/>
        <v>444</v>
      </c>
      <c r="CC111" s="1018">
        <f t="shared" si="264"/>
        <v>252</v>
      </c>
    </row>
    <row r="112" spans="38:81" ht="16.2" thickBot="1" x14ac:dyDescent="0.45">
      <c r="AN112" s="1103"/>
      <c r="AO112" s="1103"/>
      <c r="AP112" s="1103"/>
      <c r="AQ112" s="1268"/>
      <c r="AR112" s="1063">
        <f>AR110+180</f>
        <v>490</v>
      </c>
      <c r="AS112" s="1064">
        <f t="shared" si="267"/>
        <v>-20</v>
      </c>
      <c r="AT112" s="1064">
        <f t="shared" si="239"/>
        <v>0</v>
      </c>
      <c r="AU112" s="1063">
        <f t="shared" si="240"/>
        <v>-20</v>
      </c>
      <c r="AV112" s="1064">
        <f t="shared" si="268"/>
        <v>10</v>
      </c>
      <c r="AW112" s="1064">
        <f t="shared" si="241"/>
        <v>0</v>
      </c>
      <c r="AX112" s="1063">
        <f t="shared" si="242"/>
        <v>10</v>
      </c>
      <c r="AY112" s="1064">
        <v>80</v>
      </c>
      <c r="AZ112" s="1064">
        <v>44</v>
      </c>
      <c r="BA112" s="1064">
        <v>50</v>
      </c>
      <c r="BB112" s="1075">
        <f t="shared" si="243"/>
        <v>57</v>
      </c>
      <c r="BC112" s="1075">
        <f t="shared" si="244"/>
        <v>112</v>
      </c>
      <c r="BD112" s="1075">
        <f t="shared" si="245"/>
        <v>128</v>
      </c>
      <c r="BE112" s="1103" t="s">
        <v>399</v>
      </c>
      <c r="BF112" s="1104">
        <f t="shared" si="265"/>
        <v>152</v>
      </c>
      <c r="BG112" s="690">
        <f t="shared" si="266"/>
        <v>44</v>
      </c>
      <c r="BH112" s="690">
        <f t="shared" si="246"/>
        <v>50</v>
      </c>
      <c r="BI112" s="1075">
        <f t="shared" si="247"/>
        <v>108</v>
      </c>
      <c r="BJ112" s="1075">
        <f t="shared" si="248"/>
        <v>112</v>
      </c>
      <c r="BK112" s="1075">
        <f t="shared" si="249"/>
        <v>128</v>
      </c>
      <c r="BL112" s="1104">
        <f t="shared" si="250"/>
        <v>224</v>
      </c>
      <c r="BM112" s="690">
        <f t="shared" si="251"/>
        <v>112</v>
      </c>
      <c r="BN112" s="690">
        <f t="shared" si="251"/>
        <v>128</v>
      </c>
      <c r="BO112" s="1075">
        <f t="shared" si="252"/>
        <v>159</v>
      </c>
      <c r="BP112" s="1075">
        <f t="shared" si="253"/>
        <v>286</v>
      </c>
      <c r="BQ112" s="1075">
        <f t="shared" si="254"/>
        <v>326</v>
      </c>
      <c r="BR112" s="1104">
        <f t="shared" si="255"/>
        <v>296</v>
      </c>
      <c r="BS112" s="690">
        <f t="shared" si="256"/>
        <v>152</v>
      </c>
      <c r="BT112" s="690">
        <f t="shared" si="256"/>
        <v>44</v>
      </c>
      <c r="BU112" s="1075">
        <f t="shared" si="257"/>
        <v>210</v>
      </c>
      <c r="BV112" s="1075">
        <f t="shared" si="258"/>
        <v>388</v>
      </c>
      <c r="BW112" s="1075">
        <f t="shared" si="259"/>
        <v>112</v>
      </c>
      <c r="BX112" s="1104">
        <f t="shared" si="260"/>
        <v>9</v>
      </c>
      <c r="BY112" s="690">
        <f t="shared" si="261"/>
        <v>224</v>
      </c>
      <c r="BZ112" s="690">
        <f t="shared" si="261"/>
        <v>112</v>
      </c>
      <c r="CA112" s="1075">
        <f t="shared" si="262"/>
        <v>6</v>
      </c>
      <c r="CB112" s="1075">
        <f t="shared" si="263"/>
        <v>571</v>
      </c>
      <c r="CC112" s="1075">
        <f t="shared" si="264"/>
        <v>286</v>
      </c>
    </row>
    <row r="113" spans="40:70" x14ac:dyDescent="0.4">
      <c r="AN113" s="1103"/>
      <c r="AO113" s="1103"/>
      <c r="AP113" s="1103"/>
      <c r="AQ113" s="1103"/>
      <c r="AR113" s="1103"/>
      <c r="AS113" s="1103"/>
      <c r="AT113" s="1103"/>
      <c r="AU113" s="1103"/>
      <c r="AV113" s="1103"/>
      <c r="AW113" s="1103">
        <v>5</v>
      </c>
      <c r="AX113" s="1103">
        <v>5</v>
      </c>
      <c r="AY113" s="983">
        <f>AY107</f>
        <v>25</v>
      </c>
      <c r="AZ113" s="983">
        <f>AZ107+AW113</f>
        <v>39</v>
      </c>
      <c r="BA113" s="983">
        <f>BA107+AX113</f>
        <v>55</v>
      </c>
      <c r="BB113" s="1107">
        <f t="shared" ref="BB113:BB118" si="269">ROUND(AY113/359*255,0)</f>
        <v>18</v>
      </c>
      <c r="BC113" s="1107">
        <f t="shared" ref="BC113:BC118" si="270">ROUND(AZ113/100*255,0)</f>
        <v>99</v>
      </c>
      <c r="BD113" s="1107">
        <f t="shared" ref="BD113:BD118" si="271">ROUND(BA113/100*255,0)</f>
        <v>140</v>
      </c>
      <c r="BE113" s="1103" t="s">
        <v>397</v>
      </c>
      <c r="BF113" s="1103"/>
      <c r="BH113" s="1103"/>
      <c r="BI113" s="1103"/>
      <c r="BJ113" s="1103"/>
    </row>
    <row r="114" spans="40:70" x14ac:dyDescent="0.4">
      <c r="AN114" s="1103"/>
      <c r="AO114" s="1103"/>
      <c r="AP114" s="1103"/>
      <c r="AQ114" s="679"/>
      <c r="AR114" s="679"/>
      <c r="AS114" s="679"/>
      <c r="AT114" s="679"/>
      <c r="AU114" s="679"/>
      <c r="AV114" s="679"/>
      <c r="AW114" s="1103">
        <f>AW113</f>
        <v>5</v>
      </c>
      <c r="AX114" s="679">
        <f t="shared" ref="AX114:AX118" si="272">AX113</f>
        <v>5</v>
      </c>
      <c r="AY114" s="983">
        <f t="shared" ref="AY114:AY124" si="273">AY108</f>
        <v>239</v>
      </c>
      <c r="AZ114" s="983">
        <f t="shared" ref="AZ114:BA114" si="274">AZ108+AW114</f>
        <v>69</v>
      </c>
      <c r="BA114" s="983">
        <f t="shared" si="274"/>
        <v>80</v>
      </c>
      <c r="BB114" s="1106">
        <f t="shared" si="269"/>
        <v>170</v>
      </c>
      <c r="BC114" s="1106">
        <f t="shared" si="270"/>
        <v>176</v>
      </c>
      <c r="BD114" s="1106">
        <f t="shared" si="271"/>
        <v>204</v>
      </c>
      <c r="BE114" s="1103" t="s">
        <v>398</v>
      </c>
    </row>
    <row r="115" spans="40:70" x14ac:dyDescent="0.4">
      <c r="AN115" s="1103"/>
      <c r="AO115" s="1103"/>
      <c r="AP115" s="1103"/>
      <c r="AQ115" s="679"/>
      <c r="AR115" s="679"/>
      <c r="AS115" s="679"/>
      <c r="AT115" s="679"/>
      <c r="AU115" s="679"/>
      <c r="AV115" s="679"/>
      <c r="AW115" s="1103">
        <f t="shared" ref="AW115:AW118" si="275">AW114</f>
        <v>5</v>
      </c>
      <c r="AX115" s="1103">
        <f t="shared" si="272"/>
        <v>5</v>
      </c>
      <c r="AY115" s="983">
        <f t="shared" si="273"/>
        <v>180</v>
      </c>
      <c r="AZ115" s="983">
        <f t="shared" ref="AZ115:BA115" si="276">AZ109+AW115</f>
        <v>29</v>
      </c>
      <c r="BA115" s="983">
        <f t="shared" si="276"/>
        <v>65</v>
      </c>
      <c r="BB115" s="1012">
        <f t="shared" si="269"/>
        <v>128</v>
      </c>
      <c r="BC115" s="1012">
        <f t="shared" si="270"/>
        <v>74</v>
      </c>
      <c r="BD115" s="1012">
        <f t="shared" si="271"/>
        <v>166</v>
      </c>
      <c r="BE115" s="1103" t="s">
        <v>398</v>
      </c>
    </row>
    <row r="116" spans="40:70" x14ac:dyDescent="0.4">
      <c r="AN116" s="1103"/>
      <c r="AO116" s="1103"/>
      <c r="AP116" s="1103"/>
      <c r="AQ116" s="679"/>
      <c r="AR116" s="679"/>
      <c r="AS116" s="679"/>
      <c r="AT116" s="679"/>
      <c r="AU116" s="679"/>
      <c r="AV116" s="679"/>
      <c r="AW116" s="1103">
        <f t="shared" si="275"/>
        <v>5</v>
      </c>
      <c r="AX116" s="1103">
        <f t="shared" si="272"/>
        <v>5</v>
      </c>
      <c r="AY116" s="983">
        <f t="shared" si="273"/>
        <v>259</v>
      </c>
      <c r="AZ116" s="983">
        <f t="shared" ref="AZ116:BA116" si="277">AZ110+AW116</f>
        <v>49</v>
      </c>
      <c r="BA116" s="983">
        <f t="shared" si="277"/>
        <v>55</v>
      </c>
      <c r="BB116" s="1015">
        <f t="shared" si="269"/>
        <v>184</v>
      </c>
      <c r="BC116" s="1015">
        <f t="shared" si="270"/>
        <v>125</v>
      </c>
      <c r="BD116" s="1015">
        <f t="shared" si="271"/>
        <v>140</v>
      </c>
      <c r="BE116" s="1103" t="s">
        <v>399</v>
      </c>
    </row>
    <row r="117" spans="40:70" x14ac:dyDescent="0.4">
      <c r="AP117" s="679"/>
      <c r="AQ117" s="679"/>
      <c r="AR117" s="679"/>
      <c r="AS117" s="679"/>
      <c r="AT117" s="679"/>
      <c r="AU117" s="679"/>
      <c r="AV117" s="679"/>
      <c r="AW117" s="1103">
        <f t="shared" si="275"/>
        <v>5</v>
      </c>
      <c r="AX117" s="1103">
        <f t="shared" si="272"/>
        <v>5</v>
      </c>
      <c r="AY117" s="983">
        <f t="shared" si="273"/>
        <v>30</v>
      </c>
      <c r="AZ117" s="983">
        <f t="shared" ref="AZ117:BA117" si="278">AZ111+AW117</f>
        <v>44</v>
      </c>
      <c r="BA117" s="983">
        <f t="shared" si="278"/>
        <v>80</v>
      </c>
      <c r="BB117" s="1018">
        <f t="shared" si="269"/>
        <v>21</v>
      </c>
      <c r="BC117" s="1018">
        <f t="shared" si="270"/>
        <v>112</v>
      </c>
      <c r="BD117" s="1018">
        <f t="shared" si="271"/>
        <v>204</v>
      </c>
      <c r="BE117" s="1103" t="s">
        <v>399</v>
      </c>
    </row>
    <row r="118" spans="40:70" ht="16.2" thickBot="1" x14ac:dyDescent="0.45">
      <c r="AP118" s="679"/>
      <c r="AQ118" s="679"/>
      <c r="AR118" s="679"/>
      <c r="AS118" s="679"/>
      <c r="AT118" s="679"/>
      <c r="AU118" s="679"/>
      <c r="AV118" s="679"/>
      <c r="AW118" s="1103">
        <f t="shared" si="275"/>
        <v>5</v>
      </c>
      <c r="AX118" s="1103">
        <f t="shared" si="272"/>
        <v>5</v>
      </c>
      <c r="AY118" s="1064">
        <f t="shared" si="273"/>
        <v>80</v>
      </c>
      <c r="AZ118" s="1064">
        <f t="shared" ref="AZ118:BA118" si="279">AZ112+AW118</f>
        <v>49</v>
      </c>
      <c r="BA118" s="1064">
        <f t="shared" si="279"/>
        <v>55</v>
      </c>
      <c r="BB118" s="1075">
        <f t="shared" si="269"/>
        <v>57</v>
      </c>
      <c r="BC118" s="1075">
        <f t="shared" si="270"/>
        <v>125</v>
      </c>
      <c r="BD118" s="1075">
        <f t="shared" si="271"/>
        <v>140</v>
      </c>
      <c r="BE118" s="1103" t="s">
        <v>399</v>
      </c>
    </row>
    <row r="119" spans="40:70" x14ac:dyDescent="0.4">
      <c r="AP119" s="679"/>
      <c r="AQ119" s="679"/>
      <c r="AR119" s="679"/>
      <c r="AS119" s="679"/>
      <c r="AT119" s="679"/>
      <c r="AU119" s="679"/>
      <c r="AV119" s="679"/>
      <c r="AW119" s="1103">
        <v>5</v>
      </c>
      <c r="AX119" s="1103">
        <v>-5</v>
      </c>
      <c r="AY119" s="983">
        <f>AY113</f>
        <v>25</v>
      </c>
      <c r="AZ119" s="983">
        <f>AZ113+AW119</f>
        <v>44</v>
      </c>
      <c r="BA119" s="983">
        <f>BA113+AX119</f>
        <v>50</v>
      </c>
      <c r="BB119" s="1108">
        <f t="shared" ref="BB119:BB124" si="280">ROUND(AY119/359*255,0)</f>
        <v>18</v>
      </c>
      <c r="BC119" s="1108">
        <f t="shared" ref="BC119:BC124" si="281">ROUND(AZ119/100*255,0)</f>
        <v>112</v>
      </c>
      <c r="BD119" s="1108">
        <f t="shared" ref="BD119:BD124" si="282">ROUND(BA119/100*255,0)</f>
        <v>128</v>
      </c>
      <c r="BE119" s="1103" t="s">
        <v>397</v>
      </c>
    </row>
    <row r="120" spans="40:70" x14ac:dyDescent="0.4">
      <c r="AP120" s="679"/>
      <c r="AQ120" s="679"/>
      <c r="AR120" s="679"/>
      <c r="AS120" s="679"/>
      <c r="AT120" s="679"/>
      <c r="AU120" s="679"/>
      <c r="AV120" s="679"/>
      <c r="AW120" s="1103">
        <f>AW119</f>
        <v>5</v>
      </c>
      <c r="AX120" s="1103">
        <f t="shared" ref="AX120:AX124" si="283">AX119</f>
        <v>-5</v>
      </c>
      <c r="AY120" s="983">
        <f t="shared" si="273"/>
        <v>239</v>
      </c>
      <c r="AZ120" s="983">
        <f t="shared" ref="AZ120:AZ124" si="284">AZ114+AW120</f>
        <v>74</v>
      </c>
      <c r="BA120" s="983">
        <f t="shared" ref="BA120:BA124" si="285">BA114+AX120</f>
        <v>75</v>
      </c>
      <c r="BB120" s="1106">
        <f t="shared" si="280"/>
        <v>170</v>
      </c>
      <c r="BC120" s="1106">
        <f t="shared" si="281"/>
        <v>189</v>
      </c>
      <c r="BD120" s="1106">
        <f t="shared" si="282"/>
        <v>191</v>
      </c>
      <c r="BE120" s="1103" t="s">
        <v>398</v>
      </c>
    </row>
    <row r="121" spans="40:70" x14ac:dyDescent="0.4">
      <c r="AP121" s="679"/>
      <c r="AQ121" s="679"/>
      <c r="AR121" s="679"/>
      <c r="AS121" s="679"/>
      <c r="AT121" s="679"/>
      <c r="AU121" s="679"/>
      <c r="AV121" s="679"/>
      <c r="AW121" s="1103">
        <f t="shared" ref="AW121:AW124" si="286">AW120</f>
        <v>5</v>
      </c>
      <c r="AX121" s="1103">
        <f t="shared" si="283"/>
        <v>-5</v>
      </c>
      <c r="AY121" s="983">
        <f t="shared" si="273"/>
        <v>180</v>
      </c>
      <c r="AZ121" s="983">
        <f t="shared" si="284"/>
        <v>34</v>
      </c>
      <c r="BA121" s="983">
        <f t="shared" si="285"/>
        <v>60</v>
      </c>
      <c r="BB121" s="1012">
        <f t="shared" si="280"/>
        <v>128</v>
      </c>
      <c r="BC121" s="1012">
        <f t="shared" si="281"/>
        <v>87</v>
      </c>
      <c r="BD121" s="1012">
        <f t="shared" si="282"/>
        <v>153</v>
      </c>
      <c r="BE121" s="1103" t="s">
        <v>398</v>
      </c>
    </row>
    <row r="122" spans="40:70" x14ac:dyDescent="0.4">
      <c r="AP122" s="679"/>
      <c r="AQ122" s="679"/>
      <c r="AR122" s="679"/>
      <c r="AS122" s="679"/>
      <c r="AT122" s="679"/>
      <c r="AU122" s="679"/>
      <c r="AV122" s="679"/>
      <c r="AW122" s="1103">
        <f t="shared" si="286"/>
        <v>5</v>
      </c>
      <c r="AX122" s="1103">
        <f t="shared" si="283"/>
        <v>-5</v>
      </c>
      <c r="AY122" s="983">
        <f t="shared" si="273"/>
        <v>259</v>
      </c>
      <c r="AZ122" s="983">
        <f t="shared" si="284"/>
        <v>54</v>
      </c>
      <c r="BA122" s="983">
        <f t="shared" si="285"/>
        <v>50</v>
      </c>
      <c r="BB122" s="1015">
        <f t="shared" si="280"/>
        <v>184</v>
      </c>
      <c r="BC122" s="1015">
        <f t="shared" si="281"/>
        <v>138</v>
      </c>
      <c r="BD122" s="1015">
        <f t="shared" si="282"/>
        <v>128</v>
      </c>
      <c r="BE122" s="1103" t="s">
        <v>399</v>
      </c>
    </row>
    <row r="123" spans="40:70" x14ac:dyDescent="0.4">
      <c r="AP123" s="679"/>
      <c r="AQ123" s="679"/>
      <c r="AR123" s="679"/>
      <c r="AS123" s="679"/>
      <c r="AT123" s="679"/>
      <c r="AU123" s="679"/>
      <c r="AV123" s="679"/>
      <c r="AW123" s="1103">
        <f t="shared" si="286"/>
        <v>5</v>
      </c>
      <c r="AX123" s="1103">
        <f t="shared" si="283"/>
        <v>-5</v>
      </c>
      <c r="AY123" s="983">
        <f t="shared" si="273"/>
        <v>30</v>
      </c>
      <c r="AZ123" s="983">
        <f t="shared" si="284"/>
        <v>49</v>
      </c>
      <c r="BA123" s="983">
        <f t="shared" si="285"/>
        <v>75</v>
      </c>
      <c r="BB123" s="1018">
        <f t="shared" si="280"/>
        <v>21</v>
      </c>
      <c r="BC123" s="1018">
        <f t="shared" si="281"/>
        <v>125</v>
      </c>
      <c r="BD123" s="1018">
        <f t="shared" si="282"/>
        <v>191</v>
      </c>
      <c r="BE123" s="1103" t="s">
        <v>399</v>
      </c>
    </row>
    <row r="124" spans="40:70" ht="16.2" thickBot="1" x14ac:dyDescent="0.45">
      <c r="AP124" s="679"/>
      <c r="AQ124" s="679"/>
      <c r="AR124" s="679"/>
      <c r="AS124" s="679"/>
      <c r="AT124" s="679"/>
      <c r="AU124" s="679"/>
      <c r="AV124" s="679"/>
      <c r="AW124" s="1103">
        <f t="shared" si="286"/>
        <v>5</v>
      </c>
      <c r="AX124" s="1103">
        <f t="shared" si="283"/>
        <v>-5</v>
      </c>
      <c r="AY124" s="1064">
        <f t="shared" si="273"/>
        <v>80</v>
      </c>
      <c r="AZ124" s="1064">
        <f t="shared" si="284"/>
        <v>54</v>
      </c>
      <c r="BA124" s="1064">
        <f t="shared" si="285"/>
        <v>50</v>
      </c>
      <c r="BB124" s="1075">
        <f t="shared" si="280"/>
        <v>57</v>
      </c>
      <c r="BC124" s="1075">
        <f t="shared" si="281"/>
        <v>138</v>
      </c>
      <c r="BD124" s="1075">
        <f t="shared" si="282"/>
        <v>128</v>
      </c>
      <c r="BE124" s="1103" t="s">
        <v>399</v>
      </c>
    </row>
    <row r="125" spans="40:70" x14ac:dyDescent="0.4">
      <c r="AP125" s="679"/>
      <c r="AQ125" s="679"/>
      <c r="AR125" s="679"/>
      <c r="AS125" s="679"/>
      <c r="AT125" s="679"/>
      <c r="AU125" s="679"/>
      <c r="AV125" s="1103"/>
      <c r="AW125" s="1103"/>
      <c r="AX125" s="1103"/>
      <c r="AY125" s="1103"/>
      <c r="AZ125" s="1103"/>
      <c r="BA125" s="1103"/>
      <c r="BB125" s="1103"/>
      <c r="BC125" s="1103"/>
      <c r="BD125" s="1103"/>
      <c r="BE125" s="1103"/>
      <c r="BF125" s="1103"/>
      <c r="BG125" s="1103"/>
      <c r="BH125" s="1103"/>
      <c r="BI125" s="1103"/>
      <c r="BJ125" s="1103"/>
      <c r="BK125" s="1103"/>
      <c r="BL125" s="1103"/>
      <c r="BM125" s="1103"/>
      <c r="BN125" s="1103"/>
      <c r="BO125" s="1103"/>
      <c r="BP125" s="1103"/>
      <c r="BQ125" s="1103"/>
      <c r="BR125" s="1103"/>
    </row>
    <row r="126" spans="40:70" x14ac:dyDescent="0.4">
      <c r="AP126" s="679"/>
      <c r="AQ126" s="679"/>
      <c r="AR126" s="679"/>
      <c r="AS126" s="679"/>
      <c r="AT126" s="679"/>
      <c r="AU126" s="679"/>
      <c r="AV126" s="1103"/>
      <c r="AW126" s="1103"/>
      <c r="AX126" s="1103"/>
      <c r="AY126" s="1103"/>
      <c r="AZ126" s="1103"/>
      <c r="BA126" s="1103"/>
      <c r="BB126" s="1103"/>
      <c r="BC126" s="1103"/>
      <c r="BD126" s="1103"/>
      <c r="BE126" s="1103"/>
      <c r="BF126" s="1103"/>
      <c r="BG126" s="1103"/>
      <c r="BH126" s="1103"/>
      <c r="BI126" s="1103"/>
      <c r="BJ126" s="1103"/>
      <c r="BK126" s="1103"/>
      <c r="BL126" s="1103"/>
      <c r="BM126" s="1103"/>
      <c r="BN126" s="1103"/>
      <c r="BO126" s="1103"/>
      <c r="BP126" s="1103"/>
      <c r="BQ126" s="1103"/>
      <c r="BR126" s="1103"/>
    </row>
    <row r="127" spans="40:70" x14ac:dyDescent="0.4">
      <c r="AP127" s="679"/>
      <c r="AQ127" s="679"/>
      <c r="AR127" s="679"/>
      <c r="AS127" s="679"/>
      <c r="AT127" s="679"/>
      <c r="AU127" s="679"/>
      <c r="AV127" s="1103"/>
      <c r="AW127" s="1103"/>
      <c r="AX127" s="1103"/>
      <c r="AY127" s="1103"/>
      <c r="AZ127" s="1103"/>
      <c r="BA127" s="1103"/>
      <c r="BB127" s="1103"/>
      <c r="BC127" s="1103"/>
      <c r="BD127" s="1103"/>
      <c r="BE127" s="1103"/>
      <c r="BF127" s="1103"/>
      <c r="BG127" s="1103"/>
      <c r="BH127" s="1103"/>
      <c r="BI127" s="1103"/>
      <c r="BJ127" s="1103"/>
      <c r="BK127" s="1103"/>
      <c r="BL127" s="1103"/>
      <c r="BM127" s="1103"/>
      <c r="BN127" s="1103"/>
      <c r="BO127" s="1103"/>
      <c r="BP127" s="1103"/>
      <c r="BQ127" s="1103"/>
      <c r="BR127" s="1103"/>
    </row>
    <row r="128" spans="40:70" x14ac:dyDescent="0.4">
      <c r="AP128" s="679"/>
      <c r="AQ128" s="679"/>
      <c r="AR128" s="679"/>
      <c r="AS128" s="679"/>
      <c r="AT128" s="679"/>
      <c r="AU128" s="679"/>
      <c r="AV128" s="1103"/>
      <c r="AW128" s="1103"/>
      <c r="AX128" s="1103"/>
      <c r="AY128" s="1103"/>
      <c r="AZ128" s="1103"/>
      <c r="BA128" s="1103"/>
      <c r="BB128" s="1103"/>
      <c r="BC128" s="1103"/>
      <c r="BD128" s="1103"/>
      <c r="BE128" s="1103"/>
      <c r="BF128" s="1103"/>
      <c r="BG128" s="1103"/>
      <c r="BH128" s="1103"/>
      <c r="BI128" s="1103"/>
      <c r="BJ128" s="1103"/>
      <c r="BK128" s="1103"/>
      <c r="BL128" s="1103"/>
      <c r="BM128" s="1103"/>
      <c r="BN128" s="1103"/>
      <c r="BO128" s="1103"/>
      <c r="BP128" s="1103"/>
      <c r="BQ128" s="1103"/>
      <c r="BR128" s="1103"/>
    </row>
    <row r="129" spans="42:70" x14ac:dyDescent="0.4">
      <c r="AP129" s="679"/>
      <c r="AQ129" s="679"/>
      <c r="AR129" s="679"/>
      <c r="AS129" s="679"/>
      <c r="AT129" s="679"/>
      <c r="AU129" s="679"/>
      <c r="AV129" s="1103"/>
      <c r="AW129" s="1103"/>
      <c r="AX129" s="1103"/>
      <c r="AY129" s="1103"/>
      <c r="AZ129" s="1103"/>
      <c r="BA129" s="1103"/>
      <c r="BB129" s="1103"/>
      <c r="BC129" s="1103"/>
      <c r="BD129" s="1103"/>
      <c r="BE129" s="1103"/>
      <c r="BF129" s="1103"/>
      <c r="BG129" s="1103"/>
      <c r="BH129" s="1103"/>
      <c r="BI129" s="1103"/>
      <c r="BJ129" s="1103"/>
      <c r="BK129" s="1103"/>
      <c r="BL129" s="1103"/>
      <c r="BM129" s="1103"/>
      <c r="BN129" s="1103"/>
      <c r="BO129" s="1103"/>
      <c r="BP129" s="1103"/>
      <c r="BQ129" s="1103"/>
      <c r="BR129" s="1103"/>
    </row>
    <row r="130" spans="42:70" x14ac:dyDescent="0.4">
      <c r="AP130" s="679"/>
      <c r="AQ130" s="679"/>
      <c r="AR130" s="679"/>
      <c r="AS130" s="679"/>
      <c r="AT130" s="679"/>
      <c r="AU130" s="679"/>
      <c r="AV130" s="1103"/>
      <c r="AW130" s="1103"/>
      <c r="AX130" s="1103"/>
      <c r="AY130" s="1103"/>
      <c r="AZ130" s="1103"/>
      <c r="BA130" s="1103"/>
      <c r="BB130" s="1103"/>
      <c r="BC130" s="1103"/>
      <c r="BD130" s="1103"/>
      <c r="BE130" s="1103"/>
      <c r="BF130" s="1103"/>
      <c r="BG130" s="1103"/>
      <c r="BH130" s="1103"/>
      <c r="BI130" s="1103"/>
      <c r="BJ130" s="1103"/>
      <c r="BK130" s="1103"/>
      <c r="BL130" s="1103"/>
      <c r="BM130" s="1103"/>
      <c r="BN130" s="1103"/>
      <c r="BO130" s="1103"/>
      <c r="BP130" s="1103"/>
      <c r="BQ130" s="1103"/>
      <c r="BR130" s="1103"/>
    </row>
    <row r="131" spans="42:70" x14ac:dyDescent="0.4">
      <c r="AP131" s="679"/>
      <c r="AQ131" s="679"/>
      <c r="AR131" s="679"/>
      <c r="AS131" s="679"/>
      <c r="AT131" s="679"/>
      <c r="AU131" s="679"/>
      <c r="AV131" s="1103"/>
      <c r="AW131" s="1103"/>
      <c r="AX131" s="1103"/>
      <c r="AY131" s="1103"/>
      <c r="AZ131" s="1103"/>
      <c r="BA131" s="1103"/>
      <c r="BB131" s="1103"/>
      <c r="BC131" s="1103"/>
      <c r="BD131" s="1103"/>
      <c r="BE131" s="1103"/>
      <c r="BF131" s="1103"/>
      <c r="BG131" s="1103"/>
      <c r="BH131" s="1103"/>
      <c r="BI131" s="1103"/>
      <c r="BJ131" s="1103"/>
      <c r="BK131" s="1103"/>
      <c r="BL131" s="1103"/>
      <c r="BM131" s="1103"/>
      <c r="BN131" s="1103"/>
      <c r="BO131" s="1103"/>
      <c r="BP131" s="1103"/>
      <c r="BQ131" s="1103"/>
      <c r="BR131" s="1103"/>
    </row>
    <row r="132" spans="42:70" x14ac:dyDescent="0.4">
      <c r="AP132" s="679"/>
      <c r="AQ132" s="679"/>
      <c r="AR132" s="679"/>
      <c r="AS132" s="679"/>
      <c r="AT132" s="679"/>
      <c r="AU132" s="679"/>
      <c r="AV132" s="1103"/>
      <c r="AW132" s="1103"/>
      <c r="AX132" s="1103"/>
      <c r="AY132" s="1103"/>
      <c r="AZ132" s="1103"/>
      <c r="BA132" s="1103"/>
      <c r="BB132" s="1103"/>
      <c r="BC132" s="1103"/>
      <c r="BD132" s="1103"/>
      <c r="BE132" s="1103"/>
      <c r="BF132" s="1103"/>
      <c r="BG132" s="1103"/>
      <c r="BH132" s="1103"/>
      <c r="BI132" s="1103"/>
      <c r="BJ132" s="1103"/>
      <c r="BK132" s="1103"/>
      <c r="BL132" s="1103"/>
      <c r="BM132" s="1103"/>
      <c r="BN132" s="1103"/>
      <c r="BO132" s="1103"/>
      <c r="BP132" s="1103"/>
      <c r="BQ132" s="1103"/>
      <c r="BR132" s="1103"/>
    </row>
    <row r="133" spans="42:70" x14ac:dyDescent="0.4">
      <c r="AP133" s="679"/>
      <c r="AQ133" s="679"/>
      <c r="AR133" s="679"/>
      <c r="AS133" s="679"/>
      <c r="AT133" s="679"/>
      <c r="AU133" s="679"/>
      <c r="AV133" s="1103"/>
      <c r="AW133" s="1103"/>
      <c r="AX133" s="1103"/>
      <c r="AY133" s="1103"/>
      <c r="AZ133" s="1103"/>
      <c r="BA133" s="1103"/>
      <c r="BB133" s="1103"/>
      <c r="BC133" s="1103"/>
      <c r="BD133" s="1103"/>
      <c r="BE133" s="1103"/>
      <c r="BF133" s="1103"/>
      <c r="BG133" s="1103"/>
      <c r="BH133" s="1103"/>
      <c r="BI133" s="1103"/>
      <c r="BJ133" s="1103"/>
      <c r="BK133" s="1103"/>
      <c r="BL133" s="1103"/>
      <c r="BM133" s="1103"/>
      <c r="BN133" s="1103"/>
      <c r="BO133" s="1103"/>
      <c r="BP133" s="1103"/>
      <c r="BQ133" s="1103"/>
      <c r="BR133" s="1103"/>
    </row>
    <row r="134" spans="42:70" x14ac:dyDescent="0.4">
      <c r="AV134" s="1103"/>
      <c r="AW134" s="1103"/>
      <c r="AX134" s="1103"/>
      <c r="AY134" s="1103"/>
      <c r="AZ134" s="1103"/>
      <c r="BA134" s="1103"/>
      <c r="BB134" s="1103"/>
      <c r="BC134" s="1103"/>
      <c r="BD134" s="1103"/>
      <c r="BE134" s="1103"/>
      <c r="BF134" s="1103"/>
      <c r="BG134" s="1103"/>
      <c r="BH134" s="1103"/>
      <c r="BI134" s="1103"/>
      <c r="BJ134" s="1103"/>
      <c r="BK134" s="1103"/>
      <c r="BL134" s="1103"/>
      <c r="BM134" s="1103"/>
      <c r="BN134" s="1103"/>
      <c r="BO134" s="1103"/>
      <c r="BP134" s="1103"/>
      <c r="BQ134" s="1103"/>
      <c r="BR134" s="1103"/>
    </row>
    <row r="135" spans="42:70" x14ac:dyDescent="0.4">
      <c r="AV135" s="1103"/>
      <c r="AW135" s="1103"/>
      <c r="AX135" s="1103"/>
      <c r="AY135" s="1103"/>
      <c r="AZ135" s="1103"/>
      <c r="BA135" s="1103"/>
      <c r="BB135" s="1103"/>
      <c r="BC135" s="1103"/>
      <c r="BD135" s="1103"/>
      <c r="BE135" s="1103"/>
      <c r="BF135" s="1103"/>
      <c r="BG135" s="1103"/>
      <c r="BH135" s="1103"/>
      <c r="BI135" s="1103"/>
      <c r="BJ135" s="1103"/>
      <c r="BK135" s="1103"/>
      <c r="BL135" s="1103"/>
      <c r="BM135" s="1103"/>
      <c r="BN135" s="1103"/>
      <c r="BO135" s="1103"/>
      <c r="BP135" s="1103"/>
      <c r="BQ135" s="1103"/>
      <c r="BR135" s="1103"/>
    </row>
    <row r="136" spans="42:70" x14ac:dyDescent="0.4">
      <c r="AV136" s="1103"/>
      <c r="AW136" s="1103"/>
      <c r="AX136" s="1103"/>
      <c r="AY136" s="1103"/>
      <c r="AZ136" s="1103"/>
      <c r="BA136" s="1103"/>
      <c r="BB136" s="1103"/>
      <c r="BC136" s="1103"/>
      <c r="BD136" s="1103"/>
      <c r="BE136" s="1103"/>
      <c r="BF136" s="1103"/>
      <c r="BG136" s="1103"/>
      <c r="BH136" s="1103"/>
      <c r="BI136" s="1103"/>
      <c r="BJ136" s="1103"/>
      <c r="BK136" s="1103"/>
      <c r="BL136" s="1103"/>
      <c r="BM136" s="1103"/>
      <c r="BN136" s="1103"/>
      <c r="BO136" s="1103"/>
      <c r="BP136" s="1103"/>
      <c r="BQ136" s="1103"/>
      <c r="BR136" s="1103"/>
    </row>
    <row r="137" spans="42:70" x14ac:dyDescent="0.4">
      <c r="AV137" s="1103"/>
      <c r="AW137" s="1103"/>
      <c r="AX137" s="1103"/>
      <c r="AY137" s="1103"/>
      <c r="AZ137" s="1103"/>
      <c r="BA137" s="1103"/>
      <c r="BB137" s="1103"/>
      <c r="BC137" s="1103"/>
      <c r="BD137" s="1103"/>
      <c r="BE137" s="1103"/>
      <c r="BF137" s="1103"/>
      <c r="BG137" s="1103"/>
      <c r="BH137" s="1103"/>
      <c r="BI137" s="1103"/>
      <c r="BJ137" s="1103"/>
      <c r="BK137" s="1103"/>
      <c r="BL137" s="1103"/>
      <c r="BM137" s="1103"/>
      <c r="BN137" s="1103"/>
      <c r="BO137" s="1103"/>
      <c r="BP137" s="1103"/>
      <c r="BQ137" s="1103"/>
      <c r="BR137" s="1103"/>
    </row>
    <row r="138" spans="42:70" x14ac:dyDescent="0.4">
      <c r="AV138" s="1103"/>
      <c r="AW138" s="1103"/>
      <c r="AX138" s="1103"/>
      <c r="AY138" s="1103"/>
      <c r="AZ138" s="1103"/>
      <c r="BA138" s="1103"/>
      <c r="BB138" s="1103"/>
      <c r="BC138" s="1103"/>
      <c r="BD138" s="1103"/>
      <c r="BE138" s="1103"/>
      <c r="BF138" s="1103"/>
      <c r="BG138" s="1103"/>
      <c r="BH138" s="1103"/>
      <c r="BI138" s="1103"/>
      <c r="BJ138" s="1103"/>
      <c r="BK138" s="1103"/>
      <c r="BL138" s="1103"/>
      <c r="BM138" s="1103"/>
      <c r="BN138" s="1103"/>
      <c r="BO138" s="1103"/>
      <c r="BP138" s="1103"/>
      <c r="BQ138" s="1103"/>
      <c r="BR138" s="1103"/>
    </row>
    <row r="139" spans="42:70" x14ac:dyDescent="0.4">
      <c r="AV139" s="1103"/>
      <c r="AW139" s="1103"/>
      <c r="AX139" s="1103"/>
      <c r="AY139" s="1103"/>
      <c r="AZ139" s="1103"/>
      <c r="BA139" s="1103"/>
      <c r="BB139" s="1103"/>
      <c r="BC139" s="1103"/>
      <c r="BD139" s="1103"/>
      <c r="BE139" s="1103"/>
      <c r="BF139" s="1103"/>
      <c r="BG139" s="1103"/>
      <c r="BH139" s="1103"/>
      <c r="BI139" s="1103"/>
      <c r="BJ139" s="1103"/>
      <c r="BK139" s="1103"/>
      <c r="BL139" s="1103"/>
      <c r="BM139" s="1103"/>
      <c r="BN139" s="1103"/>
      <c r="BO139" s="1103"/>
      <c r="BP139" s="1103"/>
      <c r="BQ139" s="1103"/>
      <c r="BR139" s="1103"/>
    </row>
    <row r="140" spans="42:70" x14ac:dyDescent="0.4">
      <c r="AV140" s="1103"/>
      <c r="AW140" s="1103"/>
      <c r="AX140" s="1103"/>
      <c r="AY140" s="1103"/>
      <c r="AZ140" s="1103"/>
      <c r="BA140" s="1103"/>
      <c r="BB140" s="1103"/>
      <c r="BC140" s="1103"/>
      <c r="BD140" s="1103"/>
      <c r="BE140" s="1103"/>
      <c r="BF140" s="1103"/>
      <c r="BG140" s="1103"/>
      <c r="BH140" s="1103"/>
      <c r="BI140" s="1103"/>
      <c r="BJ140" s="1103"/>
      <c r="BK140" s="1103"/>
      <c r="BL140" s="1103"/>
      <c r="BM140" s="1103"/>
      <c r="BN140" s="1103"/>
      <c r="BO140" s="1103"/>
      <c r="BP140" s="1103"/>
      <c r="BQ140" s="1103"/>
      <c r="BR140" s="1103"/>
    </row>
  </sheetData>
  <mergeCells count="97">
    <mergeCell ref="AQ108:AQ109"/>
    <mergeCell ref="AQ110:AQ112"/>
    <mergeCell ref="AQ73:AQ74"/>
    <mergeCell ref="AQ75:AQ77"/>
    <mergeCell ref="AQ63:AX63"/>
    <mergeCell ref="AQ71:AX71"/>
    <mergeCell ref="AQ67:AQ69"/>
    <mergeCell ref="AR45:AX45"/>
    <mergeCell ref="AQ49:AQ50"/>
    <mergeCell ref="AQ51:AQ53"/>
    <mergeCell ref="AQ57:AQ58"/>
    <mergeCell ref="AQ59:AQ61"/>
    <mergeCell ref="AQ47:AX47"/>
    <mergeCell ref="AQ55:AX55"/>
    <mergeCell ref="AQ46:AX46"/>
    <mergeCell ref="AQ54:AX54"/>
    <mergeCell ref="AQ62:AX62"/>
    <mergeCell ref="AQ70:AX70"/>
    <mergeCell ref="AQ65:AQ66"/>
    <mergeCell ref="AR15:AX15"/>
    <mergeCell ref="AE15:AG15"/>
    <mergeCell ref="AQ18:AQ19"/>
    <mergeCell ref="AQ20:AQ22"/>
    <mergeCell ref="AP23:AP29"/>
    <mergeCell ref="AQ25:AQ26"/>
    <mergeCell ref="AQ27:AQ29"/>
    <mergeCell ref="AQ32:AQ33"/>
    <mergeCell ref="AQ34:AQ36"/>
    <mergeCell ref="AP37:AP43"/>
    <mergeCell ref="AQ39:AQ40"/>
    <mergeCell ref="AQ41:AQ43"/>
    <mergeCell ref="AO46:AO61"/>
    <mergeCell ref="AB16:AB29"/>
    <mergeCell ref="AC16:AC22"/>
    <mergeCell ref="AD18:AD19"/>
    <mergeCell ref="AD20:AD22"/>
    <mergeCell ref="AC23:AC29"/>
    <mergeCell ref="AD25:AD26"/>
    <mergeCell ref="AD27:AD29"/>
    <mergeCell ref="AB30:AB43"/>
    <mergeCell ref="AC30:AC36"/>
    <mergeCell ref="AD32:AD33"/>
    <mergeCell ref="AD34:AD36"/>
    <mergeCell ref="AC37:AC43"/>
    <mergeCell ref="AD39:AD40"/>
    <mergeCell ref="AD41:AD43"/>
    <mergeCell ref="R15:T15"/>
    <mergeCell ref="O16:O29"/>
    <mergeCell ref="P16:P22"/>
    <mergeCell ref="Q18:Q19"/>
    <mergeCell ref="Q20:Q22"/>
    <mergeCell ref="P23:P29"/>
    <mergeCell ref="Q25:Q26"/>
    <mergeCell ref="Q27:Q29"/>
    <mergeCell ref="D27:D29"/>
    <mergeCell ref="O30:O43"/>
    <mergeCell ref="D39:D40"/>
    <mergeCell ref="D41:D43"/>
    <mergeCell ref="B30:B43"/>
    <mergeCell ref="B16:B29"/>
    <mergeCell ref="C37:C43"/>
    <mergeCell ref="C30:C36"/>
    <mergeCell ref="C23:C29"/>
    <mergeCell ref="C16:C22"/>
    <mergeCell ref="E15:G15"/>
    <mergeCell ref="AO16:AO29"/>
    <mergeCell ref="AP16:AP22"/>
    <mergeCell ref="D32:D33"/>
    <mergeCell ref="D34:D36"/>
    <mergeCell ref="AO30:AO43"/>
    <mergeCell ref="AP30:AP36"/>
    <mergeCell ref="P30:P36"/>
    <mergeCell ref="Q32:Q33"/>
    <mergeCell ref="Q34:Q36"/>
    <mergeCell ref="P37:P43"/>
    <mergeCell ref="Q39:Q40"/>
    <mergeCell ref="Q41:Q43"/>
    <mergeCell ref="D18:D19"/>
    <mergeCell ref="D20:D22"/>
    <mergeCell ref="D25:D26"/>
    <mergeCell ref="AO62:AO77"/>
    <mergeCell ref="AP70:AP77"/>
    <mergeCell ref="AP62:AP69"/>
    <mergeCell ref="AP54:AP61"/>
    <mergeCell ref="AP46:AP53"/>
    <mergeCell ref="AY46:BD46"/>
    <mergeCell ref="BE46:BJ46"/>
    <mergeCell ref="BK46:BP46"/>
    <mergeCell ref="AY54:BD54"/>
    <mergeCell ref="BE54:BJ54"/>
    <mergeCell ref="BK54:BP54"/>
    <mergeCell ref="AY62:BD62"/>
    <mergeCell ref="BE62:BJ62"/>
    <mergeCell ref="BK62:BP62"/>
    <mergeCell ref="AY70:BD70"/>
    <mergeCell ref="BE70:BJ70"/>
    <mergeCell ref="BK70:BP70"/>
  </mergeCells>
  <phoneticPr fontId="1" type="noConversion"/>
  <hyperlinks>
    <hyperlink ref="B49" r:id="rId1"/>
    <hyperlink ref="B48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65B8"/>
  </sheetPr>
  <dimension ref="B1:CA123"/>
  <sheetViews>
    <sheetView showGridLines="0" tabSelected="1" zoomScale="40" zoomScaleNormal="40" workbookViewId="0"/>
  </sheetViews>
  <sheetFormatPr defaultRowHeight="17.399999999999999" x14ac:dyDescent="0.4"/>
  <cols>
    <col min="1" max="2" width="5.59765625" customWidth="1"/>
    <col min="3" max="3" width="2.69921875" customWidth="1"/>
    <col min="4" max="6" width="9" customWidth="1"/>
    <col min="7" max="7" width="2.69921875" customWidth="1"/>
    <col min="8" max="10" width="9" customWidth="1"/>
    <col min="11" max="11" width="2.69921875" customWidth="1"/>
    <col min="12" max="14" width="9" customWidth="1"/>
    <col min="15" max="15" width="2.69921875" customWidth="1"/>
    <col min="16" max="18" width="9" customWidth="1"/>
    <col min="19" max="19" width="2.69921875" customWidth="1"/>
    <col min="20" max="22" width="9" customWidth="1"/>
    <col min="23" max="23" width="7.3984375" style="595" customWidth="1"/>
    <col min="24" max="24" width="5.69921875" bestFit="1" customWidth="1"/>
    <col min="25" max="25" width="5.59765625" customWidth="1"/>
    <col min="26" max="26" width="2.69921875" customWidth="1"/>
    <col min="27" max="29" width="9" customWidth="1"/>
    <col min="30" max="30" width="2.69921875" customWidth="1"/>
    <col min="31" max="33" width="9" customWidth="1"/>
    <col min="34" max="34" width="2.69921875" customWidth="1"/>
    <col min="35" max="37" width="9" customWidth="1"/>
    <col min="38" max="38" width="2.69921875" customWidth="1"/>
    <col min="39" max="41" width="9" customWidth="1"/>
    <col min="42" max="42" width="2.69921875" customWidth="1"/>
    <col min="43" max="45" width="9" customWidth="1"/>
    <col min="47" max="47" width="5.59765625" customWidth="1"/>
    <col min="48" max="48" width="15.69921875" customWidth="1"/>
    <col min="49" max="49" width="5.59765625" customWidth="1"/>
    <col min="50" max="50" width="2.69921875" customWidth="1"/>
    <col min="51" max="51" width="5.59765625" customWidth="1"/>
    <col min="52" max="52" width="15.69921875" customWidth="1"/>
    <col min="53" max="53" width="5.59765625" customWidth="1"/>
    <col min="54" max="54" width="2.69921875" customWidth="1"/>
    <col min="55" max="55" width="5.59765625" customWidth="1"/>
    <col min="56" max="56" width="15.69921875" customWidth="1"/>
    <col min="57" max="57" width="5.59765625" customWidth="1"/>
    <col min="58" max="58" width="2.69921875" customWidth="1"/>
    <col min="59" max="59" width="5.59765625" customWidth="1"/>
    <col min="60" max="60" width="15.69921875" customWidth="1"/>
    <col min="61" max="61" width="5.59765625" customWidth="1"/>
    <col min="62" max="62" width="2.69921875" customWidth="1"/>
  </cols>
  <sheetData>
    <row r="1" spans="2:62" x14ac:dyDescent="0.4">
      <c r="D1" s="1103"/>
      <c r="E1" s="35"/>
      <c r="F1" s="35"/>
      <c r="H1" s="1103"/>
      <c r="I1" s="35"/>
      <c r="J1" s="35"/>
      <c r="M1" s="1103"/>
      <c r="N1" s="1103"/>
      <c r="P1" s="1103"/>
      <c r="Q1" s="35"/>
      <c r="R1" s="35"/>
      <c r="T1" s="1103"/>
      <c r="U1" s="35"/>
      <c r="V1" s="35"/>
      <c r="AA1" s="1103"/>
      <c r="AB1" s="35"/>
      <c r="AC1" s="35"/>
      <c r="AF1" s="1103"/>
      <c r="AG1" s="1103"/>
      <c r="AJ1" s="1104"/>
      <c r="AK1" s="1104"/>
      <c r="AN1" s="1104"/>
      <c r="AO1" s="1104"/>
      <c r="AR1" s="1104"/>
      <c r="AS1" s="1104"/>
    </row>
    <row r="2" spans="2:62" ht="32.25" customHeight="1" x14ac:dyDescent="0.4">
      <c r="D2" s="1144" t="s">
        <v>401</v>
      </c>
      <c r="E2" s="1144" t="s">
        <v>402</v>
      </c>
      <c r="F2" s="1144" t="s">
        <v>403</v>
      </c>
      <c r="G2" s="12"/>
      <c r="H2" s="1144" t="s">
        <v>401</v>
      </c>
      <c r="I2" s="1144" t="s">
        <v>402</v>
      </c>
      <c r="J2" s="1144" t="s">
        <v>404</v>
      </c>
      <c r="K2" s="12"/>
      <c r="L2" s="1282" t="s">
        <v>400</v>
      </c>
      <c r="M2" s="1282"/>
      <c r="N2" s="1282"/>
      <c r="O2" s="12"/>
      <c r="P2" s="1144" t="s">
        <v>401</v>
      </c>
      <c r="Q2" s="1144" t="s">
        <v>405</v>
      </c>
      <c r="R2" s="1144" t="s">
        <v>404</v>
      </c>
      <c r="S2" s="1"/>
      <c r="T2" s="1144" t="s">
        <v>401</v>
      </c>
      <c r="U2" s="1144" t="s">
        <v>405</v>
      </c>
      <c r="V2" s="1144" t="s">
        <v>403</v>
      </c>
      <c r="AA2" s="1282" t="s">
        <v>400</v>
      </c>
      <c r="AB2" s="1282"/>
      <c r="AC2" s="1282"/>
      <c r="AD2" s="12"/>
      <c r="AE2" s="1282" t="s">
        <v>406</v>
      </c>
      <c r="AF2" s="1282"/>
      <c r="AG2" s="1282"/>
      <c r="AH2" s="12"/>
      <c r="AI2" s="1282" t="s">
        <v>407</v>
      </c>
      <c r="AJ2" s="1282"/>
      <c r="AK2" s="1282"/>
      <c r="AL2" s="12"/>
      <c r="AM2" s="1282" t="s">
        <v>409</v>
      </c>
      <c r="AN2" s="1282"/>
      <c r="AO2" s="1282"/>
      <c r="AP2" s="12"/>
      <c r="AQ2" s="1282" t="s">
        <v>408</v>
      </c>
      <c r="AR2" s="1282"/>
      <c r="AS2" s="1282"/>
      <c r="AX2" s="12"/>
      <c r="BB2" s="12"/>
      <c r="BF2" s="12"/>
      <c r="BJ2" s="12"/>
    </row>
    <row r="3" spans="2:62" x14ac:dyDescent="0.4">
      <c r="D3" s="1"/>
      <c r="E3" s="1"/>
      <c r="F3" s="1"/>
      <c r="G3" s="12"/>
      <c r="H3" s="1"/>
      <c r="I3" s="1"/>
      <c r="J3" s="1"/>
      <c r="K3" s="12"/>
      <c r="L3" s="1"/>
      <c r="M3" s="1"/>
      <c r="N3" s="1"/>
      <c r="O3" s="12"/>
      <c r="P3" s="1"/>
      <c r="Q3" s="1"/>
      <c r="R3" s="1"/>
      <c r="S3" s="1"/>
      <c r="T3" s="1"/>
      <c r="U3" s="1"/>
      <c r="V3" s="1"/>
      <c r="AA3" s="1"/>
      <c r="AB3" s="1"/>
      <c r="AC3" s="1"/>
      <c r="AD3" s="12"/>
      <c r="AE3" s="1"/>
      <c r="AF3" s="1"/>
      <c r="AG3" s="1"/>
      <c r="AH3" s="12"/>
      <c r="AI3" s="1"/>
      <c r="AJ3" s="1"/>
      <c r="AK3" s="1"/>
      <c r="AL3" s="12"/>
      <c r="AM3" s="1"/>
      <c r="AN3" s="1"/>
      <c r="AO3" s="1"/>
      <c r="AP3" s="12"/>
      <c r="AQ3" s="1"/>
      <c r="AR3" s="1"/>
      <c r="AS3" s="1"/>
      <c r="AX3" s="12"/>
      <c r="BB3" s="12"/>
      <c r="BF3" s="12"/>
      <c r="BJ3" s="12"/>
    </row>
    <row r="4" spans="2:62" ht="54.75" customHeight="1" x14ac:dyDescent="0.4">
      <c r="B4" s="1281" t="s">
        <v>350</v>
      </c>
      <c r="D4" s="1111"/>
      <c r="E4" s="1111"/>
      <c r="F4" s="1111"/>
      <c r="G4" s="1112"/>
      <c r="H4" s="1113"/>
      <c r="I4" s="1113"/>
      <c r="J4" s="1113"/>
      <c r="K4" s="1112"/>
      <c r="L4" s="1114"/>
      <c r="M4" s="1114"/>
      <c r="N4" s="1114"/>
      <c r="O4" s="1112"/>
      <c r="P4" s="1115"/>
      <c r="Q4" s="1115"/>
      <c r="R4" s="1115"/>
      <c r="S4" s="1112"/>
      <c r="T4" s="1116"/>
      <c r="U4" s="1116"/>
      <c r="V4" s="1116"/>
      <c r="Y4" s="1281" t="s">
        <v>350</v>
      </c>
      <c r="AA4" s="1114"/>
      <c r="AB4" s="1114"/>
      <c r="AC4" s="1114"/>
      <c r="AD4" s="1112"/>
      <c r="AE4" s="1145"/>
      <c r="AF4" s="1145"/>
      <c r="AG4" s="1145"/>
      <c r="AH4" s="1112"/>
      <c r="AI4" s="1146"/>
      <c r="AJ4" s="1146"/>
      <c r="AK4" s="1146"/>
      <c r="AL4" s="1112"/>
      <c r="AM4" s="1147"/>
      <c r="AN4" s="1147"/>
      <c r="AO4" s="1147"/>
      <c r="AP4" s="1112"/>
      <c r="AQ4" s="1148"/>
      <c r="AR4" s="1148"/>
      <c r="AS4" s="1148"/>
      <c r="AT4" s="1143"/>
      <c r="AX4" s="1112"/>
      <c r="BB4" s="1112"/>
      <c r="BF4" s="1112"/>
      <c r="BJ4" s="1112"/>
    </row>
    <row r="5" spans="2:62" ht="54.75" customHeight="1" x14ac:dyDescent="0.4">
      <c r="B5" s="1281"/>
      <c r="D5" s="1111"/>
      <c r="E5" s="1117"/>
      <c r="F5" s="1111"/>
      <c r="G5" s="1112"/>
      <c r="H5" s="1113"/>
      <c r="I5" s="1117"/>
      <c r="J5" s="1113"/>
      <c r="K5" s="1112"/>
      <c r="L5" s="1114"/>
      <c r="M5" s="1117"/>
      <c r="N5" s="1114"/>
      <c r="O5" s="1112"/>
      <c r="P5" s="1115"/>
      <c r="Q5" s="1117"/>
      <c r="R5" s="1115"/>
      <c r="S5" s="1112"/>
      <c r="T5" s="1116"/>
      <c r="U5" s="1117"/>
      <c r="V5" s="1116"/>
      <c r="Y5" s="1281"/>
      <c r="AA5" s="1114"/>
      <c r="AB5" s="1117"/>
      <c r="AC5" s="1114"/>
      <c r="AD5" s="1112"/>
      <c r="AE5" s="1145"/>
      <c r="AF5" s="1117"/>
      <c r="AG5" s="1145"/>
      <c r="AH5" s="1112"/>
      <c r="AI5" s="1146"/>
      <c r="AJ5" s="1117"/>
      <c r="AK5" s="1146"/>
      <c r="AL5" s="1112"/>
      <c r="AM5" s="1147"/>
      <c r="AN5" s="1117"/>
      <c r="AO5" s="1147"/>
      <c r="AP5" s="1112"/>
      <c r="AQ5" s="1148"/>
      <c r="AR5" s="1117"/>
      <c r="AS5" s="1148"/>
      <c r="AT5" s="1143"/>
      <c r="AX5" s="1112"/>
      <c r="BB5" s="1112"/>
      <c r="BF5" s="1112"/>
      <c r="BJ5" s="1112"/>
    </row>
    <row r="6" spans="2:62" ht="54.75" customHeight="1" x14ac:dyDescent="0.4">
      <c r="B6" s="1281"/>
      <c r="D6" s="1111"/>
      <c r="E6" s="1111"/>
      <c r="F6" s="1111"/>
      <c r="G6" s="1112"/>
      <c r="H6" s="1113"/>
      <c r="I6" s="1113"/>
      <c r="J6" s="1113"/>
      <c r="K6" s="1112"/>
      <c r="L6" s="1114"/>
      <c r="M6" s="1114"/>
      <c r="N6" s="1114"/>
      <c r="O6" s="1112"/>
      <c r="P6" s="1115"/>
      <c r="Q6" s="1115"/>
      <c r="R6" s="1115"/>
      <c r="S6" s="1112"/>
      <c r="T6" s="1116"/>
      <c r="U6" s="1116"/>
      <c r="V6" s="1116"/>
      <c r="Y6" s="1281"/>
      <c r="AA6" s="1114"/>
      <c r="AB6" s="1114"/>
      <c r="AC6" s="1114"/>
      <c r="AD6" s="1112"/>
      <c r="AE6" s="1145"/>
      <c r="AF6" s="1145"/>
      <c r="AG6" s="1145"/>
      <c r="AH6" s="1112"/>
      <c r="AI6" s="1146"/>
      <c r="AJ6" s="1146"/>
      <c r="AK6" s="1146"/>
      <c r="AL6" s="1112"/>
      <c r="AM6" s="1147"/>
      <c r="AN6" s="1147"/>
      <c r="AO6" s="1147"/>
      <c r="AP6" s="1112"/>
      <c r="AQ6" s="1148"/>
      <c r="AR6" s="1148"/>
      <c r="AS6" s="1148"/>
      <c r="AT6" s="1143"/>
      <c r="AX6" s="1112"/>
      <c r="BB6" s="1112"/>
      <c r="BF6" s="1112"/>
      <c r="BJ6" s="1112"/>
    </row>
    <row r="7" spans="2:62" x14ac:dyDescent="0.4">
      <c r="D7" s="1"/>
      <c r="E7" s="1"/>
      <c r="F7" s="1"/>
      <c r="G7" s="12"/>
      <c r="H7" s="1"/>
      <c r="I7" s="1"/>
      <c r="J7" s="1"/>
      <c r="K7" s="12"/>
      <c r="L7" s="1"/>
      <c r="M7" s="1"/>
      <c r="N7" s="1"/>
      <c r="O7" s="12"/>
      <c r="P7" s="1"/>
      <c r="Q7" s="1"/>
      <c r="R7" s="1"/>
      <c r="S7" s="1"/>
      <c r="T7" s="1"/>
      <c r="U7" s="1"/>
      <c r="V7" s="1"/>
      <c r="AA7" s="1"/>
      <c r="AB7" s="1"/>
      <c r="AC7" s="1"/>
      <c r="AD7" s="12"/>
      <c r="AE7" s="1"/>
      <c r="AF7" s="1"/>
      <c r="AG7" s="1"/>
      <c r="AH7" s="12"/>
      <c r="AI7" s="1"/>
      <c r="AJ7" s="1"/>
      <c r="AK7" s="1"/>
      <c r="AL7" s="12"/>
      <c r="AM7" s="1"/>
      <c r="AN7" s="1"/>
      <c r="AO7" s="1"/>
      <c r="AP7" s="12"/>
      <c r="AQ7" s="1"/>
      <c r="AR7" s="1"/>
      <c r="AS7" s="1"/>
      <c r="AX7" s="12"/>
      <c r="BB7" s="12"/>
      <c r="BF7" s="12"/>
      <c r="BJ7" s="12"/>
    </row>
    <row r="8" spans="2:62" ht="54.75" customHeight="1" x14ac:dyDescent="0.4">
      <c r="B8" s="1281" t="s">
        <v>362</v>
      </c>
      <c r="D8" s="1118"/>
      <c r="E8" s="1118"/>
      <c r="F8" s="1118"/>
      <c r="G8" s="1112"/>
      <c r="H8" s="1119"/>
      <c r="I8" s="1119"/>
      <c r="J8" s="1119"/>
      <c r="K8" s="1112"/>
      <c r="L8" s="1120"/>
      <c r="M8" s="1120"/>
      <c r="N8" s="1120"/>
      <c r="O8" s="1112"/>
      <c r="P8" s="1121"/>
      <c r="Q8" s="1121"/>
      <c r="R8" s="1121"/>
      <c r="S8" s="1112"/>
      <c r="T8" s="1122"/>
      <c r="U8" s="1122"/>
      <c r="V8" s="1122"/>
      <c r="Y8" s="1281" t="s">
        <v>362</v>
      </c>
      <c r="AA8" s="1120"/>
      <c r="AB8" s="1120"/>
      <c r="AC8" s="1120"/>
      <c r="AD8" s="1112"/>
      <c r="AE8" s="1149"/>
      <c r="AF8" s="1149"/>
      <c r="AG8" s="1149"/>
      <c r="AH8" s="1112"/>
      <c r="AI8" s="1150"/>
      <c r="AJ8" s="1150"/>
      <c r="AK8" s="1150"/>
      <c r="AL8" s="1112"/>
      <c r="AM8" s="1151"/>
      <c r="AN8" s="1151"/>
      <c r="AO8" s="1151"/>
      <c r="AP8" s="1112"/>
      <c r="AQ8" s="1152"/>
      <c r="AR8" s="1152"/>
      <c r="AS8" s="1152"/>
      <c r="AX8" s="1112"/>
      <c r="BB8" s="1112"/>
      <c r="BF8" s="1112"/>
      <c r="BJ8" s="1112"/>
    </row>
    <row r="9" spans="2:62" ht="54.75" customHeight="1" x14ac:dyDescent="0.4">
      <c r="B9" s="1281"/>
      <c r="D9" s="1118"/>
      <c r="E9" s="1117"/>
      <c r="F9" s="1118"/>
      <c r="G9" s="1112"/>
      <c r="H9" s="1119"/>
      <c r="I9" s="1117"/>
      <c r="J9" s="1119"/>
      <c r="K9" s="1112"/>
      <c r="L9" s="1120"/>
      <c r="M9" s="1117"/>
      <c r="N9" s="1120"/>
      <c r="O9" s="1112"/>
      <c r="P9" s="1121"/>
      <c r="Q9" s="1117"/>
      <c r="R9" s="1121"/>
      <c r="S9" s="1112"/>
      <c r="T9" s="1122"/>
      <c r="U9" s="1117"/>
      <c r="V9" s="1122"/>
      <c r="Y9" s="1281"/>
      <c r="AA9" s="1120"/>
      <c r="AB9" s="1117"/>
      <c r="AC9" s="1120"/>
      <c r="AD9" s="1112"/>
      <c r="AE9" s="1149"/>
      <c r="AF9" s="1117"/>
      <c r="AG9" s="1149"/>
      <c r="AH9" s="1112"/>
      <c r="AI9" s="1150"/>
      <c r="AJ9" s="1117"/>
      <c r="AK9" s="1150"/>
      <c r="AL9" s="1112"/>
      <c r="AM9" s="1151"/>
      <c r="AN9" s="1117"/>
      <c r="AO9" s="1151"/>
      <c r="AP9" s="1112"/>
      <c r="AQ9" s="1152"/>
      <c r="AR9" s="1117"/>
      <c r="AS9" s="1152"/>
      <c r="AT9" s="1143"/>
      <c r="AX9" s="1112"/>
      <c r="BB9" s="1112"/>
      <c r="BF9" s="1112"/>
      <c r="BJ9" s="1112"/>
    </row>
    <row r="10" spans="2:62" ht="54.75" customHeight="1" x14ac:dyDescent="0.4">
      <c r="B10" s="1281"/>
      <c r="D10" s="1118"/>
      <c r="E10" s="1118"/>
      <c r="F10" s="1118"/>
      <c r="G10" s="1112"/>
      <c r="H10" s="1119"/>
      <c r="I10" s="1119"/>
      <c r="J10" s="1119"/>
      <c r="K10" s="1112"/>
      <c r="L10" s="1120"/>
      <c r="M10" s="1120"/>
      <c r="N10" s="1120"/>
      <c r="O10" s="1112"/>
      <c r="P10" s="1121"/>
      <c r="Q10" s="1121"/>
      <c r="R10" s="1121"/>
      <c r="S10" s="1112"/>
      <c r="T10" s="1122"/>
      <c r="U10" s="1122"/>
      <c r="V10" s="1122"/>
      <c r="Y10" s="1281"/>
      <c r="AA10" s="1120"/>
      <c r="AB10" s="1120"/>
      <c r="AC10" s="1120"/>
      <c r="AD10" s="1112"/>
      <c r="AE10" s="1149"/>
      <c r="AF10" s="1149"/>
      <c r="AG10" s="1149"/>
      <c r="AH10" s="1112"/>
      <c r="AI10" s="1150"/>
      <c r="AJ10" s="1150"/>
      <c r="AK10" s="1150"/>
      <c r="AL10" s="1112"/>
      <c r="AM10" s="1151"/>
      <c r="AN10" s="1151"/>
      <c r="AO10" s="1151"/>
      <c r="AP10" s="1112"/>
      <c r="AQ10" s="1152"/>
      <c r="AR10" s="1152"/>
      <c r="AS10" s="1152"/>
      <c r="AT10" s="1143"/>
      <c r="AX10" s="1112"/>
      <c r="BB10" s="1112"/>
      <c r="BF10" s="1112"/>
      <c r="BJ10" s="1112"/>
    </row>
    <row r="11" spans="2:62" x14ac:dyDescent="0.4">
      <c r="D11" s="1"/>
      <c r="E11" s="1"/>
      <c r="F11" s="1"/>
      <c r="G11" s="12"/>
      <c r="H11" s="1"/>
      <c r="I11" s="1"/>
      <c r="J11" s="1"/>
      <c r="K11" s="12"/>
      <c r="L11" s="1"/>
      <c r="M11" s="1"/>
      <c r="N11" s="1"/>
      <c r="O11" s="12"/>
      <c r="P11" s="1"/>
      <c r="Q11" s="1"/>
      <c r="R11" s="1"/>
      <c r="S11" s="1"/>
      <c r="T11" s="1"/>
      <c r="U11" s="1"/>
      <c r="V11" s="1"/>
      <c r="AA11" s="1"/>
      <c r="AB11" s="1"/>
      <c r="AC11" s="1"/>
      <c r="AD11" s="12"/>
      <c r="AE11" s="1"/>
      <c r="AF11" s="1"/>
      <c r="AG11" s="1"/>
      <c r="AH11" s="12"/>
      <c r="AI11" s="1"/>
      <c r="AJ11" s="1"/>
      <c r="AK11" s="1"/>
      <c r="AL11" s="12"/>
      <c r="AM11" s="1"/>
      <c r="AN11" s="1"/>
      <c r="AO11" s="1"/>
      <c r="AP11" s="12"/>
      <c r="AQ11" s="1"/>
      <c r="AR11" s="1"/>
      <c r="AS11" s="1"/>
      <c r="AX11" s="12"/>
      <c r="BB11" s="12"/>
      <c r="BF11" s="12"/>
      <c r="BJ11" s="12"/>
    </row>
    <row r="12" spans="2:62" ht="54.75" customHeight="1" x14ac:dyDescent="0.4">
      <c r="B12" s="1281" t="s">
        <v>362</v>
      </c>
      <c r="D12" s="1123"/>
      <c r="E12" s="1123"/>
      <c r="F12" s="1123"/>
      <c r="G12" s="1112"/>
      <c r="H12" s="1124"/>
      <c r="I12" s="1124"/>
      <c r="J12" s="1124"/>
      <c r="K12" s="1112"/>
      <c r="L12" s="1125"/>
      <c r="M12" s="1125"/>
      <c r="N12" s="1125"/>
      <c r="O12" s="1112"/>
      <c r="P12" s="1126"/>
      <c r="Q12" s="1126"/>
      <c r="R12" s="1126"/>
      <c r="S12" s="1112"/>
      <c r="T12" s="1127"/>
      <c r="U12" s="1127"/>
      <c r="V12" s="1127"/>
      <c r="Y12" s="1281" t="s">
        <v>362</v>
      </c>
      <c r="AA12" s="1125"/>
      <c r="AB12" s="1125"/>
      <c r="AC12" s="1125"/>
      <c r="AD12" s="1112"/>
      <c r="AE12" s="1153"/>
      <c r="AF12" s="1153"/>
      <c r="AG12" s="1153"/>
      <c r="AH12" s="1112"/>
      <c r="AI12" s="1154"/>
      <c r="AJ12" s="1154"/>
      <c r="AK12" s="1154"/>
      <c r="AL12" s="1112"/>
      <c r="AM12" s="1155"/>
      <c r="AN12" s="1155"/>
      <c r="AO12" s="1155"/>
      <c r="AP12" s="1112"/>
      <c r="AQ12" s="1156"/>
      <c r="AR12" s="1156"/>
      <c r="AS12" s="1156"/>
      <c r="AT12" s="1143"/>
      <c r="AX12" s="1112"/>
      <c r="BB12" s="1112"/>
      <c r="BF12" s="1112"/>
      <c r="BJ12" s="1112"/>
    </row>
    <row r="13" spans="2:62" ht="54.75" customHeight="1" x14ac:dyDescent="0.4">
      <c r="B13" s="1281"/>
      <c r="D13" s="1123"/>
      <c r="E13" s="1117"/>
      <c r="F13" s="1123"/>
      <c r="G13" s="1112"/>
      <c r="H13" s="1124"/>
      <c r="I13" s="1117"/>
      <c r="J13" s="1124"/>
      <c r="K13" s="1112"/>
      <c r="L13" s="1125"/>
      <c r="M13" s="1117"/>
      <c r="N13" s="1125"/>
      <c r="O13" s="1112"/>
      <c r="P13" s="1126"/>
      <c r="Q13" s="1117"/>
      <c r="R13" s="1126"/>
      <c r="S13" s="1112"/>
      <c r="T13" s="1127"/>
      <c r="U13" s="1117"/>
      <c r="V13" s="1127"/>
      <c r="Y13" s="1281"/>
      <c r="AA13" s="1125"/>
      <c r="AB13" s="1117"/>
      <c r="AC13" s="1125"/>
      <c r="AD13" s="1112"/>
      <c r="AE13" s="1153"/>
      <c r="AF13" s="1117"/>
      <c r="AG13" s="1153"/>
      <c r="AH13" s="1112"/>
      <c r="AI13" s="1154"/>
      <c r="AJ13" s="1117"/>
      <c r="AK13" s="1154"/>
      <c r="AL13" s="1112"/>
      <c r="AM13" s="1155"/>
      <c r="AN13" s="1117"/>
      <c r="AO13" s="1155"/>
      <c r="AP13" s="1112"/>
      <c r="AQ13" s="1156"/>
      <c r="AR13" s="1117"/>
      <c r="AS13" s="1156"/>
      <c r="AX13" s="1112"/>
      <c r="BB13" s="1112"/>
      <c r="BF13" s="1112"/>
      <c r="BJ13" s="1112"/>
    </row>
    <row r="14" spans="2:62" ht="54.75" customHeight="1" x14ac:dyDescent="0.4">
      <c r="B14" s="1281"/>
      <c r="D14" s="1123"/>
      <c r="E14" s="1123"/>
      <c r="F14" s="1123"/>
      <c r="G14" s="1112"/>
      <c r="H14" s="1124"/>
      <c r="I14" s="1124"/>
      <c r="J14" s="1124"/>
      <c r="K14" s="1112"/>
      <c r="L14" s="1125"/>
      <c r="M14" s="1125"/>
      <c r="N14" s="1125"/>
      <c r="O14" s="1112"/>
      <c r="P14" s="1126"/>
      <c r="Q14" s="1126"/>
      <c r="R14" s="1126"/>
      <c r="S14" s="1112"/>
      <c r="T14" s="1127"/>
      <c r="U14" s="1127"/>
      <c r="V14" s="1127"/>
      <c r="Y14" s="1281"/>
      <c r="AA14" s="1125"/>
      <c r="AB14" s="1125"/>
      <c r="AC14" s="1125"/>
      <c r="AD14" s="1112"/>
      <c r="AE14" s="1153"/>
      <c r="AF14" s="1153"/>
      <c r="AG14" s="1153"/>
      <c r="AH14" s="1112"/>
      <c r="AI14" s="1154"/>
      <c r="AJ14" s="1154"/>
      <c r="AK14" s="1154"/>
      <c r="AL14" s="1112"/>
      <c r="AM14" s="1155"/>
      <c r="AN14" s="1155"/>
      <c r="AO14" s="1155"/>
      <c r="AP14" s="1112"/>
      <c r="AQ14" s="1156"/>
      <c r="AR14" s="1156"/>
      <c r="AS14" s="1156"/>
      <c r="AT14" s="1143"/>
      <c r="AX14" s="1112"/>
      <c r="BB14" s="1112"/>
      <c r="BF14" s="1112"/>
      <c r="BJ14" s="1112"/>
    </row>
    <row r="15" spans="2:62" x14ac:dyDescent="0.4">
      <c r="D15" s="1"/>
      <c r="E15" s="1"/>
      <c r="F15" s="1"/>
      <c r="G15" s="12"/>
      <c r="H15" s="1"/>
      <c r="I15" s="1"/>
      <c r="J15" s="1"/>
      <c r="K15" s="12"/>
      <c r="L15" s="1"/>
      <c r="M15" s="1"/>
      <c r="N15" s="1"/>
      <c r="O15" s="12"/>
      <c r="P15" s="1"/>
      <c r="Q15" s="1"/>
      <c r="R15" s="1"/>
      <c r="S15" s="1"/>
      <c r="T15" s="1"/>
      <c r="U15" s="1"/>
      <c r="V15" s="1"/>
      <c r="AA15" s="1"/>
      <c r="AB15" s="1"/>
      <c r="AC15" s="1"/>
      <c r="AD15" s="12"/>
      <c r="AE15" s="1"/>
      <c r="AF15" s="1"/>
      <c r="AG15" s="1"/>
      <c r="AH15" s="12"/>
      <c r="AI15" s="1"/>
      <c r="AJ15" s="1"/>
      <c r="AK15" s="1"/>
      <c r="AL15" s="12"/>
      <c r="AM15" s="1"/>
      <c r="AN15" s="1"/>
      <c r="AO15" s="1"/>
      <c r="AP15" s="12"/>
      <c r="AQ15" s="1"/>
      <c r="AR15" s="1"/>
      <c r="AS15" s="1"/>
      <c r="AX15" s="12"/>
      <c r="BB15" s="12"/>
      <c r="BF15" s="12"/>
      <c r="BJ15" s="12"/>
    </row>
    <row r="16" spans="2:62" ht="54.75" customHeight="1" x14ac:dyDescent="0.4">
      <c r="B16" s="1281" t="s">
        <v>363</v>
      </c>
      <c r="D16" s="1128"/>
      <c r="E16" s="1128"/>
      <c r="F16" s="1128"/>
      <c r="G16" s="1112"/>
      <c r="H16" s="1129"/>
      <c r="I16" s="1129"/>
      <c r="J16" s="1129"/>
      <c r="K16" s="1112"/>
      <c r="L16" s="1130"/>
      <c r="M16" s="1130"/>
      <c r="N16" s="1130"/>
      <c r="O16" s="1112"/>
      <c r="P16" s="1131"/>
      <c r="Q16" s="1131"/>
      <c r="R16" s="1131"/>
      <c r="S16" s="1112"/>
      <c r="T16" s="1132"/>
      <c r="U16" s="1132"/>
      <c r="V16" s="1132"/>
      <c r="Y16" s="1281" t="s">
        <v>363</v>
      </c>
      <c r="AA16" s="1130"/>
      <c r="AB16" s="1130"/>
      <c r="AC16" s="1130"/>
      <c r="AD16" s="1112"/>
      <c r="AE16" s="1157"/>
      <c r="AF16" s="1157"/>
      <c r="AG16" s="1157"/>
      <c r="AH16" s="1112"/>
      <c r="AI16" s="1158"/>
      <c r="AJ16" s="1158"/>
      <c r="AK16" s="1158"/>
      <c r="AL16" s="1112"/>
      <c r="AM16" s="1159"/>
      <c r="AN16" s="1159"/>
      <c r="AO16" s="1159"/>
      <c r="AP16" s="1112"/>
      <c r="AQ16" s="1160"/>
      <c r="AR16" s="1160"/>
      <c r="AS16" s="1160"/>
      <c r="AT16" s="1143"/>
      <c r="AX16" s="1112"/>
      <c r="BB16" s="1112"/>
      <c r="BF16" s="1112"/>
      <c r="BJ16" s="1112"/>
    </row>
    <row r="17" spans="2:62" ht="54.75" customHeight="1" x14ac:dyDescent="0.4">
      <c r="B17" s="1281"/>
      <c r="D17" s="1128"/>
      <c r="E17" s="1117"/>
      <c r="F17" s="1128"/>
      <c r="G17" s="1112"/>
      <c r="H17" s="1129"/>
      <c r="I17" s="1117"/>
      <c r="J17" s="1129"/>
      <c r="K17" s="1112"/>
      <c r="L17" s="1130"/>
      <c r="M17" s="1117"/>
      <c r="N17" s="1130"/>
      <c r="O17" s="1112"/>
      <c r="P17" s="1131"/>
      <c r="Q17" s="1117"/>
      <c r="R17" s="1131"/>
      <c r="S17" s="1112"/>
      <c r="T17" s="1132"/>
      <c r="U17" s="1117"/>
      <c r="V17" s="1132"/>
      <c r="Y17" s="1281"/>
      <c r="AA17" s="1130"/>
      <c r="AB17" s="1117"/>
      <c r="AC17" s="1130"/>
      <c r="AD17" s="1112"/>
      <c r="AE17" s="1157"/>
      <c r="AF17" s="1117"/>
      <c r="AG17" s="1157"/>
      <c r="AH17" s="1112"/>
      <c r="AI17" s="1158"/>
      <c r="AJ17" s="1117"/>
      <c r="AK17" s="1158"/>
      <c r="AL17" s="1112"/>
      <c r="AM17" s="1159"/>
      <c r="AN17" s="1117"/>
      <c r="AO17" s="1159"/>
      <c r="AP17" s="1112"/>
      <c r="AQ17" s="1160"/>
      <c r="AR17" s="1117"/>
      <c r="AS17" s="1160"/>
      <c r="AT17" s="1143"/>
      <c r="AX17" s="1112"/>
      <c r="BB17" s="1112"/>
      <c r="BF17" s="1112"/>
      <c r="BJ17" s="1112"/>
    </row>
    <row r="18" spans="2:62" ht="54.75" customHeight="1" x14ac:dyDescent="0.4">
      <c r="B18" s="1281"/>
      <c r="D18" s="1128"/>
      <c r="E18" s="1128"/>
      <c r="F18" s="1128"/>
      <c r="G18" s="1112"/>
      <c r="H18" s="1129"/>
      <c r="I18" s="1129"/>
      <c r="J18" s="1129"/>
      <c r="K18" s="1112"/>
      <c r="L18" s="1130"/>
      <c r="M18" s="1130"/>
      <c r="N18" s="1130"/>
      <c r="O18" s="1112"/>
      <c r="P18" s="1131"/>
      <c r="Q18" s="1131"/>
      <c r="R18" s="1131"/>
      <c r="S18" s="1112"/>
      <c r="T18" s="1132"/>
      <c r="U18" s="1132"/>
      <c r="V18" s="1132"/>
      <c r="Y18" s="1281"/>
      <c r="AA18" s="1130"/>
      <c r="AB18" s="1130"/>
      <c r="AC18" s="1130"/>
      <c r="AD18" s="1112"/>
      <c r="AE18" s="1157"/>
      <c r="AF18" s="1157"/>
      <c r="AG18" s="1157"/>
      <c r="AH18" s="1112"/>
      <c r="AI18" s="1158"/>
      <c r="AJ18" s="1158"/>
      <c r="AK18" s="1158"/>
      <c r="AL18" s="1112"/>
      <c r="AM18" s="1159"/>
      <c r="AN18" s="1159"/>
      <c r="AO18" s="1159"/>
      <c r="AP18" s="1112"/>
      <c r="AQ18" s="1160"/>
      <c r="AR18" s="1160"/>
      <c r="AS18" s="1160"/>
      <c r="AX18" s="1112"/>
      <c r="BB18" s="1112"/>
      <c r="BF18" s="1112"/>
      <c r="BJ18" s="1112"/>
    </row>
    <row r="19" spans="2:62" x14ac:dyDescent="0.4">
      <c r="D19" s="1"/>
      <c r="E19" s="1"/>
      <c r="F19" s="1"/>
      <c r="G19" s="12"/>
      <c r="H19" s="1"/>
      <c r="I19" s="1"/>
      <c r="J19" s="1"/>
      <c r="K19" s="12"/>
      <c r="L19" s="1"/>
      <c r="M19" s="1"/>
      <c r="N19" s="1"/>
      <c r="O19" s="12"/>
      <c r="P19" s="1"/>
      <c r="Q19" s="1"/>
      <c r="R19" s="1"/>
      <c r="S19" s="1"/>
      <c r="T19" s="1"/>
      <c r="U19" s="1"/>
      <c r="V19" s="1"/>
      <c r="AA19" s="1"/>
      <c r="AB19" s="1"/>
      <c r="AC19" s="1"/>
      <c r="AD19" s="12"/>
      <c r="AE19" s="1"/>
      <c r="AF19" s="1"/>
      <c r="AG19" s="1"/>
      <c r="AH19" s="12"/>
      <c r="AI19" s="1"/>
      <c r="AJ19" s="1"/>
      <c r="AK19" s="1"/>
      <c r="AL19" s="12"/>
      <c r="AM19" s="1"/>
      <c r="AN19" s="1"/>
      <c r="AO19" s="1"/>
      <c r="AP19" s="12"/>
      <c r="AQ19" s="1"/>
      <c r="AR19" s="1"/>
      <c r="AS19" s="1"/>
      <c r="AT19" s="1143"/>
      <c r="AX19" s="12"/>
      <c r="BB19" s="12"/>
      <c r="BF19" s="12"/>
      <c r="BJ19" s="12"/>
    </row>
    <row r="20" spans="2:62" ht="54.75" customHeight="1" x14ac:dyDescent="0.4">
      <c r="B20" s="1281" t="s">
        <v>363</v>
      </c>
      <c r="D20" s="1133"/>
      <c r="E20" s="1133"/>
      <c r="F20" s="1133"/>
      <c r="G20" s="1112"/>
      <c r="H20" s="1134"/>
      <c r="I20" s="1134"/>
      <c r="J20" s="1134"/>
      <c r="K20" s="1112"/>
      <c r="L20" s="1135"/>
      <c r="M20" s="1135"/>
      <c r="N20" s="1135"/>
      <c r="O20" s="1112"/>
      <c r="P20" s="1136"/>
      <c r="Q20" s="1136"/>
      <c r="R20" s="1136"/>
      <c r="S20" s="1112"/>
      <c r="T20" s="1137"/>
      <c r="U20" s="1137"/>
      <c r="V20" s="1137"/>
      <c r="Y20" s="1281" t="s">
        <v>363</v>
      </c>
      <c r="AA20" s="1135"/>
      <c r="AB20" s="1135"/>
      <c r="AC20" s="1135"/>
      <c r="AD20" s="1112"/>
      <c r="AE20" s="1161"/>
      <c r="AF20" s="1161"/>
      <c r="AG20" s="1161"/>
      <c r="AH20" s="1112"/>
      <c r="AI20" s="1162"/>
      <c r="AJ20" s="1162"/>
      <c r="AK20" s="1162"/>
      <c r="AL20" s="1112"/>
      <c r="AM20" s="1163"/>
      <c r="AN20" s="1163"/>
      <c r="AO20" s="1163"/>
      <c r="AP20" s="1112"/>
      <c r="AQ20" s="1164"/>
      <c r="AR20" s="1164"/>
      <c r="AS20" s="1164"/>
      <c r="AT20" s="1143"/>
      <c r="AX20" s="1112"/>
      <c r="BB20" s="1112"/>
      <c r="BF20" s="1112"/>
      <c r="BJ20" s="1112"/>
    </row>
    <row r="21" spans="2:62" ht="54.75" customHeight="1" x14ac:dyDescent="0.4">
      <c r="B21" s="1281"/>
      <c r="D21" s="1133"/>
      <c r="E21" s="1117"/>
      <c r="F21" s="1133"/>
      <c r="G21" s="1112"/>
      <c r="H21" s="1134"/>
      <c r="I21" s="1117"/>
      <c r="J21" s="1134"/>
      <c r="K21" s="1112"/>
      <c r="L21" s="1135"/>
      <c r="M21" s="1117"/>
      <c r="N21" s="1135"/>
      <c r="O21" s="1112"/>
      <c r="P21" s="1136"/>
      <c r="Q21" s="1117"/>
      <c r="R21" s="1136"/>
      <c r="S21" s="1112"/>
      <c r="T21" s="1137"/>
      <c r="U21" s="1117"/>
      <c r="V21" s="1137"/>
      <c r="Y21" s="1281"/>
      <c r="AA21" s="1135"/>
      <c r="AB21" s="1117"/>
      <c r="AC21" s="1135"/>
      <c r="AD21" s="1112"/>
      <c r="AE21" s="1161"/>
      <c r="AF21" s="1117"/>
      <c r="AG21" s="1161"/>
      <c r="AH21" s="1112"/>
      <c r="AI21" s="1162"/>
      <c r="AJ21" s="1117"/>
      <c r="AK21" s="1162"/>
      <c r="AL21" s="1112"/>
      <c r="AM21" s="1163"/>
      <c r="AN21" s="1117"/>
      <c r="AO21" s="1163"/>
      <c r="AP21" s="1112"/>
      <c r="AQ21" s="1164"/>
      <c r="AR21" s="1117"/>
      <c r="AS21" s="1164"/>
      <c r="AT21" s="1143"/>
      <c r="AX21" s="1112"/>
      <c r="BB21" s="1112"/>
      <c r="BF21" s="1112"/>
      <c r="BJ21" s="1112"/>
    </row>
    <row r="22" spans="2:62" ht="54.75" customHeight="1" x14ac:dyDescent="0.4">
      <c r="B22" s="1281"/>
      <c r="D22" s="1133"/>
      <c r="E22" s="1133"/>
      <c r="F22" s="1133"/>
      <c r="G22" s="1112"/>
      <c r="H22" s="1134"/>
      <c r="I22" s="1134"/>
      <c r="J22" s="1134"/>
      <c r="K22" s="1112"/>
      <c r="L22" s="1135"/>
      <c r="M22" s="1135"/>
      <c r="N22" s="1135"/>
      <c r="O22" s="1112"/>
      <c r="P22" s="1136"/>
      <c r="Q22" s="1136"/>
      <c r="R22" s="1136"/>
      <c r="S22" s="1112"/>
      <c r="T22" s="1137"/>
      <c r="U22" s="1137"/>
      <c r="V22" s="1137"/>
      <c r="Y22" s="1281"/>
      <c r="AA22" s="1135"/>
      <c r="AB22" s="1135"/>
      <c r="AC22" s="1135"/>
      <c r="AD22" s="1112"/>
      <c r="AE22" s="1161"/>
      <c r="AF22" s="1161"/>
      <c r="AG22" s="1161"/>
      <c r="AH22" s="1112"/>
      <c r="AI22" s="1162"/>
      <c r="AJ22" s="1162"/>
      <c r="AK22" s="1162"/>
      <c r="AL22" s="1112"/>
      <c r="AM22" s="1163"/>
      <c r="AN22" s="1163"/>
      <c r="AO22" s="1163"/>
      <c r="AP22" s="1112"/>
      <c r="AQ22" s="1164"/>
      <c r="AR22" s="1164"/>
      <c r="AS22" s="1164"/>
      <c r="AX22" s="1112"/>
      <c r="BB22" s="1112"/>
      <c r="BF22" s="1112"/>
      <c r="BJ22" s="1112"/>
    </row>
    <row r="23" spans="2:62" x14ac:dyDescent="0.4">
      <c r="D23" s="1"/>
      <c r="E23" s="1"/>
      <c r="F23" s="1"/>
      <c r="G23" s="12"/>
      <c r="H23" s="1"/>
      <c r="I23" s="1"/>
      <c r="J23" s="1"/>
      <c r="K23" s="12"/>
      <c r="L23" s="1"/>
      <c r="M23" s="1"/>
      <c r="N23" s="1"/>
      <c r="O23" s="12"/>
      <c r="P23" s="1"/>
      <c r="Q23" s="1"/>
      <c r="R23" s="1"/>
      <c r="S23" s="1"/>
      <c r="T23" s="1"/>
      <c r="U23" s="1"/>
      <c r="V23" s="1"/>
      <c r="AA23" s="1"/>
      <c r="AB23" s="1"/>
      <c r="AC23" s="1"/>
      <c r="AD23" s="12"/>
      <c r="AE23" s="1"/>
      <c r="AF23" s="1"/>
      <c r="AG23" s="1"/>
      <c r="AH23" s="12"/>
      <c r="AI23" s="1"/>
      <c r="AJ23" s="1"/>
      <c r="AK23" s="1"/>
      <c r="AL23" s="12"/>
      <c r="AM23" s="1"/>
      <c r="AN23" s="1"/>
      <c r="AO23" s="1"/>
      <c r="AP23" s="12"/>
      <c r="AQ23" s="1"/>
      <c r="AR23" s="1"/>
      <c r="AS23" s="1"/>
      <c r="AX23" s="12"/>
      <c r="BB23" s="12"/>
      <c r="BF23" s="12"/>
      <c r="BJ23" s="12"/>
    </row>
    <row r="24" spans="2:62" ht="54.75" customHeight="1" x14ac:dyDescent="0.4">
      <c r="B24" s="1281" t="s">
        <v>363</v>
      </c>
      <c r="D24" s="1138"/>
      <c r="E24" s="1138"/>
      <c r="F24" s="1138"/>
      <c r="G24" s="1112"/>
      <c r="H24" s="1139"/>
      <c r="I24" s="1139"/>
      <c r="J24" s="1139"/>
      <c r="K24" s="1112"/>
      <c r="L24" s="1140"/>
      <c r="M24" s="1140"/>
      <c r="N24" s="1140"/>
      <c r="O24" s="1112"/>
      <c r="P24" s="1141"/>
      <c r="Q24" s="1141"/>
      <c r="R24" s="1141"/>
      <c r="S24" s="1112"/>
      <c r="T24" s="1142"/>
      <c r="U24" s="1142"/>
      <c r="V24" s="1142"/>
      <c r="Y24" s="1281" t="s">
        <v>363</v>
      </c>
      <c r="AA24" s="1140"/>
      <c r="AB24" s="1140"/>
      <c r="AC24" s="1140"/>
      <c r="AD24" s="1112"/>
      <c r="AE24" s="1165"/>
      <c r="AF24" s="1165"/>
      <c r="AG24" s="1165"/>
      <c r="AH24" s="1112"/>
      <c r="AI24" s="1166"/>
      <c r="AJ24" s="1166"/>
      <c r="AK24" s="1166"/>
      <c r="AL24" s="1112"/>
      <c r="AM24" s="1167"/>
      <c r="AN24" s="1167"/>
      <c r="AO24" s="1167"/>
      <c r="AP24" s="1112"/>
      <c r="AQ24" s="1168"/>
      <c r="AR24" s="1168"/>
      <c r="AS24" s="1168"/>
      <c r="AT24" s="1143"/>
      <c r="AX24" s="1112"/>
      <c r="BB24" s="1112"/>
      <c r="BF24" s="1112"/>
      <c r="BJ24" s="1112"/>
    </row>
    <row r="25" spans="2:62" ht="54.75" customHeight="1" x14ac:dyDescent="0.4">
      <c r="B25" s="1281"/>
      <c r="D25" s="1138"/>
      <c r="E25" s="1117"/>
      <c r="F25" s="1138"/>
      <c r="G25" s="1112"/>
      <c r="H25" s="1139"/>
      <c r="I25" s="1117"/>
      <c r="J25" s="1139"/>
      <c r="K25" s="1112"/>
      <c r="L25" s="1140"/>
      <c r="M25" s="1117"/>
      <c r="N25" s="1140"/>
      <c r="O25" s="1112"/>
      <c r="P25" s="1141"/>
      <c r="Q25" s="1117"/>
      <c r="R25" s="1141"/>
      <c r="S25" s="1112"/>
      <c r="T25" s="1142"/>
      <c r="U25" s="1117"/>
      <c r="V25" s="1142"/>
      <c r="Y25" s="1281"/>
      <c r="AA25" s="1140"/>
      <c r="AB25" s="1117"/>
      <c r="AC25" s="1140"/>
      <c r="AD25" s="1112"/>
      <c r="AE25" s="1165"/>
      <c r="AF25" s="1117"/>
      <c r="AG25" s="1165"/>
      <c r="AH25" s="1112"/>
      <c r="AI25" s="1166"/>
      <c r="AJ25" s="1117"/>
      <c r="AK25" s="1166"/>
      <c r="AL25" s="1112"/>
      <c r="AM25" s="1167"/>
      <c r="AN25" s="1117"/>
      <c r="AO25" s="1167"/>
      <c r="AP25" s="1112"/>
      <c r="AQ25" s="1168"/>
      <c r="AR25" s="1117"/>
      <c r="AS25" s="1168"/>
      <c r="AT25" s="1143"/>
      <c r="AX25" s="1112"/>
      <c r="BB25" s="1112"/>
      <c r="BF25" s="1112"/>
      <c r="BJ25" s="1112"/>
    </row>
    <row r="26" spans="2:62" ht="54.75" customHeight="1" x14ac:dyDescent="0.4">
      <c r="B26" s="1281"/>
      <c r="D26" s="1138"/>
      <c r="E26" s="1138"/>
      <c r="F26" s="1138"/>
      <c r="G26" s="1112"/>
      <c r="H26" s="1139"/>
      <c r="I26" s="1139"/>
      <c r="J26" s="1139"/>
      <c r="K26" s="1112"/>
      <c r="L26" s="1140"/>
      <c r="M26" s="1140"/>
      <c r="N26" s="1140"/>
      <c r="O26" s="1112"/>
      <c r="P26" s="1141"/>
      <c r="Q26" s="1141"/>
      <c r="R26" s="1141"/>
      <c r="S26" s="1112"/>
      <c r="T26" s="1142"/>
      <c r="U26" s="1142"/>
      <c r="V26" s="1142"/>
      <c r="Y26" s="1281"/>
      <c r="AA26" s="1140"/>
      <c r="AB26" s="1140"/>
      <c r="AC26" s="1140"/>
      <c r="AD26" s="1112"/>
      <c r="AE26" s="1165"/>
      <c r="AF26" s="1165"/>
      <c r="AG26" s="1165"/>
      <c r="AH26" s="1112"/>
      <c r="AI26" s="1166"/>
      <c r="AJ26" s="1166"/>
      <c r="AK26" s="1166"/>
      <c r="AL26" s="1112"/>
      <c r="AM26" s="1167"/>
      <c r="AN26" s="1167"/>
      <c r="AO26" s="1167"/>
      <c r="AP26" s="1112"/>
      <c r="AQ26" s="1168"/>
      <c r="AR26" s="1168"/>
      <c r="AS26" s="1168"/>
      <c r="AX26" s="1112"/>
      <c r="BB26" s="1112"/>
      <c r="BF26" s="1112"/>
      <c r="BJ26" s="1112"/>
    </row>
    <row r="31" spans="2:62" x14ac:dyDescent="0.4">
      <c r="W31"/>
    </row>
    <row r="32" spans="2:62" x14ac:dyDescent="0.4">
      <c r="W32"/>
    </row>
    <row r="33" spans="23:79" x14ac:dyDescent="0.4">
      <c r="W33"/>
    </row>
    <row r="34" spans="23:79" x14ac:dyDescent="0.4">
      <c r="W34"/>
    </row>
    <row r="35" spans="23:79" x14ac:dyDescent="0.4">
      <c r="W35"/>
    </row>
    <row r="36" spans="23:79" x14ac:dyDescent="0.4">
      <c r="W36"/>
    </row>
    <row r="37" spans="23:79" x14ac:dyDescent="0.4">
      <c r="W37"/>
    </row>
    <row r="38" spans="23:79" x14ac:dyDescent="0.4">
      <c r="W38"/>
    </row>
    <row r="39" spans="23:79" x14ac:dyDescent="0.4">
      <c r="W39"/>
    </row>
    <row r="40" spans="23:79" x14ac:dyDescent="0.4">
      <c r="W40"/>
    </row>
    <row r="41" spans="23:79" x14ac:dyDescent="0.4">
      <c r="W41"/>
    </row>
    <row r="42" spans="23:79" x14ac:dyDescent="0.4">
      <c r="W42"/>
    </row>
    <row r="43" spans="23:79" x14ac:dyDescent="0.4">
      <c r="W43"/>
    </row>
    <row r="44" spans="23:79" x14ac:dyDescent="0.4">
      <c r="W44"/>
    </row>
    <row r="45" spans="23:79" x14ac:dyDescent="0.4">
      <c r="W45"/>
    </row>
    <row r="46" spans="23:79" x14ac:dyDescent="0.4">
      <c r="W46"/>
      <c r="BK46" s="1104"/>
      <c r="BL46" s="1104"/>
      <c r="BM46" s="1104"/>
      <c r="BN46" s="1104"/>
      <c r="BO46" s="1104"/>
      <c r="BP46" s="1104"/>
      <c r="BQ46" s="1104"/>
      <c r="BR46" s="1104"/>
      <c r="BS46" s="1104"/>
      <c r="BT46" s="1104"/>
      <c r="BU46" s="1104"/>
      <c r="BV46" s="1104"/>
      <c r="BW46" s="1104"/>
      <c r="BX46" s="1104"/>
      <c r="BY46" s="1104"/>
      <c r="BZ46" s="1104"/>
      <c r="CA46" s="1104"/>
    </row>
    <row r="47" spans="23:79" x14ac:dyDescent="0.4">
      <c r="W47"/>
      <c r="BK47" s="1104"/>
      <c r="BL47" s="1104"/>
      <c r="BM47" s="1104"/>
      <c r="BN47" s="1104"/>
      <c r="BO47" s="1104"/>
      <c r="BP47" s="1104"/>
      <c r="BQ47" s="1104"/>
      <c r="BR47" s="1104"/>
      <c r="BS47" s="1104"/>
      <c r="BT47" s="1104"/>
      <c r="BU47" s="1104"/>
      <c r="BV47" s="1104"/>
      <c r="BW47" s="1104"/>
      <c r="BX47" s="1104"/>
      <c r="BY47" s="1104"/>
      <c r="BZ47" s="1104"/>
      <c r="CA47" s="1104"/>
    </row>
    <row r="48" spans="23:79" x14ac:dyDescent="0.4">
      <c r="W48"/>
      <c r="BK48" s="1104"/>
      <c r="BL48" s="1104"/>
      <c r="BM48" s="1104"/>
      <c r="BN48" s="1104"/>
      <c r="BO48" s="1104"/>
      <c r="BP48" s="1104"/>
      <c r="BQ48" s="1104"/>
      <c r="BR48" s="1104"/>
      <c r="BS48" s="1104"/>
      <c r="BT48" s="1104"/>
      <c r="BU48" s="1104"/>
      <c r="BV48" s="1104"/>
      <c r="BW48" s="1104"/>
      <c r="BX48" s="1104"/>
      <c r="BY48" s="1104"/>
      <c r="BZ48" s="1104"/>
      <c r="CA48" s="1104"/>
    </row>
    <row r="49" spans="23:79" x14ac:dyDescent="0.4">
      <c r="W49"/>
      <c r="BK49" s="1104"/>
      <c r="BL49" s="1104"/>
      <c r="BM49" s="1104"/>
      <c r="BN49" s="1104"/>
      <c r="BO49" s="1104"/>
      <c r="BP49" s="1104"/>
      <c r="BQ49" s="1104"/>
      <c r="BR49" s="1104"/>
      <c r="BS49" s="1104"/>
      <c r="BT49" s="1104"/>
      <c r="BU49" s="1104"/>
      <c r="BV49" s="1104"/>
      <c r="BW49" s="1104"/>
      <c r="BX49" s="1104"/>
      <c r="BY49" s="1104"/>
      <c r="BZ49" s="1104"/>
      <c r="CA49" s="1104"/>
    </row>
    <row r="50" spans="23:79" x14ac:dyDescent="0.4">
      <c r="W50"/>
      <c r="BK50" s="1104"/>
      <c r="BL50" s="1104"/>
      <c r="BM50" s="1104"/>
      <c r="BN50" s="1104"/>
      <c r="BO50" s="1104"/>
      <c r="BP50" s="1104"/>
      <c r="BQ50" s="1104"/>
      <c r="BR50" s="1104"/>
      <c r="BS50" s="1104"/>
      <c r="BT50" s="1104"/>
      <c r="BU50" s="1104"/>
      <c r="BV50" s="1104"/>
      <c r="BW50" s="1104"/>
      <c r="BX50" s="1104"/>
      <c r="BY50" s="1104"/>
      <c r="BZ50" s="1104"/>
      <c r="CA50" s="1104"/>
    </row>
    <row r="51" spans="23:79" x14ac:dyDescent="0.4">
      <c r="W51"/>
      <c r="BK51" s="1104"/>
      <c r="BL51" s="1104"/>
      <c r="BM51" s="1104"/>
      <c r="BN51" s="1104"/>
      <c r="BO51" s="1104"/>
      <c r="BP51" s="1104"/>
      <c r="BQ51" s="1104"/>
      <c r="BR51" s="1104"/>
      <c r="BS51" s="1104"/>
      <c r="BT51" s="1104"/>
      <c r="BU51" s="1104"/>
      <c r="BV51" s="1104"/>
      <c r="BW51" s="1104"/>
      <c r="BX51" s="1104"/>
      <c r="BY51" s="1104"/>
      <c r="BZ51" s="1104"/>
      <c r="CA51" s="1104"/>
    </row>
    <row r="52" spans="23:79" x14ac:dyDescent="0.4">
      <c r="W52"/>
      <c r="BK52" s="1104"/>
      <c r="BL52" s="1104"/>
      <c r="BM52" s="1104"/>
      <c r="BN52" s="1104"/>
      <c r="BO52" s="1104"/>
      <c r="BP52" s="1104"/>
      <c r="BQ52" s="1104"/>
      <c r="BR52" s="1104"/>
      <c r="BS52" s="1104"/>
      <c r="BT52" s="1104"/>
      <c r="BU52" s="1104"/>
      <c r="BV52" s="1104"/>
      <c r="BW52" s="1104"/>
      <c r="BX52" s="1104"/>
      <c r="BY52" s="1104"/>
      <c r="BZ52" s="1104"/>
      <c r="CA52" s="1104"/>
    </row>
    <row r="53" spans="23:79" x14ac:dyDescent="0.4">
      <c r="W53"/>
      <c r="BK53" s="1104"/>
      <c r="BL53" s="1104"/>
      <c r="BM53" s="1104"/>
      <c r="BN53" s="1104"/>
      <c r="BO53" s="1104"/>
      <c r="BP53" s="1104"/>
      <c r="BQ53" s="1104"/>
      <c r="BR53" s="1104"/>
      <c r="BS53" s="1104"/>
      <c r="BT53" s="1104"/>
      <c r="BU53" s="1104"/>
      <c r="BV53" s="1104"/>
      <c r="BW53" s="1104"/>
      <c r="BX53" s="1104"/>
      <c r="BY53" s="1104"/>
      <c r="BZ53" s="1104"/>
      <c r="CA53" s="1104"/>
    </row>
    <row r="54" spans="23:79" x14ac:dyDescent="0.4">
      <c r="W54"/>
      <c r="BK54" s="1104"/>
      <c r="BL54" s="1104"/>
      <c r="BM54" s="1104"/>
      <c r="BN54" s="1104"/>
      <c r="BO54" s="1104"/>
      <c r="BP54" s="1104"/>
      <c r="BQ54" s="1104"/>
      <c r="BR54" s="1104"/>
      <c r="BS54" s="1104"/>
      <c r="BT54" s="1104"/>
      <c r="BU54" s="1104"/>
      <c r="BV54" s="1104"/>
      <c r="BW54" s="1104"/>
      <c r="BX54" s="1104"/>
      <c r="BY54" s="1104"/>
      <c r="BZ54" s="1104"/>
      <c r="CA54" s="1104"/>
    </row>
    <row r="55" spans="23:79" x14ac:dyDescent="0.4">
      <c r="W55"/>
      <c r="BK55" s="1104"/>
      <c r="BL55" s="1104"/>
      <c r="BM55" s="1104"/>
      <c r="BN55" s="1104"/>
      <c r="BO55" s="1104"/>
      <c r="BP55" s="1104"/>
      <c r="BQ55" s="1104"/>
      <c r="BR55" s="1104"/>
      <c r="BS55" s="1104"/>
      <c r="BT55" s="1104"/>
      <c r="BU55" s="1104"/>
      <c r="BV55" s="1104"/>
      <c r="BW55" s="1104"/>
      <c r="BX55" s="1104"/>
      <c r="BY55" s="1104"/>
      <c r="BZ55" s="1104"/>
      <c r="CA55" s="1104"/>
    </row>
    <row r="56" spans="23:79" x14ac:dyDescent="0.4">
      <c r="W56"/>
      <c r="BK56" s="1104"/>
      <c r="BL56" s="1104"/>
      <c r="BM56" s="1104"/>
      <c r="BN56" s="1104"/>
      <c r="BO56" s="1104"/>
      <c r="BP56" s="1104"/>
      <c r="BQ56" s="1104"/>
      <c r="BR56" s="1104"/>
      <c r="BS56" s="1104"/>
      <c r="BT56" s="1104"/>
      <c r="BU56" s="1104"/>
      <c r="BV56" s="1104"/>
      <c r="BW56" s="1104"/>
      <c r="BX56" s="1104"/>
      <c r="BY56" s="1104"/>
      <c r="BZ56" s="1104"/>
      <c r="CA56" s="1104"/>
    </row>
    <row r="57" spans="23:79" x14ac:dyDescent="0.4">
      <c r="W57"/>
      <c r="BK57" s="1104"/>
      <c r="BL57" s="1104"/>
      <c r="BM57" s="1104"/>
      <c r="BN57" s="1104"/>
      <c r="BO57" s="1104"/>
      <c r="BP57" s="1104"/>
      <c r="BQ57" s="1104"/>
      <c r="BR57" s="1104"/>
      <c r="BS57" s="1104"/>
      <c r="BT57" s="1104"/>
      <c r="BU57" s="1104"/>
      <c r="BV57" s="1104"/>
      <c r="BW57" s="1104"/>
      <c r="BX57" s="1104"/>
      <c r="BY57" s="1104"/>
      <c r="BZ57" s="1104"/>
      <c r="CA57" s="1104"/>
    </row>
    <row r="58" spans="23:79" x14ac:dyDescent="0.4">
      <c r="W58"/>
      <c r="BK58" s="1104"/>
      <c r="BL58" s="1104"/>
      <c r="BM58" s="1104"/>
      <c r="BN58" s="1104"/>
      <c r="BO58" s="1104"/>
      <c r="BP58" s="1104"/>
      <c r="BQ58" s="1104"/>
      <c r="BR58" s="1104"/>
      <c r="BS58" s="1104"/>
      <c r="BT58" s="1104"/>
      <c r="BU58" s="1104"/>
      <c r="BV58" s="1104"/>
      <c r="BW58" s="1104"/>
      <c r="BX58" s="1104"/>
      <c r="BY58" s="1104"/>
      <c r="BZ58" s="1104"/>
      <c r="CA58" s="1104"/>
    </row>
    <row r="59" spans="23:79" x14ac:dyDescent="0.4">
      <c r="W59"/>
      <c r="BK59" s="1104"/>
      <c r="BL59" s="1104"/>
      <c r="BM59" s="1104"/>
      <c r="BN59" s="1104"/>
      <c r="BO59" s="1104"/>
      <c r="BP59" s="1104"/>
      <c r="BQ59" s="1104"/>
      <c r="BR59" s="1104"/>
      <c r="BS59" s="1104"/>
      <c r="BT59" s="1104"/>
      <c r="BU59" s="1104"/>
      <c r="BV59" s="1104"/>
      <c r="BW59" s="1104"/>
      <c r="BX59" s="1104"/>
      <c r="BY59" s="1104"/>
      <c r="BZ59" s="1104"/>
      <c r="CA59" s="1104"/>
    </row>
    <row r="60" spans="23:79" x14ac:dyDescent="0.4">
      <c r="W60"/>
      <c r="BK60" s="1104"/>
      <c r="BL60" s="1104"/>
      <c r="BM60" s="1104"/>
      <c r="BN60" s="1104"/>
      <c r="BO60" s="1104"/>
      <c r="BP60" s="1104"/>
      <c r="BQ60" s="1104"/>
      <c r="BR60" s="1104"/>
      <c r="BS60" s="1104"/>
      <c r="BT60" s="1104"/>
      <c r="BU60" s="1104"/>
      <c r="BV60" s="1104"/>
      <c r="BW60" s="1104"/>
      <c r="BX60" s="1104"/>
      <c r="BY60" s="1104"/>
      <c r="BZ60" s="1104"/>
      <c r="CA60" s="1104"/>
    </row>
    <row r="61" spans="23:79" x14ac:dyDescent="0.4">
      <c r="W61"/>
      <c r="BK61" s="1104"/>
      <c r="BL61" s="1104"/>
      <c r="BM61" s="1104"/>
      <c r="BN61" s="1104"/>
      <c r="BO61" s="1104"/>
      <c r="BP61" s="1104"/>
      <c r="BQ61" s="1104"/>
      <c r="BR61" s="1104"/>
      <c r="BS61" s="1104"/>
      <c r="BT61" s="1104"/>
      <c r="BU61" s="1104"/>
      <c r="BV61" s="1104"/>
      <c r="BW61" s="1104"/>
      <c r="BX61" s="1104"/>
      <c r="BY61" s="1104"/>
      <c r="BZ61" s="1104"/>
      <c r="CA61" s="1104"/>
    </row>
    <row r="62" spans="23:79" x14ac:dyDescent="0.4">
      <c r="W62"/>
      <c r="BK62" s="1104"/>
      <c r="BL62" s="1104"/>
      <c r="BM62" s="1104"/>
      <c r="BN62" s="1104"/>
      <c r="BO62" s="1104"/>
      <c r="BP62" s="1104"/>
      <c r="BQ62" s="1104"/>
      <c r="BR62" s="1104"/>
      <c r="BS62" s="1104"/>
      <c r="BT62" s="1104"/>
      <c r="BU62" s="1104"/>
      <c r="BV62" s="1104"/>
      <c r="BW62" s="1104"/>
      <c r="BX62" s="1104"/>
      <c r="BY62" s="1104"/>
      <c r="BZ62" s="1104"/>
      <c r="CA62" s="1104"/>
    </row>
    <row r="63" spans="23:79" x14ac:dyDescent="0.4">
      <c r="W63"/>
      <c r="BK63" s="1104"/>
      <c r="BL63" s="1104"/>
      <c r="BM63" s="1104"/>
      <c r="BN63" s="1104"/>
      <c r="BO63" s="1104"/>
      <c r="BP63" s="1104"/>
      <c r="BQ63" s="1104"/>
      <c r="BR63" s="1104"/>
      <c r="BS63" s="1104"/>
      <c r="BT63" s="1104"/>
      <c r="BU63" s="1104"/>
      <c r="BV63" s="1104"/>
      <c r="BW63" s="1104"/>
      <c r="BX63" s="1104"/>
      <c r="BY63" s="1104"/>
      <c r="BZ63" s="1104"/>
      <c r="CA63" s="1104"/>
    </row>
    <row r="64" spans="23:79" x14ac:dyDescent="0.4">
      <c r="W64"/>
      <c r="BK64" s="1104"/>
      <c r="BL64" s="1104"/>
      <c r="BM64" s="1104"/>
      <c r="BN64" s="1104"/>
      <c r="BO64" s="1104"/>
      <c r="BP64" s="1104"/>
      <c r="BQ64" s="1104"/>
      <c r="BR64" s="1104"/>
      <c r="BS64" s="1104"/>
      <c r="BT64" s="1104"/>
      <c r="BU64" s="1104"/>
      <c r="BV64" s="1104"/>
      <c r="BW64" s="1104"/>
      <c r="BX64" s="1104"/>
      <c r="BY64" s="1104"/>
      <c r="BZ64" s="1104"/>
      <c r="CA64" s="1104"/>
    </row>
    <row r="65" spans="23:79" x14ac:dyDescent="0.4">
      <c r="W65"/>
      <c r="BK65" s="1104"/>
      <c r="BL65" s="1104"/>
      <c r="BM65" s="1104"/>
      <c r="BN65" s="1104"/>
      <c r="BO65" s="1104"/>
      <c r="BP65" s="1104"/>
      <c r="BQ65" s="1104"/>
      <c r="BR65" s="1104"/>
      <c r="BS65" s="1104"/>
      <c r="BT65" s="1104"/>
      <c r="BU65" s="1104"/>
      <c r="BV65" s="1104"/>
      <c r="BW65" s="1104"/>
      <c r="BX65" s="1104"/>
      <c r="BY65" s="1104"/>
      <c r="BZ65" s="1104"/>
      <c r="CA65" s="1104"/>
    </row>
    <row r="66" spans="23:79" x14ac:dyDescent="0.4">
      <c r="W66"/>
      <c r="BK66" s="1104"/>
      <c r="BL66" s="1104"/>
      <c r="BM66" s="1104"/>
      <c r="BN66" s="1104"/>
      <c r="BO66" s="1104"/>
      <c r="BP66" s="1104"/>
      <c r="BQ66" s="1104"/>
      <c r="BR66" s="1104"/>
      <c r="BS66" s="1104"/>
      <c r="BT66" s="1104"/>
      <c r="BU66" s="1104"/>
      <c r="BV66" s="1104"/>
      <c r="BW66" s="1104"/>
      <c r="BX66" s="1104"/>
      <c r="BY66" s="1104"/>
      <c r="BZ66" s="1104"/>
      <c r="CA66" s="1104"/>
    </row>
    <row r="67" spans="23:79" x14ac:dyDescent="0.4">
      <c r="W67"/>
      <c r="BK67" s="1104"/>
      <c r="BL67" s="1104"/>
      <c r="BM67" s="1104"/>
      <c r="BN67" s="1104"/>
      <c r="BO67" s="1104"/>
      <c r="BP67" s="1104"/>
      <c r="BQ67" s="1104"/>
      <c r="BR67" s="1104"/>
      <c r="BS67" s="1104"/>
      <c r="BT67" s="1104"/>
      <c r="BU67" s="1104"/>
      <c r="BV67" s="1104"/>
      <c r="BW67" s="1104"/>
      <c r="BX67" s="1104"/>
      <c r="BY67" s="1104"/>
      <c r="BZ67" s="1104"/>
      <c r="CA67" s="1104"/>
    </row>
    <row r="68" spans="23:79" x14ac:dyDescent="0.4">
      <c r="W68"/>
      <c r="BK68" s="1104"/>
      <c r="BL68" s="1104"/>
      <c r="BM68" s="1104"/>
      <c r="BN68" s="1104"/>
      <c r="BO68" s="1104"/>
      <c r="BP68" s="1104"/>
      <c r="BQ68" s="1104"/>
      <c r="BR68" s="1104"/>
      <c r="BS68" s="1104"/>
      <c r="BT68" s="1104"/>
      <c r="BU68" s="1104"/>
      <c r="BV68" s="1104"/>
      <c r="BW68" s="1104"/>
      <c r="BX68" s="1104"/>
      <c r="BY68" s="1104"/>
      <c r="BZ68" s="1104"/>
      <c r="CA68" s="1104"/>
    </row>
    <row r="69" spans="23:79" x14ac:dyDescent="0.4">
      <c r="W69"/>
      <c r="BK69" s="1104"/>
      <c r="BL69" s="1104"/>
      <c r="BM69" s="1104"/>
      <c r="BN69" s="1104"/>
      <c r="BO69" s="1104"/>
      <c r="BP69" s="1104"/>
      <c r="BQ69" s="1104"/>
      <c r="BR69" s="1104"/>
      <c r="BS69" s="1104"/>
      <c r="BT69" s="1104"/>
      <c r="BU69" s="1104"/>
      <c r="BV69" s="1104"/>
      <c r="BW69" s="1104"/>
      <c r="BX69" s="1104"/>
      <c r="BY69" s="1104"/>
      <c r="BZ69" s="1104"/>
      <c r="CA69" s="1104"/>
    </row>
    <row r="70" spans="23:79" x14ac:dyDescent="0.4">
      <c r="W70"/>
      <c r="BK70" s="1104"/>
      <c r="BL70" s="1104"/>
      <c r="BM70" s="1104"/>
      <c r="BN70" s="1104"/>
      <c r="BO70" s="1104"/>
      <c r="BP70" s="1104"/>
      <c r="BQ70" s="1104"/>
      <c r="BR70" s="1104"/>
      <c r="BS70" s="1104"/>
      <c r="BT70" s="1104"/>
      <c r="BU70" s="1104"/>
      <c r="BV70" s="1104"/>
      <c r="BW70" s="1104"/>
      <c r="BX70" s="1104"/>
      <c r="BY70" s="1104"/>
      <c r="BZ70" s="1104"/>
      <c r="CA70" s="1104"/>
    </row>
    <row r="71" spans="23:79" x14ac:dyDescent="0.4">
      <c r="W71"/>
      <c r="BK71" s="1104"/>
      <c r="BL71" s="1104"/>
      <c r="BM71" s="1104"/>
      <c r="BN71" s="1104"/>
      <c r="BO71" s="1104"/>
      <c r="BP71" s="1104"/>
      <c r="BQ71" s="1104"/>
      <c r="BR71" s="1104"/>
      <c r="BS71" s="1104"/>
      <c r="BT71" s="1104"/>
      <c r="BU71" s="1104"/>
      <c r="BV71" s="1104"/>
      <c r="BW71" s="1104"/>
      <c r="BX71" s="1104"/>
      <c r="BY71" s="1104"/>
      <c r="BZ71" s="1104"/>
      <c r="CA71" s="1104"/>
    </row>
    <row r="72" spans="23:79" x14ac:dyDescent="0.4">
      <c r="W72"/>
    </row>
    <row r="73" spans="23:79" x14ac:dyDescent="0.4">
      <c r="W73"/>
    </row>
    <row r="74" spans="23:79" x14ac:dyDescent="0.4">
      <c r="W74"/>
    </row>
    <row r="75" spans="23:79" x14ac:dyDescent="0.4">
      <c r="W75"/>
    </row>
    <row r="76" spans="23:79" x14ac:dyDescent="0.4">
      <c r="W76"/>
    </row>
    <row r="77" spans="23:79" x14ac:dyDescent="0.4">
      <c r="W77"/>
    </row>
    <row r="78" spans="23:79" x14ac:dyDescent="0.4">
      <c r="W78"/>
    </row>
    <row r="79" spans="23:79" x14ac:dyDescent="0.4">
      <c r="W79"/>
    </row>
    <row r="80" spans="23:79" x14ac:dyDescent="0.4">
      <c r="W80"/>
    </row>
    <row r="81" spans="23:23" x14ac:dyDescent="0.4">
      <c r="W81"/>
    </row>
    <row r="82" spans="23:23" x14ac:dyDescent="0.4">
      <c r="W82"/>
    </row>
    <row r="83" spans="23:23" x14ac:dyDescent="0.4">
      <c r="W83"/>
    </row>
    <row r="84" spans="23:23" x14ac:dyDescent="0.4">
      <c r="W84"/>
    </row>
    <row r="85" spans="23:23" x14ac:dyDescent="0.4">
      <c r="W85"/>
    </row>
    <row r="86" spans="23:23" x14ac:dyDescent="0.4">
      <c r="W86"/>
    </row>
    <row r="87" spans="23:23" x14ac:dyDescent="0.4">
      <c r="W87"/>
    </row>
    <row r="88" spans="23:23" x14ac:dyDescent="0.4">
      <c r="W88"/>
    </row>
    <row r="89" spans="23:23" x14ac:dyDescent="0.4">
      <c r="W89"/>
    </row>
    <row r="90" spans="23:23" x14ac:dyDescent="0.4">
      <c r="W90"/>
    </row>
    <row r="91" spans="23:23" x14ac:dyDescent="0.4">
      <c r="W91"/>
    </row>
    <row r="92" spans="23:23" x14ac:dyDescent="0.4">
      <c r="W92"/>
    </row>
    <row r="93" spans="23:23" x14ac:dyDescent="0.4">
      <c r="W93"/>
    </row>
    <row r="94" spans="23:23" x14ac:dyDescent="0.4">
      <c r="W94"/>
    </row>
    <row r="95" spans="23:23" x14ac:dyDescent="0.4">
      <c r="W95"/>
    </row>
    <row r="96" spans="23:23" x14ac:dyDescent="0.4">
      <c r="W96"/>
    </row>
    <row r="97" spans="23:23" x14ac:dyDescent="0.4">
      <c r="W97"/>
    </row>
    <row r="98" spans="23:23" x14ac:dyDescent="0.4">
      <c r="W98"/>
    </row>
    <row r="99" spans="23:23" x14ac:dyDescent="0.4">
      <c r="W99"/>
    </row>
    <row r="100" spans="23:23" x14ac:dyDescent="0.4">
      <c r="W100"/>
    </row>
    <row r="101" spans="23:23" x14ac:dyDescent="0.4">
      <c r="W101"/>
    </row>
    <row r="102" spans="23:23" x14ac:dyDescent="0.4">
      <c r="W102"/>
    </row>
    <row r="103" spans="23:23" x14ac:dyDescent="0.4">
      <c r="W103"/>
    </row>
    <row r="104" spans="23:23" x14ac:dyDescent="0.4">
      <c r="W104"/>
    </row>
    <row r="105" spans="23:23" x14ac:dyDescent="0.4">
      <c r="W105"/>
    </row>
    <row r="106" spans="23:23" x14ac:dyDescent="0.4">
      <c r="W106"/>
    </row>
    <row r="107" spans="23:23" x14ac:dyDescent="0.4">
      <c r="W107"/>
    </row>
    <row r="108" spans="23:23" x14ac:dyDescent="0.4">
      <c r="W108"/>
    </row>
    <row r="109" spans="23:23" x14ac:dyDescent="0.4">
      <c r="W109"/>
    </row>
    <row r="110" spans="23:23" x14ac:dyDescent="0.4">
      <c r="W110"/>
    </row>
    <row r="111" spans="23:23" x14ac:dyDescent="0.4">
      <c r="W111"/>
    </row>
    <row r="112" spans="23:23" x14ac:dyDescent="0.4">
      <c r="W112"/>
    </row>
    <row r="113" spans="23:23" x14ac:dyDescent="0.4">
      <c r="W113"/>
    </row>
    <row r="114" spans="23:23" x14ac:dyDescent="0.4">
      <c r="W114"/>
    </row>
    <row r="115" spans="23:23" x14ac:dyDescent="0.4">
      <c r="W115"/>
    </row>
    <row r="116" spans="23:23" x14ac:dyDescent="0.4">
      <c r="W116"/>
    </row>
    <row r="117" spans="23:23" x14ac:dyDescent="0.4">
      <c r="W117"/>
    </row>
    <row r="118" spans="23:23" x14ac:dyDescent="0.4">
      <c r="W118"/>
    </row>
    <row r="119" spans="23:23" x14ac:dyDescent="0.4">
      <c r="W119"/>
    </row>
    <row r="120" spans="23:23" x14ac:dyDescent="0.4">
      <c r="W120"/>
    </row>
    <row r="121" spans="23:23" x14ac:dyDescent="0.4">
      <c r="W121"/>
    </row>
    <row r="122" spans="23:23" x14ac:dyDescent="0.4">
      <c r="W122"/>
    </row>
    <row r="123" spans="23:23" x14ac:dyDescent="0.4">
      <c r="W123"/>
    </row>
  </sheetData>
  <mergeCells count="18">
    <mergeCell ref="AQ2:AS2"/>
    <mergeCell ref="B20:B22"/>
    <mergeCell ref="B24:B26"/>
    <mergeCell ref="L2:N2"/>
    <mergeCell ref="B4:B6"/>
    <mergeCell ref="AI2:AK2"/>
    <mergeCell ref="AE2:AG2"/>
    <mergeCell ref="AA2:AC2"/>
    <mergeCell ref="B8:B10"/>
    <mergeCell ref="B12:B14"/>
    <mergeCell ref="B16:B18"/>
    <mergeCell ref="Y4:Y6"/>
    <mergeCell ref="Y8:Y10"/>
    <mergeCell ref="Y12:Y14"/>
    <mergeCell ref="Y16:Y18"/>
    <mergeCell ref="Y20:Y22"/>
    <mergeCell ref="Y24:Y26"/>
    <mergeCell ref="AM2:AO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65B8"/>
  </sheetPr>
  <dimension ref="A1:BI38"/>
  <sheetViews>
    <sheetView showGridLines="0" topLeftCell="A4" zoomScale="85" zoomScaleNormal="85" workbookViewId="0"/>
  </sheetViews>
  <sheetFormatPr defaultRowHeight="17.399999999999999" x14ac:dyDescent="0.4"/>
  <cols>
    <col min="1" max="1" width="2.69921875" customWidth="1"/>
    <col min="2" max="2" width="5.59765625" customWidth="1"/>
    <col min="3" max="3" width="15.69921875" customWidth="1"/>
    <col min="4" max="4" width="5.59765625" customWidth="1"/>
    <col min="5" max="5" width="4.09765625" customWidth="1"/>
    <col min="6" max="6" width="5.59765625" customWidth="1"/>
    <col min="7" max="7" width="15.69921875" customWidth="1"/>
    <col min="8" max="8" width="5.59765625" customWidth="1"/>
    <col min="9" max="9" width="4.09765625" customWidth="1"/>
    <col min="10" max="10" width="5.59765625" customWidth="1"/>
    <col min="11" max="11" width="15.69921875" customWidth="1"/>
    <col min="12" max="12" width="5.59765625" customWidth="1"/>
    <col min="13" max="13" width="4.09765625" customWidth="1"/>
    <col min="14" max="14" width="5.59765625" customWidth="1"/>
    <col min="15" max="15" width="15.69921875" customWidth="1"/>
    <col min="16" max="16" width="5.59765625" customWidth="1"/>
    <col min="17" max="17" width="2.69921875" customWidth="1"/>
  </cols>
  <sheetData>
    <row r="1" spans="1:61" x14ac:dyDescent="0.4">
      <c r="A1" s="1169"/>
      <c r="B1" s="1169"/>
      <c r="C1" s="1169"/>
      <c r="D1" s="1169"/>
      <c r="E1" s="1169"/>
      <c r="F1" s="1169"/>
      <c r="G1" s="1169"/>
    </row>
    <row r="2" spans="1:61" ht="34.5" customHeight="1" x14ac:dyDescent="0.4">
      <c r="A2" s="1169"/>
      <c r="B2" s="1184"/>
      <c r="C2" s="1181" t="s">
        <v>410</v>
      </c>
      <c r="D2" s="1181"/>
      <c r="E2" s="1170"/>
      <c r="F2" s="1173"/>
      <c r="G2" s="1179" t="s">
        <v>423</v>
      </c>
      <c r="H2" s="1180"/>
      <c r="I2" s="1"/>
      <c r="J2" s="1191"/>
      <c r="K2" s="1185" t="s">
        <v>423</v>
      </c>
      <c r="L2" s="1186"/>
      <c r="M2" s="12"/>
      <c r="N2" s="1199"/>
      <c r="O2" s="1193" t="s">
        <v>423</v>
      </c>
      <c r="P2" s="1194"/>
      <c r="AW2" s="1112"/>
      <c r="BA2" s="1112"/>
      <c r="BE2" s="1112"/>
      <c r="BI2" s="1112"/>
    </row>
    <row r="3" spans="1:61" ht="95.25" customHeight="1" x14ac:dyDescent="0.4">
      <c r="A3" s="1169"/>
      <c r="B3" s="1184" t="s">
        <v>414</v>
      </c>
      <c r="C3" s="1170"/>
      <c r="D3" s="1182" t="s">
        <v>412</v>
      </c>
      <c r="E3" s="1170"/>
      <c r="F3" s="1174" t="s">
        <v>420</v>
      </c>
      <c r="G3" s="1171"/>
      <c r="H3" s="1177" t="s">
        <v>416</v>
      </c>
      <c r="I3" s="1"/>
      <c r="J3" s="1192" t="s">
        <v>420</v>
      </c>
      <c r="K3" s="1172"/>
      <c r="L3" s="1187" t="s">
        <v>416</v>
      </c>
      <c r="M3" s="12"/>
      <c r="N3" s="1200" t="s">
        <v>420</v>
      </c>
      <c r="O3" s="1172"/>
      <c r="P3" s="1195" t="s">
        <v>416</v>
      </c>
      <c r="AW3" s="1112"/>
      <c r="BA3" s="1112"/>
      <c r="BE3" s="1112"/>
      <c r="BI3" s="1112"/>
    </row>
    <row r="4" spans="1:61" ht="34.5" customHeight="1" x14ac:dyDescent="0.4">
      <c r="A4" s="1169"/>
      <c r="B4" s="1183"/>
      <c r="C4" s="1183" t="s">
        <v>413</v>
      </c>
      <c r="D4" s="1182"/>
      <c r="E4" s="1170"/>
      <c r="F4" s="1175"/>
      <c r="G4" s="1176" t="s">
        <v>418</v>
      </c>
      <c r="H4" s="1178"/>
      <c r="I4" s="1"/>
      <c r="J4" s="1189"/>
      <c r="K4" s="1190" t="s">
        <v>418</v>
      </c>
      <c r="L4" s="1188"/>
      <c r="M4" s="12"/>
      <c r="N4" s="1197"/>
      <c r="O4" s="1198" t="s">
        <v>418</v>
      </c>
      <c r="P4" s="1196"/>
      <c r="AW4" s="1112"/>
      <c r="BA4" s="1112"/>
      <c r="BE4" s="1112"/>
      <c r="BI4" s="1112"/>
    </row>
    <row r="5" spans="1:61" x14ac:dyDescent="0.4">
      <c r="A5" s="1169"/>
      <c r="B5" s="1169"/>
      <c r="C5" s="1169"/>
      <c r="D5" s="1169"/>
      <c r="E5" s="1112"/>
      <c r="F5" s="1169"/>
      <c r="G5" s="1169"/>
      <c r="I5" s="1112"/>
      <c r="M5" s="1112"/>
      <c r="Q5" s="1112"/>
      <c r="T5" s="1216"/>
      <c r="U5" s="1216"/>
      <c r="V5" s="1216"/>
      <c r="W5" s="1216"/>
      <c r="X5" s="1216"/>
      <c r="Y5" s="1216"/>
    </row>
    <row r="6" spans="1:61" x14ac:dyDescent="0.4">
      <c r="A6" s="1169"/>
      <c r="B6" s="1169"/>
      <c r="C6" s="1169"/>
      <c r="D6" s="1169"/>
      <c r="E6" s="1112"/>
      <c r="F6" s="1169"/>
      <c r="G6" s="1169"/>
      <c r="I6" s="1112"/>
      <c r="M6" s="1112"/>
      <c r="Q6" s="1112"/>
      <c r="R6" s="1"/>
      <c r="S6" s="1"/>
      <c r="T6" s="1"/>
      <c r="U6" s="1"/>
      <c r="V6" s="1"/>
      <c r="W6" s="1" t="s">
        <v>425</v>
      </c>
      <c r="X6" s="1" t="s">
        <v>426</v>
      </c>
      <c r="Y6" s="1" t="s">
        <v>427</v>
      </c>
    </row>
    <row r="7" spans="1:61" x14ac:dyDescent="0.4">
      <c r="A7" s="1169"/>
      <c r="B7" s="1169"/>
      <c r="C7" s="1169"/>
      <c r="D7" s="1169"/>
      <c r="E7" s="1172"/>
      <c r="F7" s="1169"/>
      <c r="G7" s="1169"/>
      <c r="I7" s="12"/>
      <c r="M7" s="12"/>
      <c r="Q7" s="12"/>
      <c r="R7" s="1" t="s">
        <v>411</v>
      </c>
      <c r="S7" s="1" t="s">
        <v>410</v>
      </c>
      <c r="T7" s="1215">
        <v>14.75</v>
      </c>
      <c r="U7" s="1215">
        <v>34.6</v>
      </c>
      <c r="V7" s="1215">
        <v>82.74</v>
      </c>
      <c r="W7" s="1">
        <v>212</v>
      </c>
      <c r="X7" s="1">
        <v>156</v>
      </c>
      <c r="Y7" s="1">
        <v>138</v>
      </c>
    </row>
    <row r="8" spans="1:61" x14ac:dyDescent="0.4">
      <c r="A8" s="1169"/>
      <c r="B8" s="1169"/>
      <c r="C8" s="1169"/>
      <c r="D8" s="1169"/>
      <c r="E8" s="1112"/>
      <c r="F8" s="1169"/>
      <c r="G8" s="1169"/>
      <c r="I8" s="1112"/>
      <c r="M8" s="1112"/>
      <c r="Q8" s="1112"/>
      <c r="R8" s="1"/>
      <c r="S8" s="1" t="s">
        <v>412</v>
      </c>
      <c r="T8" s="1215">
        <v>22.22</v>
      </c>
      <c r="U8" s="1215">
        <v>34.31</v>
      </c>
      <c r="V8" s="1215">
        <v>80</v>
      </c>
      <c r="W8" s="1">
        <v>204</v>
      </c>
      <c r="X8" s="1">
        <v>160</v>
      </c>
      <c r="Y8" s="1">
        <v>135</v>
      </c>
    </row>
    <row r="9" spans="1:61" x14ac:dyDescent="0.4">
      <c r="A9" s="1169"/>
      <c r="B9" s="1169"/>
      <c r="C9" s="1169"/>
      <c r="D9" s="1169"/>
      <c r="E9" s="1112"/>
      <c r="F9" s="1169"/>
      <c r="G9" s="1169"/>
      <c r="I9" s="1112"/>
      <c r="M9" s="1112"/>
      <c r="Q9" s="1112"/>
      <c r="R9" s="1"/>
      <c r="S9" s="1" t="s">
        <v>413</v>
      </c>
      <c r="T9" s="1215">
        <v>19.66</v>
      </c>
      <c r="U9" s="1215">
        <v>38.25</v>
      </c>
      <c r="V9" s="1215">
        <v>71.760000000000005</v>
      </c>
      <c r="W9" s="1">
        <v>184</v>
      </c>
      <c r="X9" s="1">
        <v>137</v>
      </c>
      <c r="Y9" s="1">
        <v>114</v>
      </c>
    </row>
    <row r="10" spans="1:61" x14ac:dyDescent="0.4">
      <c r="A10" s="1169"/>
      <c r="B10" s="1169"/>
      <c r="C10" s="1169"/>
      <c r="D10" s="1169"/>
      <c r="E10" s="1112"/>
      <c r="F10" s="1169"/>
      <c r="G10" s="1169"/>
      <c r="I10" s="1112"/>
      <c r="M10" s="1112"/>
      <c r="Q10" s="1112"/>
      <c r="R10" s="1"/>
      <c r="S10" s="1" t="s">
        <v>414</v>
      </c>
      <c r="T10" s="1215">
        <v>19.940000000000001</v>
      </c>
      <c r="U10" s="1215">
        <v>34.33</v>
      </c>
      <c r="V10" s="1215">
        <v>78.819999999999993</v>
      </c>
      <c r="W10" s="1">
        <v>201</v>
      </c>
      <c r="X10" s="1">
        <v>156</v>
      </c>
      <c r="Y10" s="1">
        <v>133</v>
      </c>
    </row>
    <row r="11" spans="1:61" x14ac:dyDescent="0.4">
      <c r="A11" s="1169"/>
      <c r="B11" s="1169"/>
      <c r="C11" s="1169"/>
      <c r="D11" s="1169"/>
      <c r="E11" s="1112"/>
      <c r="F11" s="1169"/>
      <c r="G11" s="1169"/>
      <c r="I11" s="1112"/>
      <c r="M11" s="1112"/>
      <c r="Q11" s="1112"/>
      <c r="R11" s="1"/>
      <c r="S11" s="1" t="s">
        <v>450</v>
      </c>
      <c r="T11" s="1215">
        <v>17.34</v>
      </c>
      <c r="U11" s="1215">
        <v>35.94</v>
      </c>
      <c r="V11" s="1215">
        <v>75.290000000000006</v>
      </c>
      <c r="W11" s="1">
        <v>191</v>
      </c>
      <c r="X11" s="1">
        <v>142</v>
      </c>
      <c r="Y11" s="1">
        <v>122</v>
      </c>
    </row>
    <row r="12" spans="1:61" x14ac:dyDescent="0.4">
      <c r="A12" s="1169"/>
      <c r="B12" s="1169"/>
      <c r="C12" s="1169"/>
      <c r="D12" s="1169"/>
      <c r="E12" s="1172"/>
      <c r="F12" s="1169"/>
      <c r="G12" s="1169"/>
      <c r="I12" s="12"/>
      <c r="M12" s="12"/>
      <c r="Q12" s="12"/>
      <c r="R12" s="1" t="s">
        <v>422</v>
      </c>
      <c r="S12" s="1" t="s">
        <v>415</v>
      </c>
      <c r="T12" s="1215">
        <v>35.1</v>
      </c>
      <c r="U12" s="1215">
        <v>33.94</v>
      </c>
      <c r="V12" s="1215">
        <v>86.6</v>
      </c>
      <c r="W12" s="1">
        <v>222</v>
      </c>
      <c r="X12" s="1">
        <v>190</v>
      </c>
      <c r="Y12" s="1">
        <v>146</v>
      </c>
    </row>
    <row r="13" spans="1:61" x14ac:dyDescent="0.4">
      <c r="E13" s="1112"/>
      <c r="I13" s="1112"/>
      <c r="M13" s="1112"/>
      <c r="Q13" s="1112"/>
      <c r="R13" s="1"/>
      <c r="S13" s="1" t="s">
        <v>417</v>
      </c>
      <c r="T13" s="1215">
        <v>35.32</v>
      </c>
      <c r="U13" s="1215">
        <v>43.92</v>
      </c>
      <c r="V13" s="1215">
        <v>74.12</v>
      </c>
      <c r="W13" s="1">
        <v>189</v>
      </c>
      <c r="X13" s="1">
        <v>154</v>
      </c>
      <c r="Y13" s="1">
        <v>106</v>
      </c>
    </row>
    <row r="14" spans="1:61" x14ac:dyDescent="0.4">
      <c r="E14" s="1112"/>
      <c r="I14" s="1112"/>
      <c r="M14" s="1112"/>
      <c r="Q14" s="1112"/>
      <c r="R14" s="1"/>
      <c r="S14" s="1" t="s">
        <v>419</v>
      </c>
      <c r="T14" s="1215">
        <v>37.08</v>
      </c>
      <c r="U14" s="1215">
        <v>38.17</v>
      </c>
      <c r="V14" s="1215">
        <v>72.94</v>
      </c>
      <c r="W14" s="1">
        <v>186</v>
      </c>
      <c r="X14" s="1">
        <v>159</v>
      </c>
      <c r="Y14" s="1">
        <v>115</v>
      </c>
    </row>
    <row r="15" spans="1:61" x14ac:dyDescent="0.4">
      <c r="E15" s="1112"/>
      <c r="I15" s="1112"/>
      <c r="M15" s="1112"/>
      <c r="Q15" s="1112"/>
      <c r="R15" s="1"/>
      <c r="S15" s="1" t="s">
        <v>421</v>
      </c>
      <c r="T15" s="1215">
        <v>37.67</v>
      </c>
      <c r="U15" s="1215">
        <v>44.26</v>
      </c>
      <c r="V15" s="1215">
        <v>95.69</v>
      </c>
      <c r="W15" s="1">
        <v>245</v>
      </c>
      <c r="X15" s="1">
        <v>205</v>
      </c>
      <c r="Y15" s="1">
        <v>137</v>
      </c>
    </row>
    <row r="16" spans="1:61" x14ac:dyDescent="0.4">
      <c r="E16" s="1112"/>
      <c r="I16" s="1112"/>
      <c r="M16" s="1112"/>
      <c r="Q16" s="1112"/>
      <c r="R16" s="1"/>
      <c r="S16" s="1" t="s">
        <v>450</v>
      </c>
      <c r="T16" s="1215">
        <v>32.700000000000003</v>
      </c>
      <c r="U16" s="1215">
        <v>49.14</v>
      </c>
      <c r="V16" s="1215">
        <v>68.63</v>
      </c>
      <c r="W16" s="1">
        <v>176</v>
      </c>
      <c r="X16" s="1">
        <v>137</v>
      </c>
      <c r="Y16" s="1">
        <v>90</v>
      </c>
    </row>
    <row r="17" spans="5:27" x14ac:dyDescent="0.4">
      <c r="E17" s="12"/>
      <c r="I17" s="12"/>
      <c r="M17" s="12"/>
      <c r="Q17" s="12"/>
      <c r="R17" s="1" t="s">
        <v>424</v>
      </c>
      <c r="S17" s="1" t="s">
        <v>410</v>
      </c>
      <c r="T17" s="1215">
        <v>14.31</v>
      </c>
      <c r="U17" s="1215">
        <v>19.739999999999998</v>
      </c>
      <c r="V17" s="1215">
        <v>91.37</v>
      </c>
      <c r="W17" s="1">
        <v>232</v>
      </c>
      <c r="X17" s="1">
        <v>196</v>
      </c>
      <c r="Y17" s="1">
        <v>186</v>
      </c>
    </row>
    <row r="18" spans="5:27" x14ac:dyDescent="0.4">
      <c r="E18" s="1112"/>
      <c r="I18" s="1112"/>
      <c r="M18" s="1112"/>
      <c r="Q18" s="1112"/>
      <c r="R18" s="1"/>
      <c r="S18" s="1" t="s">
        <v>412</v>
      </c>
      <c r="T18" s="1215">
        <v>17.100000000000001</v>
      </c>
      <c r="U18" s="1215">
        <v>18.670000000000002</v>
      </c>
      <c r="V18" s="1215">
        <v>88.24</v>
      </c>
      <c r="W18" s="1">
        <v>224</v>
      </c>
      <c r="X18" s="1">
        <v>194</v>
      </c>
      <c r="Y18" s="1">
        <v>182</v>
      </c>
    </row>
    <row r="19" spans="5:27" x14ac:dyDescent="0.4">
      <c r="E19" s="1112"/>
      <c r="I19" s="1112"/>
      <c r="M19" s="1112"/>
      <c r="Q19" s="1112"/>
      <c r="R19" s="1"/>
      <c r="S19" s="1" t="s">
        <v>413</v>
      </c>
      <c r="T19" s="1215">
        <v>19.940000000000001</v>
      </c>
      <c r="U19" s="1215">
        <v>19.36</v>
      </c>
      <c r="V19" s="1215">
        <v>85.1</v>
      </c>
      <c r="W19" s="1">
        <v>217</v>
      </c>
      <c r="X19" s="1">
        <v>189</v>
      </c>
      <c r="Y19" s="1">
        <v>176</v>
      </c>
    </row>
    <row r="20" spans="5:27" x14ac:dyDescent="0.4">
      <c r="E20" s="1112"/>
      <c r="I20" s="1112"/>
      <c r="M20" s="1112"/>
      <c r="Q20" s="1112"/>
      <c r="R20" s="1"/>
      <c r="S20" s="1" t="s">
        <v>414</v>
      </c>
      <c r="T20" s="1215">
        <v>17.100000000000001</v>
      </c>
      <c r="U20" s="1215">
        <v>18.670000000000002</v>
      </c>
      <c r="V20" s="1215">
        <v>88.24</v>
      </c>
      <c r="W20" s="1">
        <v>224</v>
      </c>
      <c r="X20" s="1">
        <v>194</v>
      </c>
      <c r="Y20" s="1">
        <v>182</v>
      </c>
    </row>
    <row r="21" spans="5:27" x14ac:dyDescent="0.4">
      <c r="E21" s="1112"/>
      <c r="I21" s="1112"/>
      <c r="M21" s="1112"/>
      <c r="Q21" s="1112"/>
      <c r="R21" s="1"/>
      <c r="S21" s="1" t="s">
        <v>450</v>
      </c>
      <c r="T21" s="1215">
        <v>19.54</v>
      </c>
      <c r="U21" s="1215">
        <v>22.58</v>
      </c>
      <c r="V21" s="1215">
        <v>85.1</v>
      </c>
      <c r="W21" s="1">
        <v>217</v>
      </c>
      <c r="X21" s="1">
        <v>184</v>
      </c>
      <c r="Y21" s="1">
        <v>167</v>
      </c>
    </row>
    <row r="22" spans="5:27" x14ac:dyDescent="0.4">
      <c r="E22" s="12"/>
      <c r="I22" s="12"/>
      <c r="M22" s="12"/>
      <c r="Q22" s="12"/>
      <c r="R22" s="1" t="s">
        <v>428</v>
      </c>
      <c r="S22" s="1" t="s">
        <v>415</v>
      </c>
      <c r="T22" s="1215">
        <v>24.6</v>
      </c>
      <c r="U22" s="1215">
        <v>43.27</v>
      </c>
      <c r="V22" s="1215">
        <v>81.569999999999993</v>
      </c>
      <c r="W22" s="1">
        <v>209</v>
      </c>
      <c r="X22" s="1">
        <v>157</v>
      </c>
      <c r="Y22" s="1">
        <v>119</v>
      </c>
    </row>
    <row r="23" spans="5:27" x14ac:dyDescent="0.4">
      <c r="E23" s="1112"/>
      <c r="I23" s="1112"/>
      <c r="M23" s="1112"/>
      <c r="Q23" s="1112"/>
      <c r="R23" s="1"/>
      <c r="S23" s="1" t="s">
        <v>417</v>
      </c>
      <c r="T23" s="1215">
        <v>27</v>
      </c>
      <c r="U23" s="1215">
        <v>38.32</v>
      </c>
      <c r="V23" s="1215">
        <v>83.92</v>
      </c>
      <c r="W23" s="1">
        <v>214</v>
      </c>
      <c r="X23" s="1">
        <v>169</v>
      </c>
      <c r="Y23" s="1">
        <v>133</v>
      </c>
    </row>
    <row r="24" spans="5:27" x14ac:dyDescent="0.4">
      <c r="E24" s="1112"/>
      <c r="I24" s="1112"/>
      <c r="M24" s="1112"/>
      <c r="Q24" s="1112"/>
      <c r="R24" s="1"/>
      <c r="S24" s="1" t="s">
        <v>419</v>
      </c>
      <c r="T24" s="1215">
        <v>24.28</v>
      </c>
      <c r="U24" s="1215">
        <v>40.590000000000003</v>
      </c>
      <c r="V24" s="1215">
        <v>66.67</v>
      </c>
      <c r="W24" s="1">
        <v>171</v>
      </c>
      <c r="X24" s="1">
        <v>129</v>
      </c>
      <c r="Y24" s="1">
        <v>101</v>
      </c>
    </row>
    <row r="25" spans="5:27" x14ac:dyDescent="0.4">
      <c r="E25" s="1112"/>
      <c r="I25" s="1112"/>
      <c r="M25" s="1112"/>
      <c r="Q25" s="1112"/>
      <c r="R25" s="1"/>
      <c r="S25" s="1" t="s">
        <v>420</v>
      </c>
      <c r="T25" s="1215">
        <v>27.2</v>
      </c>
      <c r="U25" s="1215">
        <v>34.68</v>
      </c>
      <c r="V25" s="1215">
        <v>87.06</v>
      </c>
      <c r="W25" s="1">
        <v>222</v>
      </c>
      <c r="X25" s="1">
        <v>179</v>
      </c>
      <c r="Y25" s="1">
        <v>144</v>
      </c>
    </row>
    <row r="26" spans="5:27" x14ac:dyDescent="0.4">
      <c r="E26" s="1112"/>
      <c r="I26" s="1112"/>
      <c r="M26" s="1112"/>
      <c r="Q26" s="1112"/>
      <c r="R26" s="1"/>
      <c r="S26" s="1" t="s">
        <v>450</v>
      </c>
      <c r="T26" s="1215">
        <v>24.93</v>
      </c>
      <c r="U26" s="1215">
        <v>42.42</v>
      </c>
      <c r="V26" s="1215">
        <v>77.650000000000006</v>
      </c>
      <c r="W26" s="1">
        <v>199</v>
      </c>
      <c r="X26" s="1">
        <v>150</v>
      </c>
      <c r="Y26" s="1">
        <v>115</v>
      </c>
    </row>
    <row r="27" spans="5:27" x14ac:dyDescent="0.4">
      <c r="E27" s="12"/>
      <c r="I27" s="12"/>
      <c r="M27" s="12"/>
      <c r="Q27" s="12"/>
    </row>
    <row r="28" spans="5:27" x14ac:dyDescent="0.4">
      <c r="E28" s="1112"/>
      <c r="I28" s="1112"/>
      <c r="M28" s="1112"/>
      <c r="Q28" s="1112"/>
      <c r="R28" s="1201" t="s">
        <v>429</v>
      </c>
      <c r="S28" s="1207" t="s">
        <v>440</v>
      </c>
      <c r="T28" s="1208" t="s">
        <v>357</v>
      </c>
      <c r="U28" s="1209" t="s">
        <v>441</v>
      </c>
      <c r="V28" s="1207" t="s">
        <v>441</v>
      </c>
      <c r="W28" s="1208" t="s">
        <v>439</v>
      </c>
      <c r="X28" s="1209" t="s">
        <v>441</v>
      </c>
      <c r="Y28" s="1207" t="s">
        <v>442</v>
      </c>
      <c r="Z28" s="1208" t="s">
        <v>438</v>
      </c>
      <c r="AA28" s="1209" t="s">
        <v>441</v>
      </c>
    </row>
    <row r="29" spans="5:27" x14ac:dyDescent="0.4">
      <c r="E29" s="1112"/>
      <c r="I29" s="1112"/>
      <c r="M29" s="1112"/>
      <c r="Q29" s="1112"/>
      <c r="R29" t="s">
        <v>443</v>
      </c>
      <c r="S29" t="s">
        <v>443</v>
      </c>
      <c r="T29" t="s">
        <v>443</v>
      </c>
      <c r="U29" t="s">
        <v>443</v>
      </c>
      <c r="V29" t="s">
        <v>443</v>
      </c>
      <c r="W29" t="s">
        <v>443</v>
      </c>
      <c r="X29" t="s">
        <v>443</v>
      </c>
      <c r="Y29" t="s">
        <v>443</v>
      </c>
      <c r="Z29" t="s">
        <v>443</v>
      </c>
      <c r="AA29" t="s">
        <v>443</v>
      </c>
    </row>
    <row r="30" spans="5:27" x14ac:dyDescent="0.4">
      <c r="E30" s="1112"/>
      <c r="I30" s="1112"/>
      <c r="M30" s="1112"/>
      <c r="Q30" s="1112"/>
      <c r="R30" s="1202" t="s">
        <v>430</v>
      </c>
      <c r="S30" s="1202" t="s">
        <v>431</v>
      </c>
      <c r="T30" s="1202" t="s">
        <v>432</v>
      </c>
      <c r="U30" s="1202" t="s">
        <v>433</v>
      </c>
      <c r="V30" s="1202" t="s">
        <v>431</v>
      </c>
      <c r="W30" s="1202" t="s">
        <v>432</v>
      </c>
      <c r="X30" s="1202" t="s">
        <v>433</v>
      </c>
      <c r="Y30" s="1202" t="s">
        <v>431</v>
      </c>
      <c r="Z30" s="1202" t="s">
        <v>432</v>
      </c>
      <c r="AA30" s="1202" t="s">
        <v>433</v>
      </c>
    </row>
    <row r="31" spans="5:27" x14ac:dyDescent="0.4">
      <c r="R31" s="1203" t="s">
        <v>434</v>
      </c>
      <c r="S31" s="1204">
        <v>63.04</v>
      </c>
      <c r="T31" s="1204">
        <v>65.2</v>
      </c>
      <c r="U31" s="1204">
        <v>63.61</v>
      </c>
      <c r="V31" s="1204">
        <v>9.48</v>
      </c>
      <c r="W31" s="1204">
        <v>9.1</v>
      </c>
      <c r="X31" s="1204">
        <v>10.050000000000001</v>
      </c>
      <c r="Y31" s="1204">
        <v>18.760000000000002</v>
      </c>
      <c r="Z31" s="1204">
        <v>17.87</v>
      </c>
      <c r="AA31" s="1204">
        <v>18.46</v>
      </c>
    </row>
    <row r="32" spans="5:27" x14ac:dyDescent="0.4">
      <c r="R32" s="1205" t="s">
        <v>435</v>
      </c>
      <c r="S32" s="1206">
        <v>2.74</v>
      </c>
      <c r="T32" s="1206">
        <v>2.92</v>
      </c>
      <c r="U32" s="1206">
        <v>3.55</v>
      </c>
      <c r="V32" s="1206">
        <v>1.67</v>
      </c>
      <c r="W32" s="1206">
        <v>1.69</v>
      </c>
      <c r="X32" s="1206">
        <v>2.0299999999999998</v>
      </c>
      <c r="Y32" s="1206">
        <v>2.3199999999999998</v>
      </c>
      <c r="Z32" s="1206">
        <v>2.33</v>
      </c>
      <c r="AA32" s="1206">
        <v>2.71</v>
      </c>
    </row>
    <row r="33" spans="18:27" x14ac:dyDescent="0.4">
      <c r="R33" s="1202" t="s">
        <v>436</v>
      </c>
      <c r="S33" s="1202" t="s">
        <v>420</v>
      </c>
      <c r="T33" s="1202" t="s">
        <v>423</v>
      </c>
      <c r="U33" s="1202" t="s">
        <v>416</v>
      </c>
      <c r="V33" s="1202" t="s">
        <v>420</v>
      </c>
      <c r="W33" s="1202" t="s">
        <v>423</v>
      </c>
      <c r="X33" s="1202" t="s">
        <v>416</v>
      </c>
      <c r="Y33" s="1202" t="s">
        <v>420</v>
      </c>
      <c r="Z33" s="1202" t="s">
        <v>423</v>
      </c>
      <c r="AA33" s="1202" t="s">
        <v>416</v>
      </c>
    </row>
    <row r="34" spans="18:27" x14ac:dyDescent="0.4">
      <c r="R34" s="1203" t="s">
        <v>434</v>
      </c>
      <c r="S34" s="1204">
        <v>63.5</v>
      </c>
      <c r="T34" s="1204">
        <v>65.59</v>
      </c>
      <c r="U34" s="1204">
        <v>64.17</v>
      </c>
      <c r="V34" s="1204">
        <v>9.4700000000000006</v>
      </c>
      <c r="W34" s="1204">
        <v>9.1999999999999993</v>
      </c>
      <c r="X34" s="1204">
        <v>10</v>
      </c>
      <c r="Y34" s="1204">
        <v>18.52</v>
      </c>
      <c r="Z34" s="1204">
        <v>17.670000000000002</v>
      </c>
      <c r="AA34" s="1204">
        <v>17.91</v>
      </c>
    </row>
    <row r="35" spans="18:27" x14ac:dyDescent="0.4">
      <c r="R35" s="1205" t="s">
        <v>435</v>
      </c>
      <c r="S35" s="1206">
        <v>2.93</v>
      </c>
      <c r="T35" s="1206">
        <v>2.7</v>
      </c>
      <c r="U35" s="1206">
        <v>3.56</v>
      </c>
      <c r="V35" s="1206">
        <v>1.64</v>
      </c>
      <c r="W35" s="1206">
        <v>1.63</v>
      </c>
      <c r="X35" s="1206">
        <v>1.9</v>
      </c>
      <c r="Y35" s="1206">
        <v>2.5499999999999998</v>
      </c>
      <c r="Z35" s="1206">
        <v>2.19</v>
      </c>
      <c r="AA35" s="1206">
        <v>2.29</v>
      </c>
    </row>
    <row r="36" spans="18:27" x14ac:dyDescent="0.4">
      <c r="R36" s="1202" t="s">
        <v>437</v>
      </c>
      <c r="S36" s="1202" t="s">
        <v>420</v>
      </c>
      <c r="T36" s="1202" t="s">
        <v>423</v>
      </c>
      <c r="U36" s="1202" t="s">
        <v>416</v>
      </c>
      <c r="V36" s="1202" t="s">
        <v>420</v>
      </c>
      <c r="W36" s="1202" t="s">
        <v>423</v>
      </c>
      <c r="X36" s="1202" t="s">
        <v>416</v>
      </c>
      <c r="Y36" s="1202" t="s">
        <v>420</v>
      </c>
      <c r="Z36" s="1202" t="s">
        <v>423</v>
      </c>
      <c r="AA36" s="1202" t="s">
        <v>416</v>
      </c>
    </row>
    <row r="37" spans="18:27" x14ac:dyDescent="0.4">
      <c r="R37" s="1203" t="s">
        <v>434</v>
      </c>
      <c r="S37" s="1204">
        <f>ROUND(S31-S34,2)</f>
        <v>-0.46</v>
      </c>
      <c r="T37" s="1204">
        <f t="shared" ref="T37:AA37" si="0">ROUND(T31-T34,2)</f>
        <v>-0.39</v>
      </c>
      <c r="U37" s="1204">
        <f t="shared" si="0"/>
        <v>-0.56000000000000005</v>
      </c>
      <c r="V37" s="1204">
        <f t="shared" si="0"/>
        <v>0.01</v>
      </c>
      <c r="W37" s="1204">
        <f t="shared" si="0"/>
        <v>-0.1</v>
      </c>
      <c r="X37" s="1204">
        <f t="shared" si="0"/>
        <v>0.05</v>
      </c>
      <c r="Y37" s="1204">
        <f t="shared" si="0"/>
        <v>0.24</v>
      </c>
      <c r="Z37" s="1204">
        <f t="shared" si="0"/>
        <v>0.2</v>
      </c>
      <c r="AA37" s="1204">
        <f t="shared" si="0"/>
        <v>0.55000000000000004</v>
      </c>
    </row>
    <row r="38" spans="18:27" x14ac:dyDescent="0.4">
      <c r="R38" s="1205" t="s">
        <v>435</v>
      </c>
      <c r="S38" s="1206">
        <f t="shared" ref="S38:AA38" si="1">ROUND(S32-S35,2)</f>
        <v>-0.19</v>
      </c>
      <c r="T38" s="1206">
        <f t="shared" si="1"/>
        <v>0.22</v>
      </c>
      <c r="U38" s="1206">
        <f t="shared" si="1"/>
        <v>-0.01</v>
      </c>
      <c r="V38" s="1206">
        <f t="shared" si="1"/>
        <v>0.03</v>
      </c>
      <c r="W38" s="1206">
        <f t="shared" si="1"/>
        <v>0.06</v>
      </c>
      <c r="X38" s="1206">
        <f t="shared" si="1"/>
        <v>0.13</v>
      </c>
      <c r="Y38" s="1206">
        <f t="shared" si="1"/>
        <v>-0.23</v>
      </c>
      <c r="Z38" s="1206">
        <f t="shared" si="1"/>
        <v>0.14000000000000001</v>
      </c>
      <c r="AA38" s="1206">
        <f t="shared" si="1"/>
        <v>0.42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865B8"/>
  </sheetPr>
  <dimension ref="A2:AX48"/>
  <sheetViews>
    <sheetView showGridLines="0" zoomScale="70" zoomScaleNormal="70" workbookViewId="0"/>
  </sheetViews>
  <sheetFormatPr defaultRowHeight="17.399999999999999" x14ac:dyDescent="0.4"/>
  <cols>
    <col min="1" max="1" width="2.69921875" customWidth="1"/>
    <col min="2" max="2" width="5.59765625" customWidth="1"/>
    <col min="3" max="4" width="15.69921875" customWidth="1"/>
    <col min="5" max="5" width="2.19921875" customWidth="1"/>
    <col min="6" max="7" width="15.69921875" customWidth="1"/>
    <col min="8" max="8" width="2.19921875" customWidth="1"/>
    <col min="9" max="10" width="15.69921875" customWidth="1"/>
    <col min="11" max="11" width="2.19921875" customWidth="1"/>
    <col min="12" max="13" width="15.69921875" customWidth="1"/>
    <col min="14" max="14" width="2.19921875" customWidth="1"/>
    <col min="15" max="16" width="15.69921875" customWidth="1"/>
    <col min="17" max="17" width="2.19921875" customWidth="1"/>
  </cols>
  <sheetData>
    <row r="2" spans="1:50" x14ac:dyDescent="0.4">
      <c r="A2" s="1169"/>
      <c r="B2" s="1211" t="s">
        <v>449</v>
      </c>
      <c r="C2" s="1212"/>
      <c r="D2" s="1213" t="s">
        <v>444</v>
      </c>
      <c r="E2" s="1213"/>
      <c r="F2" s="1212"/>
      <c r="G2" s="1212" t="s">
        <v>423</v>
      </c>
      <c r="H2" s="1213"/>
      <c r="I2" s="1212"/>
      <c r="J2" s="1213" t="s">
        <v>416</v>
      </c>
      <c r="K2" s="1213"/>
      <c r="L2" s="1212"/>
      <c r="M2" s="1213" t="s">
        <v>418</v>
      </c>
      <c r="N2" s="1213"/>
      <c r="O2" s="1212"/>
      <c r="P2" s="1213" t="s">
        <v>420</v>
      </c>
      <c r="Q2" s="1213"/>
    </row>
    <row r="3" spans="1:50" ht="13.8" customHeight="1" x14ac:dyDescent="0.4">
      <c r="A3" s="1169"/>
      <c r="B3" s="1169"/>
      <c r="C3" s="1169"/>
      <c r="D3" s="1169"/>
      <c r="E3" s="1169"/>
      <c r="F3" s="1169"/>
      <c r="G3" s="1169"/>
      <c r="H3" s="1169"/>
      <c r="I3" s="1169"/>
      <c r="J3" s="1169"/>
      <c r="K3" s="1169"/>
      <c r="L3" s="1169"/>
      <c r="M3" s="1169"/>
      <c r="N3" s="1169"/>
      <c r="O3" s="1169"/>
      <c r="P3" s="1169"/>
      <c r="Q3" s="1169"/>
      <c r="AL3" s="1112"/>
      <c r="AP3" s="1112"/>
      <c r="AT3" s="1112"/>
      <c r="AX3" s="1112"/>
    </row>
    <row r="4" spans="1:50" ht="95.25" customHeight="1" x14ac:dyDescent="0.4">
      <c r="A4" s="1169"/>
      <c r="B4" s="1214" t="s">
        <v>445</v>
      </c>
      <c r="C4" s="1170"/>
      <c r="D4" s="1283"/>
      <c r="E4" s="1170"/>
      <c r="F4" s="1170"/>
      <c r="G4" s="1181"/>
      <c r="H4" s="1170"/>
      <c r="I4" s="1170"/>
      <c r="J4" s="1182"/>
      <c r="K4" s="1170"/>
      <c r="L4" s="1170"/>
      <c r="M4" s="1183"/>
      <c r="N4" s="1170"/>
      <c r="O4" s="1170"/>
      <c r="P4" s="1184"/>
      <c r="Q4" s="1170"/>
      <c r="AL4" s="1112"/>
      <c r="AP4" s="1112"/>
      <c r="AT4" s="1112"/>
      <c r="AX4" s="1112"/>
    </row>
    <row r="5" spans="1:50" ht="34.5" customHeight="1" x14ac:dyDescent="0.4">
      <c r="A5" s="1169"/>
      <c r="B5" s="1214"/>
      <c r="C5" s="1170"/>
      <c r="D5" s="1170"/>
      <c r="E5" s="1170"/>
      <c r="F5" s="1169"/>
      <c r="G5" s="1170"/>
      <c r="H5" s="1170"/>
      <c r="I5" s="1170"/>
      <c r="J5" s="1170"/>
      <c r="K5" s="1170"/>
      <c r="L5" s="1170"/>
      <c r="M5" s="1170"/>
      <c r="N5" s="1170"/>
      <c r="O5" s="1170"/>
      <c r="P5" s="1170"/>
      <c r="Q5" s="1170"/>
      <c r="AL5" s="1112"/>
      <c r="AP5" s="1112"/>
      <c r="AT5" s="1112"/>
      <c r="AX5" s="1112"/>
    </row>
    <row r="6" spans="1:50" ht="95.25" customHeight="1" x14ac:dyDescent="0.4">
      <c r="A6" s="1169"/>
      <c r="B6" s="1214" t="s">
        <v>446</v>
      </c>
      <c r="C6" s="1172"/>
      <c r="D6" s="1284"/>
      <c r="E6" s="1172"/>
      <c r="F6" s="1170"/>
      <c r="G6" s="1179"/>
      <c r="H6" s="1172"/>
      <c r="I6" s="1172"/>
      <c r="J6" s="1177"/>
      <c r="K6" s="1172"/>
      <c r="L6" s="1172"/>
      <c r="M6" s="1176"/>
      <c r="N6" s="1172"/>
      <c r="O6" s="1172"/>
      <c r="P6" s="1174"/>
      <c r="Q6" s="1172"/>
      <c r="AL6" s="1112"/>
      <c r="AP6" s="1112"/>
      <c r="AT6" s="1112"/>
      <c r="AX6" s="1112"/>
    </row>
    <row r="7" spans="1:50" ht="34.5" customHeight="1" x14ac:dyDescent="0.4">
      <c r="A7" s="1169"/>
      <c r="B7" s="1214"/>
      <c r="C7" s="1172"/>
      <c r="D7" s="1172"/>
      <c r="E7" s="1172"/>
      <c r="F7" s="1169"/>
      <c r="G7" s="1172"/>
      <c r="H7" s="1172"/>
      <c r="I7" s="1172"/>
      <c r="J7" s="1172"/>
      <c r="K7" s="1172"/>
      <c r="L7" s="1172"/>
      <c r="M7" s="1172"/>
      <c r="N7" s="1172"/>
      <c r="O7" s="1172"/>
      <c r="P7" s="1172"/>
      <c r="Q7" s="1172"/>
      <c r="AL7" s="1112"/>
      <c r="AP7" s="1112"/>
      <c r="AT7" s="1112"/>
      <c r="AX7" s="1112"/>
    </row>
    <row r="8" spans="1:50" ht="95.25" customHeight="1" x14ac:dyDescent="0.4">
      <c r="A8" s="1169"/>
      <c r="B8" s="1214" t="s">
        <v>447</v>
      </c>
      <c r="C8" s="1172"/>
      <c r="D8" s="1217"/>
      <c r="E8" s="1172"/>
      <c r="F8" s="1170"/>
      <c r="G8" s="1210"/>
      <c r="H8" s="1172"/>
      <c r="I8" s="1172"/>
      <c r="J8" s="1187"/>
      <c r="K8" s="1172"/>
      <c r="L8" s="1172"/>
      <c r="M8" s="1190"/>
      <c r="N8" s="1172"/>
      <c r="O8" s="1172"/>
      <c r="P8" s="1192"/>
      <c r="Q8" s="1172"/>
      <c r="AL8" s="1112"/>
      <c r="AP8" s="1112"/>
      <c r="AT8" s="1112"/>
      <c r="AX8" s="1112"/>
    </row>
    <row r="9" spans="1:50" ht="34.5" customHeight="1" x14ac:dyDescent="0.4">
      <c r="A9" s="1169"/>
      <c r="B9" s="1214"/>
      <c r="C9" s="1172"/>
      <c r="D9" s="1172"/>
      <c r="E9" s="1172"/>
      <c r="F9" s="1169"/>
      <c r="G9" s="1172"/>
      <c r="H9" s="1172"/>
      <c r="I9" s="1172"/>
      <c r="J9" s="1172"/>
      <c r="K9" s="1172"/>
      <c r="L9" s="1172"/>
      <c r="M9" s="1172"/>
      <c r="N9" s="1172"/>
      <c r="O9" s="1172"/>
      <c r="P9" s="1172"/>
      <c r="Q9" s="1172"/>
      <c r="AL9" s="1112"/>
      <c r="AP9" s="1112"/>
      <c r="AT9" s="1112"/>
      <c r="AX9" s="1112"/>
    </row>
    <row r="10" spans="1:50" ht="95.25" customHeight="1" x14ac:dyDescent="0.4">
      <c r="A10" s="1169"/>
      <c r="B10" s="1214" t="s">
        <v>448</v>
      </c>
      <c r="C10" s="1172"/>
      <c r="D10" s="1285"/>
      <c r="E10" s="1172"/>
      <c r="F10" s="1170"/>
      <c r="G10" s="1193"/>
      <c r="H10" s="1172"/>
      <c r="I10" s="1172"/>
      <c r="J10" s="1195"/>
      <c r="K10" s="1172"/>
      <c r="L10" s="1172"/>
      <c r="M10" s="1198"/>
      <c r="N10" s="1172"/>
      <c r="O10" s="1172"/>
      <c r="P10" s="1200"/>
      <c r="Q10" s="1172"/>
      <c r="AL10" s="1112"/>
      <c r="AP10" s="1112"/>
      <c r="AT10" s="1112"/>
      <c r="AX10" s="1112"/>
    </row>
    <row r="11" spans="1:50" ht="95.25" customHeight="1" x14ac:dyDescent="0.4">
      <c r="A11" s="1169"/>
      <c r="AL11" s="1112"/>
      <c r="AP11" s="1112"/>
      <c r="AT11" s="1112"/>
      <c r="AX11" s="1112"/>
    </row>
    <row r="12" spans="1:50" x14ac:dyDescent="0.4">
      <c r="A12" s="1169"/>
      <c r="B12" s="1169"/>
      <c r="C12" s="1169"/>
      <c r="D12" s="1169"/>
      <c r="E12" s="1169"/>
      <c r="F12" s="1169"/>
      <c r="G12" s="1169"/>
      <c r="H12" s="1169"/>
      <c r="I12" s="1169"/>
      <c r="J12" s="1169"/>
      <c r="K12" s="1169"/>
      <c r="L12" s="1169"/>
      <c r="M12" s="1169"/>
      <c r="N12" s="1169"/>
      <c r="O12" s="1169"/>
      <c r="P12" s="1169"/>
      <c r="Q12" s="1169"/>
    </row>
    <row r="13" spans="1:50" x14ac:dyDescent="0.4">
      <c r="A13" s="1169"/>
      <c r="B13" s="1169"/>
      <c r="C13" s="1169"/>
      <c r="D13" s="1169"/>
      <c r="E13" s="1169"/>
      <c r="F13" s="1169"/>
      <c r="G13" s="1169"/>
      <c r="H13" s="1169"/>
      <c r="I13" s="1169"/>
      <c r="J13" s="1169"/>
      <c r="K13" s="1169"/>
      <c r="L13" s="1169"/>
      <c r="M13" s="1169"/>
      <c r="N13" s="1169"/>
      <c r="O13" s="1169"/>
      <c r="P13" s="1169"/>
      <c r="Q13" s="1169"/>
    </row>
    <row r="14" spans="1:50" x14ac:dyDescent="0.4">
      <c r="A14" s="1169"/>
      <c r="B14" s="1169"/>
      <c r="C14" s="1169"/>
      <c r="D14" s="1169"/>
      <c r="E14" s="1169"/>
      <c r="F14" s="1169"/>
      <c r="G14" s="1169"/>
      <c r="H14" s="1169"/>
      <c r="I14" s="1169"/>
      <c r="J14" s="1169"/>
      <c r="K14" s="1169"/>
      <c r="L14" s="1169"/>
      <c r="M14" s="1169"/>
      <c r="N14" s="1169"/>
      <c r="O14" s="1169"/>
      <c r="P14" s="1169"/>
      <c r="Q14" s="1169"/>
    </row>
    <row r="15" spans="1:50" x14ac:dyDescent="0.4">
      <c r="A15" s="1169"/>
      <c r="B15" s="1169"/>
      <c r="C15" s="1169"/>
      <c r="D15" s="1169"/>
      <c r="E15" s="1169"/>
      <c r="F15" s="1169"/>
      <c r="G15" s="1169"/>
      <c r="H15" s="1169"/>
      <c r="I15" s="1169"/>
      <c r="J15" s="1169"/>
      <c r="K15" s="1169"/>
      <c r="L15" s="1169"/>
      <c r="M15" s="1169"/>
      <c r="N15" s="1169"/>
      <c r="O15" s="1169"/>
      <c r="P15" s="1169"/>
      <c r="Q15" s="1169"/>
    </row>
    <row r="16" spans="1:50" x14ac:dyDescent="0.4">
      <c r="A16" s="1169"/>
      <c r="B16" s="1169"/>
      <c r="C16" s="1169"/>
      <c r="D16" s="1169"/>
      <c r="E16" s="1169"/>
      <c r="F16" s="1169"/>
      <c r="G16" s="1169"/>
      <c r="H16" s="1169"/>
      <c r="I16" s="1169"/>
      <c r="J16" s="1169"/>
      <c r="K16" s="1169"/>
      <c r="L16" s="1169"/>
      <c r="M16" s="1169"/>
      <c r="N16" s="1169"/>
      <c r="O16" s="1169"/>
      <c r="P16" s="1169"/>
      <c r="Q16" s="1169"/>
    </row>
    <row r="17" spans="1:17" x14ac:dyDescent="0.4">
      <c r="A17" s="1169"/>
      <c r="B17" s="1169"/>
      <c r="C17" s="1169"/>
      <c r="D17" s="1169"/>
      <c r="E17" s="1169"/>
      <c r="F17" s="1169"/>
      <c r="G17" s="1169"/>
      <c r="H17" s="1169"/>
      <c r="I17" s="1169"/>
      <c r="J17" s="1169"/>
      <c r="K17" s="1169"/>
      <c r="L17" s="1169"/>
      <c r="M17" s="1169"/>
      <c r="N17" s="1169"/>
      <c r="O17" s="1169"/>
      <c r="P17" s="1169"/>
      <c r="Q17" s="1169"/>
    </row>
    <row r="18" spans="1:17" x14ac:dyDescent="0.4">
      <c r="A18" s="1169"/>
      <c r="B18" s="1169"/>
      <c r="C18" s="1169"/>
      <c r="D18" s="1169"/>
      <c r="E18" s="1169"/>
      <c r="F18" s="1169"/>
      <c r="G18" s="1169"/>
      <c r="H18" s="1169"/>
      <c r="I18" s="1169"/>
      <c r="J18" s="1169"/>
      <c r="K18" s="1169"/>
      <c r="L18" s="1169"/>
      <c r="M18" s="1169"/>
      <c r="N18" s="1169"/>
      <c r="O18" s="1169"/>
      <c r="P18" s="1169"/>
      <c r="Q18" s="1169"/>
    </row>
    <row r="19" spans="1:17" x14ac:dyDescent="0.4">
      <c r="A19" s="1169"/>
      <c r="B19" s="1169"/>
      <c r="C19" s="1169"/>
      <c r="D19" s="1169"/>
      <c r="E19" s="1169"/>
      <c r="F19" s="1169"/>
      <c r="G19" s="1169"/>
      <c r="H19" s="1169"/>
      <c r="I19" s="1169"/>
      <c r="J19" s="1169"/>
      <c r="K19" s="1169"/>
      <c r="L19" s="1169"/>
      <c r="M19" s="1169"/>
      <c r="N19" s="1169"/>
      <c r="O19" s="1169"/>
      <c r="P19" s="1169"/>
      <c r="Q19" s="1169"/>
    </row>
    <row r="20" spans="1:17" x14ac:dyDescent="0.4">
      <c r="A20" s="1169"/>
      <c r="B20" s="1169"/>
      <c r="C20" s="1169"/>
      <c r="D20" s="1169"/>
      <c r="E20" s="1169"/>
      <c r="F20" s="1169"/>
      <c r="G20" s="1169"/>
      <c r="H20" s="1169"/>
      <c r="I20" s="1169"/>
      <c r="J20" s="1169"/>
      <c r="K20" s="1169"/>
      <c r="L20" s="1169"/>
      <c r="M20" s="1169"/>
      <c r="N20" s="1169"/>
      <c r="O20" s="1169"/>
      <c r="P20" s="1169"/>
      <c r="Q20" s="1169"/>
    </row>
    <row r="21" spans="1:17" x14ac:dyDescent="0.4">
      <c r="A21" s="1169"/>
      <c r="B21" s="1169"/>
      <c r="C21" s="1169"/>
      <c r="D21" s="1169"/>
      <c r="E21" s="1169"/>
      <c r="F21" s="1169"/>
      <c r="G21" s="1169"/>
      <c r="H21" s="1169"/>
      <c r="I21" s="1169"/>
      <c r="J21" s="1169"/>
      <c r="K21" s="1169"/>
      <c r="L21" s="1169"/>
      <c r="M21" s="1169"/>
      <c r="N21" s="1169"/>
      <c r="O21" s="1169"/>
      <c r="P21" s="1169"/>
      <c r="Q21" s="1169"/>
    </row>
    <row r="22" spans="1:17" x14ac:dyDescent="0.4">
      <c r="A22" s="1169"/>
      <c r="B22" s="1169"/>
      <c r="C22" s="1169"/>
      <c r="D22" s="1169"/>
      <c r="E22" s="1169"/>
      <c r="F22" s="1169"/>
      <c r="G22" s="1169"/>
      <c r="H22" s="1169"/>
      <c r="I22" s="1169"/>
      <c r="J22" s="1169"/>
      <c r="K22" s="1169"/>
      <c r="L22" s="1169"/>
      <c r="M22" s="1169"/>
      <c r="N22" s="1169"/>
      <c r="O22" s="1169"/>
      <c r="P22" s="1169"/>
      <c r="Q22" s="1169"/>
    </row>
    <row r="23" spans="1:17" x14ac:dyDescent="0.4">
      <c r="A23" s="1169"/>
      <c r="B23" s="1169"/>
      <c r="C23" s="1169"/>
      <c r="D23" s="1169"/>
      <c r="E23" s="1169"/>
      <c r="F23" s="1169"/>
      <c r="G23" s="1169"/>
      <c r="H23" s="1169"/>
      <c r="I23" s="1169"/>
      <c r="J23" s="1169"/>
      <c r="K23" s="1169"/>
      <c r="L23" s="1169"/>
      <c r="M23" s="1169"/>
      <c r="N23" s="1169"/>
      <c r="O23" s="1169"/>
      <c r="P23" s="1169"/>
      <c r="Q23" s="1169"/>
    </row>
    <row r="24" spans="1:17" x14ac:dyDescent="0.4">
      <c r="A24" s="1169"/>
      <c r="B24" s="1169"/>
      <c r="C24" s="1169"/>
      <c r="D24" s="1169"/>
      <c r="E24" s="1169"/>
      <c r="F24" s="1169"/>
      <c r="G24" s="1169"/>
      <c r="H24" s="1169"/>
      <c r="I24" s="1169"/>
      <c r="J24" s="1169"/>
      <c r="K24" s="1169"/>
      <c r="L24" s="1169"/>
      <c r="M24" s="1169"/>
      <c r="N24" s="1169"/>
      <c r="O24" s="1169"/>
      <c r="P24" s="1169"/>
      <c r="Q24" s="1169"/>
    </row>
    <row r="25" spans="1:17" x14ac:dyDescent="0.4">
      <c r="A25" s="1169"/>
      <c r="B25" s="1169"/>
      <c r="C25" s="1169"/>
      <c r="D25" s="1169"/>
      <c r="E25" s="1169"/>
      <c r="F25" s="1169"/>
      <c r="G25" s="1169"/>
      <c r="H25" s="1169"/>
      <c r="I25" s="1169"/>
      <c r="J25" s="1169"/>
      <c r="K25" s="1169"/>
      <c r="L25" s="1169"/>
      <c r="M25" s="1169"/>
      <c r="N25" s="1169"/>
      <c r="O25" s="1169"/>
      <c r="P25" s="1169"/>
      <c r="Q25" s="1169"/>
    </row>
    <row r="26" spans="1:17" x14ac:dyDescent="0.4">
      <c r="A26" s="1169"/>
      <c r="B26" s="1169"/>
      <c r="C26" s="1169"/>
      <c r="D26" s="1169"/>
      <c r="E26" s="1169"/>
      <c r="F26" s="1169"/>
      <c r="G26" s="1169"/>
      <c r="H26" s="1169"/>
      <c r="I26" s="1169"/>
      <c r="J26" s="1169"/>
      <c r="K26" s="1169"/>
      <c r="L26" s="1169"/>
      <c r="M26" s="1169"/>
      <c r="N26" s="1169"/>
      <c r="O26" s="1169"/>
      <c r="P26" s="1169"/>
      <c r="Q26" s="1169"/>
    </row>
    <row r="27" spans="1:17" x14ac:dyDescent="0.4">
      <c r="A27" s="1169"/>
      <c r="B27" s="1169"/>
      <c r="C27" s="1169"/>
      <c r="D27" s="1169"/>
      <c r="E27" s="1169"/>
      <c r="F27" s="1169"/>
      <c r="G27" s="1169"/>
      <c r="H27" s="1169"/>
      <c r="I27" s="1169"/>
      <c r="J27" s="1169"/>
      <c r="K27" s="1169"/>
      <c r="L27" s="1169"/>
      <c r="M27" s="1169"/>
      <c r="N27" s="1169"/>
      <c r="O27" s="1169"/>
      <c r="P27" s="1169"/>
      <c r="Q27" s="1169"/>
    </row>
    <row r="28" spans="1:17" x14ac:dyDescent="0.4">
      <c r="A28" s="1169"/>
      <c r="B28" s="1169"/>
      <c r="C28" s="1169"/>
      <c r="D28" s="1169"/>
      <c r="E28" s="1169"/>
      <c r="F28" s="1169"/>
      <c r="G28" s="1169"/>
      <c r="H28" s="1169"/>
      <c r="I28" s="1169"/>
      <c r="J28" s="1169"/>
      <c r="K28" s="1169"/>
      <c r="L28" s="1169"/>
      <c r="M28" s="1169"/>
      <c r="N28" s="1169"/>
      <c r="O28" s="1169"/>
      <c r="P28" s="1169"/>
      <c r="Q28" s="1169"/>
    </row>
    <row r="29" spans="1:17" x14ac:dyDescent="0.4">
      <c r="A29" s="1169"/>
      <c r="B29" s="1169"/>
      <c r="C29" s="1169"/>
      <c r="D29" s="1169"/>
      <c r="E29" s="1169"/>
      <c r="F29" s="1169"/>
      <c r="G29" s="1169"/>
      <c r="H29" s="1169"/>
      <c r="I29" s="1169"/>
      <c r="J29" s="1169"/>
      <c r="K29" s="1169"/>
      <c r="L29" s="1169"/>
      <c r="M29" s="1169"/>
      <c r="N29" s="1169"/>
      <c r="O29" s="1169"/>
      <c r="P29" s="1169"/>
      <c r="Q29" s="1169"/>
    </row>
    <row r="30" spans="1:17" x14ac:dyDescent="0.4">
      <c r="A30" s="1169"/>
      <c r="B30" s="1169"/>
      <c r="C30" s="1169"/>
      <c r="D30" s="1169"/>
      <c r="E30" s="1169"/>
      <c r="F30" s="1169"/>
      <c r="G30" s="1169"/>
      <c r="H30" s="1169"/>
      <c r="I30" s="1169"/>
      <c r="J30" s="1169"/>
      <c r="K30" s="1169"/>
      <c r="L30" s="1169"/>
      <c r="M30" s="1169"/>
      <c r="N30" s="1169"/>
      <c r="O30" s="1169"/>
      <c r="P30" s="1169"/>
      <c r="Q30" s="1169"/>
    </row>
    <row r="31" spans="1:17" x14ac:dyDescent="0.4">
      <c r="A31" s="1169"/>
      <c r="B31" s="1169"/>
      <c r="C31" s="1169"/>
      <c r="D31" s="1169"/>
      <c r="E31" s="1169"/>
      <c r="F31" s="1169"/>
      <c r="G31" s="1169"/>
      <c r="H31" s="1169"/>
      <c r="I31" s="1169"/>
      <c r="J31" s="1169"/>
      <c r="K31" s="1169"/>
      <c r="L31" s="1169"/>
      <c r="M31" s="1169"/>
      <c r="N31" s="1169"/>
      <c r="O31" s="1169"/>
      <c r="P31" s="1169"/>
      <c r="Q31" s="1169"/>
    </row>
    <row r="32" spans="1:17" x14ac:dyDescent="0.4">
      <c r="A32" s="1169"/>
      <c r="B32" s="1169"/>
      <c r="C32" s="1169"/>
      <c r="D32" s="1169"/>
      <c r="E32" s="1169"/>
      <c r="F32" s="1169"/>
      <c r="G32" s="1169"/>
      <c r="H32" s="1169"/>
      <c r="I32" s="1169"/>
      <c r="J32" s="1169"/>
      <c r="K32" s="1169"/>
      <c r="L32" s="1169"/>
      <c r="M32" s="1169"/>
      <c r="N32" s="1169"/>
      <c r="O32" s="1169"/>
      <c r="P32" s="1169"/>
      <c r="Q32" s="1169"/>
    </row>
    <row r="33" spans="1:17" x14ac:dyDescent="0.4">
      <c r="A33" s="1169"/>
      <c r="B33" s="1169"/>
      <c r="C33" s="1169"/>
      <c r="D33" s="1169"/>
      <c r="E33" s="1169"/>
      <c r="F33" s="1169"/>
      <c r="G33" s="1169"/>
      <c r="H33" s="1169"/>
      <c r="I33" s="1169"/>
      <c r="J33" s="1169"/>
      <c r="K33" s="1169"/>
      <c r="L33" s="1169"/>
      <c r="M33" s="1169"/>
      <c r="N33" s="1169"/>
      <c r="O33" s="1169"/>
      <c r="P33" s="1169"/>
      <c r="Q33" s="1169"/>
    </row>
    <row r="34" spans="1:17" x14ac:dyDescent="0.4">
      <c r="A34" s="1169"/>
      <c r="B34" s="1169"/>
      <c r="C34" s="1169"/>
      <c r="D34" s="1169"/>
      <c r="E34" s="1169"/>
      <c r="F34" s="1169"/>
      <c r="G34" s="1169"/>
      <c r="H34" s="1169"/>
      <c r="I34" s="1169"/>
      <c r="J34" s="1169"/>
      <c r="K34" s="1169"/>
      <c r="L34" s="1169"/>
      <c r="M34" s="1169"/>
      <c r="N34" s="1169"/>
      <c r="O34" s="1169"/>
      <c r="P34" s="1169"/>
      <c r="Q34" s="1169"/>
    </row>
    <row r="35" spans="1:17" x14ac:dyDescent="0.4">
      <c r="A35" s="1169"/>
      <c r="B35" s="1169"/>
      <c r="C35" s="1169"/>
      <c r="D35" s="1169"/>
      <c r="E35" s="1169"/>
      <c r="F35" s="1169"/>
      <c r="G35" s="1169"/>
      <c r="H35" s="1169"/>
      <c r="I35" s="1169"/>
      <c r="J35" s="1169"/>
      <c r="K35" s="1169"/>
      <c r="L35" s="1169"/>
      <c r="M35" s="1169"/>
      <c r="N35" s="1169"/>
      <c r="O35" s="1169"/>
      <c r="P35" s="1169"/>
      <c r="Q35" s="1169"/>
    </row>
    <row r="36" spans="1:17" x14ac:dyDescent="0.4">
      <c r="A36" s="1169"/>
      <c r="B36" s="1169"/>
      <c r="C36" s="1169"/>
      <c r="D36" s="1169"/>
      <c r="E36" s="1169"/>
      <c r="F36" s="1169"/>
      <c r="G36" s="1169"/>
      <c r="H36" s="1169"/>
      <c r="I36" s="1169"/>
      <c r="J36" s="1169"/>
      <c r="K36" s="1169"/>
      <c r="L36" s="1169"/>
      <c r="M36" s="1169"/>
      <c r="N36" s="1169"/>
      <c r="O36" s="1169"/>
      <c r="P36" s="1169"/>
      <c r="Q36" s="1169"/>
    </row>
    <row r="37" spans="1:17" x14ac:dyDescent="0.4">
      <c r="A37" s="1169"/>
      <c r="B37" s="1169"/>
      <c r="C37" s="1169"/>
      <c r="D37" s="1169"/>
      <c r="E37" s="1169"/>
      <c r="F37" s="1169"/>
      <c r="G37" s="1169"/>
      <c r="H37" s="1169"/>
      <c r="I37" s="1169"/>
      <c r="J37" s="1169"/>
      <c r="K37" s="1169"/>
      <c r="L37" s="1169"/>
      <c r="M37" s="1169"/>
      <c r="N37" s="1169"/>
      <c r="O37" s="1169"/>
      <c r="P37" s="1169"/>
      <c r="Q37" s="1169"/>
    </row>
    <row r="38" spans="1:17" x14ac:dyDescent="0.4">
      <c r="A38" s="1169"/>
      <c r="B38" s="1169"/>
      <c r="C38" s="1169"/>
      <c r="D38" s="1169"/>
      <c r="E38" s="1169"/>
      <c r="F38" s="1169"/>
      <c r="G38" s="1169"/>
      <c r="H38" s="1169"/>
      <c r="I38" s="1169"/>
      <c r="J38" s="1169"/>
      <c r="K38" s="1169"/>
      <c r="L38" s="1169"/>
      <c r="M38" s="1169"/>
      <c r="N38" s="1169"/>
      <c r="O38" s="1169"/>
      <c r="P38" s="1169"/>
      <c r="Q38" s="1169"/>
    </row>
    <row r="39" spans="1:17" x14ac:dyDescent="0.4">
      <c r="A39" s="1169"/>
      <c r="B39" s="1169"/>
      <c r="C39" s="1169"/>
      <c r="D39" s="1169"/>
      <c r="E39" s="1169"/>
      <c r="F39" s="1169"/>
      <c r="G39" s="1169"/>
      <c r="H39" s="1169"/>
      <c r="I39" s="1169"/>
      <c r="J39" s="1169"/>
      <c r="K39" s="1169"/>
      <c r="L39" s="1169"/>
      <c r="M39" s="1169"/>
      <c r="N39" s="1169"/>
      <c r="O39" s="1169"/>
      <c r="P39" s="1169"/>
      <c r="Q39" s="1169"/>
    </row>
    <row r="40" spans="1:17" x14ac:dyDescent="0.4">
      <c r="A40" s="1169"/>
      <c r="B40" s="1169"/>
      <c r="C40" s="1169"/>
      <c r="D40" s="1169"/>
      <c r="E40" s="1169"/>
      <c r="F40" s="1169"/>
      <c r="G40" s="1169"/>
      <c r="H40" s="1169"/>
      <c r="I40" s="1169"/>
      <c r="J40" s="1169"/>
      <c r="K40" s="1169"/>
      <c r="L40" s="1169"/>
      <c r="M40" s="1169"/>
      <c r="N40" s="1169"/>
      <c r="O40" s="1169"/>
      <c r="P40" s="1169"/>
      <c r="Q40" s="1169"/>
    </row>
    <row r="41" spans="1:17" x14ac:dyDescent="0.4">
      <c r="A41" s="1169"/>
      <c r="B41" s="1169"/>
      <c r="C41" s="1169"/>
      <c r="D41" s="1169"/>
      <c r="E41" s="1169"/>
      <c r="F41" s="1169"/>
      <c r="G41" s="1169"/>
      <c r="H41" s="1169"/>
      <c r="I41" s="1169"/>
      <c r="J41" s="1169"/>
      <c r="K41" s="1169"/>
      <c r="L41" s="1169"/>
      <c r="M41" s="1169"/>
      <c r="N41" s="1169"/>
      <c r="O41" s="1169"/>
      <c r="P41" s="1169"/>
      <c r="Q41" s="1169"/>
    </row>
    <row r="42" spans="1:17" x14ac:dyDescent="0.4">
      <c r="A42" s="1169"/>
      <c r="B42" s="1169"/>
      <c r="C42" s="1169"/>
      <c r="D42" s="1169"/>
      <c r="E42" s="1169"/>
      <c r="F42" s="1169"/>
      <c r="G42" s="1169"/>
      <c r="H42" s="1169"/>
      <c r="I42" s="1169"/>
      <c r="J42" s="1169"/>
      <c r="K42" s="1169"/>
      <c r="L42" s="1169"/>
      <c r="M42" s="1169"/>
      <c r="N42" s="1169"/>
      <c r="O42" s="1169"/>
      <c r="P42" s="1169"/>
      <c r="Q42" s="1169"/>
    </row>
    <row r="43" spans="1:17" x14ac:dyDescent="0.4">
      <c r="A43" s="1169"/>
      <c r="B43" s="1169"/>
      <c r="C43" s="1169"/>
      <c r="D43" s="1169"/>
      <c r="E43" s="1169"/>
      <c r="F43" s="1169"/>
      <c r="G43" s="1169"/>
      <c r="H43" s="1169"/>
      <c r="I43" s="1169"/>
      <c r="J43" s="1169"/>
      <c r="K43" s="1169"/>
      <c r="L43" s="1169"/>
      <c r="M43" s="1169"/>
      <c r="N43" s="1169"/>
      <c r="O43" s="1169"/>
      <c r="P43" s="1169"/>
      <c r="Q43" s="1169"/>
    </row>
    <row r="44" spans="1:17" x14ac:dyDescent="0.4">
      <c r="A44" s="1169"/>
      <c r="B44" s="1169"/>
      <c r="C44" s="1169"/>
      <c r="D44" s="1169"/>
      <c r="E44" s="1169"/>
      <c r="F44" s="1169"/>
      <c r="G44" s="1169"/>
      <c r="H44" s="1169"/>
      <c r="I44" s="1169"/>
      <c r="J44" s="1169"/>
      <c r="K44" s="1169"/>
      <c r="L44" s="1169"/>
      <c r="M44" s="1169"/>
      <c r="N44" s="1169"/>
      <c r="O44" s="1169"/>
      <c r="P44" s="1169"/>
      <c r="Q44" s="1169"/>
    </row>
    <row r="45" spans="1:17" x14ac:dyDescent="0.4">
      <c r="A45" s="1169"/>
      <c r="B45" s="1169"/>
      <c r="C45" s="1169"/>
      <c r="D45" s="1169"/>
      <c r="E45" s="1169"/>
      <c r="F45" s="1169"/>
      <c r="G45" s="1169"/>
      <c r="H45" s="1169"/>
      <c r="I45" s="1169"/>
      <c r="J45" s="1169"/>
      <c r="K45" s="1169"/>
      <c r="L45" s="1169"/>
      <c r="M45" s="1169"/>
      <c r="N45" s="1169"/>
      <c r="O45" s="1169"/>
      <c r="P45" s="1169"/>
      <c r="Q45" s="1169"/>
    </row>
    <row r="46" spans="1:17" x14ac:dyDescent="0.4">
      <c r="A46" s="1169"/>
      <c r="B46" s="1169"/>
      <c r="C46" s="1169"/>
      <c r="D46" s="1169"/>
      <c r="E46" s="1169"/>
      <c r="F46" s="1169"/>
      <c r="G46" s="1169"/>
      <c r="H46" s="1169"/>
      <c r="I46" s="1169"/>
      <c r="J46" s="1169"/>
      <c r="K46" s="1169"/>
      <c r="L46" s="1169"/>
      <c r="M46" s="1169"/>
      <c r="N46" s="1169"/>
      <c r="O46" s="1169"/>
      <c r="P46" s="1169"/>
      <c r="Q46" s="1169"/>
    </row>
    <row r="47" spans="1:17" x14ac:dyDescent="0.4">
      <c r="A47" s="1169"/>
      <c r="B47" s="1169"/>
      <c r="C47" s="1169"/>
      <c r="D47" s="1169"/>
      <c r="E47" s="1169"/>
      <c r="F47" s="1169"/>
      <c r="G47" s="1169"/>
      <c r="H47" s="1169"/>
      <c r="I47" s="1169"/>
      <c r="J47" s="1169"/>
      <c r="K47" s="1169"/>
      <c r="L47" s="1169"/>
      <c r="M47" s="1169"/>
      <c r="N47" s="1169"/>
      <c r="O47" s="1169"/>
      <c r="P47" s="1169"/>
      <c r="Q47" s="1169"/>
    </row>
    <row r="48" spans="1:17" x14ac:dyDescent="0.4">
      <c r="A48" s="1169"/>
      <c r="B48" s="1169"/>
      <c r="C48" s="1169"/>
      <c r="D48" s="1169"/>
      <c r="E48" s="1169"/>
      <c r="F48" s="1169"/>
      <c r="G48" s="1169"/>
      <c r="H48" s="1169"/>
      <c r="I48" s="1169"/>
      <c r="J48" s="1169"/>
      <c r="K48" s="1169"/>
      <c r="L48" s="1169"/>
      <c r="M48" s="1169"/>
      <c r="N48" s="1169"/>
      <c r="O48" s="1169"/>
      <c r="P48" s="1169"/>
      <c r="Q48" s="1169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08"/>
  <sheetViews>
    <sheetView showGridLines="0" zoomScale="70" zoomScaleNormal="70" workbookViewId="0">
      <selection activeCell="W26" sqref="A8:W26"/>
    </sheetView>
  </sheetViews>
  <sheetFormatPr defaultColWidth="9" defaultRowHeight="15.6" x14ac:dyDescent="0.4"/>
  <cols>
    <col min="1" max="1" width="2.09765625" style="6" customWidth="1"/>
    <col min="2" max="4" width="5.5" style="85" customWidth="1"/>
    <col min="5" max="15" width="5.19921875" style="85" customWidth="1"/>
    <col min="16" max="18" width="8.5" style="6" customWidth="1"/>
    <col min="19" max="28" width="9" style="6"/>
    <col min="29" max="31" width="5.19921875" style="89" customWidth="1"/>
    <col min="32" max="32" width="19" style="89" customWidth="1"/>
    <col min="33" max="33" width="9" style="6"/>
    <col min="34" max="36" width="5.19921875" style="89" customWidth="1"/>
    <col min="37" max="37" width="19" style="89" customWidth="1"/>
    <col min="38" max="16384" width="9" style="6"/>
  </cols>
  <sheetData>
    <row r="2" spans="2:38" ht="16.2" thickBot="1" x14ac:dyDescent="0.45">
      <c r="B2" s="86" t="s">
        <v>244</v>
      </c>
      <c r="C2" s="86" t="s">
        <v>282</v>
      </c>
      <c r="D2" s="86" t="s">
        <v>283</v>
      </c>
      <c r="E2" s="86" t="s">
        <v>252</v>
      </c>
      <c r="F2" s="86" t="s">
        <v>253</v>
      </c>
      <c r="G2" s="86" t="s">
        <v>254</v>
      </c>
      <c r="H2" s="588"/>
      <c r="I2" s="588"/>
      <c r="J2" s="588"/>
      <c r="K2" s="588"/>
      <c r="L2" s="588"/>
      <c r="M2" s="588"/>
      <c r="N2" s="588"/>
      <c r="O2" s="588"/>
      <c r="P2" s="579" t="s">
        <v>266</v>
      </c>
      <c r="Q2" s="579" t="s">
        <v>268</v>
      </c>
      <c r="R2" s="579" t="s">
        <v>267</v>
      </c>
    </row>
    <row r="3" spans="2:38" x14ac:dyDescent="0.4">
      <c r="B3" s="438" t="s">
        <v>255</v>
      </c>
      <c r="C3" s="438">
        <v>1</v>
      </c>
      <c r="D3" s="438">
        <v>4.5</v>
      </c>
      <c r="E3" s="442">
        <v>24.705882352941178</v>
      </c>
      <c r="F3" s="442">
        <v>14.499999999999998</v>
      </c>
      <c r="G3" s="442">
        <v>45.9</v>
      </c>
      <c r="H3" s="442"/>
      <c r="I3" s="442"/>
      <c r="J3" s="442"/>
      <c r="K3" s="442"/>
      <c r="L3" s="442"/>
      <c r="M3" s="442"/>
      <c r="N3" s="442"/>
      <c r="O3" s="442"/>
      <c r="P3" s="92" t="str">
        <f>IF(AND((E3&gt;26),(E3&lt;=(206))),"Warm","Cool")</f>
        <v>Cool</v>
      </c>
      <c r="Q3" s="92" t="str">
        <f t="shared" ref="Q3:Q66" si="0">IF(P3="Cool",IF((G3-F3)&gt;47.15,"여름","겨울"),IF((G3-F3)&gt;43.15,"봄","가을"))</f>
        <v>겨울</v>
      </c>
      <c r="R3" s="92" t="str">
        <f t="shared" ref="R3:R66" si="1">IF(IF(P3="Cool",IF((G3-F3)&gt;47.15,"여름","겨울"),IF((G3-F3)&gt;43.15,"봄","가을"))="봄",IF(F3&gt;32.28,"Bright","Light"),IF(IF(P3="Cool",IF((G3-F3)&gt;47.15,"여름","겨울"),IF((G3-F3)&gt;43.15,"봄","가을"))="가을",IF(F3&gt;32.28,"Deep","Mute"),IF(IF(P3="Cool",IF((G3-F3)&gt;47.15,"여름","겨울"),IF((G3-F3)&gt;43.15,"봄","가을"))="여름",IF((G3-F3)&gt;73.58,"Light","Mute"),IF((G3-F3)&gt;23.58,"Bright","Deep"))))</f>
        <v>Bright</v>
      </c>
      <c r="S3" s="6" t="str">
        <f>IF(AND(P3="Warm",Q3="봄",F3&gt;32.47),"Bright",IF(AND(P3="Warm",Q3="봄",F3&lt;=32.47),"Light",IF(AND(P3="Warm",Q3="가을",F3&gt;32.47)," Deep",IF(AND(P3="Warm",Q3="가을",F3&gt;32.47),"Mute",IF(AND(P3="Warm",Q3="여름",(G3-F3)&gt;73.58),"Light",IF(AND(P3="Warm",Q3="여름",(G3-F3)&lt;=73.58),"Mute",IF(AND(P3="Warm",Q3="겨울",(G3-F3)&gt;23.58),"Bright","Deep")))))))</f>
        <v>Deep</v>
      </c>
      <c r="T3" s="622">
        <f>G3-F3</f>
        <v>31.4</v>
      </c>
      <c r="V3" s="589" t="s">
        <v>316</v>
      </c>
      <c r="W3" s="590" t="s">
        <v>317</v>
      </c>
      <c r="X3" s="590" t="s">
        <v>318</v>
      </c>
      <c r="Y3" s="590" t="s">
        <v>17</v>
      </c>
      <c r="Z3" s="590" t="s">
        <v>265</v>
      </c>
      <c r="AA3" s="591" t="s">
        <v>321</v>
      </c>
    </row>
    <row r="4" spans="2:38" x14ac:dyDescent="0.4">
      <c r="B4" s="438" t="s">
        <v>255</v>
      </c>
      <c r="C4" s="438">
        <v>1.5</v>
      </c>
      <c r="D4" s="438">
        <v>4.5</v>
      </c>
      <c r="E4" s="444">
        <v>24</v>
      </c>
      <c r="F4" s="444">
        <v>20.7</v>
      </c>
      <c r="G4" s="444">
        <v>47.5</v>
      </c>
      <c r="H4" s="444"/>
      <c r="I4" s="444"/>
      <c r="J4" s="444"/>
      <c r="K4" s="444"/>
      <c r="L4" s="444"/>
      <c r="M4" s="444"/>
      <c r="N4" s="444"/>
      <c r="O4" s="444"/>
      <c r="P4" s="92" t="str">
        <f t="shared" ref="P4:P67" si="2">IF(AND((E4&gt;26),(E4&lt;=(206))),"Warm","Cool")</f>
        <v>Cool</v>
      </c>
      <c r="Q4" s="92" t="str">
        <f t="shared" si="0"/>
        <v>겨울</v>
      </c>
      <c r="R4" s="92" t="str">
        <f t="shared" si="1"/>
        <v>Bright</v>
      </c>
      <c r="S4" s="6" t="str">
        <f t="shared" ref="S4:S67" si="3">IF(AND(P4="Warm",Q4="봄",F4&gt;32.47),"Bright",IF(AND(P4="Warm",Q4="봄",F4&lt;=32.47),"Light",IF(AND(P4="Warm",Q4="가을",F4&gt;32.47)," Deep",IF(AND(P4="Warm",Q4="가을",F4&gt;32.47),"Mute",IF(AND(P4="Warm",Q4="여름",(G4-F4)&gt;73.58),"Light",IF(AND(P4="Warm",Q4="여름",(G4-F4)&lt;=73.58),"Mute",IF(AND(P4="Warm",Q4="겨울",(G4-F4)&gt;23.58),"Bright","Deep")))))))</f>
        <v>Deep</v>
      </c>
      <c r="T4" s="622">
        <f t="shared" ref="T4:T67" si="4">G4-F4</f>
        <v>26.8</v>
      </c>
      <c r="V4" s="1220" t="s">
        <v>272</v>
      </c>
      <c r="W4" s="1223" t="s">
        <v>288</v>
      </c>
      <c r="X4" s="92" t="s">
        <v>294</v>
      </c>
      <c r="Y4" s="1223" t="s">
        <v>306</v>
      </c>
      <c r="Z4" s="1223" t="s">
        <v>308</v>
      </c>
      <c r="AA4" s="592" t="s">
        <v>310</v>
      </c>
      <c r="AC4" s="92" t="s">
        <v>252</v>
      </c>
      <c r="AD4" s="92" t="s">
        <v>253</v>
      </c>
      <c r="AE4" s="92" t="s">
        <v>254</v>
      </c>
      <c r="AF4" s="93">
        <v>26</v>
      </c>
      <c r="AH4" s="92" t="s">
        <v>252</v>
      </c>
      <c r="AI4" s="92" t="s">
        <v>253</v>
      </c>
      <c r="AJ4" s="92" t="s">
        <v>254</v>
      </c>
      <c r="AK4" s="93">
        <v>24</v>
      </c>
    </row>
    <row r="5" spans="2:38" x14ac:dyDescent="0.4">
      <c r="B5" s="438" t="s">
        <v>255</v>
      </c>
      <c r="C5" s="438">
        <v>1</v>
      </c>
      <c r="D5" s="438">
        <v>5</v>
      </c>
      <c r="E5" s="451">
        <v>24.705882352941178</v>
      </c>
      <c r="F5" s="451">
        <v>13.100000000000001</v>
      </c>
      <c r="G5" s="451">
        <v>51</v>
      </c>
      <c r="H5" s="451"/>
      <c r="I5" s="451"/>
      <c r="J5" s="451"/>
      <c r="K5" s="451"/>
      <c r="L5" s="451"/>
      <c r="M5" s="451"/>
      <c r="N5" s="451"/>
      <c r="O5" s="451"/>
      <c r="P5" s="92" t="str">
        <f t="shared" si="2"/>
        <v>Cool</v>
      </c>
      <c r="Q5" s="92" t="str">
        <f t="shared" si="0"/>
        <v>겨울</v>
      </c>
      <c r="R5" s="92" t="str">
        <f t="shared" si="1"/>
        <v>Bright</v>
      </c>
      <c r="S5" s="6" t="str">
        <f t="shared" si="3"/>
        <v>Deep</v>
      </c>
      <c r="T5" s="622">
        <f t="shared" si="4"/>
        <v>37.9</v>
      </c>
      <c r="V5" s="1221"/>
      <c r="W5" s="1224"/>
      <c r="X5" s="92" t="s">
        <v>295</v>
      </c>
      <c r="Y5" s="1225"/>
      <c r="Z5" s="1224"/>
      <c r="AA5" s="592" t="s">
        <v>311</v>
      </c>
      <c r="AC5" s="100">
        <v>23.076923076923077</v>
      </c>
      <c r="AD5" s="100">
        <v>23.9</v>
      </c>
      <c r="AE5" s="100">
        <v>42.699999999999996</v>
      </c>
      <c r="AF5" s="100" t="str">
        <f>IF(AND((AC5&gt;AF$4),(AC5&lt;=(AF$4+180))),"Warm","Cool")&amp;" "&amp;IF(IF(AND((AC5&gt;AF$4),(AC5&lt;=(AF$4+180))),"Warm","Cool")="Cool",IF((AE5-AD5)&gt;47.15,"여름","겨울"),IF((AE5-AD5)&gt;43.15,"봄","가을"))&amp;" "&amp;IF(IF(AND((AC5&gt;AF$4),(AC5&lt;=(AF$4+180))),"Warm","Cool")="Cool",IF(IF(IF(AND((AC5&gt;AF$4),(AC5&lt;=(AF$4+180))),"Warm","Cool")="Cool",IF((AE5-AD5)&gt;47.15,"여름","겨울"),IF((AE5-AD5)&gt;43.15,"봄","가을"))="여름",IF((AE5-AD5)&gt;60.8,"Light","Mute"),IF((AE5-AD5)&gt;23.58,"Bright","Deep")),IF(IF(IF(AND((AC5&gt;26),(AC5&lt;=(206))),"Warm","Cool")="Cool",IF((AE5-AD5)&gt;47.15,"여름","겨울"),IF((AE5-AD5)&gt;43.15,"봄","가을"))="봄",IF(AD5&gt;32.47,"Bright","Light"),IF(AD5&gt;32.47,"Deep","Mute")))</f>
        <v>Cool 겨울 Deep</v>
      </c>
      <c r="AH5" s="141">
        <v>24</v>
      </c>
      <c r="AI5" s="141">
        <v>20.7</v>
      </c>
      <c r="AJ5" s="141">
        <v>47.5</v>
      </c>
      <c r="AK5" s="141" t="str">
        <f t="shared" ref="AK5:AK68" si="5">IF(AND((AH5&gt;AK$4),(AH5&lt;=(AK$4+180))),"Warm","Cool")&amp;" "&amp;IF(IF(AND((AH5&gt;AK$4),(AH5&lt;=(AK$4+180))),"Warm","Cool")="Cool",IF((AJ5-AI5)&gt;47.15,"여름","겨울"),IF((AJ5-AI5)&gt;43.15,"봄","가을"))&amp;" "&amp;IF(IF(AND((AH5&gt;AK$4),(AH5&lt;=(AK$4+180))),"Warm","Cool")="Cool",IF(IF(IF(AND((AH5&gt;AK$4),(AH5&lt;=(AK$4+180))),"Warm","Cool")="Cool",IF((AJ5-AI5)&gt;47.15,"여름","겨울"),IF((AJ5-AI5)&gt;43.15,"봄","가을"))="여름",IF((AJ5-AI5)&gt;60.8,"Light","Mute"),IF((AJ5-AI5)&gt;23.58,"Bright","Deep")),IF(IF(IF(AND((AH5&gt;26),(AH5&lt;=(206))),"Warm","Cool")="Cool",IF((AJ5-AI5)&gt;47.15,"여름","겨울"),IF((AJ5-AI5)&gt;43.15,"봄","가을"))="봄",IF(AI5&gt;32.47,"Bright","Light"),IF(AI5&gt;32.47,"Deep","Mute")))</f>
        <v>Cool 겨울 Bright</v>
      </c>
      <c r="AL5" s="6" t="s">
        <v>369</v>
      </c>
    </row>
    <row r="6" spans="2:38" x14ac:dyDescent="0.4">
      <c r="B6" s="438" t="s">
        <v>255</v>
      </c>
      <c r="C6" s="438">
        <v>4.5</v>
      </c>
      <c r="D6" s="438">
        <v>1</v>
      </c>
      <c r="E6" s="451">
        <v>24.705882352941178</v>
      </c>
      <c r="F6" s="451">
        <v>13.100000000000001</v>
      </c>
      <c r="G6" s="451">
        <v>51</v>
      </c>
      <c r="H6" s="451"/>
      <c r="I6" s="451"/>
      <c r="J6" s="451"/>
      <c r="K6" s="451"/>
      <c r="L6" s="451"/>
      <c r="M6" s="451"/>
      <c r="N6" s="451"/>
      <c r="O6" s="451"/>
      <c r="P6" s="92" t="str">
        <f t="shared" si="2"/>
        <v>Cool</v>
      </c>
      <c r="Q6" s="92" t="str">
        <f t="shared" si="0"/>
        <v>겨울</v>
      </c>
      <c r="R6" s="92" t="str">
        <f t="shared" si="1"/>
        <v>Bright</v>
      </c>
      <c r="S6" s="6" t="str">
        <f t="shared" si="3"/>
        <v>Deep</v>
      </c>
      <c r="T6" s="622">
        <f t="shared" si="4"/>
        <v>37.9</v>
      </c>
      <c r="V6" s="1221"/>
      <c r="W6" s="1223" t="s">
        <v>287</v>
      </c>
      <c r="X6" s="92" t="s">
        <v>296</v>
      </c>
      <c r="Y6" s="1225"/>
      <c r="Z6" s="1223" t="s">
        <v>323</v>
      </c>
      <c r="AA6" s="592" t="s">
        <v>310</v>
      </c>
      <c r="AC6" s="100">
        <v>23.076923076923077</v>
      </c>
      <c r="AD6" s="100">
        <v>23.9</v>
      </c>
      <c r="AE6" s="100">
        <v>42.699999999999996</v>
      </c>
      <c r="AF6" s="100" t="str">
        <f t="shared" ref="AF6:AF69" si="6">IF(AND((AC6&gt;AF$4),(AC6&lt;=(AF$4+180))),"Warm","Cool")&amp;" "&amp;IF(IF(AND((AC6&gt;AF$4),(AC6&lt;=(AF$4+180))),"Warm","Cool")="Cool",IF((AE6-AD6)&gt;47.15,"여름","겨울"),IF((AE6-AD6)&gt;43.15,"봄","가을"))&amp;" "&amp;IF(IF(AND((AC6&gt;AF$4),(AC6&lt;=(AF$4+180))),"Warm","Cool")="Cool",IF(IF(IF(AND((AC6&gt;AF$4),(AC6&lt;=(AF$4+180))),"Warm","Cool")="Cool",IF((AE6-AD6)&gt;47.15,"여름","겨울"),IF((AE6-AD6)&gt;43.15,"봄","가을"))="여름",IF((AE6-AD6)&gt;60.8,"Light","Mute"),IF((AE6-AD6)&gt;23.58,"Bright","Deep")),IF(IF(IF(AND((AC6&gt;26),(AC6&lt;=(206))),"Warm","Cool")="Cool",IF((AE6-AD6)&gt;47.15,"여름","겨울"),IF((AE6-AD6)&gt;43.15,"봄","가을"))="봄",IF(AD6&gt;32.47,"Bright","Light"),IF(AD6&gt;32.47,"Deep","Mute")))</f>
        <v>Cool 겨울 Deep</v>
      </c>
      <c r="AH6" s="157">
        <v>24</v>
      </c>
      <c r="AI6" s="157">
        <v>18.7</v>
      </c>
      <c r="AJ6" s="157">
        <v>52.5</v>
      </c>
      <c r="AK6" s="157" t="str">
        <f t="shared" si="5"/>
        <v>Cool 겨울 Bright</v>
      </c>
      <c r="AL6" s="6" t="s">
        <v>369</v>
      </c>
    </row>
    <row r="7" spans="2:38" x14ac:dyDescent="0.4">
      <c r="B7" s="438" t="s">
        <v>255</v>
      </c>
      <c r="C7" s="438">
        <v>1.5</v>
      </c>
      <c r="D7" s="438">
        <v>5</v>
      </c>
      <c r="E7" s="454">
        <v>24</v>
      </c>
      <c r="F7" s="454">
        <v>18.7</v>
      </c>
      <c r="G7" s="454">
        <v>52.5</v>
      </c>
      <c r="H7" s="454"/>
      <c r="I7" s="454"/>
      <c r="J7" s="454"/>
      <c r="K7" s="454"/>
      <c r="L7" s="454"/>
      <c r="M7" s="454"/>
      <c r="N7" s="454"/>
      <c r="O7" s="454"/>
      <c r="P7" s="92" t="str">
        <f t="shared" si="2"/>
        <v>Cool</v>
      </c>
      <c r="Q7" s="92" t="str">
        <f t="shared" si="0"/>
        <v>겨울</v>
      </c>
      <c r="R7" s="92" t="str">
        <f t="shared" si="1"/>
        <v>Bright</v>
      </c>
      <c r="S7" s="6" t="str">
        <f t="shared" si="3"/>
        <v>Deep</v>
      </c>
      <c r="T7" s="622">
        <f t="shared" si="4"/>
        <v>33.799999999999997</v>
      </c>
      <c r="V7" s="1222"/>
      <c r="W7" s="1224"/>
      <c r="X7" s="92" t="s">
        <v>297</v>
      </c>
      <c r="Y7" s="1224"/>
      <c r="Z7" s="1224"/>
      <c r="AA7" s="592" t="s">
        <v>311</v>
      </c>
      <c r="AC7" s="109">
        <v>22.941176470588236</v>
      </c>
      <c r="AD7" s="109">
        <v>30.099999999999998</v>
      </c>
      <c r="AE7" s="109">
        <v>44.3</v>
      </c>
      <c r="AF7" s="109" t="str">
        <f t="shared" si="6"/>
        <v>Cool 겨울 Deep</v>
      </c>
      <c r="AH7" s="157">
        <v>24</v>
      </c>
      <c r="AI7" s="157">
        <v>18.7</v>
      </c>
      <c r="AJ7" s="157">
        <v>52.5</v>
      </c>
      <c r="AK7" s="157" t="str">
        <f t="shared" si="5"/>
        <v>Cool 겨울 Bright</v>
      </c>
      <c r="AL7" s="6" t="s">
        <v>369</v>
      </c>
    </row>
    <row r="8" spans="2:38" x14ac:dyDescent="0.4">
      <c r="B8" s="438" t="s">
        <v>255</v>
      </c>
      <c r="C8" s="438">
        <v>4.5</v>
      </c>
      <c r="D8" s="438">
        <v>1.5</v>
      </c>
      <c r="E8" s="454">
        <v>24</v>
      </c>
      <c r="F8" s="454">
        <v>18.7</v>
      </c>
      <c r="G8" s="454">
        <v>52.5</v>
      </c>
      <c r="H8" s="454"/>
      <c r="I8" s="454"/>
      <c r="J8" s="454"/>
      <c r="K8" s="454"/>
      <c r="L8" s="454"/>
      <c r="M8" s="454"/>
      <c r="N8" s="454"/>
      <c r="O8" s="454"/>
      <c r="P8" s="92" t="str">
        <f t="shared" si="2"/>
        <v>Cool</v>
      </c>
      <c r="Q8" s="92" t="str">
        <f t="shared" si="0"/>
        <v>겨울</v>
      </c>
      <c r="R8" s="92" t="str">
        <f t="shared" si="1"/>
        <v>Bright</v>
      </c>
      <c r="S8" s="6" t="str">
        <f t="shared" si="3"/>
        <v>Deep</v>
      </c>
      <c r="T8" s="622">
        <f t="shared" si="4"/>
        <v>33.799999999999997</v>
      </c>
      <c r="V8" s="1220" t="s">
        <v>262</v>
      </c>
      <c r="W8" s="1223" t="s">
        <v>289</v>
      </c>
      <c r="X8" s="92" t="s">
        <v>295</v>
      </c>
      <c r="Y8" s="1231" t="s">
        <v>322</v>
      </c>
      <c r="Z8" s="1223" t="s">
        <v>309</v>
      </c>
      <c r="AA8" s="592" t="s">
        <v>312</v>
      </c>
      <c r="AC8" s="109">
        <v>22.941176470588236</v>
      </c>
      <c r="AD8" s="109">
        <v>30.099999999999998</v>
      </c>
      <c r="AE8" s="109">
        <v>44.3</v>
      </c>
      <c r="AF8" s="109" t="str">
        <f t="shared" si="6"/>
        <v>Cool 겨울 Deep</v>
      </c>
      <c r="AH8" s="111">
        <v>21.176470588235293</v>
      </c>
      <c r="AI8" s="111">
        <v>11.899999999999999</v>
      </c>
      <c r="AJ8" s="111">
        <v>56.100000000000009</v>
      </c>
      <c r="AK8" s="111" t="str">
        <f t="shared" si="5"/>
        <v>Cool 겨울 Bright</v>
      </c>
      <c r="AL8" s="6" t="s">
        <v>369</v>
      </c>
    </row>
    <row r="9" spans="2:38" x14ac:dyDescent="0.4">
      <c r="B9" s="438" t="s">
        <v>255</v>
      </c>
      <c r="C9" s="438">
        <v>2</v>
      </c>
      <c r="D9" s="438">
        <v>5</v>
      </c>
      <c r="E9" s="460">
        <v>24.705882352941178</v>
      </c>
      <c r="F9" s="460">
        <v>24.6</v>
      </c>
      <c r="G9" s="460">
        <v>54.1</v>
      </c>
      <c r="H9" s="460"/>
      <c r="I9" s="460"/>
      <c r="J9" s="460"/>
      <c r="K9" s="460"/>
      <c r="L9" s="460"/>
      <c r="M9" s="460"/>
      <c r="N9" s="460"/>
      <c r="O9" s="460"/>
      <c r="P9" s="92" t="str">
        <f t="shared" si="2"/>
        <v>Cool</v>
      </c>
      <c r="Q9" s="92" t="str">
        <f t="shared" si="0"/>
        <v>겨울</v>
      </c>
      <c r="R9" s="92" t="str">
        <f t="shared" si="1"/>
        <v>Bright</v>
      </c>
      <c r="S9" s="6" t="str">
        <f t="shared" si="3"/>
        <v>Deep</v>
      </c>
      <c r="T9" s="622">
        <f t="shared" si="4"/>
        <v>29.5</v>
      </c>
      <c r="V9" s="1221"/>
      <c r="W9" s="1224"/>
      <c r="X9" s="92" t="s">
        <v>297</v>
      </c>
      <c r="Y9" s="1225"/>
      <c r="Z9" s="1224"/>
      <c r="AA9" s="592" t="s">
        <v>313</v>
      </c>
      <c r="AC9" s="117">
        <v>24.285714285714285</v>
      </c>
      <c r="AD9" s="117">
        <v>36.199999999999996</v>
      </c>
      <c r="AE9" s="117">
        <v>45.5</v>
      </c>
      <c r="AF9" s="117" t="str">
        <f t="shared" si="6"/>
        <v>Cool 겨울 Deep</v>
      </c>
      <c r="AH9" s="111">
        <v>21.176470588235293</v>
      </c>
      <c r="AI9" s="111">
        <v>11.899999999999999</v>
      </c>
      <c r="AJ9" s="111">
        <v>56.100000000000009</v>
      </c>
      <c r="AK9" s="111" t="str">
        <f t="shared" si="5"/>
        <v>Cool 겨울 Bright</v>
      </c>
      <c r="AL9" s="6" t="s">
        <v>369</v>
      </c>
    </row>
    <row r="10" spans="2:38" x14ac:dyDescent="0.4">
      <c r="B10" s="438" t="s">
        <v>255</v>
      </c>
      <c r="C10" s="438">
        <v>4.5</v>
      </c>
      <c r="D10" s="438">
        <v>2</v>
      </c>
      <c r="E10" s="460">
        <v>24.705882352941178</v>
      </c>
      <c r="F10" s="460">
        <v>24.6</v>
      </c>
      <c r="G10" s="460">
        <v>54.1</v>
      </c>
      <c r="H10" s="460"/>
      <c r="I10" s="460"/>
      <c r="J10" s="460"/>
      <c r="K10" s="460"/>
      <c r="L10" s="460"/>
      <c r="M10" s="460"/>
      <c r="N10" s="460"/>
      <c r="O10" s="460"/>
      <c r="P10" s="92" t="str">
        <f t="shared" si="2"/>
        <v>Cool</v>
      </c>
      <c r="Q10" s="92" t="str">
        <f t="shared" si="0"/>
        <v>겨울</v>
      </c>
      <c r="R10" s="92" t="str">
        <f t="shared" si="1"/>
        <v>Bright</v>
      </c>
      <c r="S10" s="6" t="str">
        <f t="shared" si="3"/>
        <v>Deep</v>
      </c>
      <c r="T10" s="622">
        <f t="shared" si="4"/>
        <v>29.5</v>
      </c>
      <c r="V10" s="1221"/>
      <c r="W10" s="1223" t="s">
        <v>291</v>
      </c>
      <c r="X10" s="92" t="s">
        <v>294</v>
      </c>
      <c r="Y10" s="1225"/>
      <c r="Z10" s="1223" t="s">
        <v>324</v>
      </c>
      <c r="AA10" s="592" t="s">
        <v>314</v>
      </c>
      <c r="AC10" s="117">
        <v>24.285714285714285</v>
      </c>
      <c r="AD10" s="117">
        <v>36.199999999999996</v>
      </c>
      <c r="AE10" s="117">
        <v>45.5</v>
      </c>
      <c r="AF10" s="117" t="str">
        <f t="shared" si="6"/>
        <v>Cool 겨울 Deep</v>
      </c>
      <c r="AH10" s="158">
        <v>23.076923076923077</v>
      </c>
      <c r="AI10" s="158">
        <v>16.3</v>
      </c>
      <c r="AJ10" s="158">
        <v>62.7</v>
      </c>
      <c r="AK10" s="158" t="str">
        <f t="shared" si="5"/>
        <v>Cool 겨울 Bright</v>
      </c>
      <c r="AL10" s="6" t="s">
        <v>369</v>
      </c>
    </row>
    <row r="11" spans="2:38" ht="16.2" thickBot="1" x14ac:dyDescent="0.45">
      <c r="B11" s="438" t="s">
        <v>255</v>
      </c>
      <c r="C11" s="438">
        <v>2.5</v>
      </c>
      <c r="D11" s="438">
        <v>5</v>
      </c>
      <c r="E11" s="462">
        <v>24.878048780487806</v>
      </c>
      <c r="F11" s="462">
        <v>29.099999999999998</v>
      </c>
      <c r="G11" s="462">
        <v>55.300000000000004</v>
      </c>
      <c r="H11" s="462"/>
      <c r="I11" s="462"/>
      <c r="J11" s="462"/>
      <c r="K11" s="462"/>
      <c r="L11" s="462"/>
      <c r="M11" s="462"/>
      <c r="N11" s="462"/>
      <c r="O11" s="462"/>
      <c r="P11" s="92" t="str">
        <f t="shared" si="2"/>
        <v>Cool</v>
      </c>
      <c r="Q11" s="92" t="str">
        <f t="shared" si="0"/>
        <v>겨울</v>
      </c>
      <c r="R11" s="92" t="str">
        <f t="shared" si="1"/>
        <v>Bright</v>
      </c>
      <c r="S11" s="6" t="str">
        <f t="shared" si="3"/>
        <v>Deep</v>
      </c>
      <c r="T11" s="622">
        <f t="shared" si="4"/>
        <v>26.200000000000006</v>
      </c>
      <c r="V11" s="1229"/>
      <c r="W11" s="1230"/>
      <c r="X11" s="593" t="s">
        <v>296</v>
      </c>
      <c r="Y11" s="1230"/>
      <c r="Z11" s="1230"/>
      <c r="AA11" s="594" t="s">
        <v>315</v>
      </c>
      <c r="AC11" s="102">
        <v>24.705882352941178</v>
      </c>
      <c r="AD11" s="102">
        <v>14.499999999999998</v>
      </c>
      <c r="AE11" s="102">
        <v>45.9</v>
      </c>
      <c r="AF11" s="102" t="str">
        <f t="shared" si="6"/>
        <v>Cool 겨울 Bright</v>
      </c>
      <c r="AH11" s="158">
        <v>23.076923076923077</v>
      </c>
      <c r="AI11" s="158">
        <v>16.3</v>
      </c>
      <c r="AJ11" s="158">
        <v>62.7</v>
      </c>
      <c r="AK11" s="158" t="str">
        <f t="shared" si="5"/>
        <v>Cool 겨울 Bright</v>
      </c>
      <c r="AL11" s="6" t="s">
        <v>369</v>
      </c>
    </row>
    <row r="12" spans="2:38" x14ac:dyDescent="0.4">
      <c r="B12" s="438" t="s">
        <v>255</v>
      </c>
      <c r="C12" s="438">
        <v>4.5</v>
      </c>
      <c r="D12" s="438">
        <v>2.5</v>
      </c>
      <c r="E12" s="462">
        <v>24.878048780487806</v>
      </c>
      <c r="F12" s="462">
        <v>29.099999999999998</v>
      </c>
      <c r="G12" s="462">
        <v>55.300000000000004</v>
      </c>
      <c r="H12" s="462"/>
      <c r="I12" s="462"/>
      <c r="J12" s="462"/>
      <c r="K12" s="462"/>
      <c r="L12" s="462"/>
      <c r="M12" s="462"/>
      <c r="N12" s="462"/>
      <c r="O12" s="462"/>
      <c r="P12" s="92" t="str">
        <f t="shared" si="2"/>
        <v>Cool</v>
      </c>
      <c r="Q12" s="92" t="str">
        <f t="shared" si="0"/>
        <v>겨울</v>
      </c>
      <c r="R12" s="92" t="str">
        <f t="shared" si="1"/>
        <v>Bright</v>
      </c>
      <c r="S12" s="6" t="str">
        <f t="shared" si="3"/>
        <v>Deep</v>
      </c>
      <c r="T12" s="622">
        <f t="shared" si="4"/>
        <v>26.200000000000006</v>
      </c>
      <c r="AC12" s="131">
        <v>24.489795918367346</v>
      </c>
      <c r="AD12" s="131">
        <v>41.199999999999996</v>
      </c>
      <c r="AE12" s="131">
        <v>46.7</v>
      </c>
      <c r="AF12" s="131" t="str">
        <f t="shared" si="6"/>
        <v>Cool 겨울 Deep</v>
      </c>
      <c r="AH12" s="214">
        <v>24</v>
      </c>
      <c r="AI12" s="214">
        <v>21.3</v>
      </c>
      <c r="AJ12" s="214">
        <v>64.3</v>
      </c>
      <c r="AK12" s="214" t="str">
        <f t="shared" si="5"/>
        <v>Cool 겨울 Bright</v>
      </c>
      <c r="AL12" s="6" t="s">
        <v>369</v>
      </c>
    </row>
    <row r="13" spans="2:38" x14ac:dyDescent="0.4">
      <c r="B13" s="438" t="s">
        <v>255</v>
      </c>
      <c r="C13" s="438">
        <v>1</v>
      </c>
      <c r="D13" s="438">
        <v>5.5</v>
      </c>
      <c r="E13" s="463">
        <v>21.176470588235293</v>
      </c>
      <c r="F13" s="463">
        <v>11.899999999999999</v>
      </c>
      <c r="G13" s="463">
        <v>56.100000000000009</v>
      </c>
      <c r="H13" s="463"/>
      <c r="I13" s="463"/>
      <c r="J13" s="463"/>
      <c r="K13" s="463"/>
      <c r="L13" s="463"/>
      <c r="M13" s="463"/>
      <c r="N13" s="463"/>
      <c r="O13" s="463"/>
      <c r="P13" s="92" t="str">
        <f t="shared" si="2"/>
        <v>Cool</v>
      </c>
      <c r="Q13" s="92" t="str">
        <f t="shared" si="0"/>
        <v>겨울</v>
      </c>
      <c r="R13" s="92" t="str">
        <f t="shared" si="1"/>
        <v>Bright</v>
      </c>
      <c r="S13" s="6" t="str">
        <f t="shared" si="3"/>
        <v>Deep</v>
      </c>
      <c r="T13" s="622">
        <f t="shared" si="4"/>
        <v>44.20000000000001</v>
      </c>
      <c r="AC13" s="131">
        <v>24.489795918367346</v>
      </c>
      <c r="AD13" s="131">
        <v>41.199999999999996</v>
      </c>
      <c r="AE13" s="131">
        <v>46.7</v>
      </c>
      <c r="AF13" s="131" t="str">
        <f t="shared" si="6"/>
        <v>Cool 겨울 Deep</v>
      </c>
      <c r="AH13" s="214">
        <v>24</v>
      </c>
      <c r="AI13" s="214">
        <v>21.3</v>
      </c>
      <c r="AJ13" s="214">
        <v>64.3</v>
      </c>
      <c r="AK13" s="214" t="str">
        <f t="shared" si="5"/>
        <v>Cool 겨울 Bright</v>
      </c>
      <c r="AL13" s="6" t="s">
        <v>369</v>
      </c>
    </row>
    <row r="14" spans="2:38" x14ac:dyDescent="0.4">
      <c r="B14" s="438" t="s">
        <v>255</v>
      </c>
      <c r="C14" s="438">
        <v>5</v>
      </c>
      <c r="D14" s="438">
        <v>1</v>
      </c>
      <c r="E14" s="463">
        <v>21.176470588235293</v>
      </c>
      <c r="F14" s="463">
        <v>11.899999999999999</v>
      </c>
      <c r="G14" s="463">
        <v>56.100000000000009</v>
      </c>
      <c r="H14" s="463"/>
      <c r="I14" s="463"/>
      <c r="J14" s="463"/>
      <c r="K14" s="463"/>
      <c r="L14" s="463"/>
      <c r="M14" s="463"/>
      <c r="N14" s="463"/>
      <c r="O14" s="463"/>
      <c r="P14" s="92" t="str">
        <f t="shared" si="2"/>
        <v>Cool</v>
      </c>
      <c r="Q14" s="92" t="str">
        <f t="shared" si="0"/>
        <v>겨울</v>
      </c>
      <c r="R14" s="92" t="str">
        <f t="shared" si="1"/>
        <v>Bright</v>
      </c>
      <c r="S14" s="6" t="str">
        <f t="shared" si="3"/>
        <v>Deep</v>
      </c>
      <c r="T14" s="622">
        <f t="shared" si="4"/>
        <v>44.20000000000001</v>
      </c>
      <c r="AC14" s="141">
        <v>24</v>
      </c>
      <c r="AD14" s="141">
        <v>20.7</v>
      </c>
      <c r="AE14" s="141">
        <v>47.5</v>
      </c>
      <c r="AF14" s="141" t="str">
        <f t="shared" si="6"/>
        <v>Cool 겨울 Bright</v>
      </c>
      <c r="AH14" s="100">
        <v>23.076923076923077</v>
      </c>
      <c r="AI14" s="100">
        <v>23.9</v>
      </c>
      <c r="AJ14" s="100">
        <v>42.699999999999996</v>
      </c>
      <c r="AK14" s="100" t="str">
        <f t="shared" si="5"/>
        <v>Cool 겨울 Deep</v>
      </c>
      <c r="AL14" s="6" t="s">
        <v>368</v>
      </c>
    </row>
    <row r="15" spans="2:38" x14ac:dyDescent="0.4">
      <c r="B15" s="438" t="s">
        <v>255</v>
      </c>
      <c r="C15" s="438">
        <v>1.5</v>
      </c>
      <c r="D15" s="438">
        <v>5.5</v>
      </c>
      <c r="E15" s="467">
        <v>25.384615384615383</v>
      </c>
      <c r="F15" s="467">
        <v>17.7</v>
      </c>
      <c r="G15" s="467">
        <v>57.599999999999994</v>
      </c>
      <c r="H15" s="467"/>
      <c r="I15" s="467"/>
      <c r="J15" s="467"/>
      <c r="K15" s="467"/>
      <c r="L15" s="467"/>
      <c r="M15" s="467"/>
      <c r="N15" s="467"/>
      <c r="O15" s="467"/>
      <c r="P15" s="92" t="str">
        <f t="shared" si="2"/>
        <v>Cool</v>
      </c>
      <c r="Q15" s="92" t="str">
        <f t="shared" si="0"/>
        <v>겨울</v>
      </c>
      <c r="R15" s="92" t="str">
        <f t="shared" si="1"/>
        <v>Bright</v>
      </c>
      <c r="S15" s="6" t="str">
        <f t="shared" si="3"/>
        <v>Deep</v>
      </c>
      <c r="T15" s="622">
        <f t="shared" si="4"/>
        <v>39.899999999999991</v>
      </c>
      <c r="AC15" s="145">
        <v>25.263157894736842</v>
      </c>
      <c r="AD15" s="145">
        <v>46.7</v>
      </c>
      <c r="AE15" s="145">
        <v>47.8</v>
      </c>
      <c r="AF15" s="145" t="str">
        <f t="shared" si="6"/>
        <v>Cool 겨울 Deep</v>
      </c>
      <c r="AH15" s="100">
        <v>23.076923076923077</v>
      </c>
      <c r="AI15" s="100">
        <v>23.9</v>
      </c>
      <c r="AJ15" s="100">
        <v>42.699999999999996</v>
      </c>
      <c r="AK15" s="100" t="str">
        <f t="shared" si="5"/>
        <v>Cool 겨울 Deep</v>
      </c>
      <c r="AL15" s="6" t="s">
        <v>368</v>
      </c>
    </row>
    <row r="16" spans="2:38" x14ac:dyDescent="0.4">
      <c r="B16" s="438" t="s">
        <v>255</v>
      </c>
      <c r="C16" s="438">
        <v>5</v>
      </c>
      <c r="D16" s="438">
        <v>1.5</v>
      </c>
      <c r="E16" s="467">
        <v>25.384615384615383</v>
      </c>
      <c r="F16" s="467">
        <v>17.7</v>
      </c>
      <c r="G16" s="467">
        <v>57.599999999999994</v>
      </c>
      <c r="H16" s="467"/>
      <c r="I16" s="467"/>
      <c r="J16" s="467"/>
      <c r="K16" s="467"/>
      <c r="L16" s="467"/>
      <c r="M16" s="467"/>
      <c r="N16" s="467"/>
      <c r="O16" s="467"/>
      <c r="P16" s="92" t="str">
        <f t="shared" si="2"/>
        <v>Cool</v>
      </c>
      <c r="Q16" s="92" t="str">
        <f t="shared" si="0"/>
        <v>겨울</v>
      </c>
      <c r="R16" s="92" t="str">
        <f t="shared" si="1"/>
        <v>Bright</v>
      </c>
      <c r="S16" s="6" t="str">
        <f t="shared" si="3"/>
        <v>Deep</v>
      </c>
      <c r="T16" s="622">
        <f t="shared" si="4"/>
        <v>39.899999999999991</v>
      </c>
      <c r="AC16" s="145">
        <v>25.263157894736842</v>
      </c>
      <c r="AD16" s="145">
        <v>46.7</v>
      </c>
      <c r="AE16" s="145">
        <v>47.8</v>
      </c>
      <c r="AF16" s="145" t="str">
        <f t="shared" si="6"/>
        <v>Cool 겨울 Deep</v>
      </c>
      <c r="AH16" s="109">
        <v>22.941176470588236</v>
      </c>
      <c r="AI16" s="109">
        <v>30.099999999999998</v>
      </c>
      <c r="AJ16" s="109">
        <v>44.3</v>
      </c>
      <c r="AK16" s="109" t="str">
        <f t="shared" si="5"/>
        <v>Cool 겨울 Deep</v>
      </c>
      <c r="AL16" s="6" t="s">
        <v>368</v>
      </c>
    </row>
    <row r="17" spans="2:38" x14ac:dyDescent="0.4">
      <c r="B17" s="438" t="s">
        <v>255</v>
      </c>
      <c r="C17" s="438">
        <v>2</v>
      </c>
      <c r="D17" s="438">
        <v>5.5</v>
      </c>
      <c r="E17" s="472">
        <v>24.705882352941178</v>
      </c>
      <c r="F17" s="472">
        <v>22.5</v>
      </c>
      <c r="G17" s="472">
        <v>59.199999999999996</v>
      </c>
      <c r="H17" s="472"/>
      <c r="I17" s="472"/>
      <c r="J17" s="472"/>
      <c r="K17" s="472"/>
      <c r="L17" s="472"/>
      <c r="M17" s="472"/>
      <c r="N17" s="472"/>
      <c r="O17" s="472"/>
      <c r="P17" s="92" t="str">
        <f t="shared" si="2"/>
        <v>Cool</v>
      </c>
      <c r="Q17" s="92" t="str">
        <f t="shared" si="0"/>
        <v>겨울</v>
      </c>
      <c r="R17" s="92" t="str">
        <f t="shared" si="1"/>
        <v>Bright</v>
      </c>
      <c r="S17" s="6" t="str">
        <f t="shared" si="3"/>
        <v>Deep</v>
      </c>
      <c r="T17" s="622">
        <f t="shared" si="4"/>
        <v>36.699999999999996</v>
      </c>
      <c r="AC17" s="152">
        <v>24.705882352941178</v>
      </c>
      <c r="AD17" s="152">
        <v>27.200000000000003</v>
      </c>
      <c r="AE17" s="152">
        <v>49</v>
      </c>
      <c r="AF17" s="152" t="str">
        <f t="shared" si="6"/>
        <v>Cool 겨울 Deep</v>
      </c>
      <c r="AH17" s="109">
        <v>22.941176470588236</v>
      </c>
      <c r="AI17" s="109">
        <v>30.099999999999998</v>
      </c>
      <c r="AJ17" s="109">
        <v>44.3</v>
      </c>
      <c r="AK17" s="109" t="str">
        <f t="shared" si="5"/>
        <v>Cool 겨울 Deep</v>
      </c>
      <c r="AL17" s="6" t="s">
        <v>368</v>
      </c>
    </row>
    <row r="18" spans="2:38" x14ac:dyDescent="0.4">
      <c r="B18" s="438" t="s">
        <v>255</v>
      </c>
      <c r="C18" s="438">
        <v>5</v>
      </c>
      <c r="D18" s="438">
        <v>2</v>
      </c>
      <c r="E18" s="472">
        <v>24.705882352941178</v>
      </c>
      <c r="F18" s="472">
        <v>22.5</v>
      </c>
      <c r="G18" s="472">
        <v>59.199999999999996</v>
      </c>
      <c r="H18" s="472"/>
      <c r="I18" s="472"/>
      <c r="J18" s="472"/>
      <c r="K18" s="472"/>
      <c r="L18" s="472"/>
      <c r="M18" s="472"/>
      <c r="N18" s="472"/>
      <c r="O18" s="472"/>
      <c r="P18" s="92" t="str">
        <f t="shared" si="2"/>
        <v>Cool</v>
      </c>
      <c r="Q18" s="92" t="str">
        <f t="shared" si="0"/>
        <v>겨울</v>
      </c>
      <c r="R18" s="92" t="str">
        <f t="shared" si="1"/>
        <v>Bright</v>
      </c>
      <c r="S18" s="6" t="str">
        <f t="shared" si="3"/>
        <v>Deep</v>
      </c>
      <c r="T18" s="622">
        <f t="shared" si="4"/>
        <v>36.699999999999996</v>
      </c>
      <c r="AC18" s="155">
        <v>24.923076923076923</v>
      </c>
      <c r="AD18" s="155">
        <v>51.6</v>
      </c>
      <c r="AE18" s="155">
        <v>49.4</v>
      </c>
      <c r="AF18" s="155" t="str">
        <f t="shared" si="6"/>
        <v>Cool 겨울 Deep</v>
      </c>
      <c r="AH18" s="115">
        <v>23.333333333333332</v>
      </c>
      <c r="AI18" s="115">
        <v>11.5</v>
      </c>
      <c r="AJ18" s="115">
        <v>61.199999999999996</v>
      </c>
      <c r="AK18" s="115" t="str">
        <f t="shared" si="5"/>
        <v>Cool 여름 Mute</v>
      </c>
      <c r="AL18" s="6" t="s">
        <v>371</v>
      </c>
    </row>
    <row r="19" spans="2:38" x14ac:dyDescent="0.4">
      <c r="B19" s="438" t="s">
        <v>255</v>
      </c>
      <c r="C19" s="438">
        <v>3</v>
      </c>
      <c r="D19" s="438">
        <v>5.5</v>
      </c>
      <c r="E19" s="478">
        <v>25.2</v>
      </c>
      <c r="F19" s="478">
        <v>31.6</v>
      </c>
      <c r="G19" s="478">
        <v>62</v>
      </c>
      <c r="H19" s="478"/>
      <c r="I19" s="478"/>
      <c r="J19" s="478"/>
      <c r="K19" s="478"/>
      <c r="L19" s="478"/>
      <c r="M19" s="478"/>
      <c r="N19" s="478"/>
      <c r="O19" s="478"/>
      <c r="P19" s="92" t="str">
        <f t="shared" si="2"/>
        <v>Cool</v>
      </c>
      <c r="Q19" s="92" t="str">
        <f t="shared" si="0"/>
        <v>겨울</v>
      </c>
      <c r="R19" s="92" t="str">
        <f t="shared" si="1"/>
        <v>Bright</v>
      </c>
      <c r="S19" s="6" t="str">
        <f t="shared" si="3"/>
        <v>Deep</v>
      </c>
      <c r="T19" s="622">
        <f t="shared" si="4"/>
        <v>30.4</v>
      </c>
      <c r="AC19" s="160">
        <v>25.35211267605634</v>
      </c>
      <c r="AD19" s="160">
        <v>55.500000000000007</v>
      </c>
      <c r="AE19" s="160">
        <v>50.2</v>
      </c>
      <c r="AF19" s="160" t="str">
        <f t="shared" si="6"/>
        <v>Cool 겨울 Deep</v>
      </c>
      <c r="AH19" s="115">
        <v>23.333333333333332</v>
      </c>
      <c r="AI19" s="115">
        <v>11.5</v>
      </c>
      <c r="AJ19" s="115">
        <v>61.199999999999996</v>
      </c>
      <c r="AK19" s="115" t="str">
        <f t="shared" si="5"/>
        <v>Cool 여름 Mute</v>
      </c>
      <c r="AL19" s="6" t="s">
        <v>371</v>
      </c>
    </row>
    <row r="20" spans="2:38" x14ac:dyDescent="0.4">
      <c r="B20" s="438" t="s">
        <v>255</v>
      </c>
      <c r="C20" s="438">
        <v>5</v>
      </c>
      <c r="D20" s="438">
        <v>3</v>
      </c>
      <c r="E20" s="478">
        <v>25.2</v>
      </c>
      <c r="F20" s="478">
        <v>31.6</v>
      </c>
      <c r="G20" s="478">
        <v>62</v>
      </c>
      <c r="H20" s="478"/>
      <c r="I20" s="478"/>
      <c r="J20" s="478"/>
      <c r="K20" s="478"/>
      <c r="L20" s="478"/>
      <c r="M20" s="478"/>
      <c r="N20" s="478"/>
      <c r="O20" s="478"/>
      <c r="P20" s="92" t="str">
        <f t="shared" si="2"/>
        <v>Cool</v>
      </c>
      <c r="Q20" s="92" t="str">
        <f t="shared" si="0"/>
        <v>겨울</v>
      </c>
      <c r="R20" s="92" t="str">
        <f t="shared" si="1"/>
        <v>Bright</v>
      </c>
      <c r="S20" s="6" t="str">
        <f t="shared" si="3"/>
        <v>Deep</v>
      </c>
      <c r="T20" s="622">
        <f t="shared" si="4"/>
        <v>30.4</v>
      </c>
      <c r="AC20" s="164">
        <v>24.285714285714285</v>
      </c>
      <c r="AD20" s="164">
        <v>32.6</v>
      </c>
      <c r="AE20" s="164">
        <v>50.6</v>
      </c>
      <c r="AF20" s="164" t="str">
        <f t="shared" si="6"/>
        <v>Cool 겨울 Deep</v>
      </c>
      <c r="AH20" s="120">
        <v>23.333333333333332</v>
      </c>
      <c r="AI20" s="120">
        <v>10.7</v>
      </c>
      <c r="AJ20" s="120">
        <v>66.3</v>
      </c>
      <c r="AK20" s="120" t="str">
        <f t="shared" si="5"/>
        <v>Cool 여름 Mute</v>
      </c>
      <c r="AL20" s="6" t="s">
        <v>371</v>
      </c>
    </row>
    <row r="21" spans="2:38" x14ac:dyDescent="0.4">
      <c r="B21" s="438" t="s">
        <v>255</v>
      </c>
      <c r="C21" s="438">
        <v>1.5</v>
      </c>
      <c r="D21" s="438">
        <v>6</v>
      </c>
      <c r="E21" s="480">
        <v>23.076923076923077</v>
      </c>
      <c r="F21" s="480">
        <v>16.3</v>
      </c>
      <c r="G21" s="480">
        <v>62.7</v>
      </c>
      <c r="H21" s="480"/>
      <c r="I21" s="480"/>
      <c r="J21" s="480"/>
      <c r="K21" s="480"/>
      <c r="L21" s="480"/>
      <c r="M21" s="480"/>
      <c r="N21" s="480"/>
      <c r="O21" s="480"/>
      <c r="P21" s="92" t="str">
        <f t="shared" si="2"/>
        <v>Cool</v>
      </c>
      <c r="Q21" s="92" t="str">
        <f t="shared" si="0"/>
        <v>겨울</v>
      </c>
      <c r="R21" s="92" t="str">
        <f t="shared" si="1"/>
        <v>Bright</v>
      </c>
      <c r="S21" s="6" t="str">
        <f t="shared" si="3"/>
        <v>Deep</v>
      </c>
      <c r="T21" s="622">
        <f t="shared" si="4"/>
        <v>46.400000000000006</v>
      </c>
      <c r="AC21" s="148">
        <v>26.153846153846153</v>
      </c>
      <c r="AD21" s="148">
        <v>60</v>
      </c>
      <c r="AE21" s="148">
        <v>51</v>
      </c>
      <c r="AF21" s="148" t="str">
        <f t="shared" si="6"/>
        <v>Warm 가을 Deep</v>
      </c>
      <c r="AH21" s="120">
        <v>23.333333333333332</v>
      </c>
      <c r="AI21" s="120">
        <v>10.7</v>
      </c>
      <c r="AJ21" s="120">
        <v>66.3</v>
      </c>
      <c r="AK21" s="120" t="str">
        <f t="shared" si="5"/>
        <v>Cool 여름 Mute</v>
      </c>
      <c r="AL21" s="6" t="s">
        <v>371</v>
      </c>
    </row>
    <row r="22" spans="2:38" x14ac:dyDescent="0.4">
      <c r="B22" s="438" t="s">
        <v>255</v>
      </c>
      <c r="C22" s="438">
        <v>5.5</v>
      </c>
      <c r="D22" s="438">
        <v>1.5</v>
      </c>
      <c r="E22" s="480">
        <v>23.076923076923077</v>
      </c>
      <c r="F22" s="480">
        <v>16.3</v>
      </c>
      <c r="G22" s="480">
        <v>62.7</v>
      </c>
      <c r="H22" s="480"/>
      <c r="I22" s="480"/>
      <c r="J22" s="480"/>
      <c r="K22" s="480"/>
      <c r="L22" s="480"/>
      <c r="M22" s="480"/>
      <c r="N22" s="480"/>
      <c r="O22" s="480"/>
      <c r="P22" s="92" t="str">
        <f t="shared" si="2"/>
        <v>Cool</v>
      </c>
      <c r="Q22" s="92" t="str">
        <f t="shared" si="0"/>
        <v>겨울</v>
      </c>
      <c r="R22" s="92" t="str">
        <f t="shared" si="1"/>
        <v>Bright</v>
      </c>
      <c r="S22" s="6" t="str">
        <f t="shared" si="3"/>
        <v>Deep</v>
      </c>
      <c r="T22" s="622">
        <f t="shared" si="4"/>
        <v>46.400000000000006</v>
      </c>
      <c r="AC22" s="106">
        <v>24.705882352941178</v>
      </c>
      <c r="AD22" s="106">
        <v>13.100000000000001</v>
      </c>
      <c r="AE22" s="106">
        <v>51</v>
      </c>
      <c r="AF22" s="106" t="str">
        <f t="shared" si="6"/>
        <v>Cool 겨울 Bright</v>
      </c>
      <c r="AH22" s="117">
        <v>24.285714285714285</v>
      </c>
      <c r="AI22" s="117">
        <v>36.199999999999996</v>
      </c>
      <c r="AJ22" s="117">
        <v>45.5</v>
      </c>
      <c r="AK22" s="117" t="str">
        <f t="shared" si="5"/>
        <v>Warm 가을 Deep</v>
      </c>
      <c r="AL22" s="6" t="s">
        <v>370</v>
      </c>
    </row>
    <row r="23" spans="2:38" x14ac:dyDescent="0.4">
      <c r="B23" s="438" t="s">
        <v>255</v>
      </c>
      <c r="C23" s="438">
        <v>2</v>
      </c>
      <c r="D23" s="438">
        <v>6</v>
      </c>
      <c r="E23" s="483">
        <v>24</v>
      </c>
      <c r="F23" s="483">
        <v>21.3</v>
      </c>
      <c r="G23" s="483">
        <v>64.3</v>
      </c>
      <c r="H23" s="483"/>
      <c r="I23" s="483"/>
      <c r="J23" s="483"/>
      <c r="K23" s="483"/>
      <c r="L23" s="483"/>
      <c r="M23" s="483"/>
      <c r="N23" s="483"/>
      <c r="O23" s="483"/>
      <c r="P23" s="92" t="str">
        <f t="shared" si="2"/>
        <v>Cool</v>
      </c>
      <c r="Q23" s="92" t="str">
        <f t="shared" si="0"/>
        <v>겨울</v>
      </c>
      <c r="R23" s="92" t="str">
        <f t="shared" si="1"/>
        <v>Bright</v>
      </c>
      <c r="S23" s="6" t="str">
        <f t="shared" si="3"/>
        <v>Deep</v>
      </c>
      <c r="T23" s="622">
        <f t="shared" si="4"/>
        <v>43</v>
      </c>
      <c r="AC23" s="106">
        <v>24.705882352941178</v>
      </c>
      <c r="AD23" s="106">
        <v>13.100000000000001</v>
      </c>
      <c r="AE23" s="106">
        <v>51</v>
      </c>
      <c r="AF23" s="106" t="str">
        <f t="shared" si="6"/>
        <v>Cool 겨울 Bright</v>
      </c>
      <c r="AH23" s="117">
        <v>24.285714285714285</v>
      </c>
      <c r="AI23" s="117">
        <v>36.199999999999996</v>
      </c>
      <c r="AJ23" s="117">
        <v>45.5</v>
      </c>
      <c r="AK23" s="117" t="str">
        <f t="shared" si="5"/>
        <v>Warm 가을 Deep</v>
      </c>
      <c r="AL23" s="6" t="s">
        <v>370</v>
      </c>
    </row>
    <row r="24" spans="2:38" x14ac:dyDescent="0.4">
      <c r="B24" s="438" t="s">
        <v>255</v>
      </c>
      <c r="C24" s="438">
        <v>5.5</v>
      </c>
      <c r="D24" s="438">
        <v>2</v>
      </c>
      <c r="E24" s="483">
        <v>24</v>
      </c>
      <c r="F24" s="483">
        <v>21.3</v>
      </c>
      <c r="G24" s="483">
        <v>64.3</v>
      </c>
      <c r="H24" s="483"/>
      <c r="I24" s="483"/>
      <c r="J24" s="483"/>
      <c r="K24" s="483"/>
      <c r="L24" s="483"/>
      <c r="M24" s="483"/>
      <c r="N24" s="483"/>
      <c r="O24" s="483"/>
      <c r="P24" s="92" t="str">
        <f t="shared" si="2"/>
        <v>Cool</v>
      </c>
      <c r="Q24" s="92" t="str">
        <f t="shared" si="0"/>
        <v>겨울</v>
      </c>
      <c r="R24" s="92" t="str">
        <f t="shared" si="1"/>
        <v>Bright</v>
      </c>
      <c r="S24" s="6" t="str">
        <f t="shared" si="3"/>
        <v>Deep</v>
      </c>
      <c r="T24" s="622">
        <f t="shared" si="4"/>
        <v>43</v>
      </c>
      <c r="AC24" s="126">
        <v>26.428571428571427</v>
      </c>
      <c r="AD24" s="126">
        <v>63.6</v>
      </c>
      <c r="AE24" s="126">
        <v>51.800000000000004</v>
      </c>
      <c r="AF24" s="126" t="str">
        <f t="shared" si="6"/>
        <v>Warm 가을 Deep</v>
      </c>
      <c r="AH24" s="131">
        <v>24.489795918367346</v>
      </c>
      <c r="AI24" s="131">
        <v>41.199999999999996</v>
      </c>
      <c r="AJ24" s="131">
        <v>46.7</v>
      </c>
      <c r="AK24" s="131" t="str">
        <f t="shared" si="5"/>
        <v>Warm 가을 Deep</v>
      </c>
      <c r="AL24" s="6" t="s">
        <v>370</v>
      </c>
    </row>
    <row r="25" spans="2:38" x14ac:dyDescent="0.4">
      <c r="B25" s="438" t="s">
        <v>255</v>
      </c>
      <c r="C25" s="438">
        <v>4</v>
      </c>
      <c r="D25" s="438">
        <v>5.5</v>
      </c>
      <c r="E25" s="485">
        <v>25.454545454545453</v>
      </c>
      <c r="F25" s="485">
        <v>40</v>
      </c>
      <c r="G25" s="485">
        <v>64.7</v>
      </c>
      <c r="H25" s="485"/>
      <c r="I25" s="485"/>
      <c r="J25" s="485"/>
      <c r="K25" s="485"/>
      <c r="L25" s="485"/>
      <c r="M25" s="485"/>
      <c r="N25" s="485"/>
      <c r="O25" s="485"/>
      <c r="P25" s="92" t="str">
        <f t="shared" si="2"/>
        <v>Cool</v>
      </c>
      <c r="Q25" s="92" t="str">
        <f t="shared" si="0"/>
        <v>겨울</v>
      </c>
      <c r="R25" s="92" t="str">
        <f t="shared" si="1"/>
        <v>Bright</v>
      </c>
      <c r="S25" s="6" t="str">
        <f t="shared" si="3"/>
        <v>Deep</v>
      </c>
      <c r="T25" s="622">
        <f t="shared" si="4"/>
        <v>24.700000000000003</v>
      </c>
      <c r="AC25" s="185">
        <v>24.489795918367346</v>
      </c>
      <c r="AD25" s="185">
        <v>37.1</v>
      </c>
      <c r="AE25" s="185">
        <v>51.800000000000004</v>
      </c>
      <c r="AF25" s="185" t="str">
        <f t="shared" si="6"/>
        <v>Cool 겨울 Deep</v>
      </c>
      <c r="AH25" s="131">
        <v>24.489795918367346</v>
      </c>
      <c r="AI25" s="131">
        <v>41.199999999999996</v>
      </c>
      <c r="AJ25" s="131">
        <v>46.7</v>
      </c>
      <c r="AK25" s="131" t="str">
        <f t="shared" si="5"/>
        <v>Warm 가을 Deep</v>
      </c>
      <c r="AL25" s="6" t="s">
        <v>370</v>
      </c>
    </row>
    <row r="26" spans="2:38" x14ac:dyDescent="0.4">
      <c r="B26" s="438" t="s">
        <v>255</v>
      </c>
      <c r="C26" s="438">
        <v>2.5</v>
      </c>
      <c r="D26" s="438">
        <v>6</v>
      </c>
      <c r="E26" s="488">
        <v>25.11627906976744</v>
      </c>
      <c r="F26" s="488">
        <v>25.6</v>
      </c>
      <c r="G26" s="488">
        <v>65.900000000000006</v>
      </c>
      <c r="H26" s="488"/>
      <c r="I26" s="488"/>
      <c r="J26" s="488"/>
      <c r="K26" s="488"/>
      <c r="L26" s="488"/>
      <c r="M26" s="488"/>
      <c r="N26" s="488"/>
      <c r="O26" s="488"/>
      <c r="P26" s="92" t="str">
        <f t="shared" si="2"/>
        <v>Cool</v>
      </c>
      <c r="Q26" s="92" t="str">
        <f t="shared" si="0"/>
        <v>겨울</v>
      </c>
      <c r="R26" s="92" t="str">
        <f t="shared" si="1"/>
        <v>Bright</v>
      </c>
      <c r="S26" s="6" t="str">
        <f t="shared" si="3"/>
        <v>Deep</v>
      </c>
      <c r="T26" s="622">
        <f t="shared" si="4"/>
        <v>40.300000000000004</v>
      </c>
      <c r="AC26" s="157">
        <v>24</v>
      </c>
      <c r="AD26" s="157">
        <v>18.7</v>
      </c>
      <c r="AE26" s="157">
        <v>52.5</v>
      </c>
      <c r="AF26" s="157" t="str">
        <f t="shared" si="6"/>
        <v>Cool 겨울 Bright</v>
      </c>
      <c r="AH26" s="145">
        <v>25.263157894736842</v>
      </c>
      <c r="AI26" s="145">
        <v>46.7</v>
      </c>
      <c r="AJ26" s="145">
        <v>47.8</v>
      </c>
      <c r="AK26" s="145" t="str">
        <f t="shared" si="5"/>
        <v>Warm 가을 Deep</v>
      </c>
      <c r="AL26" s="6" t="s">
        <v>370</v>
      </c>
    </row>
    <row r="27" spans="2:38" x14ac:dyDescent="0.4">
      <c r="B27" s="438" t="s">
        <v>255</v>
      </c>
      <c r="C27" s="438">
        <v>5.5</v>
      </c>
      <c r="D27" s="438">
        <v>2.5</v>
      </c>
      <c r="E27" s="488">
        <v>25.11627906976744</v>
      </c>
      <c r="F27" s="488">
        <v>25.6</v>
      </c>
      <c r="G27" s="488">
        <v>65.900000000000006</v>
      </c>
      <c r="H27" s="488"/>
      <c r="I27" s="488"/>
      <c r="J27" s="488"/>
      <c r="K27" s="488"/>
      <c r="L27" s="488"/>
      <c r="M27" s="488"/>
      <c r="N27" s="488"/>
      <c r="O27" s="488"/>
      <c r="P27" s="92" t="str">
        <f t="shared" si="2"/>
        <v>Cool</v>
      </c>
      <c r="Q27" s="92" t="str">
        <f t="shared" si="0"/>
        <v>겨울</v>
      </c>
      <c r="R27" s="92" t="str">
        <f t="shared" si="1"/>
        <v>Bright</v>
      </c>
      <c r="S27" s="6" t="str">
        <f t="shared" si="3"/>
        <v>Deep</v>
      </c>
      <c r="T27" s="622">
        <f t="shared" si="4"/>
        <v>40.300000000000004</v>
      </c>
      <c r="AC27" s="157">
        <v>24</v>
      </c>
      <c r="AD27" s="157">
        <v>18.7</v>
      </c>
      <c r="AE27" s="157">
        <v>52.5</v>
      </c>
      <c r="AF27" s="157" t="str">
        <f t="shared" si="6"/>
        <v>Cool 겨울 Bright</v>
      </c>
      <c r="AH27" s="145">
        <v>25.263157894736842</v>
      </c>
      <c r="AI27" s="145">
        <v>46.7</v>
      </c>
      <c r="AJ27" s="145">
        <v>47.8</v>
      </c>
      <c r="AK27" s="145" t="str">
        <f t="shared" si="5"/>
        <v>Warm 가을 Deep</v>
      </c>
      <c r="AL27" s="6" t="s">
        <v>370</v>
      </c>
    </row>
    <row r="28" spans="2:38" x14ac:dyDescent="0.4">
      <c r="B28" s="438" t="s">
        <v>255</v>
      </c>
      <c r="C28" s="438">
        <v>1.5</v>
      </c>
      <c r="D28" s="438">
        <v>4</v>
      </c>
      <c r="E28" s="439">
        <v>23.076923076923077</v>
      </c>
      <c r="F28" s="439">
        <v>23.9</v>
      </c>
      <c r="G28" s="439">
        <v>42.699999999999996</v>
      </c>
      <c r="H28" s="439"/>
      <c r="I28" s="439"/>
      <c r="J28" s="439"/>
      <c r="K28" s="439"/>
      <c r="L28" s="439"/>
      <c r="M28" s="439"/>
      <c r="N28" s="439"/>
      <c r="O28" s="439"/>
      <c r="P28" s="92" t="str">
        <f t="shared" si="2"/>
        <v>Cool</v>
      </c>
      <c r="Q28" s="92" t="str">
        <f t="shared" si="0"/>
        <v>겨울</v>
      </c>
      <c r="R28" s="92" t="str">
        <f t="shared" si="1"/>
        <v>Deep</v>
      </c>
      <c r="S28" s="6" t="str">
        <f t="shared" si="3"/>
        <v>Deep</v>
      </c>
      <c r="T28" s="622">
        <f t="shared" si="4"/>
        <v>18.799999999999997</v>
      </c>
      <c r="AC28" s="112">
        <v>26.373626373626372</v>
      </c>
      <c r="AD28" s="112">
        <v>67.400000000000006</v>
      </c>
      <c r="AE28" s="112">
        <v>52.900000000000006</v>
      </c>
      <c r="AF28" s="112" t="str">
        <f t="shared" si="6"/>
        <v>Warm 가을 Deep</v>
      </c>
      <c r="AH28" s="155">
        <v>24.923076923076923</v>
      </c>
      <c r="AI28" s="155">
        <v>51.6</v>
      </c>
      <c r="AJ28" s="155">
        <v>49.4</v>
      </c>
      <c r="AK28" s="155" t="str">
        <f t="shared" si="5"/>
        <v>Warm 가을 Deep</v>
      </c>
      <c r="AL28" s="6" t="s">
        <v>370</v>
      </c>
    </row>
    <row r="29" spans="2:38" x14ac:dyDescent="0.4">
      <c r="B29" s="438" t="s">
        <v>255</v>
      </c>
      <c r="C29" s="438">
        <v>4</v>
      </c>
      <c r="D29" s="438">
        <v>1.5</v>
      </c>
      <c r="E29" s="439">
        <v>23.076923076923077</v>
      </c>
      <c r="F29" s="439">
        <v>23.9</v>
      </c>
      <c r="G29" s="439">
        <v>42.699999999999996</v>
      </c>
      <c r="H29" s="439"/>
      <c r="I29" s="439"/>
      <c r="J29" s="439"/>
      <c r="K29" s="439"/>
      <c r="L29" s="439"/>
      <c r="M29" s="439"/>
      <c r="N29" s="439"/>
      <c r="O29" s="439"/>
      <c r="P29" s="92" t="str">
        <f t="shared" si="2"/>
        <v>Cool</v>
      </c>
      <c r="Q29" s="92" t="str">
        <f t="shared" si="0"/>
        <v>겨울</v>
      </c>
      <c r="R29" s="92" t="str">
        <f t="shared" si="1"/>
        <v>Deep</v>
      </c>
      <c r="S29" s="6" t="str">
        <f t="shared" si="3"/>
        <v>Deep</v>
      </c>
      <c r="T29" s="622">
        <f t="shared" si="4"/>
        <v>18.799999999999997</v>
      </c>
      <c r="AC29" s="203">
        <v>25.263157894736842</v>
      </c>
      <c r="AD29" s="203">
        <v>42.199999999999996</v>
      </c>
      <c r="AE29" s="203">
        <v>52.900000000000006</v>
      </c>
      <c r="AF29" s="203" t="str">
        <f t="shared" si="6"/>
        <v>Cool 겨울 Deep</v>
      </c>
      <c r="AH29" s="160">
        <v>25.35211267605634</v>
      </c>
      <c r="AI29" s="160">
        <v>55.500000000000007</v>
      </c>
      <c r="AJ29" s="160">
        <v>50.2</v>
      </c>
      <c r="AK29" s="160" t="str">
        <f t="shared" si="5"/>
        <v>Warm 가을 Deep</v>
      </c>
      <c r="AL29" s="6" t="s">
        <v>370</v>
      </c>
    </row>
    <row r="30" spans="2:38" x14ac:dyDescent="0.4">
      <c r="B30" s="438" t="s">
        <v>255</v>
      </c>
      <c r="C30" s="438">
        <v>2</v>
      </c>
      <c r="D30" s="438">
        <v>4</v>
      </c>
      <c r="E30" s="440">
        <v>22.941176470588236</v>
      </c>
      <c r="F30" s="440">
        <v>30.099999999999998</v>
      </c>
      <c r="G30" s="440">
        <v>44.3</v>
      </c>
      <c r="H30" s="440"/>
      <c r="I30" s="440"/>
      <c r="J30" s="440"/>
      <c r="K30" s="440"/>
      <c r="L30" s="440"/>
      <c r="M30" s="440"/>
      <c r="N30" s="440"/>
      <c r="O30" s="440"/>
      <c r="P30" s="92" t="str">
        <f t="shared" si="2"/>
        <v>Cool</v>
      </c>
      <c r="Q30" s="92" t="str">
        <f t="shared" si="0"/>
        <v>겨울</v>
      </c>
      <c r="R30" s="92" t="str">
        <f t="shared" si="1"/>
        <v>Deep</v>
      </c>
      <c r="S30" s="6" t="str">
        <f t="shared" si="3"/>
        <v>Deep</v>
      </c>
      <c r="T30" s="622">
        <f t="shared" si="4"/>
        <v>14.2</v>
      </c>
      <c r="AC30" s="104">
        <v>27.272727272727273</v>
      </c>
      <c r="AD30" s="104">
        <v>72.3</v>
      </c>
      <c r="AE30" s="104">
        <v>53.7</v>
      </c>
      <c r="AF30" s="104" t="str">
        <f t="shared" si="6"/>
        <v>Warm 가을 Deep</v>
      </c>
      <c r="AH30" s="164">
        <v>24.285714285714285</v>
      </c>
      <c r="AI30" s="164">
        <v>32.6</v>
      </c>
      <c r="AJ30" s="164">
        <v>50.6</v>
      </c>
      <c r="AK30" s="164" t="str">
        <f t="shared" si="5"/>
        <v>Warm 가을 Deep</v>
      </c>
      <c r="AL30" s="6" t="s">
        <v>370</v>
      </c>
    </row>
    <row r="31" spans="2:38" x14ac:dyDescent="0.4">
      <c r="B31" s="438" t="s">
        <v>255</v>
      </c>
      <c r="C31" s="438">
        <v>4</v>
      </c>
      <c r="D31" s="438">
        <v>2</v>
      </c>
      <c r="E31" s="440">
        <v>22.941176470588236</v>
      </c>
      <c r="F31" s="440">
        <v>30.099999999999998</v>
      </c>
      <c r="G31" s="440">
        <v>44.3</v>
      </c>
      <c r="H31" s="440"/>
      <c r="I31" s="440"/>
      <c r="J31" s="440"/>
      <c r="K31" s="440"/>
      <c r="L31" s="440"/>
      <c r="M31" s="440"/>
      <c r="N31" s="440"/>
      <c r="O31" s="440"/>
      <c r="P31" s="92" t="str">
        <f t="shared" si="2"/>
        <v>Cool</v>
      </c>
      <c r="Q31" s="92" t="str">
        <f t="shared" si="0"/>
        <v>겨울</v>
      </c>
      <c r="R31" s="92" t="str">
        <f t="shared" si="1"/>
        <v>Deep</v>
      </c>
      <c r="S31" s="6" t="str">
        <f t="shared" si="3"/>
        <v>Deep</v>
      </c>
      <c r="T31" s="622">
        <f t="shared" si="4"/>
        <v>14.2</v>
      </c>
      <c r="AC31" s="208">
        <v>28.571428571428573</v>
      </c>
      <c r="AD31" s="208">
        <v>76.099999999999994</v>
      </c>
      <c r="AE31" s="208">
        <v>54.1</v>
      </c>
      <c r="AF31" s="208" t="str">
        <f t="shared" si="6"/>
        <v>Warm 가을 Deep</v>
      </c>
      <c r="AH31" s="148">
        <v>26.153846153846153</v>
      </c>
      <c r="AI31" s="148">
        <v>60</v>
      </c>
      <c r="AJ31" s="148">
        <v>51</v>
      </c>
      <c r="AK31" s="148" t="str">
        <f t="shared" si="5"/>
        <v>Warm 가을 Deep</v>
      </c>
      <c r="AL31" s="6" t="s">
        <v>370</v>
      </c>
    </row>
    <row r="32" spans="2:38" x14ac:dyDescent="0.4">
      <c r="B32" s="438" t="s">
        <v>255</v>
      </c>
      <c r="C32" s="438">
        <v>2.5</v>
      </c>
      <c r="D32" s="438">
        <v>4</v>
      </c>
      <c r="E32" s="441">
        <v>24.285714285714285</v>
      </c>
      <c r="F32" s="441">
        <v>36.199999999999996</v>
      </c>
      <c r="G32" s="441">
        <v>45.5</v>
      </c>
      <c r="H32" s="441"/>
      <c r="I32" s="441"/>
      <c r="J32" s="441"/>
      <c r="K32" s="441"/>
      <c r="L32" s="441"/>
      <c r="M32" s="441"/>
      <c r="N32" s="441"/>
      <c r="O32" s="441"/>
      <c r="P32" s="92" t="str">
        <f t="shared" si="2"/>
        <v>Cool</v>
      </c>
      <c r="Q32" s="92" t="str">
        <f t="shared" si="0"/>
        <v>겨울</v>
      </c>
      <c r="R32" s="92" t="str">
        <f t="shared" si="1"/>
        <v>Deep</v>
      </c>
      <c r="S32" s="6" t="str">
        <f t="shared" si="3"/>
        <v>Deep</v>
      </c>
      <c r="T32" s="622">
        <f t="shared" si="4"/>
        <v>9.3000000000000043</v>
      </c>
      <c r="AC32" s="212">
        <v>25.3125</v>
      </c>
      <c r="AD32" s="212">
        <v>46.400000000000006</v>
      </c>
      <c r="AE32" s="212">
        <v>54.1</v>
      </c>
      <c r="AF32" s="212" t="str">
        <f t="shared" si="6"/>
        <v>Cool 겨울 Deep</v>
      </c>
      <c r="AH32" s="126">
        <v>26.428571428571427</v>
      </c>
      <c r="AI32" s="126">
        <v>63.6</v>
      </c>
      <c r="AJ32" s="126">
        <v>51.800000000000004</v>
      </c>
      <c r="AK32" s="126" t="str">
        <f t="shared" si="5"/>
        <v>Warm 가을 Deep</v>
      </c>
      <c r="AL32" s="6" t="s">
        <v>370</v>
      </c>
    </row>
    <row r="33" spans="2:38" x14ac:dyDescent="0.4">
      <c r="B33" s="438" t="s">
        <v>255</v>
      </c>
      <c r="C33" s="438">
        <v>4</v>
      </c>
      <c r="D33" s="438">
        <v>2.5</v>
      </c>
      <c r="E33" s="441">
        <v>24.285714285714285</v>
      </c>
      <c r="F33" s="441">
        <v>36.199999999999996</v>
      </c>
      <c r="G33" s="441">
        <v>45.5</v>
      </c>
      <c r="H33" s="441"/>
      <c r="I33" s="441"/>
      <c r="J33" s="441"/>
      <c r="K33" s="441"/>
      <c r="L33" s="441"/>
      <c r="M33" s="441"/>
      <c r="N33" s="441"/>
      <c r="O33" s="441"/>
      <c r="P33" s="92" t="str">
        <f t="shared" si="2"/>
        <v>Cool</v>
      </c>
      <c r="Q33" s="92" t="str">
        <f t="shared" si="0"/>
        <v>겨울</v>
      </c>
      <c r="R33" s="92" t="str">
        <f t="shared" si="1"/>
        <v>Deep</v>
      </c>
      <c r="S33" s="6" t="str">
        <f t="shared" si="3"/>
        <v>Deep</v>
      </c>
      <c r="T33" s="622">
        <f t="shared" si="4"/>
        <v>9.3000000000000043</v>
      </c>
      <c r="AC33" s="206">
        <v>24.705882352941178</v>
      </c>
      <c r="AD33" s="206">
        <v>24.6</v>
      </c>
      <c r="AE33" s="206">
        <v>54.1</v>
      </c>
      <c r="AF33" s="206" t="str">
        <f t="shared" si="6"/>
        <v>Cool 겨울 Bright</v>
      </c>
      <c r="AH33" s="185">
        <v>24.489795918367346</v>
      </c>
      <c r="AI33" s="185">
        <v>37.1</v>
      </c>
      <c r="AJ33" s="185">
        <v>51.800000000000004</v>
      </c>
      <c r="AK33" s="185" t="str">
        <f t="shared" si="5"/>
        <v>Warm 가을 Deep</v>
      </c>
      <c r="AL33" s="6" t="s">
        <v>370</v>
      </c>
    </row>
    <row r="34" spans="2:38" x14ac:dyDescent="0.4">
      <c r="B34" s="438" t="s">
        <v>255</v>
      </c>
      <c r="C34" s="438">
        <v>3</v>
      </c>
      <c r="D34" s="438">
        <v>4</v>
      </c>
      <c r="E34" s="443">
        <v>24.489795918367346</v>
      </c>
      <c r="F34" s="443">
        <v>41.199999999999996</v>
      </c>
      <c r="G34" s="443">
        <v>46.7</v>
      </c>
      <c r="H34" s="443"/>
      <c r="I34" s="443"/>
      <c r="J34" s="443"/>
      <c r="K34" s="443"/>
      <c r="L34" s="443"/>
      <c r="M34" s="443"/>
      <c r="N34" s="443"/>
      <c r="O34" s="443"/>
      <c r="P34" s="92" t="str">
        <f t="shared" si="2"/>
        <v>Cool</v>
      </c>
      <c r="Q34" s="92" t="str">
        <f t="shared" si="0"/>
        <v>겨울</v>
      </c>
      <c r="R34" s="92" t="str">
        <f t="shared" si="1"/>
        <v>Deep</v>
      </c>
      <c r="S34" s="6" t="str">
        <f t="shared" si="3"/>
        <v>Deep</v>
      </c>
      <c r="T34" s="622">
        <f t="shared" si="4"/>
        <v>5.5000000000000071</v>
      </c>
      <c r="AC34" s="206">
        <v>24.705882352941178</v>
      </c>
      <c r="AD34" s="206">
        <v>24.6</v>
      </c>
      <c r="AE34" s="206">
        <v>54.1</v>
      </c>
      <c r="AF34" s="206" t="str">
        <f t="shared" si="6"/>
        <v>Cool 겨울 Bright</v>
      </c>
      <c r="AH34" s="112">
        <v>26.373626373626372</v>
      </c>
      <c r="AI34" s="112">
        <v>67.400000000000006</v>
      </c>
      <c r="AJ34" s="112">
        <v>52.900000000000006</v>
      </c>
      <c r="AK34" s="112" t="str">
        <f t="shared" si="5"/>
        <v>Warm 가을 Deep</v>
      </c>
      <c r="AL34" s="6" t="s">
        <v>370</v>
      </c>
    </row>
    <row r="35" spans="2:38" x14ac:dyDescent="0.4">
      <c r="B35" s="438" t="s">
        <v>255</v>
      </c>
      <c r="C35" s="438">
        <v>4</v>
      </c>
      <c r="D35" s="438">
        <v>3</v>
      </c>
      <c r="E35" s="443">
        <v>24.489795918367346</v>
      </c>
      <c r="F35" s="443">
        <v>41.199999999999996</v>
      </c>
      <c r="G35" s="443">
        <v>46.7</v>
      </c>
      <c r="H35" s="443"/>
      <c r="I35" s="443"/>
      <c r="J35" s="443"/>
      <c r="K35" s="443"/>
      <c r="L35" s="443"/>
      <c r="M35" s="443"/>
      <c r="N35" s="443"/>
      <c r="O35" s="443"/>
      <c r="P35" s="92" t="str">
        <f t="shared" si="2"/>
        <v>Cool</v>
      </c>
      <c r="Q35" s="92" t="str">
        <f t="shared" si="0"/>
        <v>겨울</v>
      </c>
      <c r="R35" s="92" t="str">
        <f t="shared" si="1"/>
        <v>Deep</v>
      </c>
      <c r="S35" s="6" t="str">
        <f t="shared" si="3"/>
        <v>Deep</v>
      </c>
      <c r="T35" s="622">
        <f t="shared" si="4"/>
        <v>5.5000000000000071</v>
      </c>
      <c r="AC35" s="222">
        <v>25.833333333333332</v>
      </c>
      <c r="AD35" s="222">
        <v>51.1</v>
      </c>
      <c r="AE35" s="222">
        <v>55.300000000000004</v>
      </c>
      <c r="AF35" s="222" t="str">
        <f t="shared" si="6"/>
        <v>Cool 겨울 Deep</v>
      </c>
      <c r="AH35" s="203">
        <v>25.263157894736842</v>
      </c>
      <c r="AI35" s="203">
        <v>42.199999999999996</v>
      </c>
      <c r="AJ35" s="203">
        <v>52.900000000000006</v>
      </c>
      <c r="AK35" s="203" t="str">
        <f t="shared" si="5"/>
        <v>Warm 가을 Deep</v>
      </c>
      <c r="AL35" s="6" t="s">
        <v>370</v>
      </c>
    </row>
    <row r="36" spans="2:38" x14ac:dyDescent="0.4">
      <c r="B36" s="438" t="s">
        <v>255</v>
      </c>
      <c r="C36" s="438">
        <v>3.5</v>
      </c>
      <c r="D36" s="438">
        <v>4</v>
      </c>
      <c r="E36" s="445">
        <v>25.263157894736842</v>
      </c>
      <c r="F36" s="445">
        <v>46.7</v>
      </c>
      <c r="G36" s="445">
        <v>47.8</v>
      </c>
      <c r="H36" s="445"/>
      <c r="I36" s="445"/>
      <c r="J36" s="445"/>
      <c r="K36" s="445"/>
      <c r="L36" s="445"/>
      <c r="M36" s="445"/>
      <c r="N36" s="445"/>
      <c r="O36" s="445"/>
      <c r="P36" s="92" t="str">
        <f t="shared" si="2"/>
        <v>Cool</v>
      </c>
      <c r="Q36" s="92" t="str">
        <f t="shared" si="0"/>
        <v>겨울</v>
      </c>
      <c r="R36" s="92" t="str">
        <f t="shared" si="1"/>
        <v>Deep</v>
      </c>
      <c r="S36" s="6" t="str">
        <f t="shared" si="3"/>
        <v>Deep</v>
      </c>
      <c r="T36" s="622">
        <f t="shared" si="4"/>
        <v>1.0999999999999943</v>
      </c>
      <c r="AC36" s="226">
        <v>24.878048780487806</v>
      </c>
      <c r="AD36" s="226">
        <v>29.099999999999998</v>
      </c>
      <c r="AE36" s="226">
        <v>55.300000000000004</v>
      </c>
      <c r="AF36" s="226" t="str">
        <f t="shared" si="6"/>
        <v>Cool 겨울 Bright</v>
      </c>
      <c r="AH36" s="104">
        <v>27.272727272727273</v>
      </c>
      <c r="AI36" s="104">
        <v>72.3</v>
      </c>
      <c r="AJ36" s="104">
        <v>53.7</v>
      </c>
      <c r="AK36" s="104" t="str">
        <f t="shared" si="5"/>
        <v>Warm 가을 Deep</v>
      </c>
      <c r="AL36" s="6" t="s">
        <v>370</v>
      </c>
    </row>
    <row r="37" spans="2:38" x14ac:dyDescent="0.4">
      <c r="B37" s="438" t="s">
        <v>255</v>
      </c>
      <c r="C37" s="438">
        <v>4</v>
      </c>
      <c r="D37" s="438">
        <v>3.5</v>
      </c>
      <c r="E37" s="445">
        <v>25.263157894736842</v>
      </c>
      <c r="F37" s="445">
        <v>46.7</v>
      </c>
      <c r="G37" s="445">
        <v>47.8</v>
      </c>
      <c r="H37" s="445"/>
      <c r="I37" s="445"/>
      <c r="J37" s="445"/>
      <c r="K37" s="445"/>
      <c r="L37" s="445"/>
      <c r="M37" s="445"/>
      <c r="N37" s="445"/>
      <c r="O37" s="445"/>
      <c r="P37" s="92" t="str">
        <f t="shared" si="2"/>
        <v>Cool</v>
      </c>
      <c r="Q37" s="92" t="str">
        <f t="shared" si="0"/>
        <v>겨울</v>
      </c>
      <c r="R37" s="92" t="str">
        <f t="shared" si="1"/>
        <v>Deep</v>
      </c>
      <c r="S37" s="6" t="str">
        <f t="shared" si="3"/>
        <v>Deep</v>
      </c>
      <c r="T37" s="622">
        <f t="shared" si="4"/>
        <v>1.0999999999999943</v>
      </c>
      <c r="AC37" s="226">
        <v>24.878048780487806</v>
      </c>
      <c r="AD37" s="226">
        <v>29.099999999999998</v>
      </c>
      <c r="AE37" s="226">
        <v>55.300000000000004</v>
      </c>
      <c r="AF37" s="226" t="str">
        <f t="shared" si="6"/>
        <v>Cool 겨울 Bright</v>
      </c>
      <c r="AH37" s="208">
        <v>28.571428571428573</v>
      </c>
      <c r="AI37" s="208">
        <v>76.099999999999994</v>
      </c>
      <c r="AJ37" s="208">
        <v>54.1</v>
      </c>
      <c r="AK37" s="208" t="str">
        <f t="shared" si="5"/>
        <v>Warm 가을 Deep</v>
      </c>
      <c r="AL37" s="6" t="s">
        <v>370</v>
      </c>
    </row>
    <row r="38" spans="2:38" x14ac:dyDescent="0.4">
      <c r="B38" s="438" t="s">
        <v>255</v>
      </c>
      <c r="C38" s="438">
        <v>2</v>
      </c>
      <c r="D38" s="438">
        <v>4.5</v>
      </c>
      <c r="E38" s="446">
        <v>24.705882352941178</v>
      </c>
      <c r="F38" s="446">
        <v>27.200000000000003</v>
      </c>
      <c r="G38" s="446">
        <v>49</v>
      </c>
      <c r="H38" s="446"/>
      <c r="I38" s="446"/>
      <c r="J38" s="446"/>
      <c r="K38" s="446"/>
      <c r="L38" s="446"/>
      <c r="M38" s="446"/>
      <c r="N38" s="446"/>
      <c r="O38" s="446"/>
      <c r="P38" s="92" t="str">
        <f t="shared" si="2"/>
        <v>Cool</v>
      </c>
      <c r="Q38" s="92" t="str">
        <f t="shared" si="0"/>
        <v>겨울</v>
      </c>
      <c r="R38" s="92" t="str">
        <f t="shared" si="1"/>
        <v>Deep</v>
      </c>
      <c r="S38" s="6" t="str">
        <f t="shared" si="3"/>
        <v>Deep</v>
      </c>
      <c r="T38" s="622">
        <f t="shared" si="4"/>
        <v>21.799999999999997</v>
      </c>
      <c r="AC38" s="111">
        <v>21.176470588235293</v>
      </c>
      <c r="AD38" s="111">
        <v>11.899999999999999</v>
      </c>
      <c r="AE38" s="111">
        <v>56.100000000000009</v>
      </c>
      <c r="AF38" s="111" t="str">
        <f t="shared" si="6"/>
        <v>Cool 겨울 Bright</v>
      </c>
      <c r="AH38" s="212">
        <v>25.3125</v>
      </c>
      <c r="AI38" s="212">
        <v>46.400000000000006</v>
      </c>
      <c r="AJ38" s="212">
        <v>54.1</v>
      </c>
      <c r="AK38" s="212" t="str">
        <f t="shared" si="5"/>
        <v>Warm 가을 Deep</v>
      </c>
      <c r="AL38" s="6" t="s">
        <v>370</v>
      </c>
    </row>
    <row r="39" spans="2:38" x14ac:dyDescent="0.4">
      <c r="B39" s="438" t="s">
        <v>255</v>
      </c>
      <c r="C39" s="438">
        <v>4</v>
      </c>
      <c r="D39" s="438">
        <v>4</v>
      </c>
      <c r="E39" s="447">
        <v>24.923076923076923</v>
      </c>
      <c r="F39" s="447">
        <v>51.6</v>
      </c>
      <c r="G39" s="447">
        <v>49.4</v>
      </c>
      <c r="H39" s="447"/>
      <c r="I39" s="447"/>
      <c r="J39" s="447"/>
      <c r="K39" s="447"/>
      <c r="L39" s="447"/>
      <c r="M39" s="447"/>
      <c r="N39" s="447"/>
      <c r="O39" s="447"/>
      <c r="P39" s="92" t="str">
        <f t="shared" si="2"/>
        <v>Cool</v>
      </c>
      <c r="Q39" s="92" t="str">
        <f t="shared" si="0"/>
        <v>겨울</v>
      </c>
      <c r="R39" s="92" t="str">
        <f t="shared" si="1"/>
        <v>Deep</v>
      </c>
      <c r="S39" s="6" t="str">
        <f t="shared" si="3"/>
        <v>Deep</v>
      </c>
      <c r="T39" s="622">
        <f>G39-F39</f>
        <v>-2.2000000000000028</v>
      </c>
      <c r="AC39" s="111">
        <v>21.176470588235293</v>
      </c>
      <c r="AD39" s="111">
        <v>11.899999999999999</v>
      </c>
      <c r="AE39" s="111">
        <v>56.100000000000009</v>
      </c>
      <c r="AF39" s="111" t="str">
        <f t="shared" si="6"/>
        <v>Cool 겨울 Bright</v>
      </c>
      <c r="AH39" s="222">
        <v>25.833333333333332</v>
      </c>
      <c r="AI39" s="222">
        <v>51.1</v>
      </c>
      <c r="AJ39" s="222">
        <v>55.300000000000004</v>
      </c>
      <c r="AK39" s="222" t="str">
        <f t="shared" si="5"/>
        <v>Warm 가을 Deep</v>
      </c>
      <c r="AL39" s="6" t="s">
        <v>370</v>
      </c>
    </row>
    <row r="40" spans="2:38" x14ac:dyDescent="0.4">
      <c r="B40" s="438" t="s">
        <v>255</v>
      </c>
      <c r="C40" s="438">
        <v>4.5</v>
      </c>
      <c r="D40" s="438">
        <v>4</v>
      </c>
      <c r="E40" s="448">
        <v>25.35211267605634</v>
      </c>
      <c r="F40" s="448">
        <v>55.500000000000007</v>
      </c>
      <c r="G40" s="448">
        <v>50.2</v>
      </c>
      <c r="H40" s="448"/>
      <c r="I40" s="448"/>
      <c r="J40" s="448"/>
      <c r="K40" s="448"/>
      <c r="L40" s="448"/>
      <c r="M40" s="448"/>
      <c r="N40" s="448"/>
      <c r="O40" s="448"/>
      <c r="P40" s="92" t="str">
        <f t="shared" si="2"/>
        <v>Cool</v>
      </c>
      <c r="Q40" s="92" t="str">
        <f t="shared" si="0"/>
        <v>겨울</v>
      </c>
      <c r="R40" s="92" t="str">
        <f t="shared" si="1"/>
        <v>Deep</v>
      </c>
      <c r="S40" s="6" t="str">
        <f t="shared" si="3"/>
        <v>Deep</v>
      </c>
      <c r="T40" s="622">
        <f t="shared" si="4"/>
        <v>-5.3000000000000043</v>
      </c>
      <c r="AC40" s="202">
        <v>25.822784810126581</v>
      </c>
      <c r="AD40" s="202">
        <v>54.900000000000006</v>
      </c>
      <c r="AE40" s="202">
        <v>56.499999999999993</v>
      </c>
      <c r="AF40" s="202" t="str">
        <f t="shared" si="6"/>
        <v>Cool 겨울 Deep</v>
      </c>
      <c r="AH40" s="202">
        <v>25.822784810126581</v>
      </c>
      <c r="AI40" s="202">
        <v>54.900000000000006</v>
      </c>
      <c r="AJ40" s="202">
        <v>56.499999999999993</v>
      </c>
      <c r="AK40" s="202" t="str">
        <f t="shared" si="5"/>
        <v>Warm 가을 Deep</v>
      </c>
      <c r="AL40" s="6" t="s">
        <v>370</v>
      </c>
    </row>
    <row r="41" spans="2:38" x14ac:dyDescent="0.4">
      <c r="B41" s="438" t="s">
        <v>255</v>
      </c>
      <c r="C41" s="438">
        <v>2.5</v>
      </c>
      <c r="D41" s="438">
        <v>4.5</v>
      </c>
      <c r="E41" s="449">
        <v>24.285714285714285</v>
      </c>
      <c r="F41" s="449">
        <v>32.6</v>
      </c>
      <c r="G41" s="449">
        <v>50.6</v>
      </c>
      <c r="H41" s="449"/>
      <c r="I41" s="449"/>
      <c r="J41" s="449"/>
      <c r="K41" s="449"/>
      <c r="L41" s="449"/>
      <c r="M41" s="449"/>
      <c r="N41" s="449"/>
      <c r="O41" s="449"/>
      <c r="P41" s="92" t="str">
        <f t="shared" si="2"/>
        <v>Cool</v>
      </c>
      <c r="Q41" s="92" t="str">
        <f t="shared" si="0"/>
        <v>겨울</v>
      </c>
      <c r="R41" s="92" t="str">
        <f t="shared" si="1"/>
        <v>Deep</v>
      </c>
      <c r="S41" s="6" t="str">
        <f t="shared" si="3"/>
        <v>Deep</v>
      </c>
      <c r="T41" s="622">
        <f t="shared" si="4"/>
        <v>18</v>
      </c>
      <c r="AC41" s="240">
        <v>25.2</v>
      </c>
      <c r="AD41" s="240">
        <v>34.5</v>
      </c>
      <c r="AE41" s="240">
        <v>56.899999999999991</v>
      </c>
      <c r="AF41" s="240" t="str">
        <f t="shared" si="6"/>
        <v>Cool 겨울 Deep</v>
      </c>
      <c r="AH41" s="240">
        <v>25.2</v>
      </c>
      <c r="AI41" s="240">
        <v>34.5</v>
      </c>
      <c r="AJ41" s="240">
        <v>56.899999999999991</v>
      </c>
      <c r="AK41" s="240" t="str">
        <f t="shared" si="5"/>
        <v>Warm 가을 Deep</v>
      </c>
      <c r="AL41" s="6" t="s">
        <v>370</v>
      </c>
    </row>
    <row r="42" spans="2:38" x14ac:dyDescent="0.4">
      <c r="B42" s="438" t="s">
        <v>255</v>
      </c>
      <c r="C42" s="438">
        <v>3</v>
      </c>
      <c r="D42" s="438">
        <v>4.5</v>
      </c>
      <c r="E42" s="453">
        <v>24.489795918367346</v>
      </c>
      <c r="F42" s="453">
        <v>37.1</v>
      </c>
      <c r="G42" s="453">
        <v>51.800000000000004</v>
      </c>
      <c r="H42" s="453"/>
      <c r="I42" s="453"/>
      <c r="J42" s="453"/>
      <c r="K42" s="453"/>
      <c r="L42" s="453"/>
      <c r="M42" s="453"/>
      <c r="N42" s="453"/>
      <c r="O42" s="453"/>
      <c r="P42" s="92" t="str">
        <f t="shared" si="2"/>
        <v>Cool</v>
      </c>
      <c r="Q42" s="92" t="str">
        <f t="shared" si="0"/>
        <v>겨울</v>
      </c>
      <c r="R42" s="92" t="str">
        <f t="shared" si="1"/>
        <v>Deep</v>
      </c>
      <c r="S42" s="6" t="str">
        <f t="shared" si="3"/>
        <v>Deep</v>
      </c>
      <c r="T42" s="622">
        <f t="shared" si="4"/>
        <v>14.700000000000003</v>
      </c>
      <c r="AC42" s="240">
        <v>25.2</v>
      </c>
      <c r="AD42" s="240">
        <v>34.5</v>
      </c>
      <c r="AE42" s="240">
        <v>56.899999999999991</v>
      </c>
      <c r="AF42" s="240" t="str">
        <f t="shared" si="6"/>
        <v>Cool 겨울 Deep</v>
      </c>
      <c r="AH42" s="240">
        <v>25.2</v>
      </c>
      <c r="AI42" s="240">
        <v>34.5</v>
      </c>
      <c r="AJ42" s="240">
        <v>56.899999999999991</v>
      </c>
      <c r="AK42" s="240" t="str">
        <f t="shared" si="5"/>
        <v>Warm 가을 Deep</v>
      </c>
      <c r="AL42" s="6" t="s">
        <v>370</v>
      </c>
    </row>
    <row r="43" spans="2:38" x14ac:dyDescent="0.4">
      <c r="B43" s="438" t="s">
        <v>255</v>
      </c>
      <c r="C43" s="438">
        <v>3.5</v>
      </c>
      <c r="D43" s="438">
        <v>4.5</v>
      </c>
      <c r="E43" s="456">
        <v>25.263157894736842</v>
      </c>
      <c r="F43" s="456">
        <v>42.199999999999996</v>
      </c>
      <c r="G43" s="456">
        <v>52.900000000000006</v>
      </c>
      <c r="H43" s="456"/>
      <c r="I43" s="456"/>
      <c r="J43" s="456"/>
      <c r="K43" s="456"/>
      <c r="L43" s="456"/>
      <c r="M43" s="456"/>
      <c r="N43" s="456"/>
      <c r="O43" s="456"/>
      <c r="P43" s="92" t="str">
        <f t="shared" si="2"/>
        <v>Cool</v>
      </c>
      <c r="Q43" s="92" t="str">
        <f t="shared" si="0"/>
        <v>겨울</v>
      </c>
      <c r="R43" s="92" t="str">
        <f t="shared" si="1"/>
        <v>Deep</v>
      </c>
      <c r="S43" s="6" t="str">
        <f t="shared" si="3"/>
        <v>Deep</v>
      </c>
      <c r="T43" s="622">
        <f t="shared" si="4"/>
        <v>10.70000000000001</v>
      </c>
      <c r="AC43" s="154">
        <v>26.511627906976745</v>
      </c>
      <c r="AD43" s="154">
        <v>58.9</v>
      </c>
      <c r="AE43" s="154">
        <v>57.3</v>
      </c>
      <c r="AF43" s="154" t="str">
        <f t="shared" si="6"/>
        <v>Warm 가을 Deep</v>
      </c>
      <c r="AH43" s="154">
        <v>26.511627906976745</v>
      </c>
      <c r="AI43" s="154">
        <v>58.9</v>
      </c>
      <c r="AJ43" s="154">
        <v>57.3</v>
      </c>
      <c r="AK43" s="154" t="str">
        <f t="shared" si="5"/>
        <v>Warm 가을 Deep</v>
      </c>
      <c r="AL43" s="6" t="s">
        <v>370</v>
      </c>
    </row>
    <row r="44" spans="2:38" x14ac:dyDescent="0.4">
      <c r="B44" s="438" t="s">
        <v>255</v>
      </c>
      <c r="C44" s="438">
        <v>4</v>
      </c>
      <c r="D44" s="438">
        <v>4.5</v>
      </c>
      <c r="E44" s="459">
        <v>25.3125</v>
      </c>
      <c r="F44" s="459">
        <v>46.400000000000006</v>
      </c>
      <c r="G44" s="459">
        <v>54.1</v>
      </c>
      <c r="H44" s="459"/>
      <c r="I44" s="459"/>
      <c r="J44" s="459"/>
      <c r="K44" s="459"/>
      <c r="L44" s="459"/>
      <c r="M44" s="459"/>
      <c r="N44" s="459"/>
      <c r="O44" s="459"/>
      <c r="P44" s="92" t="str">
        <f t="shared" si="2"/>
        <v>Cool</v>
      </c>
      <c r="Q44" s="92" t="str">
        <f t="shared" si="0"/>
        <v>겨울</v>
      </c>
      <c r="R44" s="92" t="str">
        <f t="shared" si="1"/>
        <v>Deep</v>
      </c>
      <c r="S44" s="6" t="str">
        <f t="shared" si="3"/>
        <v>Deep</v>
      </c>
      <c r="T44" s="622">
        <f t="shared" si="4"/>
        <v>7.6999999999999957</v>
      </c>
      <c r="AC44" s="162">
        <v>25.384615384615383</v>
      </c>
      <c r="AD44" s="162">
        <v>17.7</v>
      </c>
      <c r="AE44" s="162">
        <v>57.599999999999994</v>
      </c>
      <c r="AF44" s="162" t="str">
        <f t="shared" si="6"/>
        <v>Cool 겨울 Bright</v>
      </c>
      <c r="AH44" s="251">
        <v>25.263157894736842</v>
      </c>
      <c r="AI44" s="251">
        <v>38.5</v>
      </c>
      <c r="AJ44" s="251">
        <v>57.999999999999993</v>
      </c>
      <c r="AK44" s="251" t="str">
        <f t="shared" si="5"/>
        <v>Warm 가을 Deep</v>
      </c>
      <c r="AL44" s="6" t="s">
        <v>370</v>
      </c>
    </row>
    <row r="45" spans="2:38" x14ac:dyDescent="0.4">
      <c r="B45" s="438" t="s">
        <v>255</v>
      </c>
      <c r="C45" s="438">
        <v>3</v>
      </c>
      <c r="D45" s="438">
        <v>5</v>
      </c>
      <c r="E45" s="465">
        <v>25.2</v>
      </c>
      <c r="F45" s="465">
        <v>34.5</v>
      </c>
      <c r="G45" s="465">
        <v>56.899999999999991</v>
      </c>
      <c r="H45" s="465"/>
      <c r="I45" s="465"/>
      <c r="J45" s="465"/>
      <c r="K45" s="465"/>
      <c r="L45" s="465"/>
      <c r="M45" s="465"/>
      <c r="N45" s="465"/>
      <c r="O45" s="465"/>
      <c r="P45" s="92" t="str">
        <f t="shared" si="2"/>
        <v>Cool</v>
      </c>
      <c r="Q45" s="92" t="str">
        <f t="shared" si="0"/>
        <v>겨울</v>
      </c>
      <c r="R45" s="92" t="str">
        <f t="shared" si="1"/>
        <v>Deep</v>
      </c>
      <c r="S45" s="6" t="str">
        <f t="shared" si="3"/>
        <v>Deep</v>
      </c>
      <c r="T45" s="622">
        <f t="shared" si="4"/>
        <v>22.399999999999991</v>
      </c>
      <c r="AC45" s="162">
        <v>25.384615384615383</v>
      </c>
      <c r="AD45" s="162">
        <v>17.7</v>
      </c>
      <c r="AE45" s="162">
        <v>57.599999999999994</v>
      </c>
      <c r="AF45" s="162" t="str">
        <f t="shared" si="6"/>
        <v>Cool 겨울 Bright</v>
      </c>
      <c r="AH45" s="251">
        <v>25.263157894736842</v>
      </c>
      <c r="AI45" s="251">
        <v>38.5</v>
      </c>
      <c r="AJ45" s="251">
        <v>57.999999999999993</v>
      </c>
      <c r="AK45" s="251" t="str">
        <f t="shared" si="5"/>
        <v>Warm 가을 Deep</v>
      </c>
      <c r="AL45" s="6" t="s">
        <v>370</v>
      </c>
    </row>
    <row r="46" spans="2:38" x14ac:dyDescent="0.4">
      <c r="B46" s="438" t="s">
        <v>255</v>
      </c>
      <c r="C46" s="438">
        <v>4.5</v>
      </c>
      <c r="D46" s="438">
        <v>3</v>
      </c>
      <c r="E46" s="465">
        <v>25.2</v>
      </c>
      <c r="F46" s="465">
        <v>34.5</v>
      </c>
      <c r="G46" s="465">
        <v>56.899999999999991</v>
      </c>
      <c r="H46" s="465"/>
      <c r="I46" s="465"/>
      <c r="J46" s="465"/>
      <c r="K46" s="465"/>
      <c r="L46" s="465"/>
      <c r="M46" s="465"/>
      <c r="N46" s="465"/>
      <c r="O46" s="465"/>
      <c r="P46" s="92" t="str">
        <f t="shared" si="2"/>
        <v>Cool</v>
      </c>
      <c r="Q46" s="92" t="str">
        <f t="shared" si="0"/>
        <v>겨울</v>
      </c>
      <c r="R46" s="92" t="str">
        <f t="shared" si="1"/>
        <v>Deep</v>
      </c>
      <c r="S46" s="6" t="str">
        <f t="shared" si="3"/>
        <v>Deep</v>
      </c>
      <c r="T46" s="622">
        <f t="shared" si="4"/>
        <v>22.399999999999991</v>
      </c>
      <c r="AC46" s="251">
        <v>25.263157894736842</v>
      </c>
      <c r="AD46" s="251">
        <v>38.5</v>
      </c>
      <c r="AE46" s="251">
        <v>57.999999999999993</v>
      </c>
      <c r="AF46" s="251" t="str">
        <f t="shared" si="6"/>
        <v>Cool 겨울 Deep</v>
      </c>
      <c r="AH46" s="130">
        <v>26.808510638297872</v>
      </c>
      <c r="AI46" s="130">
        <v>63.1</v>
      </c>
      <c r="AJ46" s="130">
        <v>58.4</v>
      </c>
      <c r="AK46" s="130" t="str">
        <f t="shared" si="5"/>
        <v>Warm 가을 Deep</v>
      </c>
      <c r="AL46" s="6" t="s">
        <v>370</v>
      </c>
    </row>
    <row r="47" spans="2:38" x14ac:dyDescent="0.4">
      <c r="B47" s="438" t="s">
        <v>255</v>
      </c>
      <c r="C47" s="438">
        <v>3.5</v>
      </c>
      <c r="D47" s="438">
        <v>5</v>
      </c>
      <c r="E47" s="468">
        <v>25.263157894736842</v>
      </c>
      <c r="F47" s="468">
        <v>38.5</v>
      </c>
      <c r="G47" s="468">
        <v>57.999999999999993</v>
      </c>
      <c r="H47" s="468"/>
      <c r="I47" s="468"/>
      <c r="J47" s="468"/>
      <c r="K47" s="468"/>
      <c r="L47" s="468"/>
      <c r="M47" s="468"/>
      <c r="N47" s="468"/>
      <c r="O47" s="468"/>
      <c r="P47" s="92" t="str">
        <f t="shared" si="2"/>
        <v>Cool</v>
      </c>
      <c r="Q47" s="92" t="str">
        <f t="shared" si="0"/>
        <v>겨울</v>
      </c>
      <c r="R47" s="92" t="str">
        <f t="shared" si="1"/>
        <v>Deep</v>
      </c>
      <c r="S47" s="6" t="str">
        <f t="shared" si="3"/>
        <v>Deep</v>
      </c>
      <c r="T47" s="622">
        <f t="shared" si="4"/>
        <v>19.499999999999993</v>
      </c>
      <c r="AC47" s="251">
        <v>25.263157894736842</v>
      </c>
      <c r="AD47" s="251">
        <v>38.5</v>
      </c>
      <c r="AE47" s="251">
        <v>57.999999999999993</v>
      </c>
      <c r="AF47" s="251" t="str">
        <f t="shared" si="6"/>
        <v>Cool 겨울 Deep</v>
      </c>
      <c r="AH47" s="116">
        <v>27.326732673267326</v>
      </c>
      <c r="AI47" s="116">
        <v>66.900000000000006</v>
      </c>
      <c r="AJ47" s="116">
        <v>59.199999999999996</v>
      </c>
      <c r="AK47" s="116" t="str">
        <f t="shared" si="5"/>
        <v>Warm 가을 Deep</v>
      </c>
      <c r="AL47" s="6" t="s">
        <v>370</v>
      </c>
    </row>
    <row r="48" spans="2:38" x14ac:dyDescent="0.4">
      <c r="B48" s="438" t="s">
        <v>255</v>
      </c>
      <c r="C48" s="438">
        <v>4.5</v>
      </c>
      <c r="D48" s="438">
        <v>3.5</v>
      </c>
      <c r="E48" s="468">
        <v>25.263157894736842</v>
      </c>
      <c r="F48" s="468">
        <v>38.5</v>
      </c>
      <c r="G48" s="468">
        <v>57.999999999999993</v>
      </c>
      <c r="H48" s="468"/>
      <c r="I48" s="468"/>
      <c r="J48" s="468"/>
      <c r="K48" s="468"/>
      <c r="L48" s="468"/>
      <c r="M48" s="468"/>
      <c r="N48" s="468"/>
      <c r="O48" s="468"/>
      <c r="P48" s="92" t="str">
        <f t="shared" si="2"/>
        <v>Cool</v>
      </c>
      <c r="Q48" s="92" t="str">
        <f t="shared" si="0"/>
        <v>겨울</v>
      </c>
      <c r="R48" s="92" t="str">
        <f t="shared" si="1"/>
        <v>Deep</v>
      </c>
      <c r="S48" s="6" t="str">
        <f t="shared" si="3"/>
        <v>Deep</v>
      </c>
      <c r="T48" s="622">
        <f t="shared" si="4"/>
        <v>19.499999999999993</v>
      </c>
      <c r="AC48" s="130">
        <v>26.808510638297872</v>
      </c>
      <c r="AD48" s="130">
        <v>63.1</v>
      </c>
      <c r="AE48" s="130">
        <v>58.4</v>
      </c>
      <c r="AF48" s="130" t="str">
        <f t="shared" si="6"/>
        <v>Warm 가을 Deep</v>
      </c>
      <c r="AH48" s="262">
        <v>25.846153846153847</v>
      </c>
      <c r="AI48" s="262">
        <v>43</v>
      </c>
      <c r="AJ48" s="262">
        <v>59.199999999999996</v>
      </c>
      <c r="AK48" s="262" t="str">
        <f t="shared" si="5"/>
        <v>Warm 가을 Deep</v>
      </c>
      <c r="AL48" s="6" t="s">
        <v>370</v>
      </c>
    </row>
    <row r="49" spans="2:38" x14ac:dyDescent="0.4">
      <c r="B49" s="438" t="s">
        <v>255</v>
      </c>
      <c r="C49" s="438">
        <v>1</v>
      </c>
      <c r="D49" s="438">
        <v>6</v>
      </c>
      <c r="E49" s="476">
        <v>23.333333333333332</v>
      </c>
      <c r="F49" s="476">
        <v>11.5</v>
      </c>
      <c r="G49" s="476">
        <v>61.199999999999996</v>
      </c>
      <c r="H49" s="476"/>
      <c r="I49" s="476"/>
      <c r="J49" s="476"/>
      <c r="K49" s="476"/>
      <c r="L49" s="476"/>
      <c r="M49" s="476"/>
      <c r="N49" s="476"/>
      <c r="O49" s="476"/>
      <c r="P49" s="92" t="str">
        <f t="shared" si="2"/>
        <v>Cool</v>
      </c>
      <c r="Q49" s="92" t="str">
        <f t="shared" si="0"/>
        <v>여름</v>
      </c>
      <c r="R49" s="92" t="str">
        <f t="shared" si="1"/>
        <v>Mute</v>
      </c>
      <c r="S49" s="6" t="str">
        <f t="shared" si="3"/>
        <v>Deep</v>
      </c>
      <c r="T49" s="622">
        <f t="shared" si="4"/>
        <v>49.699999999999996</v>
      </c>
      <c r="AC49" s="116">
        <v>27.326732673267326</v>
      </c>
      <c r="AD49" s="116">
        <v>66.900000000000006</v>
      </c>
      <c r="AE49" s="116">
        <v>59.199999999999996</v>
      </c>
      <c r="AF49" s="116" t="str">
        <f t="shared" si="6"/>
        <v>Warm 가을 Deep</v>
      </c>
      <c r="AH49" s="108">
        <v>27.777777777777779</v>
      </c>
      <c r="AI49" s="108">
        <v>70.599999999999994</v>
      </c>
      <c r="AJ49" s="108">
        <v>60</v>
      </c>
      <c r="AK49" s="108" t="str">
        <f t="shared" si="5"/>
        <v>Warm 가을 Deep</v>
      </c>
      <c r="AL49" s="6" t="s">
        <v>370</v>
      </c>
    </row>
    <row r="50" spans="2:38" x14ac:dyDescent="0.4">
      <c r="B50" s="438" t="s">
        <v>255</v>
      </c>
      <c r="C50" s="438">
        <v>5.5</v>
      </c>
      <c r="D50" s="438">
        <v>1</v>
      </c>
      <c r="E50" s="476">
        <v>23.333333333333332</v>
      </c>
      <c r="F50" s="476">
        <v>11.5</v>
      </c>
      <c r="G50" s="476">
        <v>61.199999999999996</v>
      </c>
      <c r="H50" s="476"/>
      <c r="I50" s="476"/>
      <c r="J50" s="476"/>
      <c r="K50" s="476"/>
      <c r="L50" s="476"/>
      <c r="M50" s="476"/>
      <c r="N50" s="476"/>
      <c r="O50" s="476"/>
      <c r="P50" s="92" t="str">
        <f t="shared" si="2"/>
        <v>Cool</v>
      </c>
      <c r="Q50" s="92" t="str">
        <f t="shared" si="0"/>
        <v>여름</v>
      </c>
      <c r="R50" s="92" t="str">
        <f t="shared" si="1"/>
        <v>Mute</v>
      </c>
      <c r="S50" s="6" t="str">
        <f t="shared" si="3"/>
        <v>Deep</v>
      </c>
      <c r="T50" s="622">
        <f t="shared" si="4"/>
        <v>49.699999999999996</v>
      </c>
      <c r="AC50" s="262">
        <v>25.846153846153847</v>
      </c>
      <c r="AD50" s="262">
        <v>43</v>
      </c>
      <c r="AE50" s="262">
        <v>59.199999999999996</v>
      </c>
      <c r="AF50" s="262" t="str">
        <f t="shared" si="6"/>
        <v>Cool 겨울 Deep</v>
      </c>
      <c r="AH50" s="265">
        <v>26.301369863013697</v>
      </c>
      <c r="AI50" s="265">
        <v>47.4</v>
      </c>
      <c r="AJ50" s="265">
        <v>60.4</v>
      </c>
      <c r="AK50" s="265" t="str">
        <f t="shared" si="5"/>
        <v>Warm 가을 Deep</v>
      </c>
      <c r="AL50" s="6" t="s">
        <v>370</v>
      </c>
    </row>
    <row r="51" spans="2:38" x14ac:dyDescent="0.4">
      <c r="B51" s="438" t="s">
        <v>255</v>
      </c>
      <c r="C51" s="438">
        <v>1</v>
      </c>
      <c r="D51" s="438">
        <v>6.5</v>
      </c>
      <c r="E51" s="489">
        <v>23.333333333333332</v>
      </c>
      <c r="F51" s="489">
        <v>10.7</v>
      </c>
      <c r="G51" s="489">
        <v>66.3</v>
      </c>
      <c r="H51" s="489"/>
      <c r="I51" s="489"/>
      <c r="J51" s="489"/>
      <c r="K51" s="489"/>
      <c r="L51" s="489"/>
      <c r="M51" s="489"/>
      <c r="N51" s="489"/>
      <c r="O51" s="489"/>
      <c r="P51" s="92" t="str">
        <f t="shared" si="2"/>
        <v>Cool</v>
      </c>
      <c r="Q51" s="92" t="str">
        <f t="shared" si="0"/>
        <v>여름</v>
      </c>
      <c r="R51" s="92" t="str">
        <f t="shared" si="1"/>
        <v>Mute</v>
      </c>
      <c r="S51" s="6" t="str">
        <f t="shared" si="3"/>
        <v>Deep</v>
      </c>
      <c r="T51" s="622">
        <f t="shared" si="4"/>
        <v>55.599999999999994</v>
      </c>
      <c r="AC51" s="211">
        <v>24.705882352941178</v>
      </c>
      <c r="AD51" s="211">
        <v>22.5</v>
      </c>
      <c r="AE51" s="211">
        <v>59.199999999999996</v>
      </c>
      <c r="AF51" s="211" t="str">
        <f t="shared" si="6"/>
        <v>Cool 겨울 Bright</v>
      </c>
      <c r="AH51" s="237">
        <v>26.25</v>
      </c>
      <c r="AI51" s="237">
        <v>51</v>
      </c>
      <c r="AJ51" s="237">
        <v>61.6</v>
      </c>
      <c r="AK51" s="237" t="str">
        <f t="shared" si="5"/>
        <v>Warm 가을 Deep</v>
      </c>
      <c r="AL51" s="6" t="s">
        <v>370</v>
      </c>
    </row>
    <row r="52" spans="2:38" x14ac:dyDescent="0.4">
      <c r="B52" s="438" t="s">
        <v>255</v>
      </c>
      <c r="C52" s="438">
        <v>6</v>
      </c>
      <c r="D52" s="438">
        <v>1</v>
      </c>
      <c r="E52" s="489">
        <v>23.333333333333332</v>
      </c>
      <c r="F52" s="489">
        <v>10.7</v>
      </c>
      <c r="G52" s="489">
        <v>66.3</v>
      </c>
      <c r="H52" s="489"/>
      <c r="I52" s="489"/>
      <c r="J52" s="489"/>
      <c r="K52" s="489"/>
      <c r="L52" s="489"/>
      <c r="M52" s="489"/>
      <c r="N52" s="489"/>
      <c r="O52" s="489"/>
      <c r="P52" s="92" t="str">
        <f t="shared" si="2"/>
        <v>Cool</v>
      </c>
      <c r="Q52" s="92" t="str">
        <f t="shared" si="0"/>
        <v>여름</v>
      </c>
      <c r="R52" s="92" t="str">
        <f t="shared" si="1"/>
        <v>Mute</v>
      </c>
      <c r="S52" s="6" t="str">
        <f t="shared" si="3"/>
        <v>Deep</v>
      </c>
      <c r="T52" s="622">
        <f t="shared" si="4"/>
        <v>55.599999999999994</v>
      </c>
      <c r="AC52" s="211">
        <v>24.705882352941178</v>
      </c>
      <c r="AD52" s="211">
        <v>22.5</v>
      </c>
      <c r="AE52" s="211">
        <v>59.199999999999996</v>
      </c>
      <c r="AF52" s="211" t="str">
        <f t="shared" si="6"/>
        <v>Cool 겨울 Bright</v>
      </c>
      <c r="AH52" s="195">
        <v>26.59090909090909</v>
      </c>
      <c r="AI52" s="195">
        <v>55.000000000000007</v>
      </c>
      <c r="AJ52" s="195">
        <v>62.7</v>
      </c>
      <c r="AK52" s="195" t="str">
        <f t="shared" si="5"/>
        <v>Warm 가을 Deep</v>
      </c>
      <c r="AL52" s="6" t="s">
        <v>370</v>
      </c>
    </row>
    <row r="53" spans="2:38" x14ac:dyDescent="0.4">
      <c r="B53" s="438" t="s">
        <v>255</v>
      </c>
      <c r="C53" s="438">
        <v>1.5</v>
      </c>
      <c r="D53" s="438">
        <v>7.5</v>
      </c>
      <c r="E53" s="518">
        <v>25.384615384615383</v>
      </c>
      <c r="F53" s="518">
        <v>13.100000000000001</v>
      </c>
      <c r="G53" s="518">
        <v>78</v>
      </c>
      <c r="H53" s="518"/>
      <c r="I53" s="518"/>
      <c r="J53" s="518"/>
      <c r="K53" s="518"/>
      <c r="L53" s="518"/>
      <c r="M53" s="518"/>
      <c r="N53" s="518"/>
      <c r="O53" s="518"/>
      <c r="P53" s="92" t="str">
        <f t="shared" si="2"/>
        <v>Cool</v>
      </c>
      <c r="Q53" s="92" t="str">
        <f t="shared" si="0"/>
        <v>여름</v>
      </c>
      <c r="R53" s="92" t="str">
        <f t="shared" si="1"/>
        <v>Mute</v>
      </c>
      <c r="S53" s="6" t="str">
        <f t="shared" si="3"/>
        <v>Deep</v>
      </c>
      <c r="T53" s="622">
        <f t="shared" si="4"/>
        <v>64.900000000000006</v>
      </c>
      <c r="AC53" s="108">
        <v>27.777777777777779</v>
      </c>
      <c r="AD53" s="108">
        <v>70.599999999999994</v>
      </c>
      <c r="AE53" s="108">
        <v>60</v>
      </c>
      <c r="AF53" s="108" t="str">
        <f t="shared" si="6"/>
        <v>Warm 가을 Deep</v>
      </c>
      <c r="AH53" s="292">
        <v>25.862068965517242</v>
      </c>
      <c r="AI53" s="292">
        <v>36</v>
      </c>
      <c r="AJ53" s="292">
        <v>63.1</v>
      </c>
      <c r="AK53" s="292" t="str">
        <f t="shared" si="5"/>
        <v>Warm 가을 Deep</v>
      </c>
      <c r="AL53" s="6" t="s">
        <v>370</v>
      </c>
    </row>
    <row r="54" spans="2:38" x14ac:dyDescent="0.4">
      <c r="B54" s="438" t="s">
        <v>255</v>
      </c>
      <c r="C54" s="438">
        <v>7</v>
      </c>
      <c r="D54" s="438">
        <v>1.5</v>
      </c>
      <c r="E54" s="518">
        <v>25.384615384615383</v>
      </c>
      <c r="F54" s="518">
        <v>13.100000000000001</v>
      </c>
      <c r="G54" s="518">
        <v>78</v>
      </c>
      <c r="H54" s="518"/>
      <c r="I54" s="518"/>
      <c r="J54" s="518"/>
      <c r="K54" s="518"/>
      <c r="L54" s="518"/>
      <c r="M54" s="518"/>
      <c r="N54" s="518"/>
      <c r="O54" s="518"/>
      <c r="P54" s="92" t="str">
        <f t="shared" si="2"/>
        <v>Cool</v>
      </c>
      <c r="Q54" s="92" t="str">
        <f t="shared" si="0"/>
        <v>여름</v>
      </c>
      <c r="R54" s="92" t="str">
        <f t="shared" si="1"/>
        <v>Mute</v>
      </c>
      <c r="S54" s="6" t="str">
        <f t="shared" si="3"/>
        <v>Deep</v>
      </c>
      <c r="T54" s="622">
        <f t="shared" si="4"/>
        <v>64.900000000000006</v>
      </c>
      <c r="AC54" s="265">
        <v>26.301369863013697</v>
      </c>
      <c r="AD54" s="265">
        <v>47.4</v>
      </c>
      <c r="AE54" s="265">
        <v>60.4</v>
      </c>
      <c r="AF54" s="265" t="str">
        <f t="shared" si="6"/>
        <v>Warm 가을 Deep</v>
      </c>
      <c r="AH54" s="292">
        <v>25.862068965517242</v>
      </c>
      <c r="AI54" s="292">
        <v>36</v>
      </c>
      <c r="AJ54" s="292">
        <v>63.1</v>
      </c>
      <c r="AK54" s="292" t="str">
        <f t="shared" si="5"/>
        <v>Warm 가을 Deep</v>
      </c>
      <c r="AL54" s="6" t="s">
        <v>370</v>
      </c>
    </row>
    <row r="55" spans="2:38" x14ac:dyDescent="0.4">
      <c r="B55" s="438" t="s">
        <v>255</v>
      </c>
      <c r="C55" s="438">
        <v>1.5</v>
      </c>
      <c r="D55" s="438">
        <v>8</v>
      </c>
      <c r="E55" s="531">
        <v>25.384615384615383</v>
      </c>
      <c r="F55" s="531">
        <v>12.3</v>
      </c>
      <c r="G55" s="531">
        <v>83.1</v>
      </c>
      <c r="H55" s="531"/>
      <c r="I55" s="531"/>
      <c r="J55" s="531"/>
      <c r="K55" s="531"/>
      <c r="L55" s="531"/>
      <c r="M55" s="531"/>
      <c r="N55" s="531"/>
      <c r="O55" s="531"/>
      <c r="P55" s="92" t="str">
        <f t="shared" si="2"/>
        <v>Cool</v>
      </c>
      <c r="Q55" s="92" t="str">
        <f t="shared" si="0"/>
        <v>여름</v>
      </c>
      <c r="R55" s="92" t="str">
        <f t="shared" si="1"/>
        <v>Mute</v>
      </c>
      <c r="S55" s="6" t="str">
        <f t="shared" si="3"/>
        <v>Deep</v>
      </c>
      <c r="T55" s="622">
        <f t="shared" si="4"/>
        <v>70.8</v>
      </c>
      <c r="AC55" s="253">
        <v>25.714285714285715</v>
      </c>
      <c r="AD55" s="253">
        <v>27.3</v>
      </c>
      <c r="AE55" s="253">
        <v>60.4</v>
      </c>
      <c r="AF55" s="253" t="str">
        <f t="shared" si="6"/>
        <v>Cool 겨울 Bright</v>
      </c>
      <c r="AH55" s="159">
        <v>26.875</v>
      </c>
      <c r="AI55" s="159">
        <v>58.9</v>
      </c>
      <c r="AJ55" s="159">
        <v>63.9</v>
      </c>
      <c r="AK55" s="159" t="str">
        <f t="shared" si="5"/>
        <v>Warm 가을 Deep</v>
      </c>
      <c r="AL55" s="6" t="s">
        <v>370</v>
      </c>
    </row>
    <row r="56" spans="2:38" x14ac:dyDescent="0.4">
      <c r="B56" s="438" t="s">
        <v>255</v>
      </c>
      <c r="C56" s="438">
        <v>8</v>
      </c>
      <c r="D56" s="438">
        <v>1.5</v>
      </c>
      <c r="E56" s="531">
        <v>25.384615384615383</v>
      </c>
      <c r="F56" s="531">
        <v>12.3</v>
      </c>
      <c r="G56" s="531">
        <v>83.1</v>
      </c>
      <c r="H56" s="531"/>
      <c r="I56" s="531"/>
      <c r="J56" s="531"/>
      <c r="K56" s="531"/>
      <c r="L56" s="531"/>
      <c r="M56" s="531"/>
      <c r="N56" s="531"/>
      <c r="O56" s="531"/>
      <c r="P56" s="92" t="str">
        <f t="shared" si="2"/>
        <v>Cool</v>
      </c>
      <c r="Q56" s="92" t="str">
        <f t="shared" si="0"/>
        <v>여름</v>
      </c>
      <c r="R56" s="92" t="str">
        <f t="shared" si="1"/>
        <v>Mute</v>
      </c>
      <c r="S56" s="6" t="str">
        <f t="shared" si="3"/>
        <v>Deep</v>
      </c>
      <c r="T56" s="622">
        <f t="shared" si="4"/>
        <v>70.8</v>
      </c>
      <c r="AC56" s="253">
        <v>25.714285714285715</v>
      </c>
      <c r="AD56" s="253">
        <v>27.3</v>
      </c>
      <c r="AE56" s="253">
        <v>60.4</v>
      </c>
      <c r="AF56" s="253" t="str">
        <f t="shared" si="6"/>
        <v>Cool 겨울 Bright</v>
      </c>
      <c r="AH56" s="136">
        <v>27.692307692307693</v>
      </c>
      <c r="AI56" s="136">
        <v>63</v>
      </c>
      <c r="AJ56" s="136">
        <v>64.7</v>
      </c>
      <c r="AK56" s="136" t="str">
        <f t="shared" si="5"/>
        <v>Warm 가을 Deep</v>
      </c>
      <c r="AL56" s="6" t="s">
        <v>370</v>
      </c>
    </row>
    <row r="57" spans="2:38" x14ac:dyDescent="0.4">
      <c r="B57" s="438" t="s">
        <v>255</v>
      </c>
      <c r="C57" s="438">
        <v>5</v>
      </c>
      <c r="D57" s="438">
        <v>4</v>
      </c>
      <c r="E57" s="450">
        <v>26.153846153846153</v>
      </c>
      <c r="F57" s="450">
        <v>60</v>
      </c>
      <c r="G57" s="450">
        <v>51</v>
      </c>
      <c r="H57" s="450"/>
      <c r="I57" s="450"/>
      <c r="J57" s="450"/>
      <c r="K57" s="450"/>
      <c r="L57" s="450"/>
      <c r="M57" s="450"/>
      <c r="N57" s="450"/>
      <c r="O57" s="450"/>
      <c r="P57" s="92" t="str">
        <f t="shared" si="2"/>
        <v>Warm</v>
      </c>
      <c r="Q57" s="92" t="str">
        <f t="shared" si="0"/>
        <v>가을</v>
      </c>
      <c r="R57" s="92" t="str">
        <f t="shared" si="1"/>
        <v>Deep</v>
      </c>
      <c r="S57" s="6" t="str">
        <f t="shared" si="3"/>
        <v xml:space="preserve"> Deep</v>
      </c>
      <c r="T57" s="622">
        <f t="shared" si="4"/>
        <v>-9</v>
      </c>
      <c r="AC57" s="115">
        <v>23.333333333333332</v>
      </c>
      <c r="AD57" s="115">
        <v>11.5</v>
      </c>
      <c r="AE57" s="115">
        <v>61.199999999999996</v>
      </c>
      <c r="AF57" s="115" t="str">
        <f t="shared" si="6"/>
        <v>Cool 여름 Mute</v>
      </c>
      <c r="AH57" s="309">
        <v>25.454545454545453</v>
      </c>
      <c r="AI57" s="309">
        <v>40</v>
      </c>
      <c r="AJ57" s="309">
        <v>64.7</v>
      </c>
      <c r="AK57" s="309" t="str">
        <f t="shared" si="5"/>
        <v>Warm 가을 Deep</v>
      </c>
      <c r="AL57" s="6" t="s">
        <v>370</v>
      </c>
    </row>
    <row r="58" spans="2:38" x14ac:dyDescent="0.4">
      <c r="B58" s="438" t="s">
        <v>255</v>
      </c>
      <c r="C58" s="438">
        <v>5.5</v>
      </c>
      <c r="D58" s="438">
        <v>4</v>
      </c>
      <c r="E58" s="452">
        <v>26.428571428571427</v>
      </c>
      <c r="F58" s="452">
        <v>63.6</v>
      </c>
      <c r="G58" s="452">
        <v>51.800000000000004</v>
      </c>
      <c r="H58" s="452"/>
      <c r="I58" s="452"/>
      <c r="J58" s="452"/>
      <c r="K58" s="452"/>
      <c r="L58" s="452"/>
      <c r="M58" s="452"/>
      <c r="N58" s="452"/>
      <c r="O58" s="452"/>
      <c r="P58" s="92" t="str">
        <f t="shared" si="2"/>
        <v>Warm</v>
      </c>
      <c r="Q58" s="92" t="str">
        <f t="shared" si="0"/>
        <v>가을</v>
      </c>
      <c r="R58" s="92" t="str">
        <f t="shared" si="1"/>
        <v>Deep</v>
      </c>
      <c r="S58" s="6" t="str">
        <f t="shared" si="3"/>
        <v xml:space="preserve"> Deep</v>
      </c>
      <c r="T58" s="622">
        <f t="shared" si="4"/>
        <v>-11.799999999999997</v>
      </c>
      <c r="AC58" s="115">
        <v>23.333333333333332</v>
      </c>
      <c r="AD58" s="115">
        <v>11.5</v>
      </c>
      <c r="AE58" s="115">
        <v>61.199999999999996</v>
      </c>
      <c r="AF58" s="115" t="str">
        <f t="shared" si="6"/>
        <v>Cool 여름 Mute</v>
      </c>
      <c r="AH58" s="122">
        <v>28.108108108108109</v>
      </c>
      <c r="AI58" s="122">
        <v>66.5</v>
      </c>
      <c r="AJ58" s="122">
        <v>65.5</v>
      </c>
      <c r="AK58" s="122" t="str">
        <f t="shared" si="5"/>
        <v>Warm 가을 Deep</v>
      </c>
      <c r="AL58" s="6" t="s">
        <v>370</v>
      </c>
    </row>
    <row r="59" spans="2:38" x14ac:dyDescent="0.4">
      <c r="B59" s="438" t="s">
        <v>255</v>
      </c>
      <c r="C59" s="438">
        <v>6</v>
      </c>
      <c r="D59" s="438">
        <v>4</v>
      </c>
      <c r="E59" s="455">
        <v>26.373626373626372</v>
      </c>
      <c r="F59" s="455">
        <v>67.400000000000006</v>
      </c>
      <c r="G59" s="455">
        <v>52.900000000000006</v>
      </c>
      <c r="H59" s="455"/>
      <c r="I59" s="455"/>
      <c r="J59" s="455"/>
      <c r="K59" s="455"/>
      <c r="L59" s="455"/>
      <c r="M59" s="455"/>
      <c r="N59" s="455"/>
      <c r="O59" s="455"/>
      <c r="P59" s="92" t="str">
        <f t="shared" si="2"/>
        <v>Warm</v>
      </c>
      <c r="Q59" s="92" t="str">
        <f t="shared" si="0"/>
        <v>가을</v>
      </c>
      <c r="R59" s="92" t="str">
        <f t="shared" si="1"/>
        <v>Deep</v>
      </c>
      <c r="S59" s="6" t="str">
        <f t="shared" si="3"/>
        <v xml:space="preserve"> Deep</v>
      </c>
      <c r="T59" s="622">
        <f t="shared" si="4"/>
        <v>-14.5</v>
      </c>
      <c r="AC59" s="237">
        <v>26.25</v>
      </c>
      <c r="AD59" s="237">
        <v>51</v>
      </c>
      <c r="AE59" s="237">
        <v>61.6</v>
      </c>
      <c r="AF59" s="237" t="str">
        <f t="shared" si="6"/>
        <v>Warm 가을 Deep</v>
      </c>
      <c r="AH59" s="295">
        <v>26.301369863013697</v>
      </c>
      <c r="AI59" s="295">
        <v>43.7</v>
      </c>
      <c r="AJ59" s="295">
        <v>65.5</v>
      </c>
      <c r="AK59" s="295" t="str">
        <f t="shared" si="5"/>
        <v>Warm 가을 Deep</v>
      </c>
      <c r="AL59" s="6" t="s">
        <v>370</v>
      </c>
    </row>
    <row r="60" spans="2:38" x14ac:dyDescent="0.4">
      <c r="B60" s="438" t="s">
        <v>255</v>
      </c>
      <c r="C60" s="438">
        <v>6.5</v>
      </c>
      <c r="D60" s="438">
        <v>4</v>
      </c>
      <c r="E60" s="457">
        <v>27.272727272727273</v>
      </c>
      <c r="F60" s="457">
        <v>72.3</v>
      </c>
      <c r="G60" s="457">
        <v>53.7</v>
      </c>
      <c r="H60" s="457"/>
      <c r="I60" s="457"/>
      <c r="J60" s="457"/>
      <c r="K60" s="457"/>
      <c r="L60" s="457"/>
      <c r="M60" s="457"/>
      <c r="N60" s="457"/>
      <c r="O60" s="457"/>
      <c r="P60" s="92" t="str">
        <f t="shared" si="2"/>
        <v>Warm</v>
      </c>
      <c r="Q60" s="92" t="str">
        <f t="shared" si="0"/>
        <v>가을</v>
      </c>
      <c r="R60" s="92" t="str">
        <f t="shared" si="1"/>
        <v>Deep</v>
      </c>
      <c r="S60" s="6" t="str">
        <f t="shared" si="3"/>
        <v xml:space="preserve"> Deep</v>
      </c>
      <c r="T60" s="622">
        <f t="shared" si="4"/>
        <v>-18.599999999999994</v>
      </c>
      <c r="AC60" s="283">
        <v>25.2</v>
      </c>
      <c r="AD60" s="283">
        <v>31.6</v>
      </c>
      <c r="AE60" s="283">
        <v>62</v>
      </c>
      <c r="AF60" s="283" t="str">
        <f t="shared" si="6"/>
        <v>Cool 겨울 Bright</v>
      </c>
      <c r="AH60" s="261">
        <v>26.666666666666668</v>
      </c>
      <c r="AI60" s="261">
        <v>47.599999999999994</v>
      </c>
      <c r="AJ60" s="261">
        <v>66.7</v>
      </c>
      <c r="AK60" s="261" t="str">
        <f t="shared" si="5"/>
        <v>Warm 가을 Deep</v>
      </c>
      <c r="AL60" s="6" t="s">
        <v>370</v>
      </c>
    </row>
    <row r="61" spans="2:38" x14ac:dyDescent="0.4">
      <c r="B61" s="438" t="s">
        <v>255</v>
      </c>
      <c r="C61" s="438">
        <v>7</v>
      </c>
      <c r="D61" s="438">
        <v>4</v>
      </c>
      <c r="E61" s="458">
        <v>28.571428571428573</v>
      </c>
      <c r="F61" s="458">
        <v>76.099999999999994</v>
      </c>
      <c r="G61" s="458">
        <v>54.1</v>
      </c>
      <c r="H61" s="458"/>
      <c r="I61" s="458"/>
      <c r="J61" s="458"/>
      <c r="K61" s="458"/>
      <c r="L61" s="458"/>
      <c r="M61" s="458"/>
      <c r="N61" s="458"/>
      <c r="O61" s="458"/>
      <c r="P61" s="92" t="str">
        <f t="shared" si="2"/>
        <v>Warm</v>
      </c>
      <c r="Q61" s="92" t="str">
        <f t="shared" si="0"/>
        <v>가을</v>
      </c>
      <c r="R61" s="92" t="str">
        <f t="shared" si="1"/>
        <v>Deep</v>
      </c>
      <c r="S61" s="6" t="str">
        <f t="shared" si="3"/>
        <v xml:space="preserve"> Deep</v>
      </c>
      <c r="T61" s="622">
        <f t="shared" si="4"/>
        <v>-21.999999999999993</v>
      </c>
      <c r="AC61" s="283">
        <v>25.2</v>
      </c>
      <c r="AD61" s="283">
        <v>31.6</v>
      </c>
      <c r="AE61" s="283">
        <v>62</v>
      </c>
      <c r="AF61" s="283" t="str">
        <f t="shared" si="6"/>
        <v>Cool 겨울 Bright</v>
      </c>
      <c r="AH61" s="229">
        <v>26.966292134831459</v>
      </c>
      <c r="AI61" s="229">
        <v>51.4</v>
      </c>
      <c r="AJ61" s="229">
        <v>67.800000000000011</v>
      </c>
      <c r="AK61" s="229" t="str">
        <f t="shared" si="5"/>
        <v>Warm 가을 Deep</v>
      </c>
      <c r="AL61" s="6" t="s">
        <v>370</v>
      </c>
    </row>
    <row r="62" spans="2:38" x14ac:dyDescent="0.4">
      <c r="B62" s="438" t="s">
        <v>255</v>
      </c>
      <c r="C62" s="438">
        <v>4.5</v>
      </c>
      <c r="D62" s="438">
        <v>4.5</v>
      </c>
      <c r="E62" s="461">
        <v>25.833333333333332</v>
      </c>
      <c r="F62" s="461">
        <v>51.1</v>
      </c>
      <c r="G62" s="461">
        <v>55.300000000000004</v>
      </c>
      <c r="H62" s="461"/>
      <c r="I62" s="461"/>
      <c r="J62" s="461"/>
      <c r="K62" s="461"/>
      <c r="L62" s="461"/>
      <c r="M62" s="461"/>
      <c r="N62" s="461"/>
      <c r="O62" s="461"/>
      <c r="P62" s="92" t="str">
        <f t="shared" si="2"/>
        <v>Cool</v>
      </c>
      <c r="Q62" s="92" t="str">
        <f t="shared" si="0"/>
        <v>겨울</v>
      </c>
      <c r="R62" s="92" t="str">
        <f t="shared" si="1"/>
        <v>Deep</v>
      </c>
      <c r="S62" s="6" t="str">
        <f t="shared" si="3"/>
        <v>Deep</v>
      </c>
      <c r="T62" s="622">
        <f t="shared" si="4"/>
        <v>4.2000000000000028</v>
      </c>
      <c r="Y62" s="363">
        <v>30.4</v>
      </c>
      <c r="AC62" s="195">
        <v>26.59090909090909</v>
      </c>
      <c r="AD62" s="195">
        <v>55.000000000000007</v>
      </c>
      <c r="AE62" s="195">
        <v>62.7</v>
      </c>
      <c r="AF62" s="195" t="str">
        <f t="shared" si="6"/>
        <v>Warm 가을 Deep</v>
      </c>
      <c r="AH62" s="325">
        <v>25.862068965517242</v>
      </c>
      <c r="AI62" s="325">
        <v>33.300000000000004</v>
      </c>
      <c r="AJ62" s="325">
        <v>68.2</v>
      </c>
      <c r="AK62" s="325" t="str">
        <f t="shared" si="5"/>
        <v>Warm 가을 Deep</v>
      </c>
      <c r="AL62" s="6" t="s">
        <v>370</v>
      </c>
    </row>
    <row r="63" spans="2:38" x14ac:dyDescent="0.4">
      <c r="B63" s="438" t="s">
        <v>255</v>
      </c>
      <c r="C63" s="438">
        <v>5</v>
      </c>
      <c r="D63" s="438">
        <v>4.5</v>
      </c>
      <c r="E63" s="464">
        <v>25.822784810126581</v>
      </c>
      <c r="F63" s="464">
        <v>54.900000000000006</v>
      </c>
      <c r="G63" s="464">
        <v>56.499999999999993</v>
      </c>
      <c r="H63" s="464"/>
      <c r="I63" s="464"/>
      <c r="J63" s="464"/>
      <c r="K63" s="464"/>
      <c r="L63" s="464"/>
      <c r="M63" s="464"/>
      <c r="N63" s="464"/>
      <c r="O63" s="464"/>
      <c r="P63" s="92" t="str">
        <f t="shared" si="2"/>
        <v>Cool</v>
      </c>
      <c r="Q63" s="92" t="str">
        <f t="shared" si="0"/>
        <v>겨울</v>
      </c>
      <c r="R63" s="92" t="str">
        <f t="shared" si="1"/>
        <v>Deep</v>
      </c>
      <c r="S63" s="6" t="str">
        <f t="shared" si="3"/>
        <v>Deep</v>
      </c>
      <c r="T63" s="622">
        <f t="shared" si="4"/>
        <v>1.5999999999999872</v>
      </c>
      <c r="Y63" s="363">
        <v>30.4</v>
      </c>
      <c r="AC63" s="158">
        <v>23.076923076923077</v>
      </c>
      <c r="AD63" s="158">
        <v>16.3</v>
      </c>
      <c r="AE63" s="158">
        <v>62.7</v>
      </c>
      <c r="AF63" s="158" t="str">
        <f t="shared" si="6"/>
        <v>Cool 겨울 Bright</v>
      </c>
      <c r="AH63" s="325">
        <v>25.862068965517242</v>
      </c>
      <c r="AI63" s="325">
        <v>33.300000000000004</v>
      </c>
      <c r="AJ63" s="325">
        <v>68.2</v>
      </c>
      <c r="AK63" s="325" t="str">
        <f t="shared" si="5"/>
        <v>Warm 가을 Deep</v>
      </c>
      <c r="AL63" s="6" t="s">
        <v>370</v>
      </c>
    </row>
    <row r="64" spans="2:38" x14ac:dyDescent="0.4">
      <c r="B64" s="438" t="s">
        <v>255</v>
      </c>
      <c r="C64" s="438">
        <v>5.5</v>
      </c>
      <c r="D64" s="438">
        <v>4.5</v>
      </c>
      <c r="E64" s="466">
        <v>26.511627906976745</v>
      </c>
      <c r="F64" s="466">
        <v>58.9</v>
      </c>
      <c r="G64" s="466">
        <v>57.3</v>
      </c>
      <c r="H64" s="466"/>
      <c r="I64" s="466"/>
      <c r="J64" s="466"/>
      <c r="K64" s="466"/>
      <c r="L64" s="466"/>
      <c r="M64" s="466"/>
      <c r="N64" s="466"/>
      <c r="O64" s="466"/>
      <c r="P64" s="92" t="str">
        <f t="shared" si="2"/>
        <v>Warm</v>
      </c>
      <c r="Q64" s="92" t="str">
        <f t="shared" si="0"/>
        <v>가을</v>
      </c>
      <c r="R64" s="92" t="str">
        <f t="shared" si="1"/>
        <v>Deep</v>
      </c>
      <c r="S64" s="6" t="str">
        <f t="shared" si="3"/>
        <v xml:space="preserve"> Deep</v>
      </c>
      <c r="T64" s="622">
        <f t="shared" si="4"/>
        <v>-1.6000000000000014</v>
      </c>
      <c r="Y64" s="360">
        <v>31</v>
      </c>
      <c r="AC64" s="158">
        <v>23.076923076923077</v>
      </c>
      <c r="AD64" s="158">
        <v>16.3</v>
      </c>
      <c r="AE64" s="158">
        <v>62.7</v>
      </c>
      <c r="AF64" s="158" t="str">
        <f t="shared" si="6"/>
        <v>Cool 겨울 Bright</v>
      </c>
      <c r="AH64" s="191">
        <v>27.216494845360824</v>
      </c>
      <c r="AI64" s="191">
        <v>55.1</v>
      </c>
      <c r="AJ64" s="191">
        <v>69</v>
      </c>
      <c r="AK64" s="191" t="str">
        <f t="shared" si="5"/>
        <v>Warm 가을 Deep</v>
      </c>
      <c r="AL64" s="6" t="s">
        <v>370</v>
      </c>
    </row>
    <row r="65" spans="2:38" x14ac:dyDescent="0.4">
      <c r="B65" s="438" t="s">
        <v>255</v>
      </c>
      <c r="C65" s="438">
        <v>6</v>
      </c>
      <c r="D65" s="438">
        <v>4.5</v>
      </c>
      <c r="E65" s="469">
        <v>26.808510638297872</v>
      </c>
      <c r="F65" s="469">
        <v>63.1</v>
      </c>
      <c r="G65" s="469">
        <v>58.4</v>
      </c>
      <c r="H65" s="469"/>
      <c r="I65" s="469"/>
      <c r="J65" s="469"/>
      <c r="K65" s="469"/>
      <c r="L65" s="469"/>
      <c r="M65" s="469"/>
      <c r="N65" s="469"/>
      <c r="O65" s="469"/>
      <c r="P65" s="92" t="str">
        <f t="shared" si="2"/>
        <v>Warm</v>
      </c>
      <c r="Q65" s="92" t="str">
        <f t="shared" si="0"/>
        <v>가을</v>
      </c>
      <c r="R65" s="92" t="str">
        <f t="shared" si="1"/>
        <v>Deep</v>
      </c>
      <c r="S65" s="6" t="str">
        <f t="shared" si="3"/>
        <v xml:space="preserve"> Deep</v>
      </c>
      <c r="T65" s="622">
        <f t="shared" si="4"/>
        <v>-4.7000000000000028</v>
      </c>
      <c r="V65" s="576"/>
      <c r="Y65" s="360">
        <v>31</v>
      </c>
      <c r="AC65" s="292">
        <v>25.862068965517242</v>
      </c>
      <c r="AD65" s="292">
        <v>36</v>
      </c>
      <c r="AE65" s="292">
        <v>63.1</v>
      </c>
      <c r="AF65" s="292" t="str">
        <f t="shared" si="6"/>
        <v>Cool 겨울 Bright</v>
      </c>
      <c r="AH65" s="340">
        <v>25.970149253731343</v>
      </c>
      <c r="AI65" s="340">
        <v>37.6</v>
      </c>
      <c r="AJ65" s="340">
        <v>69.8</v>
      </c>
      <c r="AK65" s="340" t="str">
        <f t="shared" si="5"/>
        <v>Warm 가을 Deep</v>
      </c>
      <c r="AL65" s="6" t="s">
        <v>370</v>
      </c>
    </row>
    <row r="66" spans="2:38" x14ac:dyDescent="0.4">
      <c r="B66" s="438" t="s">
        <v>255</v>
      </c>
      <c r="C66" s="438">
        <v>6.5</v>
      </c>
      <c r="D66" s="438">
        <v>4.5</v>
      </c>
      <c r="E66" s="470">
        <v>27.326732673267326</v>
      </c>
      <c r="F66" s="470">
        <v>66.900000000000006</v>
      </c>
      <c r="G66" s="470">
        <v>59.199999999999996</v>
      </c>
      <c r="H66" s="470"/>
      <c r="I66" s="470"/>
      <c r="J66" s="470"/>
      <c r="K66" s="470"/>
      <c r="L66" s="470"/>
      <c r="M66" s="470"/>
      <c r="N66" s="470"/>
      <c r="O66" s="470"/>
      <c r="P66" s="92" t="str">
        <f t="shared" si="2"/>
        <v>Warm</v>
      </c>
      <c r="Q66" s="92" t="str">
        <f t="shared" si="0"/>
        <v>가을</v>
      </c>
      <c r="R66" s="92" t="str">
        <f t="shared" si="1"/>
        <v>Deep</v>
      </c>
      <c r="S66" s="6" t="str">
        <f t="shared" si="3"/>
        <v xml:space="preserve"> Deep</v>
      </c>
      <c r="T66" s="622">
        <f t="shared" si="4"/>
        <v>-7.7000000000000099</v>
      </c>
      <c r="Y66" s="358">
        <v>32.1</v>
      </c>
      <c r="AC66" s="292">
        <v>25.862068965517242</v>
      </c>
      <c r="AD66" s="292">
        <v>36</v>
      </c>
      <c r="AE66" s="292">
        <v>63.1</v>
      </c>
      <c r="AF66" s="292" t="str">
        <f t="shared" si="6"/>
        <v>Cool 겨울 Bright</v>
      </c>
      <c r="AH66" s="163">
        <v>27.428571428571427</v>
      </c>
      <c r="AI66" s="163">
        <v>58.699999999999996</v>
      </c>
      <c r="AJ66" s="163">
        <v>70.199999999999989</v>
      </c>
      <c r="AK66" s="163" t="str">
        <f t="shared" si="5"/>
        <v>Warm 가을 Deep</v>
      </c>
      <c r="AL66" s="6" t="s">
        <v>370</v>
      </c>
    </row>
    <row r="67" spans="2:38" x14ac:dyDescent="0.4">
      <c r="B67" s="438" t="s">
        <v>255</v>
      </c>
      <c r="C67" s="438">
        <v>4</v>
      </c>
      <c r="D67" s="438">
        <v>5</v>
      </c>
      <c r="E67" s="471">
        <v>25.846153846153847</v>
      </c>
      <c r="F67" s="471">
        <v>43</v>
      </c>
      <c r="G67" s="471">
        <v>59.199999999999996</v>
      </c>
      <c r="H67" s="471"/>
      <c r="I67" s="471"/>
      <c r="J67" s="471"/>
      <c r="K67" s="471"/>
      <c r="L67" s="471"/>
      <c r="M67" s="471"/>
      <c r="N67" s="471"/>
      <c r="O67" s="471"/>
      <c r="P67" s="92" t="str">
        <f t="shared" si="2"/>
        <v>Cool</v>
      </c>
      <c r="Q67" s="92" t="str">
        <f t="shared" ref="Q67:Q130" si="7">IF(P67="Cool",IF((G67-F67)&gt;47.15,"여름","겨울"),IF((G67-F67)&gt;43.15,"봄","가을"))</f>
        <v>겨울</v>
      </c>
      <c r="R67" s="92" t="str">
        <f t="shared" ref="R67:R130" si="8">IF(IF(P67="Cool",IF((G67-F67)&gt;47.15,"여름","겨울"),IF((G67-F67)&gt;43.15,"봄","가을"))="봄",IF(F67&gt;32.28,"Bright","Light"),IF(IF(P67="Cool",IF((G67-F67)&gt;47.15,"여름","겨울"),IF((G67-F67)&gt;43.15,"봄","가을"))="가을",IF(F67&gt;32.28,"Deep","Mute"),IF(IF(P67="Cool",IF((G67-F67)&gt;47.15,"여름","겨울"),IF((G67-F67)&gt;43.15,"봄","가을"))="여름",IF((G67-F67)&gt;73.58,"Light","Mute"),IF((G67-F67)&gt;23.58,"Bright","Deep"))))</f>
        <v>Deep</v>
      </c>
      <c r="S67" s="6" t="str">
        <f t="shared" si="3"/>
        <v>Deep</v>
      </c>
      <c r="T67" s="622">
        <f t="shared" si="4"/>
        <v>16.199999999999996</v>
      </c>
      <c r="Y67" s="358">
        <v>32.1</v>
      </c>
      <c r="AC67" s="159">
        <v>26.875</v>
      </c>
      <c r="AD67" s="159">
        <v>58.9</v>
      </c>
      <c r="AE67" s="159">
        <v>63.9</v>
      </c>
      <c r="AF67" s="159" t="str">
        <f t="shared" si="6"/>
        <v>Warm 가을 Deep</v>
      </c>
      <c r="AH67" s="140">
        <v>27.857142857142858</v>
      </c>
      <c r="AI67" s="140">
        <v>61.9</v>
      </c>
      <c r="AJ67" s="140">
        <v>71</v>
      </c>
      <c r="AK67" s="140" t="str">
        <f t="shared" si="5"/>
        <v>Warm 가을 Deep</v>
      </c>
      <c r="AL67" s="6" t="s">
        <v>370</v>
      </c>
    </row>
    <row r="68" spans="2:38" x14ac:dyDescent="0.4">
      <c r="B68" s="438" t="s">
        <v>255</v>
      </c>
      <c r="C68" s="438">
        <v>7</v>
      </c>
      <c r="D68" s="438">
        <v>4.5</v>
      </c>
      <c r="E68" s="473">
        <v>27.777777777777779</v>
      </c>
      <c r="F68" s="473">
        <v>70.599999999999994</v>
      </c>
      <c r="G68" s="473">
        <v>60</v>
      </c>
      <c r="H68" s="473"/>
      <c r="I68" s="473"/>
      <c r="J68" s="473"/>
      <c r="K68" s="473"/>
      <c r="L68" s="473"/>
      <c r="M68" s="473"/>
      <c r="N68" s="473"/>
      <c r="O68" s="473"/>
      <c r="P68" s="92" t="str">
        <f t="shared" ref="P68:P131" si="9">IF(AND((E68&gt;26),(E68&lt;=(206))),"Warm","Cool")</f>
        <v>Warm</v>
      </c>
      <c r="Q68" s="92" t="str">
        <f t="shared" si="7"/>
        <v>가을</v>
      </c>
      <c r="R68" s="92" t="str">
        <f t="shared" si="8"/>
        <v>Deep</v>
      </c>
      <c r="S68" s="6" t="str">
        <f t="shared" ref="S68:S131" si="10">IF(AND(P68="Warm",Q68="봄",F68&gt;32.47),"Bright",IF(AND(P68="Warm",Q68="봄",F68&lt;=32.47),"Light",IF(AND(P68="Warm",Q68="가을",F68&gt;32.47)," Deep",IF(AND(P68="Warm",Q68="가을",F68&gt;32.47),"Mute",IF(AND(P68="Warm",Q68="여름",(G68-F68)&gt;73.58),"Light",IF(AND(P68="Warm",Q68="여름",(G68-F68)&lt;=73.58),"Mute",IF(AND(P68="Warm",Q68="겨울",(G68-F68)&gt;23.58),"Bright","Deep")))))))</f>
        <v xml:space="preserve"> Deep</v>
      </c>
      <c r="T68" s="622">
        <f t="shared" ref="T68:T131" si="11">G68-F68</f>
        <v>-10.599999999999994</v>
      </c>
      <c r="Y68" s="368">
        <v>33.200000000000003</v>
      </c>
      <c r="AC68" s="214">
        <v>24</v>
      </c>
      <c r="AD68" s="214">
        <v>21.3</v>
      </c>
      <c r="AE68" s="214">
        <v>64.3</v>
      </c>
      <c r="AF68" s="214" t="str">
        <f t="shared" si="6"/>
        <v>Cool 겨울 Bright</v>
      </c>
      <c r="AH68" s="316">
        <v>26.4</v>
      </c>
      <c r="AI68" s="316">
        <v>41.4</v>
      </c>
      <c r="AJ68" s="316">
        <v>71</v>
      </c>
      <c r="AK68" s="316" t="str">
        <f t="shared" si="5"/>
        <v>Warm 가을 Deep</v>
      </c>
      <c r="AL68" s="6" t="s">
        <v>370</v>
      </c>
    </row>
    <row r="69" spans="2:38" x14ac:dyDescent="0.4">
      <c r="B69" s="438" t="s">
        <v>255</v>
      </c>
      <c r="C69" s="438">
        <v>4.5</v>
      </c>
      <c r="D69" s="438">
        <v>5</v>
      </c>
      <c r="E69" s="474">
        <v>26.301369863013697</v>
      </c>
      <c r="F69" s="474">
        <v>47.4</v>
      </c>
      <c r="G69" s="474">
        <v>60.4</v>
      </c>
      <c r="H69" s="474"/>
      <c r="I69" s="474"/>
      <c r="J69" s="474"/>
      <c r="K69" s="474"/>
      <c r="L69" s="474"/>
      <c r="M69" s="474"/>
      <c r="N69" s="474"/>
      <c r="O69" s="474"/>
      <c r="P69" s="92" t="str">
        <f t="shared" si="9"/>
        <v>Warm</v>
      </c>
      <c r="Q69" s="92" t="str">
        <f t="shared" si="7"/>
        <v>가을</v>
      </c>
      <c r="R69" s="92" t="str">
        <f t="shared" si="8"/>
        <v>Deep</v>
      </c>
      <c r="S69" s="6" t="str">
        <f t="shared" si="10"/>
        <v xml:space="preserve"> Deep</v>
      </c>
      <c r="T69" s="622">
        <f t="shared" si="11"/>
        <v>13</v>
      </c>
      <c r="Y69" s="368">
        <v>33.200000000000003</v>
      </c>
      <c r="AC69" s="214">
        <v>24</v>
      </c>
      <c r="AD69" s="214">
        <v>21.3</v>
      </c>
      <c r="AE69" s="214">
        <v>64.3</v>
      </c>
      <c r="AF69" s="214" t="str">
        <f t="shared" si="6"/>
        <v>Cool 겨울 Bright</v>
      </c>
      <c r="AH69" s="286">
        <v>26.746987951807228</v>
      </c>
      <c r="AI69" s="286">
        <v>45.1</v>
      </c>
      <c r="AJ69" s="286">
        <v>72.2</v>
      </c>
      <c r="AK69" s="286" t="str">
        <f t="shared" ref="AK69:AK132" si="12">IF(AND((AH69&gt;AK$4),(AH69&lt;=(AK$4+180))),"Warm","Cool")&amp;" "&amp;IF(IF(AND((AH69&gt;AK$4),(AH69&lt;=(AK$4+180))),"Warm","Cool")="Cool",IF((AJ69-AI69)&gt;47.15,"여름","겨울"),IF((AJ69-AI69)&gt;43.15,"봄","가을"))&amp;" "&amp;IF(IF(AND((AH69&gt;AK$4),(AH69&lt;=(AK$4+180))),"Warm","Cool")="Cool",IF(IF(IF(AND((AH69&gt;AK$4),(AH69&lt;=(AK$4+180))),"Warm","Cool")="Cool",IF((AJ69-AI69)&gt;47.15,"여름","겨울"),IF((AJ69-AI69)&gt;43.15,"봄","가을"))="여름",IF((AJ69-AI69)&gt;60.8,"Light","Mute"),IF((AJ69-AI69)&gt;23.58,"Bright","Deep")),IF(IF(IF(AND((AH69&gt;26),(AH69&lt;=(206))),"Warm","Cool")="Cool",IF((AJ69-AI69)&gt;47.15,"여름","겨울"),IF((AJ69-AI69)&gt;43.15,"봄","가을"))="봄",IF(AI69&gt;32.47,"Bright","Light"),IF(AI69&gt;32.47,"Deep","Mute")))</f>
        <v>Warm 가을 Deep</v>
      </c>
      <c r="AL69" s="6" t="s">
        <v>370</v>
      </c>
    </row>
    <row r="70" spans="2:38" x14ac:dyDescent="0.4">
      <c r="B70" s="438" t="s">
        <v>255</v>
      </c>
      <c r="C70" s="438">
        <v>5</v>
      </c>
      <c r="D70" s="438">
        <v>5</v>
      </c>
      <c r="E70" s="477">
        <v>26.25</v>
      </c>
      <c r="F70" s="477">
        <v>51</v>
      </c>
      <c r="G70" s="477">
        <v>61.6</v>
      </c>
      <c r="H70" s="477"/>
      <c r="I70" s="477"/>
      <c r="J70" s="477"/>
      <c r="K70" s="477"/>
      <c r="L70" s="477"/>
      <c r="M70" s="477"/>
      <c r="N70" s="477"/>
      <c r="O70" s="477"/>
      <c r="P70" s="92" t="str">
        <f t="shared" si="9"/>
        <v>Warm</v>
      </c>
      <c r="Q70" s="92" t="str">
        <f t="shared" si="7"/>
        <v>가을</v>
      </c>
      <c r="R70" s="92" t="str">
        <f t="shared" si="8"/>
        <v>Deep</v>
      </c>
      <c r="S70" s="6" t="str">
        <f t="shared" si="10"/>
        <v xml:space="preserve"> Deep</v>
      </c>
      <c r="T70" s="622">
        <f t="shared" si="11"/>
        <v>10.600000000000001</v>
      </c>
      <c r="Y70" s="364">
        <v>33.6</v>
      </c>
      <c r="AC70" s="136">
        <v>27.692307692307693</v>
      </c>
      <c r="AD70" s="136">
        <v>63</v>
      </c>
      <c r="AE70" s="136">
        <v>64.7</v>
      </c>
      <c r="AF70" s="136" t="str">
        <f t="shared" ref="AF70:AF133" si="13">IF(AND((AC70&gt;AF$4),(AC70&lt;=(AF$4+180))),"Warm","Cool")&amp;" "&amp;IF(IF(AND((AC70&gt;AF$4),(AC70&lt;=(AF$4+180))),"Warm","Cool")="Cool",IF((AE70-AD70)&gt;47.15,"여름","겨울"),IF((AE70-AD70)&gt;43.15,"봄","가을"))&amp;" "&amp;IF(IF(AND((AC70&gt;AF$4),(AC70&lt;=(AF$4+180))),"Warm","Cool")="Cool",IF(IF(IF(AND((AC70&gt;AF$4),(AC70&lt;=(AF$4+180))),"Warm","Cool")="Cool",IF((AE70-AD70)&gt;47.15,"여름","겨울"),IF((AE70-AD70)&gt;43.15,"봄","가을"))="여름",IF((AE70-AD70)&gt;60.8,"Light","Mute"),IF((AE70-AD70)&gt;23.58,"Bright","Deep")),IF(IF(IF(AND((AC70&gt;26),(AC70&lt;=(206))),"Warm","Cool")="Cool",IF((AE70-AD70)&gt;47.15,"여름","겨울"),IF((AE70-AD70)&gt;43.15,"봄","가을"))="봄",IF(AD70&gt;32.47,"Bright","Light"),IF(AD70&gt;32.47,"Deep","Mute")))</f>
        <v>Warm 가을 Deep</v>
      </c>
      <c r="AH70" s="250">
        <v>27.032967032967033</v>
      </c>
      <c r="AI70" s="250">
        <v>48.699999999999996</v>
      </c>
      <c r="AJ70" s="250">
        <v>73.3</v>
      </c>
      <c r="AK70" s="250" t="str">
        <f t="shared" si="12"/>
        <v>Warm 가을 Deep</v>
      </c>
      <c r="AL70" s="6" t="s">
        <v>370</v>
      </c>
    </row>
    <row r="71" spans="2:38" x14ac:dyDescent="0.4">
      <c r="B71" s="438" t="s">
        <v>255</v>
      </c>
      <c r="C71" s="438">
        <v>5.5</v>
      </c>
      <c r="D71" s="438">
        <v>5</v>
      </c>
      <c r="E71" s="479">
        <v>26.59090909090909</v>
      </c>
      <c r="F71" s="479">
        <v>55.000000000000007</v>
      </c>
      <c r="G71" s="479">
        <v>62.7</v>
      </c>
      <c r="H71" s="479"/>
      <c r="I71" s="479"/>
      <c r="J71" s="479"/>
      <c r="K71" s="479"/>
      <c r="L71" s="479"/>
      <c r="M71" s="479"/>
      <c r="N71" s="479"/>
      <c r="O71" s="479"/>
      <c r="P71" s="92" t="str">
        <f t="shared" si="9"/>
        <v>Warm</v>
      </c>
      <c r="Q71" s="92" t="str">
        <f t="shared" si="7"/>
        <v>가을</v>
      </c>
      <c r="R71" s="92" t="str">
        <f t="shared" si="8"/>
        <v>Deep</v>
      </c>
      <c r="S71" s="6" t="str">
        <f t="shared" si="10"/>
        <v xml:space="preserve"> Deep</v>
      </c>
      <c r="T71" s="622">
        <f t="shared" si="11"/>
        <v>7.6999999999999957</v>
      </c>
      <c r="Y71" s="364">
        <v>33.6</v>
      </c>
      <c r="AC71" s="309">
        <v>25.454545454545453</v>
      </c>
      <c r="AD71" s="309">
        <v>40</v>
      </c>
      <c r="AE71" s="309">
        <v>64.7</v>
      </c>
      <c r="AF71" s="309" t="str">
        <f t="shared" si="13"/>
        <v>Cool 겨울 Bright</v>
      </c>
      <c r="AH71" s="225">
        <v>26.938775510204081</v>
      </c>
      <c r="AI71" s="225">
        <v>51.6</v>
      </c>
      <c r="AJ71" s="225">
        <v>74.5</v>
      </c>
      <c r="AK71" s="225" t="str">
        <f t="shared" si="12"/>
        <v>Warm 가을 Deep</v>
      </c>
      <c r="AL71" s="6" t="s">
        <v>370</v>
      </c>
    </row>
    <row r="72" spans="2:38" x14ac:dyDescent="0.4">
      <c r="B72" s="438" t="s">
        <v>255</v>
      </c>
      <c r="C72" s="438">
        <v>3.5</v>
      </c>
      <c r="D72" s="438">
        <v>5.5</v>
      </c>
      <c r="E72" s="481">
        <v>25.862068965517242</v>
      </c>
      <c r="F72" s="481">
        <v>36</v>
      </c>
      <c r="G72" s="481">
        <v>63.1</v>
      </c>
      <c r="H72" s="481"/>
      <c r="I72" s="481"/>
      <c r="J72" s="481"/>
      <c r="K72" s="481"/>
      <c r="L72" s="481"/>
      <c r="M72" s="481"/>
      <c r="N72" s="481"/>
      <c r="O72" s="481"/>
      <c r="P72" s="92" t="str">
        <f t="shared" si="9"/>
        <v>Cool</v>
      </c>
      <c r="Q72" s="92" t="str">
        <f t="shared" si="7"/>
        <v>겨울</v>
      </c>
      <c r="R72" s="92" t="str">
        <f t="shared" si="8"/>
        <v>Bright</v>
      </c>
      <c r="S72" s="6" t="str">
        <f t="shared" si="10"/>
        <v>Deep</v>
      </c>
      <c r="T72" s="622">
        <f t="shared" si="11"/>
        <v>27.1</v>
      </c>
      <c r="Y72" s="356">
        <v>33.700000000000003</v>
      </c>
      <c r="AC72" s="122">
        <v>28.108108108108109</v>
      </c>
      <c r="AD72" s="122">
        <v>66.5</v>
      </c>
      <c r="AE72" s="122">
        <v>65.5</v>
      </c>
      <c r="AF72" s="122" t="str">
        <f t="shared" si="13"/>
        <v>Warm 가을 Deep</v>
      </c>
      <c r="AH72" s="353">
        <v>25.970149253731343</v>
      </c>
      <c r="AI72" s="353">
        <v>35.099999999999994</v>
      </c>
      <c r="AJ72" s="353">
        <v>74.900000000000006</v>
      </c>
      <c r="AK72" s="353" t="str">
        <f t="shared" si="12"/>
        <v>Warm 가을 Deep</v>
      </c>
      <c r="AL72" s="6" t="s">
        <v>370</v>
      </c>
    </row>
    <row r="73" spans="2:38" x14ac:dyDescent="0.4">
      <c r="B73" s="438" t="s">
        <v>255</v>
      </c>
      <c r="C73" s="438">
        <v>5</v>
      </c>
      <c r="D73" s="438">
        <v>3.5</v>
      </c>
      <c r="E73" s="481">
        <v>25.862068965517242</v>
      </c>
      <c r="F73" s="481">
        <v>36</v>
      </c>
      <c r="G73" s="481">
        <v>63.1</v>
      </c>
      <c r="H73" s="481"/>
      <c r="I73" s="481"/>
      <c r="J73" s="481"/>
      <c r="K73" s="481"/>
      <c r="L73" s="481"/>
      <c r="M73" s="481"/>
      <c r="N73" s="481"/>
      <c r="O73" s="481"/>
      <c r="P73" s="92" t="str">
        <f t="shared" si="9"/>
        <v>Cool</v>
      </c>
      <c r="Q73" s="92" t="str">
        <f t="shared" si="7"/>
        <v>겨울</v>
      </c>
      <c r="R73" s="92" t="str">
        <f t="shared" si="8"/>
        <v>Bright</v>
      </c>
      <c r="S73" s="6" t="str">
        <f t="shared" si="10"/>
        <v>Deep</v>
      </c>
      <c r="T73" s="622">
        <f t="shared" si="11"/>
        <v>27.1</v>
      </c>
      <c r="Y73" s="361">
        <v>35.6</v>
      </c>
      <c r="AC73" s="295">
        <v>26.301369863013697</v>
      </c>
      <c r="AD73" s="295">
        <v>43.7</v>
      </c>
      <c r="AE73" s="295">
        <v>65.5</v>
      </c>
      <c r="AF73" s="295" t="str">
        <f t="shared" si="13"/>
        <v>Warm 가을 Deep</v>
      </c>
      <c r="AH73" s="184">
        <v>27.476635514018692</v>
      </c>
      <c r="AI73" s="184">
        <v>55.400000000000006</v>
      </c>
      <c r="AJ73" s="184">
        <v>75.7</v>
      </c>
      <c r="AK73" s="184" t="str">
        <f t="shared" si="12"/>
        <v>Warm 가을 Deep</v>
      </c>
      <c r="AL73" s="6" t="s">
        <v>370</v>
      </c>
    </row>
    <row r="74" spans="2:38" x14ac:dyDescent="0.4">
      <c r="B74" s="438" t="s">
        <v>255</v>
      </c>
      <c r="C74" s="438">
        <v>6</v>
      </c>
      <c r="D74" s="438">
        <v>5</v>
      </c>
      <c r="E74" s="482">
        <v>26.875</v>
      </c>
      <c r="F74" s="482">
        <v>58.9</v>
      </c>
      <c r="G74" s="482">
        <v>63.9</v>
      </c>
      <c r="H74" s="482"/>
      <c r="I74" s="482"/>
      <c r="J74" s="482"/>
      <c r="K74" s="482"/>
      <c r="L74" s="482"/>
      <c r="M74" s="482"/>
      <c r="N74" s="482"/>
      <c r="O74" s="482"/>
      <c r="P74" s="92" t="str">
        <f t="shared" si="9"/>
        <v>Warm</v>
      </c>
      <c r="Q74" s="92" t="str">
        <f t="shared" si="7"/>
        <v>가을</v>
      </c>
      <c r="R74" s="92" t="str">
        <f t="shared" si="8"/>
        <v>Deep</v>
      </c>
      <c r="S74" s="6" t="str">
        <f t="shared" si="10"/>
        <v xml:space="preserve"> Deep</v>
      </c>
      <c r="T74" s="622">
        <f t="shared" si="11"/>
        <v>5</v>
      </c>
      <c r="Y74" s="361">
        <v>35.6</v>
      </c>
      <c r="AC74" s="256">
        <v>25.11627906976744</v>
      </c>
      <c r="AD74" s="256">
        <v>25.6</v>
      </c>
      <c r="AE74" s="256">
        <v>65.900000000000006</v>
      </c>
      <c r="AF74" s="256" t="str">
        <f t="shared" si="13"/>
        <v>Cool 겨울 Bright</v>
      </c>
      <c r="AH74" s="332">
        <v>26.4</v>
      </c>
      <c r="AI74" s="332">
        <v>38.700000000000003</v>
      </c>
      <c r="AJ74" s="332">
        <v>76.099999999999994</v>
      </c>
      <c r="AK74" s="332" t="str">
        <f t="shared" si="12"/>
        <v>Warm 가을 Deep</v>
      </c>
      <c r="AL74" s="6" t="s">
        <v>370</v>
      </c>
    </row>
    <row r="75" spans="2:38" x14ac:dyDescent="0.4">
      <c r="B75" s="438" t="s">
        <v>255</v>
      </c>
      <c r="C75" s="438">
        <v>6.5</v>
      </c>
      <c r="D75" s="438">
        <v>5</v>
      </c>
      <c r="E75" s="484">
        <v>27.692307692307693</v>
      </c>
      <c r="F75" s="484">
        <v>63</v>
      </c>
      <c r="G75" s="484">
        <v>64.7</v>
      </c>
      <c r="H75" s="484"/>
      <c r="I75" s="484"/>
      <c r="J75" s="484"/>
      <c r="K75" s="484"/>
      <c r="L75" s="484"/>
      <c r="M75" s="484"/>
      <c r="N75" s="484"/>
      <c r="O75" s="484"/>
      <c r="P75" s="92" t="str">
        <f t="shared" si="9"/>
        <v>Warm</v>
      </c>
      <c r="Q75" s="92" t="str">
        <f t="shared" si="7"/>
        <v>가을</v>
      </c>
      <c r="R75" s="92" t="str">
        <f t="shared" si="8"/>
        <v>Deep</v>
      </c>
      <c r="S75" s="6" t="str">
        <f t="shared" si="10"/>
        <v xml:space="preserve"> Deep</v>
      </c>
      <c r="T75" s="622">
        <f t="shared" si="11"/>
        <v>1.7000000000000028</v>
      </c>
      <c r="Y75" s="354">
        <v>36</v>
      </c>
      <c r="AC75" s="256">
        <v>25.11627906976744</v>
      </c>
      <c r="AD75" s="256">
        <v>25.6</v>
      </c>
      <c r="AE75" s="256">
        <v>65.900000000000006</v>
      </c>
      <c r="AF75" s="256" t="str">
        <f t="shared" si="13"/>
        <v>Cool 겨울 Bright</v>
      </c>
      <c r="AH75" s="167">
        <v>27.894736842105264</v>
      </c>
      <c r="AI75" s="167">
        <v>58.5</v>
      </c>
      <c r="AJ75" s="167">
        <v>76.5</v>
      </c>
      <c r="AK75" s="167" t="str">
        <f t="shared" si="12"/>
        <v>Warm 가을 Deep</v>
      </c>
      <c r="AL75" s="6" t="s">
        <v>370</v>
      </c>
    </row>
    <row r="76" spans="2:38" x14ac:dyDescent="0.4">
      <c r="B76" s="438" t="s">
        <v>255</v>
      </c>
      <c r="C76" s="438">
        <v>7</v>
      </c>
      <c r="D76" s="438">
        <v>5</v>
      </c>
      <c r="E76" s="486">
        <v>28.108108108108109</v>
      </c>
      <c r="F76" s="486">
        <v>66.5</v>
      </c>
      <c r="G76" s="486">
        <v>65.5</v>
      </c>
      <c r="H76" s="486"/>
      <c r="I76" s="486"/>
      <c r="J76" s="486"/>
      <c r="K76" s="486"/>
      <c r="L76" s="486"/>
      <c r="M76" s="486"/>
      <c r="N76" s="486"/>
      <c r="O76" s="486"/>
      <c r="P76" s="92" t="str">
        <f t="shared" si="9"/>
        <v>Warm</v>
      </c>
      <c r="Q76" s="92" t="str">
        <f t="shared" si="7"/>
        <v>가을</v>
      </c>
      <c r="R76" s="92" t="str">
        <f t="shared" si="8"/>
        <v>Deep</v>
      </c>
      <c r="S76" s="6" t="str">
        <f t="shared" si="10"/>
        <v xml:space="preserve"> Deep</v>
      </c>
      <c r="T76" s="622">
        <f t="shared" si="11"/>
        <v>-1</v>
      </c>
      <c r="Y76" s="354">
        <v>36</v>
      </c>
      <c r="AC76" s="120">
        <v>23.333333333333332</v>
      </c>
      <c r="AD76" s="120">
        <v>10.7</v>
      </c>
      <c r="AE76" s="120">
        <v>66.3</v>
      </c>
      <c r="AF76" s="120" t="str">
        <f t="shared" si="13"/>
        <v>Cool 여름 Mute</v>
      </c>
      <c r="AH76" s="303">
        <v>26.428571428571427</v>
      </c>
      <c r="AI76" s="303">
        <v>42.4</v>
      </c>
      <c r="AJ76" s="303">
        <v>77.600000000000009</v>
      </c>
      <c r="AK76" s="303" t="str">
        <f t="shared" si="12"/>
        <v>Warm 가을 Deep</v>
      </c>
      <c r="AL76" s="6" t="s">
        <v>370</v>
      </c>
    </row>
    <row r="77" spans="2:38" x14ac:dyDescent="0.4">
      <c r="B77" s="438" t="s">
        <v>255</v>
      </c>
      <c r="C77" s="438">
        <v>4.5</v>
      </c>
      <c r="D77" s="438">
        <v>5.5</v>
      </c>
      <c r="E77" s="487">
        <v>26.301369863013697</v>
      </c>
      <c r="F77" s="487">
        <v>43.7</v>
      </c>
      <c r="G77" s="487">
        <v>65.5</v>
      </c>
      <c r="H77" s="487"/>
      <c r="I77" s="487"/>
      <c r="J77" s="487"/>
      <c r="K77" s="487"/>
      <c r="L77" s="487"/>
      <c r="M77" s="487"/>
      <c r="N77" s="487"/>
      <c r="O77" s="487"/>
      <c r="P77" s="92" t="str">
        <f t="shared" si="9"/>
        <v>Warm</v>
      </c>
      <c r="Q77" s="92" t="str">
        <f t="shared" si="7"/>
        <v>가을</v>
      </c>
      <c r="R77" s="92" t="str">
        <f t="shared" si="8"/>
        <v>Deep</v>
      </c>
      <c r="S77" s="6" t="str">
        <f t="shared" si="10"/>
        <v xml:space="preserve"> Deep</v>
      </c>
      <c r="T77" s="622">
        <f t="shared" si="11"/>
        <v>21.799999999999997</v>
      </c>
      <c r="Y77" s="346">
        <v>36.799999999999997</v>
      </c>
      <c r="AC77" s="120">
        <v>23.333333333333332</v>
      </c>
      <c r="AD77" s="120">
        <v>10.7</v>
      </c>
      <c r="AE77" s="120">
        <v>66.3</v>
      </c>
      <c r="AF77" s="120" t="str">
        <f t="shared" si="13"/>
        <v>Cool 여름 Mute</v>
      </c>
      <c r="AH77" s="280">
        <v>26.739130434782609</v>
      </c>
      <c r="AI77" s="280">
        <v>45.800000000000004</v>
      </c>
      <c r="AJ77" s="280">
        <v>78.8</v>
      </c>
      <c r="AK77" s="280" t="str">
        <f t="shared" si="12"/>
        <v>Warm 가을 Deep</v>
      </c>
      <c r="AL77" s="6" t="s">
        <v>370</v>
      </c>
    </row>
    <row r="78" spans="2:38" x14ac:dyDescent="0.4">
      <c r="B78" s="438" t="s">
        <v>255</v>
      </c>
      <c r="C78" s="438">
        <v>5</v>
      </c>
      <c r="D78" s="438">
        <v>5.5</v>
      </c>
      <c r="E78" s="490">
        <v>26.666666666666668</v>
      </c>
      <c r="F78" s="490">
        <v>47.599999999999994</v>
      </c>
      <c r="G78" s="490">
        <v>66.7</v>
      </c>
      <c r="H78" s="490"/>
      <c r="I78" s="490"/>
      <c r="J78" s="490"/>
      <c r="K78" s="490"/>
      <c r="L78" s="490"/>
      <c r="M78" s="490"/>
      <c r="N78" s="490"/>
      <c r="O78" s="490"/>
      <c r="P78" s="92" t="str">
        <f t="shared" si="9"/>
        <v>Warm</v>
      </c>
      <c r="Q78" s="92" t="str">
        <f t="shared" si="7"/>
        <v>가을</v>
      </c>
      <c r="R78" s="92" t="str">
        <f t="shared" si="8"/>
        <v>Deep</v>
      </c>
      <c r="S78" s="6" t="str">
        <f t="shared" si="10"/>
        <v xml:space="preserve"> Deep</v>
      </c>
      <c r="T78" s="622">
        <f t="shared" si="11"/>
        <v>19.100000000000009</v>
      </c>
      <c r="Y78" s="346">
        <v>36.799999999999997</v>
      </c>
      <c r="AC78" s="261">
        <v>26.666666666666668</v>
      </c>
      <c r="AD78" s="261">
        <v>47.599999999999994</v>
      </c>
      <c r="AE78" s="261">
        <v>66.7</v>
      </c>
      <c r="AF78" s="261" t="str">
        <f t="shared" si="13"/>
        <v>Warm 가을 Deep</v>
      </c>
      <c r="AH78" s="248">
        <v>27</v>
      </c>
      <c r="AI78" s="248">
        <v>49</v>
      </c>
      <c r="AJ78" s="248">
        <v>80</v>
      </c>
      <c r="AK78" s="248" t="str">
        <f t="shared" si="12"/>
        <v>Warm 가을 Deep</v>
      </c>
      <c r="AL78" s="6" t="s">
        <v>370</v>
      </c>
    </row>
    <row r="79" spans="2:38" x14ac:dyDescent="0.4">
      <c r="B79" s="438" t="s">
        <v>255</v>
      </c>
      <c r="C79" s="438">
        <v>5.5</v>
      </c>
      <c r="D79" s="438">
        <v>5.5</v>
      </c>
      <c r="E79" s="492">
        <v>26.966292134831459</v>
      </c>
      <c r="F79" s="492">
        <v>51.4</v>
      </c>
      <c r="G79" s="492">
        <v>67.800000000000011</v>
      </c>
      <c r="H79" s="492"/>
      <c r="I79" s="492"/>
      <c r="J79" s="492"/>
      <c r="K79" s="492"/>
      <c r="L79" s="492"/>
      <c r="M79" s="492"/>
      <c r="N79" s="492"/>
      <c r="O79" s="492"/>
      <c r="P79" s="92" t="str">
        <f t="shared" si="9"/>
        <v>Warm</v>
      </c>
      <c r="Q79" s="92" t="str">
        <f t="shared" si="7"/>
        <v>가을</v>
      </c>
      <c r="R79" s="92" t="str">
        <f t="shared" si="8"/>
        <v>Deep</v>
      </c>
      <c r="S79" s="6" t="str">
        <f t="shared" si="10"/>
        <v xml:space="preserve"> Deep</v>
      </c>
      <c r="T79" s="622">
        <f t="shared" si="11"/>
        <v>16.400000000000013</v>
      </c>
      <c r="Y79" s="344">
        <v>37</v>
      </c>
      <c r="AC79" s="291">
        <v>25.882352941176471</v>
      </c>
      <c r="AD79" s="291">
        <v>29.799999999999997</v>
      </c>
      <c r="AE79" s="291">
        <v>67.100000000000009</v>
      </c>
      <c r="AF79" s="291" t="str">
        <f t="shared" si="13"/>
        <v>Cool 겨울 Bright</v>
      </c>
      <c r="AH79" s="218">
        <v>27.476635514018692</v>
      </c>
      <c r="AI79" s="218">
        <v>51.9</v>
      </c>
      <c r="AJ79" s="218">
        <v>80.800000000000011</v>
      </c>
      <c r="AK79" s="218" t="str">
        <f t="shared" si="12"/>
        <v>Warm 가을 Deep</v>
      </c>
      <c r="AL79" s="6" t="s">
        <v>370</v>
      </c>
    </row>
    <row r="80" spans="2:38" x14ac:dyDescent="0.4">
      <c r="B80" s="438" t="s">
        <v>255</v>
      </c>
      <c r="C80" s="438">
        <v>3.5</v>
      </c>
      <c r="D80" s="438">
        <v>6</v>
      </c>
      <c r="E80" s="494">
        <v>25.862068965517242</v>
      </c>
      <c r="F80" s="494">
        <v>33.300000000000004</v>
      </c>
      <c r="G80" s="494">
        <v>68.2</v>
      </c>
      <c r="H80" s="494"/>
      <c r="I80" s="494"/>
      <c r="J80" s="494"/>
      <c r="K80" s="494"/>
      <c r="L80" s="494"/>
      <c r="M80" s="494"/>
      <c r="N80" s="494"/>
      <c r="O80" s="494"/>
      <c r="P80" s="92" t="str">
        <f t="shared" si="9"/>
        <v>Cool</v>
      </c>
      <c r="Q80" s="92" t="str">
        <f t="shared" si="7"/>
        <v>겨울</v>
      </c>
      <c r="R80" s="92" t="str">
        <f t="shared" si="8"/>
        <v>Bright</v>
      </c>
      <c r="S80" s="6" t="str">
        <f t="shared" si="10"/>
        <v>Deep</v>
      </c>
      <c r="T80" s="622">
        <f t="shared" si="11"/>
        <v>34.9</v>
      </c>
      <c r="Y80" s="335">
        <v>38.700000000000003</v>
      </c>
      <c r="AC80" s="291">
        <v>25.882352941176471</v>
      </c>
      <c r="AD80" s="291">
        <v>29.799999999999997</v>
      </c>
      <c r="AE80" s="291">
        <v>67.100000000000009</v>
      </c>
      <c r="AF80" s="291" t="str">
        <f t="shared" si="13"/>
        <v>Cool 겨울 Bright</v>
      </c>
      <c r="AH80" s="199">
        <v>27.652173913043477</v>
      </c>
      <c r="AI80" s="199">
        <v>55.000000000000007</v>
      </c>
      <c r="AJ80" s="199">
        <v>82</v>
      </c>
      <c r="AK80" s="199" t="str">
        <f t="shared" si="12"/>
        <v>Warm 가을 Deep</v>
      </c>
      <c r="AL80" s="6" t="s">
        <v>370</v>
      </c>
    </row>
    <row r="81" spans="2:38" x14ac:dyDescent="0.4">
      <c r="B81" s="438" t="s">
        <v>255</v>
      </c>
      <c r="C81" s="438">
        <v>5.5</v>
      </c>
      <c r="D81" s="438">
        <v>3.5</v>
      </c>
      <c r="E81" s="494">
        <v>25.862068965517242</v>
      </c>
      <c r="F81" s="494">
        <v>33.300000000000004</v>
      </c>
      <c r="G81" s="494">
        <v>68.2</v>
      </c>
      <c r="H81" s="494"/>
      <c r="I81" s="494"/>
      <c r="J81" s="494"/>
      <c r="K81" s="494"/>
      <c r="L81" s="494"/>
      <c r="M81" s="494"/>
      <c r="N81" s="494"/>
      <c r="O81" s="494"/>
      <c r="P81" s="92" t="str">
        <f t="shared" si="9"/>
        <v>Cool</v>
      </c>
      <c r="Q81" s="92" t="str">
        <f t="shared" si="7"/>
        <v>겨울</v>
      </c>
      <c r="R81" s="92" t="str">
        <f t="shared" si="8"/>
        <v>Bright</v>
      </c>
      <c r="S81" s="6" t="str">
        <f t="shared" si="10"/>
        <v>Deep</v>
      </c>
      <c r="T81" s="622">
        <f t="shared" si="11"/>
        <v>34.9</v>
      </c>
      <c r="Y81" s="981">
        <v>38.700000000000003</v>
      </c>
      <c r="AC81" s="229">
        <v>26.966292134831459</v>
      </c>
      <c r="AD81" s="229">
        <v>51.4</v>
      </c>
      <c r="AE81" s="229">
        <v>67.800000000000011</v>
      </c>
      <c r="AF81" s="229" t="str">
        <f t="shared" si="13"/>
        <v>Warm 가을 Deep</v>
      </c>
      <c r="AH81" s="320">
        <v>26.823529411764707</v>
      </c>
      <c r="AI81" s="320">
        <v>40.300000000000004</v>
      </c>
      <c r="AJ81" s="320">
        <v>82.699999999999989</v>
      </c>
      <c r="AK81" s="320" t="str">
        <f t="shared" si="12"/>
        <v>Warm 가을 Deep</v>
      </c>
      <c r="AL81" s="6" t="s">
        <v>370</v>
      </c>
    </row>
    <row r="82" spans="2:38" x14ac:dyDescent="0.4">
      <c r="B82" s="438" t="s">
        <v>255</v>
      </c>
      <c r="C82" s="438">
        <v>6</v>
      </c>
      <c r="D82" s="438">
        <v>5.5</v>
      </c>
      <c r="E82" s="495">
        <v>27.216494845360824</v>
      </c>
      <c r="F82" s="495">
        <v>55.1</v>
      </c>
      <c r="G82" s="495">
        <v>69</v>
      </c>
      <c r="H82" s="495"/>
      <c r="I82" s="495"/>
      <c r="J82" s="495"/>
      <c r="K82" s="495"/>
      <c r="L82" s="495"/>
      <c r="M82" s="495"/>
      <c r="N82" s="495"/>
      <c r="O82" s="495"/>
      <c r="P82" s="92" t="str">
        <f t="shared" si="9"/>
        <v>Warm</v>
      </c>
      <c r="Q82" s="92" t="str">
        <f t="shared" si="7"/>
        <v>가을</v>
      </c>
      <c r="R82" s="92" t="str">
        <f t="shared" si="8"/>
        <v>Deep</v>
      </c>
      <c r="S82" s="6" t="str">
        <f t="shared" si="10"/>
        <v xml:space="preserve"> Deep</v>
      </c>
      <c r="T82" s="622">
        <f t="shared" si="11"/>
        <v>13.899999999999999</v>
      </c>
      <c r="Y82" s="323">
        <v>39.700000000000003</v>
      </c>
      <c r="AC82" s="169">
        <v>26.666666666666668</v>
      </c>
      <c r="AD82" s="169">
        <v>15.6</v>
      </c>
      <c r="AE82" s="169">
        <v>67.800000000000011</v>
      </c>
      <c r="AF82" s="169" t="str">
        <f t="shared" si="13"/>
        <v>Warm 봄 Light</v>
      </c>
      <c r="AH82" s="298">
        <v>27.096774193548388</v>
      </c>
      <c r="AI82" s="298">
        <v>43.5</v>
      </c>
      <c r="AJ82" s="298">
        <v>83.899999999999991</v>
      </c>
      <c r="AK82" s="298" t="str">
        <f t="shared" si="12"/>
        <v>Warm 가을 Deep</v>
      </c>
      <c r="AL82" s="6" t="s">
        <v>370</v>
      </c>
    </row>
    <row r="83" spans="2:38" x14ac:dyDescent="0.4">
      <c r="B83" s="438" t="s">
        <v>255</v>
      </c>
      <c r="C83" s="438">
        <v>4</v>
      </c>
      <c r="D83" s="438">
        <v>6</v>
      </c>
      <c r="E83" s="497">
        <v>25.970149253731343</v>
      </c>
      <c r="F83" s="497">
        <v>37.6</v>
      </c>
      <c r="G83" s="497">
        <v>69.8</v>
      </c>
      <c r="H83" s="497"/>
      <c r="I83" s="497"/>
      <c r="J83" s="497"/>
      <c r="K83" s="497"/>
      <c r="L83" s="497"/>
      <c r="M83" s="497"/>
      <c r="N83" s="497"/>
      <c r="O83" s="497"/>
      <c r="P83" s="92" t="str">
        <f t="shared" si="9"/>
        <v>Cool</v>
      </c>
      <c r="Q83" s="92" t="str">
        <f t="shared" si="7"/>
        <v>겨울</v>
      </c>
      <c r="R83" s="92" t="str">
        <f t="shared" si="8"/>
        <v>Bright</v>
      </c>
      <c r="S83" s="6" t="str">
        <f t="shared" si="10"/>
        <v>Deep</v>
      </c>
      <c r="T83" s="622">
        <f t="shared" si="11"/>
        <v>32.199999999999996</v>
      </c>
      <c r="Y83" s="323">
        <v>39.700000000000003</v>
      </c>
      <c r="AC83" s="169">
        <v>26.666666666666668</v>
      </c>
      <c r="AD83" s="169">
        <v>15.6</v>
      </c>
      <c r="AE83" s="169">
        <v>67.800000000000011</v>
      </c>
      <c r="AF83" s="169" t="str">
        <f t="shared" si="13"/>
        <v>Warm 봄 Light</v>
      </c>
      <c r="AH83" s="273">
        <v>27.058823529411764</v>
      </c>
      <c r="AI83" s="273">
        <v>46.800000000000004</v>
      </c>
      <c r="AJ83" s="273">
        <v>85.5</v>
      </c>
      <c r="AK83" s="273" t="str">
        <f t="shared" si="12"/>
        <v>Warm 가을 Deep</v>
      </c>
      <c r="AL83" s="6" t="s">
        <v>370</v>
      </c>
    </row>
    <row r="84" spans="2:38" x14ac:dyDescent="0.4">
      <c r="B84" s="438" t="s">
        <v>255</v>
      </c>
      <c r="C84" s="438">
        <v>6.5</v>
      </c>
      <c r="D84" s="438">
        <v>5.5</v>
      </c>
      <c r="E84" s="498">
        <v>27.428571428571427</v>
      </c>
      <c r="F84" s="498">
        <v>58.699999999999996</v>
      </c>
      <c r="G84" s="498">
        <v>70.199999999999989</v>
      </c>
      <c r="H84" s="498"/>
      <c r="I84" s="498"/>
      <c r="J84" s="498"/>
      <c r="K84" s="498"/>
      <c r="L84" s="498"/>
      <c r="M84" s="498"/>
      <c r="N84" s="498"/>
      <c r="O84" s="498"/>
      <c r="P84" s="92" t="str">
        <f t="shared" si="9"/>
        <v>Warm</v>
      </c>
      <c r="Q84" s="92" t="str">
        <f t="shared" si="7"/>
        <v>가을</v>
      </c>
      <c r="R84" s="92" t="str">
        <f t="shared" si="8"/>
        <v>Deep</v>
      </c>
      <c r="S84" s="6" t="str">
        <f t="shared" si="10"/>
        <v xml:space="preserve"> Deep</v>
      </c>
      <c r="T84" s="622">
        <f t="shared" si="11"/>
        <v>11.499999999999993</v>
      </c>
      <c r="Y84" s="313">
        <v>41.699999999999996</v>
      </c>
      <c r="AC84" s="325">
        <v>25.862068965517242</v>
      </c>
      <c r="AD84" s="325">
        <v>33.300000000000004</v>
      </c>
      <c r="AE84" s="325">
        <v>68.2</v>
      </c>
      <c r="AF84" s="325" t="str">
        <f t="shared" si="13"/>
        <v>Cool 겨울 Bright</v>
      </c>
      <c r="AH84" s="246">
        <v>27.522935779816514</v>
      </c>
      <c r="AI84" s="246">
        <v>49.5</v>
      </c>
      <c r="AJ84" s="246">
        <v>86.3</v>
      </c>
      <c r="AK84" s="246" t="str">
        <f t="shared" si="12"/>
        <v>Warm 가을 Deep</v>
      </c>
      <c r="AL84" s="6" t="s">
        <v>370</v>
      </c>
    </row>
    <row r="85" spans="2:38" x14ac:dyDescent="0.4">
      <c r="B85" s="438" t="s">
        <v>255</v>
      </c>
      <c r="C85" s="438">
        <v>7</v>
      </c>
      <c r="D85" s="438">
        <v>5.5</v>
      </c>
      <c r="E85" s="499">
        <v>27.857142857142858</v>
      </c>
      <c r="F85" s="499">
        <v>61.9</v>
      </c>
      <c r="G85" s="499">
        <v>71</v>
      </c>
      <c r="H85" s="499"/>
      <c r="I85" s="499"/>
      <c r="J85" s="499"/>
      <c r="K85" s="499"/>
      <c r="L85" s="499"/>
      <c r="M85" s="499"/>
      <c r="N85" s="499"/>
      <c r="O85" s="499"/>
      <c r="P85" s="92" t="str">
        <f t="shared" si="9"/>
        <v>Warm</v>
      </c>
      <c r="Q85" s="92" t="str">
        <f t="shared" si="7"/>
        <v>가을</v>
      </c>
      <c r="R85" s="92" t="str">
        <f t="shared" si="8"/>
        <v>Deep</v>
      </c>
      <c r="S85" s="6" t="str">
        <f t="shared" si="10"/>
        <v xml:space="preserve"> Deep</v>
      </c>
      <c r="T85" s="622">
        <f t="shared" si="11"/>
        <v>9.1000000000000014</v>
      </c>
      <c r="Y85" s="313">
        <v>41.699999999999996</v>
      </c>
      <c r="AC85" s="325">
        <v>25.862068965517242</v>
      </c>
      <c r="AD85" s="325">
        <v>33.300000000000004</v>
      </c>
      <c r="AE85" s="325">
        <v>68.2</v>
      </c>
      <c r="AF85" s="325" t="str">
        <f t="shared" si="13"/>
        <v>Cool 겨울 Bright</v>
      </c>
      <c r="AH85" s="215">
        <v>27.692307692307693</v>
      </c>
      <c r="AI85" s="215">
        <v>52.5</v>
      </c>
      <c r="AJ85" s="215">
        <v>87.5</v>
      </c>
      <c r="AK85" s="215" t="str">
        <f t="shared" si="12"/>
        <v>Warm 가을 Deep</v>
      </c>
      <c r="AL85" s="6" t="s">
        <v>370</v>
      </c>
    </row>
    <row r="86" spans="2:38" x14ac:dyDescent="0.4">
      <c r="B86" s="438" t="s">
        <v>255</v>
      </c>
      <c r="C86" s="438">
        <v>4.5</v>
      </c>
      <c r="D86" s="438">
        <v>6</v>
      </c>
      <c r="E86" s="500">
        <v>26.4</v>
      </c>
      <c r="F86" s="500">
        <v>41.4</v>
      </c>
      <c r="G86" s="500">
        <v>71</v>
      </c>
      <c r="H86" s="500"/>
      <c r="I86" s="500"/>
      <c r="J86" s="500"/>
      <c r="K86" s="500"/>
      <c r="L86" s="500"/>
      <c r="M86" s="500"/>
      <c r="N86" s="500"/>
      <c r="O86" s="500"/>
      <c r="P86" s="92" t="str">
        <f t="shared" si="9"/>
        <v>Warm</v>
      </c>
      <c r="Q86" s="92" t="str">
        <f t="shared" si="7"/>
        <v>가을</v>
      </c>
      <c r="R86" s="92" t="str">
        <f t="shared" si="8"/>
        <v>Deep</v>
      </c>
      <c r="S86" s="6" t="str">
        <f t="shared" si="10"/>
        <v xml:space="preserve"> Deep</v>
      </c>
      <c r="T86" s="622">
        <f t="shared" si="11"/>
        <v>29.6</v>
      </c>
      <c r="Y86" s="306">
        <v>42.4</v>
      </c>
      <c r="AC86" s="191">
        <v>27.216494845360824</v>
      </c>
      <c r="AD86" s="191">
        <v>55.1</v>
      </c>
      <c r="AE86" s="191">
        <v>69</v>
      </c>
      <c r="AF86" s="191" t="str">
        <f t="shared" si="13"/>
        <v>Warm 가을 Deep</v>
      </c>
      <c r="AH86" s="239">
        <v>28.235294117647058</v>
      </c>
      <c r="AI86" s="239">
        <v>50.2</v>
      </c>
      <c r="AJ86" s="239">
        <v>92.9</v>
      </c>
      <c r="AK86" s="239" t="str">
        <f t="shared" si="12"/>
        <v>Warm 가을 Deep</v>
      </c>
      <c r="AL86" s="6" t="s">
        <v>370</v>
      </c>
    </row>
    <row r="87" spans="2:38" x14ac:dyDescent="0.4">
      <c r="B87" s="438" t="s">
        <v>255</v>
      </c>
      <c r="C87" s="438">
        <v>5</v>
      </c>
      <c r="D87" s="438">
        <v>6</v>
      </c>
      <c r="E87" s="503">
        <v>26.746987951807228</v>
      </c>
      <c r="F87" s="503">
        <v>45.1</v>
      </c>
      <c r="G87" s="503">
        <v>72.2</v>
      </c>
      <c r="H87" s="503"/>
      <c r="I87" s="503"/>
      <c r="J87" s="503"/>
      <c r="K87" s="503"/>
      <c r="L87" s="503"/>
      <c r="M87" s="503"/>
      <c r="N87" s="503"/>
      <c r="O87" s="503"/>
      <c r="P87" s="92" t="str">
        <f t="shared" si="9"/>
        <v>Warm</v>
      </c>
      <c r="Q87" s="92" t="str">
        <f t="shared" si="7"/>
        <v>가을</v>
      </c>
      <c r="R87" s="92" t="str">
        <f t="shared" si="8"/>
        <v>Deep</v>
      </c>
      <c r="S87" s="6" t="str">
        <f t="shared" si="10"/>
        <v xml:space="preserve"> Deep</v>
      </c>
      <c r="T87" s="622">
        <f t="shared" si="11"/>
        <v>27.1</v>
      </c>
      <c r="Y87" s="306">
        <v>42.4</v>
      </c>
      <c r="AC87" s="217">
        <v>25.714285714285715</v>
      </c>
      <c r="AD87" s="217">
        <v>19.8</v>
      </c>
      <c r="AE87" s="217">
        <v>69.399999999999991</v>
      </c>
      <c r="AF87" s="217" t="str">
        <f t="shared" si="13"/>
        <v>Cool 여름 Mute</v>
      </c>
      <c r="AH87" s="239">
        <v>28.235294117647058</v>
      </c>
      <c r="AI87" s="239">
        <v>50.2</v>
      </c>
      <c r="AJ87" s="239">
        <v>92.9</v>
      </c>
      <c r="AK87" s="239" t="str">
        <f t="shared" si="12"/>
        <v>Warm 가을 Deep</v>
      </c>
      <c r="AL87" s="6" t="s">
        <v>370</v>
      </c>
    </row>
    <row r="88" spans="2:38" x14ac:dyDescent="0.4">
      <c r="B88" s="438" t="s">
        <v>255</v>
      </c>
      <c r="C88" s="438">
        <v>5.5</v>
      </c>
      <c r="D88" s="438">
        <v>6</v>
      </c>
      <c r="E88" s="506">
        <v>27.032967032967033</v>
      </c>
      <c r="F88" s="506">
        <v>48.699999999999996</v>
      </c>
      <c r="G88" s="506">
        <v>73.3</v>
      </c>
      <c r="H88" s="506"/>
      <c r="I88" s="506"/>
      <c r="J88" s="506"/>
      <c r="K88" s="506"/>
      <c r="L88" s="506"/>
      <c r="M88" s="506"/>
      <c r="N88" s="506"/>
      <c r="O88" s="506"/>
      <c r="P88" s="92" t="str">
        <f t="shared" si="9"/>
        <v>Warm</v>
      </c>
      <c r="Q88" s="92" t="str">
        <f t="shared" si="7"/>
        <v>가을</v>
      </c>
      <c r="R88" s="92" t="str">
        <f t="shared" si="8"/>
        <v>Deep</v>
      </c>
      <c r="S88" s="6" t="str">
        <f t="shared" si="10"/>
        <v xml:space="preserve"> Deep</v>
      </c>
      <c r="T88" s="622">
        <f t="shared" si="11"/>
        <v>24.6</v>
      </c>
      <c r="Y88" s="288">
        <v>44.6</v>
      </c>
      <c r="AC88" s="217">
        <v>25.714285714285715</v>
      </c>
      <c r="AD88" s="217">
        <v>19.8</v>
      </c>
      <c r="AE88" s="217">
        <v>69.399999999999991</v>
      </c>
      <c r="AF88" s="217" t="str">
        <f t="shared" si="13"/>
        <v>Cool 여름 Mute</v>
      </c>
      <c r="AH88" s="207">
        <v>28.59375</v>
      </c>
      <c r="AI88" s="207">
        <v>53.300000000000004</v>
      </c>
      <c r="AJ88" s="207">
        <v>94.1</v>
      </c>
      <c r="AK88" s="207" t="str">
        <f t="shared" si="12"/>
        <v>Warm 가을 Deep</v>
      </c>
      <c r="AL88" s="6" t="s">
        <v>370</v>
      </c>
    </row>
    <row r="89" spans="2:38" x14ac:dyDescent="0.4">
      <c r="B89" s="438" t="s">
        <v>255</v>
      </c>
      <c r="C89" s="438">
        <v>6</v>
      </c>
      <c r="D89" s="438">
        <v>6</v>
      </c>
      <c r="E89" s="508">
        <v>26.938775510204081</v>
      </c>
      <c r="F89" s="508">
        <v>51.6</v>
      </c>
      <c r="G89" s="508">
        <v>74.5</v>
      </c>
      <c r="H89" s="508"/>
      <c r="I89" s="508"/>
      <c r="J89" s="508"/>
      <c r="K89" s="508"/>
      <c r="L89" s="508"/>
      <c r="M89" s="508"/>
      <c r="N89" s="508"/>
      <c r="O89" s="508"/>
      <c r="P89" s="92" t="str">
        <f t="shared" si="9"/>
        <v>Warm</v>
      </c>
      <c r="Q89" s="92" t="str">
        <f t="shared" si="7"/>
        <v>가을</v>
      </c>
      <c r="R89" s="92" t="str">
        <f t="shared" si="8"/>
        <v>Deep</v>
      </c>
      <c r="S89" s="6" t="str">
        <f t="shared" si="10"/>
        <v xml:space="preserve"> Deep</v>
      </c>
      <c r="T89" s="622">
        <f t="shared" si="11"/>
        <v>22.9</v>
      </c>
      <c r="Y89" s="288">
        <v>44.6</v>
      </c>
      <c r="AC89" s="340">
        <v>25.970149253731343</v>
      </c>
      <c r="AD89" s="340">
        <v>37.6</v>
      </c>
      <c r="AE89" s="340">
        <v>69.8</v>
      </c>
      <c r="AF89" s="340" t="str">
        <f t="shared" si="13"/>
        <v>Cool 겨울 Bright</v>
      </c>
      <c r="AH89" s="175">
        <v>28.676470588235293</v>
      </c>
      <c r="AI89" s="175">
        <v>56.000000000000007</v>
      </c>
      <c r="AJ89" s="175">
        <v>95.3</v>
      </c>
      <c r="AK89" s="175" t="str">
        <f t="shared" si="12"/>
        <v>Warm 가을 Deep</v>
      </c>
      <c r="AL89" s="6" t="s">
        <v>370</v>
      </c>
    </row>
    <row r="90" spans="2:38" x14ac:dyDescent="0.4">
      <c r="B90" s="438" t="s">
        <v>255</v>
      </c>
      <c r="C90" s="438">
        <v>4</v>
      </c>
      <c r="D90" s="438">
        <v>6.5</v>
      </c>
      <c r="E90" s="510">
        <v>25.970149253731343</v>
      </c>
      <c r="F90" s="510">
        <v>35.099999999999994</v>
      </c>
      <c r="G90" s="510">
        <v>74.900000000000006</v>
      </c>
      <c r="H90" s="510"/>
      <c r="I90" s="510"/>
      <c r="J90" s="510"/>
      <c r="K90" s="510"/>
      <c r="L90" s="510"/>
      <c r="M90" s="510"/>
      <c r="N90" s="510"/>
      <c r="O90" s="510"/>
      <c r="P90" s="92" t="str">
        <f t="shared" si="9"/>
        <v>Cool</v>
      </c>
      <c r="Q90" s="92" t="str">
        <f t="shared" si="7"/>
        <v>겨울</v>
      </c>
      <c r="R90" s="92" t="str">
        <f t="shared" si="8"/>
        <v>Bright</v>
      </c>
      <c r="S90" s="6" t="str">
        <f t="shared" si="10"/>
        <v>Deep</v>
      </c>
      <c r="T90" s="622">
        <f t="shared" si="11"/>
        <v>39.800000000000011</v>
      </c>
      <c r="Y90" s="282">
        <v>45.6</v>
      </c>
      <c r="AC90" s="163">
        <v>27.428571428571427</v>
      </c>
      <c r="AD90" s="163">
        <v>58.699999999999996</v>
      </c>
      <c r="AE90" s="163">
        <v>70.199999999999989</v>
      </c>
      <c r="AF90" s="163" t="str">
        <f t="shared" si="13"/>
        <v>Warm 가을 Deep</v>
      </c>
      <c r="AH90" s="170">
        <v>28.95104895104895</v>
      </c>
      <c r="AI90" s="170">
        <v>58.4</v>
      </c>
      <c r="AJ90" s="170">
        <v>96.1</v>
      </c>
      <c r="AK90" s="170" t="str">
        <f t="shared" si="12"/>
        <v>Warm 가을 Deep</v>
      </c>
      <c r="AL90" s="6" t="s">
        <v>370</v>
      </c>
    </row>
    <row r="91" spans="2:38" x14ac:dyDescent="0.4">
      <c r="B91" s="438" t="s">
        <v>255</v>
      </c>
      <c r="C91" s="438">
        <v>6.5</v>
      </c>
      <c r="D91" s="438">
        <v>6</v>
      </c>
      <c r="E91" s="511">
        <v>27.476635514018692</v>
      </c>
      <c r="F91" s="511">
        <v>55.400000000000006</v>
      </c>
      <c r="G91" s="511">
        <v>75.7</v>
      </c>
      <c r="H91" s="511"/>
      <c r="I91" s="511"/>
      <c r="J91" s="511"/>
      <c r="K91" s="511"/>
      <c r="L91" s="511"/>
      <c r="M91" s="511"/>
      <c r="N91" s="511"/>
      <c r="O91" s="511"/>
      <c r="P91" s="92" t="str">
        <f t="shared" si="9"/>
        <v>Warm</v>
      </c>
      <c r="Q91" s="92" t="str">
        <f t="shared" si="7"/>
        <v>가을</v>
      </c>
      <c r="R91" s="92" t="str">
        <f t="shared" si="8"/>
        <v>Deep</v>
      </c>
      <c r="S91" s="6" t="str">
        <f t="shared" si="10"/>
        <v xml:space="preserve"> Deep</v>
      </c>
      <c r="T91" s="622">
        <f t="shared" si="11"/>
        <v>20.299999999999997</v>
      </c>
      <c r="Y91" s="282">
        <v>45.6</v>
      </c>
      <c r="AC91" s="140">
        <v>27.857142857142858</v>
      </c>
      <c r="AD91" s="140">
        <v>61.9</v>
      </c>
      <c r="AE91" s="140">
        <v>71</v>
      </c>
      <c r="AF91" s="140" t="str">
        <f t="shared" si="13"/>
        <v>Warm 가을 Deep</v>
      </c>
      <c r="AH91" s="144">
        <v>29.403973509933774</v>
      </c>
      <c r="AI91" s="144">
        <v>61.1</v>
      </c>
      <c r="AJ91" s="144">
        <v>96.899999999999991</v>
      </c>
      <c r="AK91" s="144" t="str">
        <f t="shared" si="12"/>
        <v>Warm 가을 Deep</v>
      </c>
      <c r="AL91" s="6" t="s">
        <v>370</v>
      </c>
    </row>
    <row r="92" spans="2:38" x14ac:dyDescent="0.4">
      <c r="B92" s="438" t="s">
        <v>255</v>
      </c>
      <c r="C92" s="438">
        <v>4.5</v>
      </c>
      <c r="D92" s="438">
        <v>6.5</v>
      </c>
      <c r="E92" s="512">
        <v>26.4</v>
      </c>
      <c r="F92" s="512">
        <v>38.700000000000003</v>
      </c>
      <c r="G92" s="512">
        <v>76.099999999999994</v>
      </c>
      <c r="H92" s="512"/>
      <c r="I92" s="512"/>
      <c r="J92" s="512"/>
      <c r="K92" s="512"/>
      <c r="L92" s="512"/>
      <c r="M92" s="512"/>
      <c r="N92" s="512"/>
      <c r="O92" s="512"/>
      <c r="P92" s="92" t="str">
        <f t="shared" si="9"/>
        <v>Warm</v>
      </c>
      <c r="Q92" s="92" t="str">
        <f t="shared" si="7"/>
        <v>가을</v>
      </c>
      <c r="R92" s="92" t="str">
        <f t="shared" si="8"/>
        <v>Deep</v>
      </c>
      <c r="S92" s="6" t="str">
        <f t="shared" si="10"/>
        <v xml:space="preserve"> Deep</v>
      </c>
      <c r="T92" s="622">
        <f t="shared" si="11"/>
        <v>37.399999999999991</v>
      </c>
      <c r="Y92" s="268">
        <v>47.4</v>
      </c>
      <c r="AC92" s="316">
        <v>26.4</v>
      </c>
      <c r="AD92" s="316">
        <v>41.4</v>
      </c>
      <c r="AE92" s="316">
        <v>71</v>
      </c>
      <c r="AF92" s="316" t="str">
        <f t="shared" si="13"/>
        <v>Warm 가을 Deep</v>
      </c>
      <c r="AH92" s="102">
        <v>24.705882352941178</v>
      </c>
      <c r="AI92" s="102">
        <v>14.499999999999998</v>
      </c>
      <c r="AJ92" s="102">
        <v>45.9</v>
      </c>
      <c r="AK92" s="102" t="str">
        <f t="shared" si="12"/>
        <v>Warm 가을 Mute</v>
      </c>
      <c r="AL92" s="6" t="s">
        <v>374</v>
      </c>
    </row>
    <row r="93" spans="2:38" x14ac:dyDescent="0.4">
      <c r="B93" s="438" t="s">
        <v>255</v>
      </c>
      <c r="C93" s="438">
        <v>7</v>
      </c>
      <c r="D93" s="438">
        <v>6</v>
      </c>
      <c r="E93" s="514">
        <v>27.894736842105264</v>
      </c>
      <c r="F93" s="514">
        <v>58.5</v>
      </c>
      <c r="G93" s="514">
        <v>76.5</v>
      </c>
      <c r="H93" s="514"/>
      <c r="I93" s="514"/>
      <c r="J93" s="514"/>
      <c r="K93" s="514"/>
      <c r="L93" s="514"/>
      <c r="M93" s="514"/>
      <c r="N93" s="514"/>
      <c r="O93" s="514"/>
      <c r="P93" s="92" t="str">
        <f t="shared" si="9"/>
        <v>Warm</v>
      </c>
      <c r="Q93" s="92" t="str">
        <f t="shared" si="7"/>
        <v>가을</v>
      </c>
      <c r="R93" s="92" t="str">
        <f t="shared" si="8"/>
        <v>Deep</v>
      </c>
      <c r="S93" s="6" t="str">
        <f t="shared" si="10"/>
        <v xml:space="preserve"> Deep</v>
      </c>
      <c r="T93" s="622">
        <f t="shared" si="11"/>
        <v>18</v>
      </c>
      <c r="Y93" s="268">
        <v>47.4</v>
      </c>
      <c r="AC93" s="258">
        <v>25.90909090909091</v>
      </c>
      <c r="AD93" s="258">
        <v>24.3</v>
      </c>
      <c r="AE93" s="258">
        <v>71</v>
      </c>
      <c r="AF93" s="258" t="str">
        <f t="shared" si="13"/>
        <v>Cool 겨울 Bright</v>
      </c>
      <c r="AH93" s="152">
        <v>24.705882352941178</v>
      </c>
      <c r="AI93" s="152">
        <v>27.200000000000003</v>
      </c>
      <c r="AJ93" s="152">
        <v>49</v>
      </c>
      <c r="AK93" s="152" t="str">
        <f t="shared" si="12"/>
        <v>Warm 가을 Mute</v>
      </c>
      <c r="AL93" s="6" t="s">
        <v>374</v>
      </c>
    </row>
    <row r="94" spans="2:38" x14ac:dyDescent="0.4">
      <c r="B94" s="438" t="s">
        <v>255</v>
      </c>
      <c r="C94" s="438">
        <v>5</v>
      </c>
      <c r="D94" s="438">
        <v>6.5</v>
      </c>
      <c r="E94" s="516">
        <v>26.428571428571427</v>
      </c>
      <c r="F94" s="516">
        <v>42.4</v>
      </c>
      <c r="G94" s="516">
        <v>77.600000000000009</v>
      </c>
      <c r="H94" s="516"/>
      <c r="I94" s="516"/>
      <c r="J94" s="516"/>
      <c r="K94" s="516"/>
      <c r="L94" s="516"/>
      <c r="M94" s="516"/>
      <c r="N94" s="516"/>
      <c r="O94" s="516"/>
      <c r="P94" s="92" t="str">
        <f t="shared" si="9"/>
        <v>Warm</v>
      </c>
      <c r="Q94" s="92" t="str">
        <f t="shared" si="7"/>
        <v>가을</v>
      </c>
      <c r="R94" s="92" t="str">
        <f t="shared" si="8"/>
        <v>Deep</v>
      </c>
      <c r="S94" s="6" t="str">
        <f t="shared" si="10"/>
        <v xml:space="preserve"> Deep</v>
      </c>
      <c r="T94" s="622">
        <f t="shared" si="11"/>
        <v>35.20000000000001</v>
      </c>
      <c r="Y94" s="254">
        <v>48.6</v>
      </c>
      <c r="AC94" s="258">
        <v>25.90909090909091</v>
      </c>
      <c r="AD94" s="258">
        <v>24.3</v>
      </c>
      <c r="AE94" s="258">
        <v>71</v>
      </c>
      <c r="AF94" s="258" t="str">
        <f t="shared" si="13"/>
        <v>Cool 겨울 Bright</v>
      </c>
      <c r="AH94" s="106">
        <v>24.705882352941178</v>
      </c>
      <c r="AI94" s="106">
        <v>13.100000000000001</v>
      </c>
      <c r="AJ94" s="106">
        <v>51</v>
      </c>
      <c r="AK94" s="106" t="str">
        <f t="shared" si="12"/>
        <v>Warm 가을 Mute</v>
      </c>
      <c r="AL94" s="6" t="s">
        <v>374</v>
      </c>
    </row>
    <row r="95" spans="2:38" x14ac:dyDescent="0.4">
      <c r="B95" s="438" t="s">
        <v>255</v>
      </c>
      <c r="C95" s="438">
        <v>5.5</v>
      </c>
      <c r="D95" s="438">
        <v>6.5</v>
      </c>
      <c r="E95" s="519">
        <v>26.739130434782609</v>
      </c>
      <c r="F95" s="519">
        <v>45.800000000000004</v>
      </c>
      <c r="G95" s="519">
        <v>78.8</v>
      </c>
      <c r="H95" s="519"/>
      <c r="I95" s="519"/>
      <c r="J95" s="519"/>
      <c r="K95" s="519"/>
      <c r="L95" s="519"/>
      <c r="M95" s="519"/>
      <c r="N95" s="519"/>
      <c r="O95" s="519"/>
      <c r="P95" s="92" t="str">
        <f t="shared" si="9"/>
        <v>Warm</v>
      </c>
      <c r="Q95" s="92" t="str">
        <f t="shared" si="7"/>
        <v>가을</v>
      </c>
      <c r="R95" s="92" t="str">
        <f t="shared" si="8"/>
        <v>Deep</v>
      </c>
      <c r="S95" s="6" t="str">
        <f t="shared" si="10"/>
        <v xml:space="preserve"> Deep</v>
      </c>
      <c r="T95" s="622">
        <f t="shared" si="11"/>
        <v>32.999999999999993</v>
      </c>
      <c r="Y95" s="254">
        <v>48.6</v>
      </c>
      <c r="AC95" s="124">
        <v>26.666666666666668</v>
      </c>
      <c r="AD95" s="124">
        <v>9.9</v>
      </c>
      <c r="AE95" s="124">
        <v>71.399999999999991</v>
      </c>
      <c r="AF95" s="124" t="str">
        <f t="shared" si="13"/>
        <v>Warm 봄 Light</v>
      </c>
      <c r="AH95" s="106">
        <v>24.705882352941178</v>
      </c>
      <c r="AI95" s="106">
        <v>13.100000000000001</v>
      </c>
      <c r="AJ95" s="106">
        <v>51</v>
      </c>
      <c r="AK95" s="106" t="str">
        <f t="shared" si="12"/>
        <v>Warm 가을 Mute</v>
      </c>
      <c r="AL95" s="6" t="s">
        <v>374</v>
      </c>
    </row>
    <row r="96" spans="2:38" x14ac:dyDescent="0.4">
      <c r="B96" s="438" t="s">
        <v>255</v>
      </c>
      <c r="C96" s="438">
        <v>6</v>
      </c>
      <c r="D96" s="438">
        <v>6.5</v>
      </c>
      <c r="E96" s="522">
        <v>27</v>
      </c>
      <c r="F96" s="522">
        <v>49</v>
      </c>
      <c r="G96" s="522">
        <v>80</v>
      </c>
      <c r="H96" s="522"/>
      <c r="I96" s="522"/>
      <c r="J96" s="522"/>
      <c r="K96" s="522"/>
      <c r="L96" s="522"/>
      <c r="M96" s="522"/>
      <c r="N96" s="522"/>
      <c r="O96" s="522"/>
      <c r="P96" s="92" t="str">
        <f t="shared" si="9"/>
        <v>Warm</v>
      </c>
      <c r="Q96" s="92" t="str">
        <f t="shared" si="7"/>
        <v>가을</v>
      </c>
      <c r="R96" s="92" t="str">
        <f t="shared" si="8"/>
        <v>Deep</v>
      </c>
      <c r="S96" s="6" t="str">
        <f t="shared" si="10"/>
        <v xml:space="preserve"> Deep</v>
      </c>
      <c r="T96" s="622">
        <f t="shared" si="11"/>
        <v>31</v>
      </c>
      <c r="Y96" s="432">
        <v>51.4</v>
      </c>
      <c r="AC96" s="124">
        <v>26.666666666666668</v>
      </c>
      <c r="AD96" s="124">
        <v>9.9</v>
      </c>
      <c r="AE96" s="124">
        <v>71.399999999999991</v>
      </c>
      <c r="AF96" s="124" t="str">
        <f t="shared" si="13"/>
        <v>Warm 봄 Light</v>
      </c>
      <c r="AH96" s="206">
        <v>24.705882352941178</v>
      </c>
      <c r="AI96" s="206">
        <v>24.6</v>
      </c>
      <c r="AJ96" s="206">
        <v>54.1</v>
      </c>
      <c r="AK96" s="206" t="str">
        <f t="shared" si="12"/>
        <v>Warm 가을 Mute</v>
      </c>
      <c r="AL96" s="6" t="s">
        <v>374</v>
      </c>
    </row>
    <row r="97" spans="2:38" x14ac:dyDescent="0.4">
      <c r="B97" s="438" t="s">
        <v>255</v>
      </c>
      <c r="C97" s="438">
        <v>6.5</v>
      </c>
      <c r="D97" s="438">
        <v>6.5</v>
      </c>
      <c r="E97" s="524">
        <v>27.476635514018692</v>
      </c>
      <c r="F97" s="524">
        <v>51.9</v>
      </c>
      <c r="G97" s="524">
        <v>80.800000000000011</v>
      </c>
      <c r="H97" s="524"/>
      <c r="I97" s="524"/>
      <c r="J97" s="524"/>
      <c r="K97" s="524"/>
      <c r="L97" s="524"/>
      <c r="M97" s="524"/>
      <c r="N97" s="524"/>
      <c r="O97" s="524"/>
      <c r="P97" s="92" t="str">
        <f t="shared" si="9"/>
        <v>Warm</v>
      </c>
      <c r="Q97" s="92" t="str">
        <f t="shared" si="7"/>
        <v>가을</v>
      </c>
      <c r="R97" s="92" t="str">
        <f t="shared" si="8"/>
        <v>Deep</v>
      </c>
      <c r="S97" s="6" t="str">
        <f t="shared" si="10"/>
        <v xml:space="preserve"> Deep</v>
      </c>
      <c r="T97" s="622">
        <f t="shared" si="11"/>
        <v>28.900000000000013</v>
      </c>
      <c r="AC97" s="286">
        <v>26.746987951807228</v>
      </c>
      <c r="AD97" s="286">
        <v>45.1</v>
      </c>
      <c r="AE97" s="286">
        <v>72.2</v>
      </c>
      <c r="AF97" s="286" t="str">
        <f t="shared" si="13"/>
        <v>Warm 가을 Deep</v>
      </c>
      <c r="AH97" s="206">
        <v>24.705882352941178</v>
      </c>
      <c r="AI97" s="206">
        <v>24.6</v>
      </c>
      <c r="AJ97" s="206">
        <v>54.1</v>
      </c>
      <c r="AK97" s="206" t="str">
        <f t="shared" si="12"/>
        <v>Warm 가을 Mute</v>
      </c>
      <c r="AL97" s="6" t="s">
        <v>374</v>
      </c>
    </row>
    <row r="98" spans="2:38" x14ac:dyDescent="0.4">
      <c r="B98" s="438" t="s">
        <v>255</v>
      </c>
      <c r="C98" s="438">
        <v>7</v>
      </c>
      <c r="D98" s="438">
        <v>6.5</v>
      </c>
      <c r="E98" s="528">
        <v>27.652173913043477</v>
      </c>
      <c r="F98" s="528">
        <v>55.000000000000007</v>
      </c>
      <c r="G98" s="528">
        <v>82</v>
      </c>
      <c r="H98" s="528"/>
      <c r="I98" s="528"/>
      <c r="J98" s="528"/>
      <c r="K98" s="528"/>
      <c r="L98" s="528"/>
      <c r="M98" s="528"/>
      <c r="N98" s="528"/>
      <c r="O98" s="528"/>
      <c r="P98" s="92" t="str">
        <f t="shared" si="9"/>
        <v>Warm</v>
      </c>
      <c r="Q98" s="92" t="str">
        <f t="shared" si="7"/>
        <v>가을</v>
      </c>
      <c r="R98" s="92" t="str">
        <f t="shared" si="8"/>
        <v>Deep</v>
      </c>
      <c r="S98" s="6" t="str">
        <f t="shared" si="10"/>
        <v xml:space="preserve"> Deep</v>
      </c>
      <c r="T98" s="622">
        <f t="shared" si="11"/>
        <v>26.999999999999993</v>
      </c>
      <c r="AC98" s="294">
        <v>25.882352941176471</v>
      </c>
      <c r="AD98" s="294">
        <v>27.700000000000003</v>
      </c>
      <c r="AE98" s="294">
        <v>72.2</v>
      </c>
      <c r="AF98" s="294" t="str">
        <f t="shared" si="13"/>
        <v>Cool 겨울 Bright</v>
      </c>
      <c r="AH98" s="226">
        <v>24.878048780487806</v>
      </c>
      <c r="AI98" s="226">
        <v>29.099999999999998</v>
      </c>
      <c r="AJ98" s="226">
        <v>55.300000000000004</v>
      </c>
      <c r="AK98" s="226" t="str">
        <f t="shared" si="12"/>
        <v>Warm 가을 Mute</v>
      </c>
      <c r="AL98" s="6" t="s">
        <v>374</v>
      </c>
    </row>
    <row r="99" spans="2:38" x14ac:dyDescent="0.4">
      <c r="B99" s="438" t="s">
        <v>255</v>
      </c>
      <c r="C99" s="438">
        <v>5</v>
      </c>
      <c r="D99" s="438">
        <v>7</v>
      </c>
      <c r="E99" s="529">
        <v>26.823529411764707</v>
      </c>
      <c r="F99" s="529">
        <v>40.300000000000004</v>
      </c>
      <c r="G99" s="529">
        <v>82.699999999999989</v>
      </c>
      <c r="H99" s="529"/>
      <c r="I99" s="529"/>
      <c r="J99" s="529"/>
      <c r="K99" s="529"/>
      <c r="L99" s="529"/>
      <c r="M99" s="529"/>
      <c r="N99" s="529"/>
      <c r="O99" s="529"/>
      <c r="P99" s="92" t="str">
        <f t="shared" si="9"/>
        <v>Warm</v>
      </c>
      <c r="Q99" s="92" t="str">
        <f t="shared" si="7"/>
        <v>가을</v>
      </c>
      <c r="R99" s="92" t="str">
        <f t="shared" si="8"/>
        <v>Deep</v>
      </c>
      <c r="S99" s="6" t="str">
        <f t="shared" si="10"/>
        <v xml:space="preserve"> Deep</v>
      </c>
      <c r="T99" s="622">
        <f t="shared" si="11"/>
        <v>42.399999999999984</v>
      </c>
      <c r="AC99" s="294">
        <v>25.882352941176471</v>
      </c>
      <c r="AD99" s="294">
        <v>27.700000000000003</v>
      </c>
      <c r="AE99" s="294">
        <v>72.2</v>
      </c>
      <c r="AF99" s="294" t="str">
        <f t="shared" si="13"/>
        <v>Cool 겨울 Bright</v>
      </c>
      <c r="AH99" s="226">
        <v>24.878048780487806</v>
      </c>
      <c r="AI99" s="226">
        <v>29.099999999999998</v>
      </c>
      <c r="AJ99" s="226">
        <v>55.300000000000004</v>
      </c>
      <c r="AK99" s="226" t="str">
        <f t="shared" si="12"/>
        <v>Warm 가을 Mute</v>
      </c>
      <c r="AL99" s="6" t="s">
        <v>374</v>
      </c>
    </row>
    <row r="100" spans="2:38" x14ac:dyDescent="0.4">
      <c r="B100" s="438" t="s">
        <v>255</v>
      </c>
      <c r="C100" s="438">
        <v>5.5</v>
      </c>
      <c r="D100" s="438">
        <v>7</v>
      </c>
      <c r="E100" s="532">
        <v>27.096774193548388</v>
      </c>
      <c r="F100" s="532">
        <v>43.5</v>
      </c>
      <c r="G100" s="532">
        <v>83.899999999999991</v>
      </c>
      <c r="H100" s="532"/>
      <c r="I100" s="532"/>
      <c r="J100" s="532"/>
      <c r="K100" s="532"/>
      <c r="L100" s="532"/>
      <c r="M100" s="532"/>
      <c r="N100" s="532"/>
      <c r="O100" s="532"/>
      <c r="P100" s="92" t="str">
        <f t="shared" si="9"/>
        <v>Warm</v>
      </c>
      <c r="Q100" s="92" t="str">
        <f t="shared" si="7"/>
        <v>가을</v>
      </c>
      <c r="R100" s="92" t="str">
        <f t="shared" si="8"/>
        <v>Deep</v>
      </c>
      <c r="S100" s="6" t="str">
        <f t="shared" si="10"/>
        <v xml:space="preserve"> Deep</v>
      </c>
      <c r="T100" s="622">
        <f t="shared" si="11"/>
        <v>40.399999999999991</v>
      </c>
      <c r="AC100" s="174">
        <v>26.666666666666668</v>
      </c>
      <c r="AD100" s="174">
        <v>14.499999999999998</v>
      </c>
      <c r="AE100" s="174">
        <v>72.899999999999991</v>
      </c>
      <c r="AF100" s="174" t="str">
        <f t="shared" si="13"/>
        <v>Warm 봄 Light</v>
      </c>
      <c r="AH100" s="162">
        <v>25.384615384615383</v>
      </c>
      <c r="AI100" s="162">
        <v>17.7</v>
      </c>
      <c r="AJ100" s="162">
        <v>57.599999999999994</v>
      </c>
      <c r="AK100" s="162" t="str">
        <f t="shared" si="12"/>
        <v>Warm 가을 Mute</v>
      </c>
      <c r="AL100" s="6" t="s">
        <v>374</v>
      </c>
    </row>
    <row r="101" spans="2:38" x14ac:dyDescent="0.4">
      <c r="B101" s="438" t="s">
        <v>255</v>
      </c>
      <c r="C101" s="438">
        <v>6</v>
      </c>
      <c r="D101" s="438">
        <v>7</v>
      </c>
      <c r="E101" s="535">
        <v>27.058823529411764</v>
      </c>
      <c r="F101" s="535">
        <v>46.800000000000004</v>
      </c>
      <c r="G101" s="535">
        <v>85.5</v>
      </c>
      <c r="H101" s="535"/>
      <c r="I101" s="535"/>
      <c r="J101" s="535"/>
      <c r="K101" s="535"/>
      <c r="L101" s="535"/>
      <c r="M101" s="535"/>
      <c r="N101" s="535"/>
      <c r="O101" s="535"/>
      <c r="P101" s="92" t="str">
        <f t="shared" si="9"/>
        <v>Warm</v>
      </c>
      <c r="Q101" s="92" t="str">
        <f t="shared" si="7"/>
        <v>가을</v>
      </c>
      <c r="R101" s="92" t="str">
        <f t="shared" si="8"/>
        <v>Deep</v>
      </c>
      <c r="S101" s="6" t="str">
        <f t="shared" si="10"/>
        <v xml:space="preserve"> Deep</v>
      </c>
      <c r="T101" s="622">
        <f t="shared" si="11"/>
        <v>38.699999999999996</v>
      </c>
      <c r="AC101" s="174">
        <v>26.666666666666668</v>
      </c>
      <c r="AD101" s="174">
        <v>14.499999999999998</v>
      </c>
      <c r="AE101" s="174">
        <v>72.899999999999991</v>
      </c>
      <c r="AF101" s="174" t="str">
        <f t="shared" si="13"/>
        <v>Warm 봄 Light</v>
      </c>
      <c r="AH101" s="162">
        <v>25.384615384615383</v>
      </c>
      <c r="AI101" s="162">
        <v>17.7</v>
      </c>
      <c r="AJ101" s="162">
        <v>57.599999999999994</v>
      </c>
      <c r="AK101" s="162" t="str">
        <f t="shared" si="12"/>
        <v>Warm 가을 Mute</v>
      </c>
      <c r="AL101" s="6" t="s">
        <v>374</v>
      </c>
    </row>
    <row r="102" spans="2:38" x14ac:dyDescent="0.4">
      <c r="B102" s="438" t="s">
        <v>255</v>
      </c>
      <c r="C102" s="438">
        <v>6.5</v>
      </c>
      <c r="D102" s="438">
        <v>7</v>
      </c>
      <c r="E102" s="537">
        <v>27.522935779816514</v>
      </c>
      <c r="F102" s="537">
        <v>49.5</v>
      </c>
      <c r="G102" s="537">
        <v>86.3</v>
      </c>
      <c r="H102" s="537"/>
      <c r="I102" s="537"/>
      <c r="J102" s="537"/>
      <c r="K102" s="537"/>
      <c r="L102" s="537"/>
      <c r="M102" s="537"/>
      <c r="N102" s="537"/>
      <c r="O102" s="537"/>
      <c r="P102" s="92" t="str">
        <f t="shared" si="9"/>
        <v>Warm</v>
      </c>
      <c r="Q102" s="92" t="str">
        <f t="shared" si="7"/>
        <v>가을</v>
      </c>
      <c r="R102" s="92" t="str">
        <f t="shared" si="8"/>
        <v>Deep</v>
      </c>
      <c r="S102" s="6" t="str">
        <f t="shared" si="10"/>
        <v xml:space="preserve"> Deep</v>
      </c>
      <c r="T102" s="622">
        <f t="shared" si="11"/>
        <v>36.799999999999997</v>
      </c>
      <c r="AC102" s="250">
        <v>27.032967032967033</v>
      </c>
      <c r="AD102" s="250">
        <v>48.699999999999996</v>
      </c>
      <c r="AE102" s="250">
        <v>73.3</v>
      </c>
      <c r="AF102" s="250" t="str">
        <f t="shared" si="13"/>
        <v>Warm 가을 Deep</v>
      </c>
      <c r="AH102" s="211">
        <v>24.705882352941178</v>
      </c>
      <c r="AI102" s="211">
        <v>22.5</v>
      </c>
      <c r="AJ102" s="211">
        <v>59.199999999999996</v>
      </c>
      <c r="AK102" s="211" t="str">
        <f t="shared" si="12"/>
        <v>Warm 가을 Mute</v>
      </c>
      <c r="AL102" s="6" t="s">
        <v>374</v>
      </c>
    </row>
    <row r="103" spans="2:38" x14ac:dyDescent="0.4">
      <c r="B103" s="438" t="s">
        <v>255</v>
      </c>
      <c r="C103" s="438">
        <v>7</v>
      </c>
      <c r="D103" s="438">
        <v>7</v>
      </c>
      <c r="E103" s="541">
        <v>27.692307692307693</v>
      </c>
      <c r="F103" s="541">
        <v>52.5</v>
      </c>
      <c r="G103" s="541">
        <v>87.5</v>
      </c>
      <c r="H103" s="541"/>
      <c r="I103" s="541"/>
      <c r="J103" s="541"/>
      <c r="K103" s="541"/>
      <c r="L103" s="541"/>
      <c r="M103" s="541"/>
      <c r="N103" s="541"/>
      <c r="O103" s="541"/>
      <c r="P103" s="92" t="str">
        <f t="shared" si="9"/>
        <v>Warm</v>
      </c>
      <c r="Q103" s="92" t="str">
        <f t="shared" si="7"/>
        <v>가을</v>
      </c>
      <c r="R103" s="92" t="str">
        <f t="shared" si="8"/>
        <v>Deep</v>
      </c>
      <c r="S103" s="6" t="str">
        <f t="shared" si="10"/>
        <v xml:space="preserve"> Deep</v>
      </c>
      <c r="T103" s="622">
        <f t="shared" si="11"/>
        <v>35</v>
      </c>
      <c r="AC103" s="327">
        <v>26</v>
      </c>
      <c r="AD103" s="327">
        <v>31.900000000000002</v>
      </c>
      <c r="AE103" s="327">
        <v>73.7</v>
      </c>
      <c r="AF103" s="327" t="str">
        <f t="shared" si="13"/>
        <v>Cool 겨울 Bright</v>
      </c>
      <c r="AH103" s="211">
        <v>24.705882352941178</v>
      </c>
      <c r="AI103" s="211">
        <v>22.5</v>
      </c>
      <c r="AJ103" s="211">
        <v>59.199999999999996</v>
      </c>
      <c r="AK103" s="211" t="str">
        <f t="shared" si="12"/>
        <v>Warm 가을 Mute</v>
      </c>
      <c r="AL103" s="6" t="s">
        <v>374</v>
      </c>
    </row>
    <row r="104" spans="2:38" x14ac:dyDescent="0.4">
      <c r="B104" s="438" t="s">
        <v>255</v>
      </c>
      <c r="C104" s="438">
        <v>7</v>
      </c>
      <c r="D104" s="438">
        <v>7.5</v>
      </c>
      <c r="E104" s="554">
        <v>28.235294117647058</v>
      </c>
      <c r="F104" s="554">
        <v>50.2</v>
      </c>
      <c r="G104" s="554">
        <v>92.9</v>
      </c>
      <c r="H104" s="554"/>
      <c r="I104" s="554"/>
      <c r="J104" s="554"/>
      <c r="K104" s="554"/>
      <c r="L104" s="554"/>
      <c r="M104" s="554"/>
      <c r="N104" s="554"/>
      <c r="O104" s="554"/>
      <c r="P104" s="92" t="str">
        <f t="shared" si="9"/>
        <v>Warm</v>
      </c>
      <c r="Q104" s="92" t="str">
        <f t="shared" si="7"/>
        <v>가을</v>
      </c>
      <c r="R104" s="92" t="str">
        <f t="shared" si="8"/>
        <v>Deep</v>
      </c>
      <c r="S104" s="6" t="str">
        <f t="shared" si="10"/>
        <v xml:space="preserve"> Deep</v>
      </c>
      <c r="T104" s="622">
        <f t="shared" si="11"/>
        <v>42.7</v>
      </c>
      <c r="AC104" s="327">
        <v>26</v>
      </c>
      <c r="AD104" s="327">
        <v>31.900000000000002</v>
      </c>
      <c r="AE104" s="327">
        <v>73.7</v>
      </c>
      <c r="AF104" s="327" t="str">
        <f t="shared" si="13"/>
        <v>Cool 겨울 Bright</v>
      </c>
      <c r="AH104" s="253">
        <v>25.714285714285715</v>
      </c>
      <c r="AI104" s="253">
        <v>27.3</v>
      </c>
      <c r="AJ104" s="253">
        <v>60.4</v>
      </c>
      <c r="AK104" s="253" t="str">
        <f t="shared" si="12"/>
        <v>Warm 가을 Mute</v>
      </c>
      <c r="AL104" s="6" t="s">
        <v>374</v>
      </c>
    </row>
    <row r="105" spans="2:38" x14ac:dyDescent="0.4">
      <c r="B105" s="438" t="s">
        <v>255</v>
      </c>
      <c r="C105" s="438">
        <v>7.5</v>
      </c>
      <c r="D105" s="438">
        <v>7</v>
      </c>
      <c r="E105" s="554">
        <v>28.235294117647058</v>
      </c>
      <c r="F105" s="554">
        <v>50.2</v>
      </c>
      <c r="G105" s="554">
        <v>92.9</v>
      </c>
      <c r="H105" s="554"/>
      <c r="I105" s="554"/>
      <c r="J105" s="554"/>
      <c r="K105" s="554"/>
      <c r="L105" s="554"/>
      <c r="M105" s="554"/>
      <c r="N105" s="554"/>
      <c r="O105" s="554"/>
      <c r="P105" s="92" t="str">
        <f t="shared" si="9"/>
        <v>Warm</v>
      </c>
      <c r="Q105" s="92" t="str">
        <f t="shared" si="7"/>
        <v>가을</v>
      </c>
      <c r="R105" s="92" t="str">
        <f t="shared" si="8"/>
        <v>Deep</v>
      </c>
      <c r="S105" s="6" t="str">
        <f t="shared" si="10"/>
        <v xml:space="preserve"> Deep</v>
      </c>
      <c r="T105" s="622">
        <f t="shared" si="11"/>
        <v>42.7</v>
      </c>
      <c r="AC105" s="225">
        <v>26.938775510204081</v>
      </c>
      <c r="AD105" s="225">
        <v>51.6</v>
      </c>
      <c r="AE105" s="225">
        <v>74.5</v>
      </c>
      <c r="AF105" s="225" t="str">
        <f t="shared" si="13"/>
        <v>Warm 가을 Deep</v>
      </c>
      <c r="AH105" s="253">
        <v>25.714285714285715</v>
      </c>
      <c r="AI105" s="253">
        <v>27.3</v>
      </c>
      <c r="AJ105" s="253">
        <v>60.4</v>
      </c>
      <c r="AK105" s="253" t="str">
        <f t="shared" si="12"/>
        <v>Warm 가을 Mute</v>
      </c>
      <c r="AL105" s="6" t="s">
        <v>374</v>
      </c>
    </row>
    <row r="106" spans="2:38" x14ac:dyDescent="0.4">
      <c r="B106" s="438" t="s">
        <v>255</v>
      </c>
      <c r="C106" s="438">
        <v>7.5</v>
      </c>
      <c r="D106" s="438">
        <v>7.5</v>
      </c>
      <c r="E106" s="557">
        <v>28.59375</v>
      </c>
      <c r="F106" s="557">
        <v>53.300000000000004</v>
      </c>
      <c r="G106" s="557">
        <v>94.1</v>
      </c>
      <c r="H106" s="557"/>
      <c r="I106" s="557"/>
      <c r="J106" s="557"/>
      <c r="K106" s="557"/>
      <c r="L106" s="557"/>
      <c r="M106" s="557"/>
      <c r="N106" s="557"/>
      <c r="O106" s="557"/>
      <c r="P106" s="92" t="str">
        <f t="shared" si="9"/>
        <v>Warm</v>
      </c>
      <c r="Q106" s="92" t="str">
        <f t="shared" si="7"/>
        <v>가을</v>
      </c>
      <c r="R106" s="92" t="str">
        <f t="shared" si="8"/>
        <v>Deep</v>
      </c>
      <c r="S106" s="6" t="str">
        <f t="shared" si="10"/>
        <v xml:space="preserve"> Deep</v>
      </c>
      <c r="T106" s="622">
        <f t="shared" si="11"/>
        <v>40.79999999999999</v>
      </c>
      <c r="AC106" s="220">
        <v>25.714285714285715</v>
      </c>
      <c r="AD106" s="220">
        <v>18.399999999999999</v>
      </c>
      <c r="AE106" s="220">
        <v>74.5</v>
      </c>
      <c r="AF106" s="220" t="str">
        <f t="shared" si="13"/>
        <v>Cool 여름 Mute</v>
      </c>
      <c r="AH106" s="283">
        <v>25.2</v>
      </c>
      <c r="AI106" s="283">
        <v>31.6</v>
      </c>
      <c r="AJ106" s="283">
        <v>62</v>
      </c>
      <c r="AK106" s="283" t="str">
        <f t="shared" si="12"/>
        <v>Warm 가을 Mute</v>
      </c>
      <c r="AL106" s="6" t="s">
        <v>374</v>
      </c>
    </row>
    <row r="107" spans="2:38" x14ac:dyDescent="0.4">
      <c r="B107" s="438" t="s">
        <v>255</v>
      </c>
      <c r="C107" s="438">
        <v>7.5</v>
      </c>
      <c r="D107" s="438">
        <v>8</v>
      </c>
      <c r="E107" s="561">
        <v>28.676470588235293</v>
      </c>
      <c r="F107" s="561">
        <v>56.000000000000007</v>
      </c>
      <c r="G107" s="561">
        <v>95.3</v>
      </c>
      <c r="H107" s="561"/>
      <c r="I107" s="561"/>
      <c r="J107" s="561"/>
      <c r="K107" s="561"/>
      <c r="L107" s="561"/>
      <c r="M107" s="561"/>
      <c r="N107" s="561"/>
      <c r="O107" s="561"/>
      <c r="P107" s="92" t="str">
        <f t="shared" si="9"/>
        <v>Warm</v>
      </c>
      <c r="Q107" s="92" t="str">
        <f t="shared" si="7"/>
        <v>가을</v>
      </c>
      <c r="R107" s="92" t="str">
        <f t="shared" si="8"/>
        <v>Deep</v>
      </c>
      <c r="S107" s="6" t="str">
        <f t="shared" si="10"/>
        <v xml:space="preserve"> Deep</v>
      </c>
      <c r="T107" s="622">
        <f t="shared" si="11"/>
        <v>39.29999999999999</v>
      </c>
      <c r="AC107" s="220">
        <v>25.714285714285715</v>
      </c>
      <c r="AD107" s="220">
        <v>18.399999999999999</v>
      </c>
      <c r="AE107" s="220">
        <v>74.5</v>
      </c>
      <c r="AF107" s="220" t="str">
        <f t="shared" si="13"/>
        <v>Cool 여름 Mute</v>
      </c>
      <c r="AH107" s="283">
        <v>25.2</v>
      </c>
      <c r="AI107" s="283">
        <v>31.6</v>
      </c>
      <c r="AJ107" s="283">
        <v>62</v>
      </c>
      <c r="AK107" s="283" t="str">
        <f t="shared" si="12"/>
        <v>Warm 가을 Mute</v>
      </c>
      <c r="AL107" s="6" t="s">
        <v>374</v>
      </c>
    </row>
    <row r="108" spans="2:38" x14ac:dyDescent="0.4">
      <c r="B108" s="438" t="s">
        <v>255</v>
      </c>
      <c r="C108" s="438">
        <v>7.5</v>
      </c>
      <c r="D108" s="438">
        <v>8.5</v>
      </c>
      <c r="E108" s="563">
        <v>28.95104895104895</v>
      </c>
      <c r="F108" s="563">
        <v>58.4</v>
      </c>
      <c r="G108" s="563">
        <v>96.1</v>
      </c>
      <c r="H108" s="563"/>
      <c r="I108" s="563"/>
      <c r="J108" s="563"/>
      <c r="K108" s="563"/>
      <c r="L108" s="563"/>
      <c r="M108" s="563"/>
      <c r="N108" s="563"/>
      <c r="O108" s="563"/>
      <c r="P108" s="92" t="str">
        <f t="shared" si="9"/>
        <v>Warm</v>
      </c>
      <c r="Q108" s="92" t="str">
        <f t="shared" si="7"/>
        <v>가을</v>
      </c>
      <c r="R108" s="92" t="str">
        <f t="shared" si="8"/>
        <v>Deep</v>
      </c>
      <c r="S108" s="6" t="str">
        <f t="shared" si="10"/>
        <v xml:space="preserve"> Deep</v>
      </c>
      <c r="T108" s="622">
        <f t="shared" si="11"/>
        <v>37.699999999999996</v>
      </c>
      <c r="AC108" s="353">
        <v>25.970149253731343</v>
      </c>
      <c r="AD108" s="353">
        <v>35.099999999999994</v>
      </c>
      <c r="AE108" s="353">
        <v>74.900000000000006</v>
      </c>
      <c r="AF108" s="353" t="str">
        <f t="shared" si="13"/>
        <v>Cool 겨울 Bright</v>
      </c>
      <c r="AH108" s="256">
        <v>25.11627906976744</v>
      </c>
      <c r="AI108" s="256">
        <v>25.6</v>
      </c>
      <c r="AJ108" s="256">
        <v>65.900000000000006</v>
      </c>
      <c r="AK108" s="256" t="str">
        <f t="shared" si="12"/>
        <v>Warm 가을 Mute</v>
      </c>
      <c r="AL108" s="6" t="s">
        <v>374</v>
      </c>
    </row>
    <row r="109" spans="2:38" x14ac:dyDescent="0.4">
      <c r="B109" s="438" t="s">
        <v>255</v>
      </c>
      <c r="C109" s="438">
        <v>7.5</v>
      </c>
      <c r="D109" s="438">
        <v>9</v>
      </c>
      <c r="E109" s="565">
        <v>29.403973509933774</v>
      </c>
      <c r="F109" s="565">
        <v>61.1</v>
      </c>
      <c r="G109" s="565">
        <v>96.899999999999991</v>
      </c>
      <c r="H109" s="565"/>
      <c r="I109" s="565"/>
      <c r="J109" s="565"/>
      <c r="K109" s="565"/>
      <c r="L109" s="565"/>
      <c r="M109" s="565"/>
      <c r="N109" s="565"/>
      <c r="O109" s="565"/>
      <c r="P109" s="92" t="str">
        <f t="shared" si="9"/>
        <v>Warm</v>
      </c>
      <c r="Q109" s="92" t="str">
        <f t="shared" si="7"/>
        <v>가을</v>
      </c>
      <c r="R109" s="92" t="str">
        <f t="shared" si="8"/>
        <v>Deep</v>
      </c>
      <c r="S109" s="6" t="str">
        <f t="shared" si="10"/>
        <v xml:space="preserve"> Deep</v>
      </c>
      <c r="T109" s="622">
        <f t="shared" si="11"/>
        <v>35.79999999999999</v>
      </c>
      <c r="AC109" s="184">
        <v>27.476635514018692</v>
      </c>
      <c r="AD109" s="184">
        <v>55.400000000000006</v>
      </c>
      <c r="AE109" s="184">
        <v>75.7</v>
      </c>
      <c r="AF109" s="184" t="str">
        <f t="shared" si="13"/>
        <v>Warm 가을 Deep</v>
      </c>
      <c r="AH109" s="256">
        <v>25.11627906976744</v>
      </c>
      <c r="AI109" s="256">
        <v>25.6</v>
      </c>
      <c r="AJ109" s="256">
        <v>65.900000000000006</v>
      </c>
      <c r="AK109" s="256" t="str">
        <f t="shared" si="12"/>
        <v>Warm 가을 Mute</v>
      </c>
      <c r="AL109" s="6" t="s">
        <v>374</v>
      </c>
    </row>
    <row r="110" spans="2:38" x14ac:dyDescent="0.4">
      <c r="B110" s="438" t="s">
        <v>255</v>
      </c>
      <c r="C110" s="438">
        <v>2.5</v>
      </c>
      <c r="D110" s="438">
        <v>5.5</v>
      </c>
      <c r="E110" s="475">
        <v>25.714285714285715</v>
      </c>
      <c r="F110" s="475">
        <v>27.3</v>
      </c>
      <c r="G110" s="475">
        <v>60.4</v>
      </c>
      <c r="H110" s="475"/>
      <c r="I110" s="475"/>
      <c r="J110" s="475"/>
      <c r="K110" s="475"/>
      <c r="L110" s="475"/>
      <c r="M110" s="475"/>
      <c r="N110" s="475"/>
      <c r="O110" s="475"/>
      <c r="P110" s="92" t="str">
        <f t="shared" si="9"/>
        <v>Cool</v>
      </c>
      <c r="Q110" s="92" t="str">
        <f t="shared" si="7"/>
        <v>겨울</v>
      </c>
      <c r="R110" s="92" t="str">
        <f t="shared" si="8"/>
        <v>Bright</v>
      </c>
      <c r="S110" s="6" t="str">
        <f t="shared" si="10"/>
        <v>Deep</v>
      </c>
      <c r="T110" s="622">
        <f t="shared" si="11"/>
        <v>33.099999999999994</v>
      </c>
      <c r="AC110" s="332">
        <v>26.4</v>
      </c>
      <c r="AD110" s="332">
        <v>38.700000000000003</v>
      </c>
      <c r="AE110" s="332">
        <v>76.099999999999994</v>
      </c>
      <c r="AF110" s="332" t="str">
        <f t="shared" si="13"/>
        <v>Warm 가을 Deep</v>
      </c>
      <c r="AH110" s="291">
        <v>25.882352941176471</v>
      </c>
      <c r="AI110" s="291">
        <v>29.799999999999997</v>
      </c>
      <c r="AJ110" s="291">
        <v>67.100000000000009</v>
      </c>
      <c r="AK110" s="291" t="str">
        <f t="shared" si="12"/>
        <v>Warm 가을 Mute</v>
      </c>
      <c r="AL110" s="6" t="s">
        <v>374</v>
      </c>
    </row>
    <row r="111" spans="2:38" x14ac:dyDescent="0.4">
      <c r="B111" s="438" t="s">
        <v>255</v>
      </c>
      <c r="C111" s="438">
        <v>5</v>
      </c>
      <c r="D111" s="438">
        <v>2.5</v>
      </c>
      <c r="E111" s="475">
        <v>25.714285714285715</v>
      </c>
      <c r="F111" s="475">
        <v>27.3</v>
      </c>
      <c r="G111" s="475">
        <v>60.4</v>
      </c>
      <c r="H111" s="475"/>
      <c r="I111" s="475"/>
      <c r="J111" s="475"/>
      <c r="K111" s="475"/>
      <c r="L111" s="475"/>
      <c r="M111" s="475"/>
      <c r="N111" s="475"/>
      <c r="O111" s="475"/>
      <c r="P111" s="92" t="str">
        <f t="shared" si="9"/>
        <v>Cool</v>
      </c>
      <c r="Q111" s="92" t="str">
        <f t="shared" si="7"/>
        <v>겨울</v>
      </c>
      <c r="R111" s="92" t="str">
        <f t="shared" si="8"/>
        <v>Bright</v>
      </c>
      <c r="S111" s="6" t="str">
        <f t="shared" si="10"/>
        <v>Deep</v>
      </c>
      <c r="T111" s="622">
        <f t="shared" si="11"/>
        <v>33.099999999999994</v>
      </c>
      <c r="AC111" s="260">
        <v>25.90909090909091</v>
      </c>
      <c r="AD111" s="260">
        <v>22.7</v>
      </c>
      <c r="AE111" s="260">
        <v>76.099999999999994</v>
      </c>
      <c r="AF111" s="260" t="str">
        <f t="shared" si="13"/>
        <v>Cool 여름 Mute</v>
      </c>
      <c r="AH111" s="291">
        <v>25.882352941176471</v>
      </c>
      <c r="AI111" s="291">
        <v>29.799999999999997</v>
      </c>
      <c r="AJ111" s="291">
        <v>67.100000000000009</v>
      </c>
      <c r="AK111" s="291" t="str">
        <f t="shared" si="12"/>
        <v>Warm 가을 Mute</v>
      </c>
      <c r="AL111" s="6" t="s">
        <v>374</v>
      </c>
    </row>
    <row r="112" spans="2:38" x14ac:dyDescent="0.4">
      <c r="B112" s="438" t="s">
        <v>255</v>
      </c>
      <c r="C112" s="438">
        <v>3</v>
      </c>
      <c r="D112" s="438">
        <v>6</v>
      </c>
      <c r="E112" s="491">
        <v>25.882352941176471</v>
      </c>
      <c r="F112" s="491">
        <v>29.799999999999997</v>
      </c>
      <c r="G112" s="491">
        <v>67.100000000000009</v>
      </c>
      <c r="H112" s="491"/>
      <c r="I112" s="491"/>
      <c r="J112" s="491"/>
      <c r="K112" s="491"/>
      <c r="L112" s="491"/>
      <c r="M112" s="491"/>
      <c r="N112" s="491"/>
      <c r="O112" s="491"/>
      <c r="P112" s="92" t="str">
        <f t="shared" si="9"/>
        <v>Cool</v>
      </c>
      <c r="Q112" s="92" t="str">
        <f t="shared" si="7"/>
        <v>겨울</v>
      </c>
      <c r="R112" s="92" t="str">
        <f t="shared" si="8"/>
        <v>Bright</v>
      </c>
      <c r="S112" s="6" t="str">
        <f t="shared" si="10"/>
        <v>Deep</v>
      </c>
      <c r="T112" s="622">
        <f t="shared" si="11"/>
        <v>37.300000000000011</v>
      </c>
      <c r="AC112" s="260">
        <v>25.90909090909091</v>
      </c>
      <c r="AD112" s="260">
        <v>22.7</v>
      </c>
      <c r="AE112" s="260">
        <v>76.099999999999994</v>
      </c>
      <c r="AF112" s="260" t="str">
        <f t="shared" si="13"/>
        <v>Cool 여름 Mute</v>
      </c>
      <c r="AH112" s="327">
        <v>26</v>
      </c>
      <c r="AI112" s="327">
        <v>31.900000000000002</v>
      </c>
      <c r="AJ112" s="327">
        <v>73.7</v>
      </c>
      <c r="AK112" s="327" t="str">
        <f t="shared" si="12"/>
        <v>Warm 가을 Mute</v>
      </c>
      <c r="AL112" s="6" t="s">
        <v>374</v>
      </c>
    </row>
    <row r="113" spans="2:38" x14ac:dyDescent="0.4">
      <c r="B113" s="438" t="s">
        <v>255</v>
      </c>
      <c r="C113" s="438">
        <v>5.5</v>
      </c>
      <c r="D113" s="438">
        <v>3</v>
      </c>
      <c r="E113" s="491">
        <v>25.882352941176471</v>
      </c>
      <c r="F113" s="491">
        <v>29.799999999999997</v>
      </c>
      <c r="G113" s="491">
        <v>67.100000000000009</v>
      </c>
      <c r="H113" s="491"/>
      <c r="I113" s="491"/>
      <c r="J113" s="491"/>
      <c r="K113" s="491"/>
      <c r="L113" s="491"/>
      <c r="M113" s="491"/>
      <c r="N113" s="491"/>
      <c r="O113" s="491"/>
      <c r="P113" s="92" t="str">
        <f t="shared" si="9"/>
        <v>Cool</v>
      </c>
      <c r="Q113" s="92" t="str">
        <f t="shared" si="7"/>
        <v>겨울</v>
      </c>
      <c r="R113" s="92" t="str">
        <f t="shared" si="8"/>
        <v>Bright</v>
      </c>
      <c r="S113" s="6" t="str">
        <f t="shared" si="10"/>
        <v>Deep</v>
      </c>
      <c r="T113" s="622">
        <f t="shared" si="11"/>
        <v>37.300000000000011</v>
      </c>
      <c r="AC113" s="167">
        <v>27.894736842105264</v>
      </c>
      <c r="AD113" s="167">
        <v>58.5</v>
      </c>
      <c r="AE113" s="167">
        <v>76.5</v>
      </c>
      <c r="AF113" s="167" t="str">
        <f t="shared" si="13"/>
        <v>Warm 가을 Deep</v>
      </c>
      <c r="AH113" s="327">
        <v>26</v>
      </c>
      <c r="AI113" s="327">
        <v>31.900000000000002</v>
      </c>
      <c r="AJ113" s="327">
        <v>73.7</v>
      </c>
      <c r="AK113" s="327" t="str">
        <f t="shared" si="12"/>
        <v>Warm 가을 Mute</v>
      </c>
      <c r="AL113" s="6" t="s">
        <v>374</v>
      </c>
    </row>
    <row r="114" spans="2:38" x14ac:dyDescent="0.4">
      <c r="B114" s="438" t="s">
        <v>255</v>
      </c>
      <c r="C114" s="438">
        <v>3.5</v>
      </c>
      <c r="D114" s="438">
        <v>6.5</v>
      </c>
      <c r="E114" s="507">
        <v>26</v>
      </c>
      <c r="F114" s="507">
        <v>31.900000000000002</v>
      </c>
      <c r="G114" s="507">
        <v>73.7</v>
      </c>
      <c r="H114" s="507"/>
      <c r="I114" s="507"/>
      <c r="J114" s="507"/>
      <c r="K114" s="507"/>
      <c r="L114" s="507"/>
      <c r="M114" s="507"/>
      <c r="N114" s="507"/>
      <c r="O114" s="507"/>
      <c r="P114" s="92" t="str">
        <f t="shared" si="9"/>
        <v>Cool</v>
      </c>
      <c r="Q114" s="92" t="str">
        <f t="shared" si="7"/>
        <v>겨울</v>
      </c>
      <c r="R114" s="92" t="str">
        <f t="shared" si="8"/>
        <v>Bright</v>
      </c>
      <c r="S114" s="6" t="str">
        <f t="shared" si="10"/>
        <v>Deep</v>
      </c>
      <c r="T114" s="622">
        <f t="shared" si="11"/>
        <v>41.8</v>
      </c>
      <c r="AC114" s="128">
        <v>26.666666666666668</v>
      </c>
      <c r="AD114" s="128">
        <v>9.1999999999999993</v>
      </c>
      <c r="AE114" s="128">
        <v>76.5</v>
      </c>
      <c r="AF114" s="128" t="str">
        <f t="shared" si="13"/>
        <v>Warm 봄 Light</v>
      </c>
      <c r="AH114" s="356">
        <v>26.086956521739129</v>
      </c>
      <c r="AI114" s="356">
        <v>33.700000000000003</v>
      </c>
      <c r="AJ114" s="356">
        <v>80.400000000000006</v>
      </c>
      <c r="AK114" s="356" t="str">
        <f t="shared" si="12"/>
        <v>Warm 봄 Bright</v>
      </c>
      <c r="AL114" s="6" t="s">
        <v>373</v>
      </c>
    </row>
    <row r="115" spans="2:38" x14ac:dyDescent="0.4">
      <c r="B115" s="438" t="s">
        <v>255</v>
      </c>
      <c r="C115" s="438">
        <v>6</v>
      </c>
      <c r="D115" s="438">
        <v>3.5</v>
      </c>
      <c r="E115" s="507">
        <v>26</v>
      </c>
      <c r="F115" s="507">
        <v>31.900000000000002</v>
      </c>
      <c r="G115" s="507">
        <v>73.7</v>
      </c>
      <c r="H115" s="507"/>
      <c r="I115" s="507"/>
      <c r="J115" s="507"/>
      <c r="K115" s="507"/>
      <c r="L115" s="507"/>
      <c r="M115" s="507"/>
      <c r="N115" s="507"/>
      <c r="O115" s="507"/>
      <c r="P115" s="92" t="str">
        <f t="shared" si="9"/>
        <v>Cool</v>
      </c>
      <c r="Q115" s="92" t="str">
        <f t="shared" si="7"/>
        <v>겨울</v>
      </c>
      <c r="R115" s="92" t="str">
        <f t="shared" si="8"/>
        <v>Bright</v>
      </c>
      <c r="S115" s="6" t="str">
        <f t="shared" si="10"/>
        <v>Deep</v>
      </c>
      <c r="T115" s="622">
        <f t="shared" si="11"/>
        <v>41.8</v>
      </c>
      <c r="AC115" s="128">
        <v>26.666666666666668</v>
      </c>
      <c r="AD115" s="128">
        <v>9.1999999999999993</v>
      </c>
      <c r="AE115" s="128">
        <v>76.5</v>
      </c>
      <c r="AF115" s="128" t="str">
        <f t="shared" si="13"/>
        <v>Warm 봄 Light</v>
      </c>
      <c r="AH115" s="344">
        <v>26.493506493506494</v>
      </c>
      <c r="AI115" s="344">
        <v>37</v>
      </c>
      <c r="AJ115" s="344">
        <v>81.599999999999994</v>
      </c>
      <c r="AK115" s="344" t="str">
        <f t="shared" si="12"/>
        <v>Warm 봄 Bright</v>
      </c>
      <c r="AL115" s="6" t="s">
        <v>373</v>
      </c>
    </row>
    <row r="116" spans="2:38" x14ac:dyDescent="0.4">
      <c r="B116" s="438" t="s">
        <v>255</v>
      </c>
      <c r="C116" s="438">
        <v>4</v>
      </c>
      <c r="D116" s="438">
        <v>7</v>
      </c>
      <c r="E116" s="523">
        <v>26.086956521739129</v>
      </c>
      <c r="F116" s="523">
        <v>33.700000000000003</v>
      </c>
      <c r="G116" s="523">
        <v>80.400000000000006</v>
      </c>
      <c r="H116" s="523"/>
      <c r="I116" s="523"/>
      <c r="J116" s="523"/>
      <c r="K116" s="523"/>
      <c r="L116" s="523"/>
      <c r="M116" s="523"/>
      <c r="N116" s="523"/>
      <c r="O116" s="523"/>
      <c r="P116" s="92" t="str">
        <f t="shared" si="9"/>
        <v>Warm</v>
      </c>
      <c r="Q116" s="92" t="str">
        <f t="shared" si="7"/>
        <v>봄</v>
      </c>
      <c r="R116" s="92" t="str">
        <f t="shared" si="8"/>
        <v>Bright</v>
      </c>
      <c r="S116" s="6" t="str">
        <f t="shared" si="10"/>
        <v>Bright</v>
      </c>
      <c r="T116" s="622">
        <f t="shared" si="11"/>
        <v>46.7</v>
      </c>
      <c r="AC116" s="303">
        <v>26.428571428571427</v>
      </c>
      <c r="AD116" s="303">
        <v>42.4</v>
      </c>
      <c r="AE116" s="303">
        <v>77.600000000000009</v>
      </c>
      <c r="AF116" s="303" t="str">
        <f t="shared" si="13"/>
        <v>Warm 가을 Deep</v>
      </c>
      <c r="AH116" s="361">
        <v>26.582278481012658</v>
      </c>
      <c r="AI116" s="361">
        <v>35.6</v>
      </c>
      <c r="AJ116" s="361">
        <v>87.1</v>
      </c>
      <c r="AK116" s="361" t="str">
        <f t="shared" si="12"/>
        <v>Warm 봄 Bright</v>
      </c>
      <c r="AL116" s="6" t="s">
        <v>373</v>
      </c>
    </row>
    <row r="117" spans="2:38" x14ac:dyDescent="0.4">
      <c r="B117" s="438" t="s">
        <v>255</v>
      </c>
      <c r="C117" s="438">
        <v>4.5</v>
      </c>
      <c r="D117" s="438">
        <v>7</v>
      </c>
      <c r="E117" s="526">
        <v>26.493506493506494</v>
      </c>
      <c r="F117" s="526">
        <v>37</v>
      </c>
      <c r="G117" s="526">
        <v>81.599999999999994</v>
      </c>
      <c r="H117" s="526"/>
      <c r="I117" s="526"/>
      <c r="J117" s="526"/>
      <c r="K117" s="526"/>
      <c r="L117" s="526"/>
      <c r="M117" s="526"/>
      <c r="N117" s="526"/>
      <c r="O117" s="526"/>
      <c r="P117" s="92" t="str">
        <f t="shared" si="9"/>
        <v>Warm</v>
      </c>
      <c r="Q117" s="92" t="str">
        <f t="shared" si="7"/>
        <v>봄</v>
      </c>
      <c r="R117" s="92" t="str">
        <f t="shared" si="8"/>
        <v>Bright</v>
      </c>
      <c r="S117" s="6" t="str">
        <f t="shared" si="10"/>
        <v>Bright</v>
      </c>
      <c r="T117" s="622">
        <f t="shared" si="11"/>
        <v>44.599999999999994</v>
      </c>
      <c r="AC117" s="297">
        <v>26.037735849056602</v>
      </c>
      <c r="AD117" s="297">
        <v>26.8</v>
      </c>
      <c r="AE117" s="297">
        <v>77.600000000000009</v>
      </c>
      <c r="AF117" s="297" t="str">
        <f t="shared" si="13"/>
        <v>Warm 봄 Light</v>
      </c>
      <c r="AH117" s="361">
        <v>26.582278481012658</v>
      </c>
      <c r="AI117" s="361">
        <v>35.6</v>
      </c>
      <c r="AJ117" s="361">
        <v>87.1</v>
      </c>
      <c r="AK117" s="361" t="str">
        <f t="shared" si="12"/>
        <v>Warm 봄 Bright</v>
      </c>
      <c r="AL117" s="6" t="s">
        <v>373</v>
      </c>
    </row>
    <row r="118" spans="2:38" x14ac:dyDescent="0.4">
      <c r="B118" s="438" t="s">
        <v>255</v>
      </c>
      <c r="C118" s="438">
        <v>4.5</v>
      </c>
      <c r="D118" s="438">
        <v>7.5</v>
      </c>
      <c r="E118" s="539">
        <v>26.582278481012658</v>
      </c>
      <c r="F118" s="539">
        <v>35.6</v>
      </c>
      <c r="G118" s="539">
        <v>87.1</v>
      </c>
      <c r="H118" s="539"/>
      <c r="I118" s="539"/>
      <c r="J118" s="539"/>
      <c r="K118" s="539"/>
      <c r="L118" s="539"/>
      <c r="M118" s="539"/>
      <c r="N118" s="539"/>
      <c r="O118" s="539"/>
      <c r="P118" s="92" t="str">
        <f t="shared" si="9"/>
        <v>Warm</v>
      </c>
      <c r="Q118" s="92" t="str">
        <f t="shared" si="7"/>
        <v>봄</v>
      </c>
      <c r="R118" s="92" t="str">
        <f t="shared" si="8"/>
        <v>Bright</v>
      </c>
      <c r="S118" s="6" t="str">
        <f t="shared" si="10"/>
        <v>Bright</v>
      </c>
      <c r="T118" s="622">
        <f t="shared" si="11"/>
        <v>51.499999999999993</v>
      </c>
      <c r="AC118" s="297">
        <v>26.037735849056602</v>
      </c>
      <c r="AD118" s="297">
        <v>26.8</v>
      </c>
      <c r="AE118" s="297">
        <v>77.600000000000009</v>
      </c>
      <c r="AF118" s="297" t="str">
        <f t="shared" si="13"/>
        <v>Warm 봄 Light</v>
      </c>
      <c r="AH118" s="335">
        <v>26.896551724137932</v>
      </c>
      <c r="AI118" s="335">
        <v>38.700000000000003</v>
      </c>
      <c r="AJ118" s="335">
        <v>88.2</v>
      </c>
      <c r="AK118" s="335" t="str">
        <f t="shared" si="12"/>
        <v>Warm 봄 Bright</v>
      </c>
      <c r="AL118" s="6" t="s">
        <v>373</v>
      </c>
    </row>
    <row r="119" spans="2:38" x14ac:dyDescent="0.4">
      <c r="B119" s="438" t="s">
        <v>255</v>
      </c>
      <c r="C119" s="438">
        <v>7.5</v>
      </c>
      <c r="D119" s="438">
        <v>4.5</v>
      </c>
      <c r="E119" s="539">
        <v>26.582278481012658</v>
      </c>
      <c r="F119" s="539">
        <v>35.6</v>
      </c>
      <c r="G119" s="539">
        <v>87.1</v>
      </c>
      <c r="H119" s="539"/>
      <c r="I119" s="539"/>
      <c r="J119" s="539"/>
      <c r="K119" s="539"/>
      <c r="L119" s="539"/>
      <c r="M119" s="539"/>
      <c r="N119" s="539"/>
      <c r="O119" s="539"/>
      <c r="P119" s="92" t="str">
        <f t="shared" si="9"/>
        <v>Warm</v>
      </c>
      <c r="Q119" s="92" t="str">
        <f t="shared" si="7"/>
        <v>봄</v>
      </c>
      <c r="R119" s="92" t="str">
        <f t="shared" si="8"/>
        <v>Bright</v>
      </c>
      <c r="S119" s="6" t="str">
        <f t="shared" si="10"/>
        <v>Bright</v>
      </c>
      <c r="T119" s="622">
        <f t="shared" si="11"/>
        <v>51.499999999999993</v>
      </c>
      <c r="AC119" s="179">
        <v>25.384615384615383</v>
      </c>
      <c r="AD119" s="179">
        <v>13.100000000000001</v>
      </c>
      <c r="AE119" s="179">
        <v>78</v>
      </c>
      <c r="AF119" s="179" t="str">
        <f t="shared" si="13"/>
        <v>Cool 여름 Light</v>
      </c>
      <c r="AH119" s="335">
        <v>26.896551724137932</v>
      </c>
      <c r="AI119" s="335">
        <v>38.700000000000003</v>
      </c>
      <c r="AJ119" s="335">
        <v>88.2</v>
      </c>
      <c r="AK119" s="335" t="str">
        <f t="shared" si="12"/>
        <v>Warm 봄 Bright</v>
      </c>
      <c r="AL119" s="6" t="s">
        <v>373</v>
      </c>
    </row>
    <row r="120" spans="2:38" x14ac:dyDescent="0.4">
      <c r="B120" s="438" t="s">
        <v>255</v>
      </c>
      <c r="C120" s="438">
        <v>5</v>
      </c>
      <c r="D120" s="438">
        <v>7.5</v>
      </c>
      <c r="E120" s="543">
        <v>26.896551724137932</v>
      </c>
      <c r="F120" s="543">
        <v>38.700000000000003</v>
      </c>
      <c r="G120" s="543">
        <v>88.2</v>
      </c>
      <c r="H120" s="543"/>
      <c r="I120" s="543"/>
      <c r="J120" s="543"/>
      <c r="K120" s="543"/>
      <c r="L120" s="543"/>
      <c r="M120" s="543"/>
      <c r="N120" s="543"/>
      <c r="O120" s="543"/>
      <c r="P120" s="92" t="str">
        <f t="shared" si="9"/>
        <v>Warm</v>
      </c>
      <c r="Q120" s="92" t="str">
        <f t="shared" si="7"/>
        <v>봄</v>
      </c>
      <c r="R120" s="92" t="str">
        <f t="shared" si="8"/>
        <v>Bright</v>
      </c>
      <c r="S120" s="6" t="str">
        <f t="shared" si="10"/>
        <v>Bright</v>
      </c>
      <c r="T120" s="622">
        <f t="shared" si="11"/>
        <v>49.5</v>
      </c>
      <c r="AC120" s="179">
        <v>25.384615384615383</v>
      </c>
      <c r="AD120" s="179">
        <v>13.100000000000001</v>
      </c>
      <c r="AE120" s="179">
        <v>78</v>
      </c>
      <c r="AF120" s="179" t="str">
        <f t="shared" si="13"/>
        <v>Cool 여름 Light</v>
      </c>
      <c r="AH120" s="313">
        <v>27.157894736842106</v>
      </c>
      <c r="AI120" s="313">
        <v>41.699999999999996</v>
      </c>
      <c r="AJ120" s="313">
        <v>89.4</v>
      </c>
      <c r="AK120" s="313" t="str">
        <f t="shared" si="12"/>
        <v>Warm 봄 Bright</v>
      </c>
      <c r="AL120" s="6" t="s">
        <v>373</v>
      </c>
    </row>
    <row r="121" spans="2:38" x14ac:dyDescent="0.4">
      <c r="B121" s="438" t="s">
        <v>255</v>
      </c>
      <c r="C121" s="438">
        <v>7.5</v>
      </c>
      <c r="D121" s="438">
        <v>5</v>
      </c>
      <c r="E121" s="543">
        <v>26.896551724137932</v>
      </c>
      <c r="F121" s="543">
        <v>38.700000000000003</v>
      </c>
      <c r="G121" s="543">
        <v>88.2</v>
      </c>
      <c r="H121" s="543"/>
      <c r="I121" s="543"/>
      <c r="J121" s="543"/>
      <c r="K121" s="543"/>
      <c r="L121" s="543"/>
      <c r="M121" s="543"/>
      <c r="N121" s="543"/>
      <c r="O121" s="543"/>
      <c r="P121" s="92" t="str">
        <f t="shared" si="9"/>
        <v>Warm</v>
      </c>
      <c r="Q121" s="92" t="str">
        <f t="shared" si="7"/>
        <v>봄</v>
      </c>
      <c r="R121" s="92" t="str">
        <f t="shared" si="8"/>
        <v>Bright</v>
      </c>
      <c r="S121" s="6" t="str">
        <f t="shared" si="10"/>
        <v>Bright</v>
      </c>
      <c r="T121" s="622">
        <f t="shared" si="11"/>
        <v>49.5</v>
      </c>
      <c r="AC121" s="280">
        <v>26.739130434782609</v>
      </c>
      <c r="AD121" s="280">
        <v>45.800000000000004</v>
      </c>
      <c r="AE121" s="280">
        <v>78.8</v>
      </c>
      <c r="AF121" s="280" t="str">
        <f t="shared" si="13"/>
        <v>Warm 가을 Deep</v>
      </c>
      <c r="AH121" s="313">
        <v>27.157894736842106</v>
      </c>
      <c r="AI121" s="313">
        <v>41.699999999999996</v>
      </c>
      <c r="AJ121" s="313">
        <v>89.4</v>
      </c>
      <c r="AK121" s="313" t="str">
        <f t="shared" si="12"/>
        <v>Warm 봄 Bright</v>
      </c>
      <c r="AL121" s="6" t="s">
        <v>373</v>
      </c>
    </row>
    <row r="122" spans="2:38" x14ac:dyDescent="0.4">
      <c r="B122" s="438" t="s">
        <v>255</v>
      </c>
      <c r="C122" s="438">
        <v>5.5</v>
      </c>
      <c r="D122" s="438">
        <v>7.5</v>
      </c>
      <c r="E122" s="545">
        <v>27.157894736842106</v>
      </c>
      <c r="F122" s="545">
        <v>41.699999999999996</v>
      </c>
      <c r="G122" s="545">
        <v>89.4</v>
      </c>
      <c r="H122" s="545"/>
      <c r="I122" s="545"/>
      <c r="J122" s="545"/>
      <c r="K122" s="545"/>
      <c r="L122" s="545"/>
      <c r="M122" s="545"/>
      <c r="N122" s="545"/>
      <c r="O122" s="545"/>
      <c r="P122" s="92" t="str">
        <f t="shared" si="9"/>
        <v>Warm</v>
      </c>
      <c r="Q122" s="92" t="str">
        <f t="shared" si="7"/>
        <v>봄</v>
      </c>
      <c r="R122" s="92" t="str">
        <f t="shared" si="8"/>
        <v>Bright</v>
      </c>
      <c r="S122" s="6" t="str">
        <f t="shared" si="10"/>
        <v>Bright</v>
      </c>
      <c r="T122" s="622">
        <f t="shared" si="11"/>
        <v>47.70000000000001</v>
      </c>
      <c r="AC122" s="329">
        <v>26</v>
      </c>
      <c r="AD122" s="329">
        <v>29.9</v>
      </c>
      <c r="AE122" s="329">
        <v>78.8</v>
      </c>
      <c r="AF122" s="329" t="str">
        <f t="shared" si="13"/>
        <v>Cool 여름 Mute</v>
      </c>
      <c r="AH122" s="288">
        <v>27.378640776699029</v>
      </c>
      <c r="AI122" s="288">
        <v>44.6</v>
      </c>
      <c r="AJ122" s="288">
        <v>90.600000000000009</v>
      </c>
      <c r="AK122" s="288" t="str">
        <f t="shared" si="12"/>
        <v>Warm 봄 Bright</v>
      </c>
      <c r="AL122" s="6" t="s">
        <v>373</v>
      </c>
    </row>
    <row r="123" spans="2:38" x14ac:dyDescent="0.4">
      <c r="B123" s="438" t="s">
        <v>255</v>
      </c>
      <c r="C123" s="438">
        <v>7.5</v>
      </c>
      <c r="D123" s="438">
        <v>5.5</v>
      </c>
      <c r="E123" s="545">
        <v>27.157894736842106</v>
      </c>
      <c r="F123" s="545">
        <v>41.699999999999996</v>
      </c>
      <c r="G123" s="545">
        <v>89.4</v>
      </c>
      <c r="H123" s="545"/>
      <c r="I123" s="545"/>
      <c r="J123" s="545"/>
      <c r="K123" s="545"/>
      <c r="L123" s="545"/>
      <c r="M123" s="545"/>
      <c r="N123" s="545"/>
      <c r="O123" s="545"/>
      <c r="P123" s="92" t="str">
        <f t="shared" si="9"/>
        <v>Warm</v>
      </c>
      <c r="Q123" s="92" t="str">
        <f t="shared" si="7"/>
        <v>봄</v>
      </c>
      <c r="R123" s="92" t="str">
        <f t="shared" si="8"/>
        <v>Bright</v>
      </c>
      <c r="S123" s="6" t="str">
        <f t="shared" si="10"/>
        <v>Bright</v>
      </c>
      <c r="T123" s="622">
        <f t="shared" si="11"/>
        <v>47.70000000000001</v>
      </c>
      <c r="AC123" s="329">
        <v>26</v>
      </c>
      <c r="AD123" s="329">
        <v>29.9</v>
      </c>
      <c r="AE123" s="329">
        <v>78.8</v>
      </c>
      <c r="AF123" s="329" t="str">
        <f t="shared" si="13"/>
        <v>Cool 여름 Mute</v>
      </c>
      <c r="AH123" s="288">
        <v>27.378640776699029</v>
      </c>
      <c r="AI123" s="288">
        <v>44.6</v>
      </c>
      <c r="AJ123" s="288">
        <v>90.600000000000009</v>
      </c>
      <c r="AK123" s="288" t="str">
        <f t="shared" si="12"/>
        <v>Warm 봄 Bright</v>
      </c>
      <c r="AL123" s="6" t="s">
        <v>373</v>
      </c>
    </row>
    <row r="124" spans="2:38" x14ac:dyDescent="0.4">
      <c r="B124" s="438" t="s">
        <v>255</v>
      </c>
      <c r="C124" s="438">
        <v>6</v>
      </c>
      <c r="D124" s="438">
        <v>7.5</v>
      </c>
      <c r="E124" s="548">
        <v>27.378640776699029</v>
      </c>
      <c r="F124" s="548">
        <v>44.6</v>
      </c>
      <c r="G124" s="548">
        <v>90.600000000000009</v>
      </c>
      <c r="H124" s="548"/>
      <c r="I124" s="548"/>
      <c r="J124" s="548"/>
      <c r="K124" s="548"/>
      <c r="L124" s="548"/>
      <c r="M124" s="548"/>
      <c r="N124" s="548"/>
      <c r="O124" s="548"/>
      <c r="P124" s="92" t="str">
        <f t="shared" si="9"/>
        <v>Warm</v>
      </c>
      <c r="Q124" s="92" t="str">
        <f t="shared" si="7"/>
        <v>봄</v>
      </c>
      <c r="R124" s="92" t="str">
        <f t="shared" si="8"/>
        <v>Bright</v>
      </c>
      <c r="S124" s="6" t="str">
        <f t="shared" si="10"/>
        <v>Bright</v>
      </c>
      <c r="T124" s="622">
        <f t="shared" si="11"/>
        <v>46.000000000000007</v>
      </c>
      <c r="AC124" s="224">
        <v>25.714285714285715</v>
      </c>
      <c r="AD124" s="224">
        <v>17.2</v>
      </c>
      <c r="AE124" s="224">
        <v>79.600000000000009</v>
      </c>
      <c r="AF124" s="224" t="str">
        <f t="shared" si="13"/>
        <v>Cool 여름 Light</v>
      </c>
      <c r="AH124" s="268">
        <v>27.567567567567568</v>
      </c>
      <c r="AI124" s="268">
        <v>47.4</v>
      </c>
      <c r="AJ124" s="268">
        <v>91.8</v>
      </c>
      <c r="AK124" s="268" t="str">
        <f t="shared" si="12"/>
        <v>Warm 봄 Bright</v>
      </c>
      <c r="AL124" s="6" t="s">
        <v>373</v>
      </c>
    </row>
    <row r="125" spans="2:38" x14ac:dyDescent="0.4">
      <c r="B125" s="438" t="s">
        <v>255</v>
      </c>
      <c r="C125" s="438">
        <v>7.5</v>
      </c>
      <c r="D125" s="438">
        <v>6</v>
      </c>
      <c r="E125" s="548">
        <v>27.378640776699029</v>
      </c>
      <c r="F125" s="548">
        <v>44.6</v>
      </c>
      <c r="G125" s="548">
        <v>90.600000000000009</v>
      </c>
      <c r="H125" s="548"/>
      <c r="I125" s="548"/>
      <c r="J125" s="548"/>
      <c r="K125" s="548"/>
      <c r="L125" s="548"/>
      <c r="M125" s="548"/>
      <c r="N125" s="548"/>
      <c r="O125" s="548"/>
      <c r="P125" s="92" t="str">
        <f t="shared" si="9"/>
        <v>Warm</v>
      </c>
      <c r="Q125" s="92" t="str">
        <f t="shared" si="7"/>
        <v>봄</v>
      </c>
      <c r="R125" s="92" t="str">
        <f t="shared" si="8"/>
        <v>Bright</v>
      </c>
      <c r="S125" s="6" t="str">
        <f t="shared" si="10"/>
        <v>Bright</v>
      </c>
      <c r="T125" s="622">
        <f t="shared" si="11"/>
        <v>46.000000000000007</v>
      </c>
      <c r="AC125" s="224">
        <v>25.714285714285715</v>
      </c>
      <c r="AD125" s="224">
        <v>17.2</v>
      </c>
      <c r="AE125" s="224">
        <v>79.600000000000009</v>
      </c>
      <c r="AF125" s="224" t="str">
        <f t="shared" si="13"/>
        <v>Cool 여름 Light</v>
      </c>
      <c r="AH125" s="268">
        <v>27.567567567567568</v>
      </c>
      <c r="AI125" s="268">
        <v>47.4</v>
      </c>
      <c r="AJ125" s="268">
        <v>91.8</v>
      </c>
      <c r="AK125" s="268" t="str">
        <f t="shared" si="12"/>
        <v>Warm 봄 Bright</v>
      </c>
      <c r="AL125" s="6" t="s">
        <v>373</v>
      </c>
    </row>
    <row r="126" spans="2:38" x14ac:dyDescent="0.4">
      <c r="B126" s="438" t="s">
        <v>255</v>
      </c>
      <c r="C126" s="438">
        <v>6.5</v>
      </c>
      <c r="D126" s="438">
        <v>7.5</v>
      </c>
      <c r="E126" s="550">
        <v>27.567567567567568</v>
      </c>
      <c r="F126" s="550">
        <v>47.4</v>
      </c>
      <c r="G126" s="550">
        <v>91.8</v>
      </c>
      <c r="H126" s="550"/>
      <c r="I126" s="550"/>
      <c r="J126" s="550"/>
      <c r="K126" s="550"/>
      <c r="L126" s="550"/>
      <c r="M126" s="550"/>
      <c r="N126" s="550"/>
      <c r="O126" s="550"/>
      <c r="P126" s="92" t="str">
        <f t="shared" si="9"/>
        <v>Warm</v>
      </c>
      <c r="Q126" s="92" t="str">
        <f t="shared" si="7"/>
        <v>봄</v>
      </c>
      <c r="R126" s="92" t="str">
        <f t="shared" si="8"/>
        <v>Bright</v>
      </c>
      <c r="S126" s="6" t="str">
        <f t="shared" si="10"/>
        <v>Bright</v>
      </c>
      <c r="T126" s="622">
        <f t="shared" si="11"/>
        <v>44.4</v>
      </c>
      <c r="AC126" s="248">
        <v>27</v>
      </c>
      <c r="AD126" s="248">
        <v>49</v>
      </c>
      <c r="AE126" s="248">
        <v>80</v>
      </c>
      <c r="AF126" s="248" t="str">
        <f t="shared" si="13"/>
        <v>Warm 가을 Deep</v>
      </c>
      <c r="AH126" s="364">
        <v>27.341772151898734</v>
      </c>
      <c r="AI126" s="364">
        <v>33.6</v>
      </c>
      <c r="AJ126" s="364">
        <v>92.2</v>
      </c>
      <c r="AK126" s="364" t="str">
        <f t="shared" si="12"/>
        <v>Warm 봄 Bright</v>
      </c>
      <c r="AL126" s="6" t="s">
        <v>373</v>
      </c>
    </row>
    <row r="127" spans="2:38" x14ac:dyDescent="0.4">
      <c r="B127" s="438" t="s">
        <v>255</v>
      </c>
      <c r="C127" s="438">
        <v>7.5</v>
      </c>
      <c r="D127" s="438">
        <v>6.5</v>
      </c>
      <c r="E127" s="550">
        <v>27.567567567567568</v>
      </c>
      <c r="F127" s="550">
        <v>47.4</v>
      </c>
      <c r="G127" s="550">
        <v>91.8</v>
      </c>
      <c r="H127" s="550"/>
      <c r="I127" s="550"/>
      <c r="J127" s="550"/>
      <c r="K127" s="550"/>
      <c r="L127" s="550"/>
      <c r="M127" s="550"/>
      <c r="N127" s="550"/>
      <c r="O127" s="550"/>
      <c r="P127" s="92" t="str">
        <f t="shared" si="9"/>
        <v>Warm</v>
      </c>
      <c r="Q127" s="92" t="str">
        <f t="shared" si="7"/>
        <v>봄</v>
      </c>
      <c r="R127" s="92" t="str">
        <f t="shared" si="8"/>
        <v>Bright</v>
      </c>
      <c r="S127" s="6" t="str">
        <f t="shared" si="10"/>
        <v>Bright</v>
      </c>
      <c r="T127" s="622">
        <f t="shared" si="11"/>
        <v>44.4</v>
      </c>
      <c r="AC127" s="356">
        <v>26.086956521739129</v>
      </c>
      <c r="AD127" s="356">
        <v>33.700000000000003</v>
      </c>
      <c r="AE127" s="356">
        <v>80.400000000000006</v>
      </c>
      <c r="AF127" s="356" t="str">
        <f t="shared" si="13"/>
        <v>Warm 봄 Bright</v>
      </c>
      <c r="AH127" s="364">
        <v>27.341772151898734</v>
      </c>
      <c r="AI127" s="364">
        <v>33.6</v>
      </c>
      <c r="AJ127" s="364">
        <v>92.2</v>
      </c>
      <c r="AK127" s="364" t="str">
        <f t="shared" si="12"/>
        <v>Warm 봄 Bright</v>
      </c>
      <c r="AL127" s="6" t="s">
        <v>373</v>
      </c>
    </row>
    <row r="128" spans="2:38" x14ac:dyDescent="0.4">
      <c r="B128" s="438" t="s">
        <v>255</v>
      </c>
      <c r="C128" s="438">
        <v>4.5</v>
      </c>
      <c r="D128" s="438">
        <v>8</v>
      </c>
      <c r="E128" s="552">
        <v>27.341772151898734</v>
      </c>
      <c r="F128" s="552">
        <v>33.6</v>
      </c>
      <c r="G128" s="552">
        <v>92.2</v>
      </c>
      <c r="H128" s="552"/>
      <c r="I128" s="552"/>
      <c r="J128" s="552"/>
      <c r="K128" s="552"/>
      <c r="L128" s="552"/>
      <c r="M128" s="552"/>
      <c r="N128" s="552"/>
      <c r="O128" s="552"/>
      <c r="P128" s="92" t="str">
        <f t="shared" si="9"/>
        <v>Warm</v>
      </c>
      <c r="Q128" s="92" t="str">
        <f t="shared" si="7"/>
        <v>봄</v>
      </c>
      <c r="R128" s="92" t="str">
        <f t="shared" si="8"/>
        <v>Bright</v>
      </c>
      <c r="S128" s="6" t="str">
        <f t="shared" si="10"/>
        <v>Bright</v>
      </c>
      <c r="T128" s="622">
        <f t="shared" si="11"/>
        <v>58.6</v>
      </c>
      <c r="AC128" s="218">
        <v>27.476635514018692</v>
      </c>
      <c r="AD128" s="218">
        <v>51.9</v>
      </c>
      <c r="AE128" s="218">
        <v>80.800000000000011</v>
      </c>
      <c r="AF128" s="218" t="str">
        <f t="shared" si="13"/>
        <v>Warm 가을 Deep</v>
      </c>
      <c r="AH128" s="346">
        <v>27.272727272727273</v>
      </c>
      <c r="AI128" s="346">
        <v>36.799999999999997</v>
      </c>
      <c r="AJ128" s="346">
        <v>93.7</v>
      </c>
      <c r="AK128" s="346" t="str">
        <f t="shared" si="12"/>
        <v>Warm 봄 Bright</v>
      </c>
      <c r="AL128" s="6" t="s">
        <v>373</v>
      </c>
    </row>
    <row r="129" spans="2:38" x14ac:dyDescent="0.4">
      <c r="B129" s="438" t="s">
        <v>255</v>
      </c>
      <c r="C129" s="438">
        <v>8</v>
      </c>
      <c r="D129" s="438">
        <v>4.5</v>
      </c>
      <c r="E129" s="552">
        <v>27.341772151898734</v>
      </c>
      <c r="F129" s="552">
        <v>33.6</v>
      </c>
      <c r="G129" s="552">
        <v>92.2</v>
      </c>
      <c r="H129" s="552"/>
      <c r="I129" s="552"/>
      <c r="J129" s="552"/>
      <c r="K129" s="552"/>
      <c r="L129" s="552"/>
      <c r="M129" s="552"/>
      <c r="N129" s="552"/>
      <c r="O129" s="552"/>
      <c r="P129" s="92" t="str">
        <f t="shared" si="9"/>
        <v>Warm</v>
      </c>
      <c r="Q129" s="92" t="str">
        <f t="shared" si="7"/>
        <v>봄</v>
      </c>
      <c r="R129" s="92" t="str">
        <f t="shared" si="8"/>
        <v>Bright</v>
      </c>
      <c r="S129" s="6" t="str">
        <f t="shared" si="10"/>
        <v>Bright</v>
      </c>
      <c r="T129" s="622">
        <f t="shared" si="11"/>
        <v>58.6</v>
      </c>
      <c r="AC129" s="264">
        <v>25.90909090909091</v>
      </c>
      <c r="AD129" s="264">
        <v>21.3</v>
      </c>
      <c r="AE129" s="264">
        <v>81.2</v>
      </c>
      <c r="AF129" s="264" t="str">
        <f t="shared" si="13"/>
        <v>Cool 여름 Mute</v>
      </c>
      <c r="AH129" s="346">
        <v>27.272727272727273</v>
      </c>
      <c r="AI129" s="346">
        <v>36.799999999999997</v>
      </c>
      <c r="AJ129" s="346">
        <v>93.7</v>
      </c>
      <c r="AK129" s="346" t="str">
        <f t="shared" si="12"/>
        <v>Warm 봄 Bright</v>
      </c>
      <c r="AL129" s="6" t="s">
        <v>373</v>
      </c>
    </row>
    <row r="130" spans="2:38" x14ac:dyDescent="0.4">
      <c r="B130" s="438" t="s">
        <v>255</v>
      </c>
      <c r="C130" s="438">
        <v>5</v>
      </c>
      <c r="D130" s="438">
        <v>8</v>
      </c>
      <c r="E130" s="556">
        <v>27.272727272727273</v>
      </c>
      <c r="F130" s="556">
        <v>36.799999999999997</v>
      </c>
      <c r="G130" s="556">
        <v>93.7</v>
      </c>
      <c r="H130" s="556"/>
      <c r="I130" s="556"/>
      <c r="J130" s="556"/>
      <c r="K130" s="556"/>
      <c r="L130" s="556"/>
      <c r="M130" s="556"/>
      <c r="N130" s="556"/>
      <c r="O130" s="556"/>
      <c r="P130" s="92" t="str">
        <f t="shared" si="9"/>
        <v>Warm</v>
      </c>
      <c r="Q130" s="92" t="str">
        <f t="shared" si="7"/>
        <v>봄</v>
      </c>
      <c r="R130" s="92" t="str">
        <f t="shared" si="8"/>
        <v>Bright</v>
      </c>
      <c r="S130" s="6" t="str">
        <f t="shared" si="10"/>
        <v>Bright</v>
      </c>
      <c r="T130" s="622">
        <f t="shared" si="11"/>
        <v>56.900000000000006</v>
      </c>
      <c r="AC130" s="264">
        <v>25.90909090909091</v>
      </c>
      <c r="AD130" s="264">
        <v>21.3</v>
      </c>
      <c r="AE130" s="264">
        <v>81.2</v>
      </c>
      <c r="AF130" s="264" t="str">
        <f t="shared" si="13"/>
        <v>Cool 여름 Mute</v>
      </c>
      <c r="AH130" s="323">
        <v>27.5</v>
      </c>
      <c r="AI130" s="323">
        <v>39.700000000000003</v>
      </c>
      <c r="AJ130" s="323">
        <v>94.899999999999991</v>
      </c>
      <c r="AK130" s="323" t="str">
        <f t="shared" si="12"/>
        <v>Warm 봄 Bright</v>
      </c>
      <c r="AL130" s="6" t="s">
        <v>373</v>
      </c>
    </row>
    <row r="131" spans="2:38" x14ac:dyDescent="0.4">
      <c r="B131" s="438" t="s">
        <v>255</v>
      </c>
      <c r="C131" s="438">
        <v>8</v>
      </c>
      <c r="D131" s="438">
        <v>5</v>
      </c>
      <c r="E131" s="556">
        <v>27.272727272727273</v>
      </c>
      <c r="F131" s="556">
        <v>36.799999999999997</v>
      </c>
      <c r="G131" s="556">
        <v>93.7</v>
      </c>
      <c r="H131" s="556"/>
      <c r="I131" s="556"/>
      <c r="J131" s="556"/>
      <c r="K131" s="556"/>
      <c r="L131" s="556"/>
      <c r="M131" s="556"/>
      <c r="N131" s="556"/>
      <c r="O131" s="556"/>
      <c r="P131" s="92" t="str">
        <f t="shared" si="9"/>
        <v>Warm</v>
      </c>
      <c r="Q131" s="92" t="str">
        <f t="shared" ref="Q131:Q194" si="14">IF(P131="Cool",IF((G131-F131)&gt;47.15,"여름","겨울"),IF((G131-F131)&gt;43.15,"봄","가을"))</f>
        <v>봄</v>
      </c>
      <c r="R131" s="92" t="str">
        <f t="shared" ref="R131:R194" si="15">IF(IF(P131="Cool",IF((G131-F131)&gt;47.15,"여름","겨울"),IF((G131-F131)&gt;43.15,"봄","가을"))="봄",IF(F131&gt;32.28,"Bright","Light"),IF(IF(P131="Cool",IF((G131-F131)&gt;47.15,"여름","겨울"),IF((G131-F131)&gt;43.15,"봄","가을"))="가을",IF(F131&gt;32.28,"Deep","Mute"),IF(IF(P131="Cool",IF((G131-F131)&gt;47.15,"여름","겨울"),IF((G131-F131)&gt;43.15,"봄","가을"))="여름",IF((G131-F131)&gt;73.58,"Light","Mute"),IF((G131-F131)&gt;23.58,"Bright","Deep"))))</f>
        <v>Bright</v>
      </c>
      <c r="S131" s="6" t="str">
        <f t="shared" si="10"/>
        <v>Bright</v>
      </c>
      <c r="T131" s="622">
        <f t="shared" si="11"/>
        <v>56.900000000000006</v>
      </c>
      <c r="AC131" s="344">
        <v>26.493506493506494</v>
      </c>
      <c r="AD131" s="344">
        <v>37</v>
      </c>
      <c r="AE131" s="344">
        <v>81.599999999999994</v>
      </c>
      <c r="AF131" s="344" t="str">
        <f t="shared" si="13"/>
        <v>Warm 봄 Bright</v>
      </c>
      <c r="AH131" s="323">
        <v>27.5</v>
      </c>
      <c r="AI131" s="323">
        <v>39.700000000000003</v>
      </c>
      <c r="AJ131" s="323">
        <v>94.899999999999991</v>
      </c>
      <c r="AK131" s="323" t="str">
        <f t="shared" si="12"/>
        <v>Warm 봄 Bright</v>
      </c>
      <c r="AL131" s="6" t="s">
        <v>373</v>
      </c>
    </row>
    <row r="132" spans="2:38" x14ac:dyDescent="0.4">
      <c r="B132" s="438" t="s">
        <v>255</v>
      </c>
      <c r="C132" s="438">
        <v>5.5</v>
      </c>
      <c r="D132" s="438">
        <v>8</v>
      </c>
      <c r="E132" s="559">
        <v>27.5</v>
      </c>
      <c r="F132" s="559">
        <v>39.700000000000003</v>
      </c>
      <c r="G132" s="559">
        <v>94.899999999999991</v>
      </c>
      <c r="H132" s="559"/>
      <c r="I132" s="559"/>
      <c r="J132" s="559"/>
      <c r="K132" s="559"/>
      <c r="L132" s="559"/>
      <c r="M132" s="559"/>
      <c r="N132" s="559"/>
      <c r="O132" s="559"/>
      <c r="P132" s="92" t="str">
        <f t="shared" ref="P132:P195" si="16">IF(AND((E132&gt;26),(E132&lt;=(206))),"Warm","Cool")</f>
        <v>Warm</v>
      </c>
      <c r="Q132" s="92" t="str">
        <f t="shared" si="14"/>
        <v>봄</v>
      </c>
      <c r="R132" s="92" t="str">
        <f t="shared" si="15"/>
        <v>Bright</v>
      </c>
      <c r="S132" s="6" t="str">
        <f t="shared" ref="S132:S195" si="17">IF(AND(P132="Warm",Q132="봄",F132&gt;32.47),"Bright",IF(AND(P132="Warm",Q132="봄",F132&lt;=32.47),"Light",IF(AND(P132="Warm",Q132="가을",F132&gt;32.47)," Deep",IF(AND(P132="Warm",Q132="가을",F132&gt;32.47),"Mute",IF(AND(P132="Warm",Q132="여름",(G132-F132)&gt;73.58),"Light",IF(AND(P132="Warm",Q132="여름",(G132-F132)&lt;=73.58),"Mute",IF(AND(P132="Warm",Q132="겨울",(G132-F132)&gt;23.58),"Bright","Deep")))))))</f>
        <v>Bright</v>
      </c>
      <c r="T132" s="622">
        <f t="shared" ref="T132:T195" si="18">G132-F132</f>
        <v>55.199999999999989</v>
      </c>
      <c r="AC132" s="134">
        <v>26.666666666666668</v>
      </c>
      <c r="AD132" s="134">
        <v>8.6999999999999993</v>
      </c>
      <c r="AE132" s="134">
        <v>81.599999999999994</v>
      </c>
      <c r="AF132" s="134" t="str">
        <f t="shared" si="13"/>
        <v>Warm 봄 Light</v>
      </c>
      <c r="AH132" s="306">
        <v>27.692307692307693</v>
      </c>
      <c r="AI132" s="306">
        <v>42.4</v>
      </c>
      <c r="AJ132" s="306">
        <v>96.1</v>
      </c>
      <c r="AK132" s="306" t="str">
        <f t="shared" si="12"/>
        <v>Warm 봄 Bright</v>
      </c>
      <c r="AL132" s="6" t="s">
        <v>373</v>
      </c>
    </row>
    <row r="133" spans="2:38" x14ac:dyDescent="0.4">
      <c r="B133" s="438" t="s">
        <v>255</v>
      </c>
      <c r="C133" s="438">
        <v>8</v>
      </c>
      <c r="D133" s="438">
        <v>5.5</v>
      </c>
      <c r="E133" s="559">
        <v>27.5</v>
      </c>
      <c r="F133" s="559">
        <v>39.700000000000003</v>
      </c>
      <c r="G133" s="559">
        <v>94.899999999999991</v>
      </c>
      <c r="H133" s="559"/>
      <c r="I133" s="559"/>
      <c r="J133" s="559"/>
      <c r="K133" s="559"/>
      <c r="L133" s="559"/>
      <c r="M133" s="559"/>
      <c r="N133" s="559"/>
      <c r="O133" s="559"/>
      <c r="P133" s="92" t="str">
        <f t="shared" si="16"/>
        <v>Warm</v>
      </c>
      <c r="Q133" s="92" t="str">
        <f t="shared" si="14"/>
        <v>봄</v>
      </c>
      <c r="R133" s="92" t="str">
        <f t="shared" si="15"/>
        <v>Bright</v>
      </c>
      <c r="S133" s="6" t="str">
        <f t="shared" si="17"/>
        <v>Bright</v>
      </c>
      <c r="T133" s="622">
        <f t="shared" si="18"/>
        <v>55.199999999999989</v>
      </c>
      <c r="AC133" s="134">
        <v>26.666666666666668</v>
      </c>
      <c r="AD133" s="134">
        <v>8.6999999999999993</v>
      </c>
      <c r="AE133" s="134">
        <v>81.599999999999994</v>
      </c>
      <c r="AF133" s="134" t="str">
        <f t="shared" si="13"/>
        <v>Warm 봄 Light</v>
      </c>
      <c r="AH133" s="306">
        <v>27.692307692307693</v>
      </c>
      <c r="AI133" s="306">
        <v>42.4</v>
      </c>
      <c r="AJ133" s="306">
        <v>96.1</v>
      </c>
      <c r="AK133" s="306" t="str">
        <f t="shared" ref="AK133:AK196" si="19">IF(AND((AH133&gt;AK$4),(AH133&lt;=(AK$4+180))),"Warm","Cool")&amp;" "&amp;IF(IF(AND((AH133&gt;AK$4),(AH133&lt;=(AK$4+180))),"Warm","Cool")="Cool",IF((AJ133-AI133)&gt;47.15,"여름","겨울"),IF((AJ133-AI133)&gt;43.15,"봄","가을"))&amp;" "&amp;IF(IF(AND((AH133&gt;AK$4),(AH133&lt;=(AK$4+180))),"Warm","Cool")="Cool",IF(IF(IF(AND((AH133&gt;AK$4),(AH133&lt;=(AK$4+180))),"Warm","Cool")="Cool",IF((AJ133-AI133)&gt;47.15,"여름","겨울"),IF((AJ133-AI133)&gt;43.15,"봄","가을"))="여름",IF((AJ133-AI133)&gt;60.8,"Light","Mute"),IF((AJ133-AI133)&gt;23.58,"Bright","Deep")),IF(IF(IF(AND((AH133&gt;26),(AH133&lt;=(206))),"Warm","Cool")="Cool",IF((AJ133-AI133)&gt;47.15,"여름","겨울"),IF((AJ133-AI133)&gt;43.15,"봄","가을"))="봄",IF(AI133&gt;32.47,"Bright","Light"),IF(AI133&gt;32.47,"Deep","Mute")))</f>
        <v>Warm 봄 Bright</v>
      </c>
      <c r="AL133" s="6" t="s">
        <v>373</v>
      </c>
    </row>
    <row r="134" spans="2:38" x14ac:dyDescent="0.4">
      <c r="B134" s="438" t="s">
        <v>255</v>
      </c>
      <c r="C134" s="438">
        <v>6</v>
      </c>
      <c r="D134" s="438">
        <v>8</v>
      </c>
      <c r="E134" s="564">
        <v>27.692307692307693</v>
      </c>
      <c r="F134" s="564">
        <v>42.4</v>
      </c>
      <c r="G134" s="564">
        <v>96.1</v>
      </c>
      <c r="H134" s="564"/>
      <c r="I134" s="564"/>
      <c r="J134" s="564"/>
      <c r="K134" s="564"/>
      <c r="L134" s="564"/>
      <c r="M134" s="564"/>
      <c r="N134" s="564"/>
      <c r="O134" s="564"/>
      <c r="P134" s="92" t="str">
        <f t="shared" si="16"/>
        <v>Warm</v>
      </c>
      <c r="Q134" s="92" t="str">
        <f t="shared" si="14"/>
        <v>봄</v>
      </c>
      <c r="R134" s="92" t="str">
        <f t="shared" si="15"/>
        <v>Bright</v>
      </c>
      <c r="S134" s="6" t="str">
        <f t="shared" si="17"/>
        <v>Bright</v>
      </c>
      <c r="T134" s="622">
        <f t="shared" si="18"/>
        <v>53.699999999999996</v>
      </c>
      <c r="AC134" s="199">
        <v>27.652173913043477</v>
      </c>
      <c r="AD134" s="199">
        <v>55.000000000000007</v>
      </c>
      <c r="AE134" s="199">
        <v>82</v>
      </c>
      <c r="AF134" s="199" t="str">
        <f t="shared" ref="AF134:AF197" si="20">IF(AND((AC134&gt;AF$4),(AC134&lt;=(AF$4+180))),"Warm","Cool")&amp;" "&amp;IF(IF(AND((AC134&gt;AF$4),(AC134&lt;=(AF$4+180))),"Warm","Cool")="Cool",IF((AE134-AD134)&gt;47.15,"여름","겨울"),IF((AE134-AD134)&gt;43.15,"봄","가을"))&amp;" "&amp;IF(IF(AND((AC134&gt;AF$4),(AC134&lt;=(AF$4+180))),"Warm","Cool")="Cool",IF(IF(IF(AND((AC134&gt;AF$4),(AC134&lt;=(AF$4+180))),"Warm","Cool")="Cool",IF((AE134-AD134)&gt;47.15,"여름","겨울"),IF((AE134-AD134)&gt;43.15,"봄","가을"))="여름",IF((AE134-AD134)&gt;60.8,"Light","Mute"),IF((AE134-AD134)&gt;23.58,"Bright","Deep")),IF(IF(IF(AND((AC134&gt;26),(AC134&lt;=(206))),"Warm","Cool")="Cool",IF((AE134-AD134)&gt;47.15,"여름","겨울"),IF((AE134-AD134)&gt;43.15,"봄","가을"))="봄",IF(AD134&gt;32.47,"Bright","Light"),IF(AD134&gt;32.47,"Deep","Mute")))</f>
        <v>Warm 가을 Deep</v>
      </c>
      <c r="AH134" s="282">
        <v>28.141592920353983</v>
      </c>
      <c r="AI134" s="282">
        <v>45.6</v>
      </c>
      <c r="AJ134" s="282">
        <v>97.3</v>
      </c>
      <c r="AK134" s="282" t="str">
        <f t="shared" si="19"/>
        <v>Warm 봄 Bright</v>
      </c>
      <c r="AL134" s="6" t="s">
        <v>373</v>
      </c>
    </row>
    <row r="135" spans="2:38" x14ac:dyDescent="0.4">
      <c r="B135" s="438" t="s">
        <v>255</v>
      </c>
      <c r="C135" s="438">
        <v>8</v>
      </c>
      <c r="D135" s="438">
        <v>6</v>
      </c>
      <c r="E135" s="564">
        <v>27.692307692307693</v>
      </c>
      <c r="F135" s="564">
        <v>42.4</v>
      </c>
      <c r="G135" s="564">
        <v>96.1</v>
      </c>
      <c r="H135" s="564"/>
      <c r="I135" s="564"/>
      <c r="J135" s="564"/>
      <c r="K135" s="564"/>
      <c r="L135" s="564"/>
      <c r="M135" s="564"/>
      <c r="N135" s="564"/>
      <c r="O135" s="564"/>
      <c r="P135" s="92" t="str">
        <f t="shared" si="16"/>
        <v>Warm</v>
      </c>
      <c r="Q135" s="92" t="str">
        <f t="shared" si="14"/>
        <v>봄</v>
      </c>
      <c r="R135" s="92" t="str">
        <f t="shared" si="15"/>
        <v>Bright</v>
      </c>
      <c r="S135" s="6" t="str">
        <f t="shared" si="17"/>
        <v>Bright</v>
      </c>
      <c r="T135" s="622">
        <f t="shared" si="18"/>
        <v>53.699999999999996</v>
      </c>
      <c r="AC135" s="320">
        <v>26.823529411764707</v>
      </c>
      <c r="AD135" s="320">
        <v>40.300000000000004</v>
      </c>
      <c r="AE135" s="320">
        <v>82.699999999999989</v>
      </c>
      <c r="AF135" s="320" t="str">
        <f t="shared" si="20"/>
        <v>Warm 가을 Deep</v>
      </c>
      <c r="AH135" s="282">
        <v>28.141592920353983</v>
      </c>
      <c r="AI135" s="282">
        <v>45.6</v>
      </c>
      <c r="AJ135" s="282">
        <v>97.3</v>
      </c>
      <c r="AK135" s="282" t="str">
        <f t="shared" si="19"/>
        <v>Warm 봄 Bright</v>
      </c>
      <c r="AL135" s="6" t="s">
        <v>373</v>
      </c>
    </row>
    <row r="136" spans="2:38" x14ac:dyDescent="0.4">
      <c r="B136" s="438" t="s">
        <v>255</v>
      </c>
      <c r="C136" s="438">
        <v>6.5</v>
      </c>
      <c r="D136" s="438">
        <v>8</v>
      </c>
      <c r="E136" s="567">
        <v>28.141592920353983</v>
      </c>
      <c r="F136" s="567">
        <v>45.6</v>
      </c>
      <c r="G136" s="567">
        <v>97.3</v>
      </c>
      <c r="H136" s="567"/>
      <c r="I136" s="567"/>
      <c r="J136" s="567"/>
      <c r="K136" s="567"/>
      <c r="L136" s="567"/>
      <c r="M136" s="567"/>
      <c r="N136" s="567"/>
      <c r="O136" s="567"/>
      <c r="P136" s="92" t="str">
        <f t="shared" si="16"/>
        <v>Warm</v>
      </c>
      <c r="Q136" s="92" t="str">
        <f t="shared" si="14"/>
        <v>봄</v>
      </c>
      <c r="R136" s="92" t="str">
        <f t="shared" si="15"/>
        <v>Bright</v>
      </c>
      <c r="S136" s="6" t="str">
        <f t="shared" si="17"/>
        <v>Bright</v>
      </c>
      <c r="T136" s="622">
        <f t="shared" si="18"/>
        <v>51.699999999999996</v>
      </c>
      <c r="AC136" s="300">
        <v>26.037735849056602</v>
      </c>
      <c r="AD136" s="300">
        <v>25.1</v>
      </c>
      <c r="AE136" s="300">
        <v>82.699999999999989</v>
      </c>
      <c r="AF136" s="300" t="str">
        <f t="shared" si="20"/>
        <v>Warm 봄 Light</v>
      </c>
      <c r="AH136" s="368">
        <v>27.46987951807229</v>
      </c>
      <c r="AI136" s="368">
        <v>33.200000000000003</v>
      </c>
      <c r="AJ136" s="368">
        <v>98</v>
      </c>
      <c r="AK136" s="368" t="str">
        <f t="shared" si="19"/>
        <v>Warm 봄 Bright</v>
      </c>
      <c r="AL136" s="6" t="s">
        <v>373</v>
      </c>
    </row>
    <row r="137" spans="2:38" x14ac:dyDescent="0.4">
      <c r="B137" s="438" t="s">
        <v>255</v>
      </c>
      <c r="C137" s="438">
        <v>8</v>
      </c>
      <c r="D137" s="438">
        <v>6.5</v>
      </c>
      <c r="E137" s="567">
        <v>28.141592920353983</v>
      </c>
      <c r="F137" s="567">
        <v>45.6</v>
      </c>
      <c r="G137" s="567">
        <v>97.3</v>
      </c>
      <c r="H137" s="567"/>
      <c r="I137" s="567"/>
      <c r="J137" s="567"/>
      <c r="K137" s="567"/>
      <c r="L137" s="567"/>
      <c r="M137" s="567"/>
      <c r="N137" s="567"/>
      <c r="O137" s="567"/>
      <c r="P137" s="92" t="str">
        <f t="shared" si="16"/>
        <v>Warm</v>
      </c>
      <c r="Q137" s="92" t="str">
        <f t="shared" si="14"/>
        <v>봄</v>
      </c>
      <c r="R137" s="92" t="str">
        <f t="shared" si="15"/>
        <v>Bright</v>
      </c>
      <c r="S137" s="6" t="str">
        <f t="shared" si="17"/>
        <v>Bright</v>
      </c>
      <c r="T137" s="622">
        <f t="shared" si="18"/>
        <v>51.699999999999996</v>
      </c>
      <c r="AC137" s="300">
        <v>26.037735849056602</v>
      </c>
      <c r="AD137" s="300">
        <v>25.1</v>
      </c>
      <c r="AE137" s="300">
        <v>82.699999999999989</v>
      </c>
      <c r="AF137" s="300" t="str">
        <f t="shared" si="20"/>
        <v>Warm 봄 Light</v>
      </c>
      <c r="AH137" s="368">
        <v>27.46987951807229</v>
      </c>
      <c r="AI137" s="368">
        <v>33.200000000000003</v>
      </c>
      <c r="AJ137" s="368">
        <v>98</v>
      </c>
      <c r="AK137" s="368" t="str">
        <f t="shared" si="19"/>
        <v>Warm 봄 Bright</v>
      </c>
      <c r="AL137" s="6" t="s">
        <v>373</v>
      </c>
    </row>
    <row r="138" spans="2:38" x14ac:dyDescent="0.4">
      <c r="B138" s="438" t="s">
        <v>255</v>
      </c>
      <c r="C138" s="438">
        <v>4.5</v>
      </c>
      <c r="D138" s="438">
        <v>8.5</v>
      </c>
      <c r="E138" s="569">
        <v>27.46987951807229</v>
      </c>
      <c r="F138" s="569">
        <v>33.200000000000003</v>
      </c>
      <c r="G138" s="569">
        <v>98</v>
      </c>
      <c r="H138" s="569"/>
      <c r="I138" s="569"/>
      <c r="J138" s="569"/>
      <c r="K138" s="569"/>
      <c r="L138" s="569"/>
      <c r="M138" s="569"/>
      <c r="N138" s="569"/>
      <c r="O138" s="569"/>
      <c r="P138" s="92" t="str">
        <f t="shared" si="16"/>
        <v>Warm</v>
      </c>
      <c r="Q138" s="92" t="str">
        <f t="shared" si="14"/>
        <v>봄</v>
      </c>
      <c r="R138" s="92" t="str">
        <f t="shared" si="15"/>
        <v>Bright</v>
      </c>
      <c r="S138" s="6" t="str">
        <f t="shared" si="17"/>
        <v>Bright</v>
      </c>
      <c r="T138" s="622">
        <f t="shared" si="18"/>
        <v>64.8</v>
      </c>
      <c r="AC138" s="183">
        <v>25.384615384615383</v>
      </c>
      <c r="AD138" s="183">
        <v>12.3</v>
      </c>
      <c r="AE138" s="183">
        <v>83.1</v>
      </c>
      <c r="AF138" s="183" t="str">
        <f t="shared" si="20"/>
        <v>Cool 여름 Light</v>
      </c>
      <c r="AH138" s="254">
        <v>28.524590163934427</v>
      </c>
      <c r="AI138" s="254">
        <v>48.6</v>
      </c>
      <c r="AJ138" s="254">
        <v>98.4</v>
      </c>
      <c r="AK138" s="254" t="str">
        <f t="shared" si="19"/>
        <v>Warm 봄 Bright</v>
      </c>
      <c r="AL138" s="6" t="s">
        <v>373</v>
      </c>
    </row>
    <row r="139" spans="2:38" x14ac:dyDescent="0.4">
      <c r="B139" s="438" t="s">
        <v>255</v>
      </c>
      <c r="C139" s="438">
        <v>8.5</v>
      </c>
      <c r="D139" s="438">
        <v>4.5</v>
      </c>
      <c r="E139" s="569">
        <v>27.46987951807229</v>
      </c>
      <c r="F139" s="569">
        <v>33.200000000000003</v>
      </c>
      <c r="G139" s="569">
        <v>98</v>
      </c>
      <c r="H139" s="569"/>
      <c r="I139" s="569"/>
      <c r="J139" s="569"/>
      <c r="K139" s="569"/>
      <c r="L139" s="569"/>
      <c r="M139" s="569"/>
      <c r="N139" s="569"/>
      <c r="O139" s="569"/>
      <c r="P139" s="92" t="str">
        <f t="shared" si="16"/>
        <v>Warm</v>
      </c>
      <c r="Q139" s="92" t="str">
        <f t="shared" si="14"/>
        <v>봄</v>
      </c>
      <c r="R139" s="92" t="str">
        <f t="shared" si="15"/>
        <v>Bright</v>
      </c>
      <c r="S139" s="6" t="str">
        <f t="shared" si="17"/>
        <v>Bright</v>
      </c>
      <c r="T139" s="622">
        <f t="shared" si="18"/>
        <v>64.8</v>
      </c>
      <c r="AC139" s="183">
        <v>25.384615384615383</v>
      </c>
      <c r="AD139" s="183">
        <v>12.3</v>
      </c>
      <c r="AE139" s="183">
        <v>83.1</v>
      </c>
      <c r="AF139" s="183" t="str">
        <f t="shared" si="20"/>
        <v>Cool 여름 Light</v>
      </c>
      <c r="AH139" s="254">
        <v>28.524590163934427</v>
      </c>
      <c r="AI139" s="254">
        <v>48.6</v>
      </c>
      <c r="AJ139" s="254">
        <v>98.4</v>
      </c>
      <c r="AK139" s="254" t="str">
        <f t="shared" si="19"/>
        <v>Warm 봄 Bright</v>
      </c>
      <c r="AL139" s="6" t="s">
        <v>373</v>
      </c>
    </row>
    <row r="140" spans="2:38" x14ac:dyDescent="0.4">
      <c r="B140" s="438" t="s">
        <v>255</v>
      </c>
      <c r="C140" s="438">
        <v>7</v>
      </c>
      <c r="D140" s="438">
        <v>8</v>
      </c>
      <c r="E140" s="571">
        <v>28.524590163934427</v>
      </c>
      <c r="F140" s="571">
        <v>48.6</v>
      </c>
      <c r="G140" s="571">
        <v>98.4</v>
      </c>
      <c r="H140" s="571"/>
      <c r="I140" s="571"/>
      <c r="J140" s="571"/>
      <c r="K140" s="571"/>
      <c r="L140" s="571"/>
      <c r="M140" s="571"/>
      <c r="N140" s="571"/>
      <c r="O140" s="571"/>
      <c r="P140" s="92" t="str">
        <f t="shared" si="16"/>
        <v>Warm</v>
      </c>
      <c r="Q140" s="92" t="str">
        <f t="shared" si="14"/>
        <v>봄</v>
      </c>
      <c r="R140" s="92" t="str">
        <f t="shared" si="15"/>
        <v>Bright</v>
      </c>
      <c r="S140" s="6" t="str">
        <f t="shared" si="17"/>
        <v>Bright</v>
      </c>
      <c r="T140" s="622">
        <f t="shared" si="18"/>
        <v>49.800000000000004</v>
      </c>
      <c r="AC140" s="298">
        <v>27.096774193548388</v>
      </c>
      <c r="AD140" s="298">
        <v>43.5</v>
      </c>
      <c r="AE140" s="298">
        <v>83.899999999999991</v>
      </c>
      <c r="AF140" s="298" t="str">
        <f t="shared" si="20"/>
        <v>Warm 가을 Deep</v>
      </c>
      <c r="AH140" s="354">
        <v>27.692307692307693</v>
      </c>
      <c r="AI140" s="354">
        <v>36</v>
      </c>
      <c r="AJ140" s="354">
        <v>99.2</v>
      </c>
      <c r="AK140" s="354" t="str">
        <f t="shared" si="19"/>
        <v>Warm 봄 Bright</v>
      </c>
      <c r="AL140" s="6" t="s">
        <v>373</v>
      </c>
    </row>
    <row r="141" spans="2:38" x14ac:dyDescent="0.4">
      <c r="B141" s="438" t="s">
        <v>255</v>
      </c>
      <c r="C141" s="438">
        <v>8</v>
      </c>
      <c r="D141" s="438">
        <v>7</v>
      </c>
      <c r="E141" s="571">
        <v>28.524590163934427</v>
      </c>
      <c r="F141" s="571">
        <v>48.6</v>
      </c>
      <c r="G141" s="571">
        <v>98.4</v>
      </c>
      <c r="H141" s="571"/>
      <c r="I141" s="571"/>
      <c r="J141" s="571"/>
      <c r="K141" s="571"/>
      <c r="L141" s="571"/>
      <c r="M141" s="571"/>
      <c r="N141" s="571"/>
      <c r="O141" s="571"/>
      <c r="P141" s="92" t="str">
        <f t="shared" si="16"/>
        <v>Warm</v>
      </c>
      <c r="Q141" s="92" t="str">
        <f t="shared" si="14"/>
        <v>봄</v>
      </c>
      <c r="R141" s="92" t="str">
        <f t="shared" si="15"/>
        <v>Bright</v>
      </c>
      <c r="S141" s="6" t="str">
        <f t="shared" si="17"/>
        <v>Bright</v>
      </c>
      <c r="T141" s="622">
        <f t="shared" si="18"/>
        <v>49.800000000000004</v>
      </c>
      <c r="AC141" s="331">
        <v>26.129032258064516</v>
      </c>
      <c r="AD141" s="331">
        <v>28.799999999999997</v>
      </c>
      <c r="AE141" s="331">
        <v>84.3</v>
      </c>
      <c r="AF141" s="331" t="str">
        <f t="shared" si="20"/>
        <v>Warm 봄 Light</v>
      </c>
      <c r="AH141" s="354">
        <v>27.692307692307693</v>
      </c>
      <c r="AI141" s="354">
        <v>36</v>
      </c>
      <c r="AJ141" s="354">
        <v>99.2</v>
      </c>
      <c r="AK141" s="354" t="str">
        <f t="shared" si="19"/>
        <v>Warm 봄 Bright</v>
      </c>
      <c r="AL141" s="6" t="s">
        <v>373</v>
      </c>
    </row>
    <row r="142" spans="2:38" x14ac:dyDescent="0.4">
      <c r="B142" s="438" t="s">
        <v>255</v>
      </c>
      <c r="C142" s="438">
        <v>5</v>
      </c>
      <c r="D142" s="438">
        <v>8.5</v>
      </c>
      <c r="E142" s="572">
        <v>27.692307692307693</v>
      </c>
      <c r="F142" s="572">
        <v>36</v>
      </c>
      <c r="G142" s="572">
        <v>99.2</v>
      </c>
      <c r="H142" s="572"/>
      <c r="I142" s="572"/>
      <c r="J142" s="572"/>
      <c r="K142" s="572"/>
      <c r="L142" s="572"/>
      <c r="M142" s="572"/>
      <c r="N142" s="572"/>
      <c r="O142" s="572"/>
      <c r="P142" s="92" t="str">
        <f t="shared" si="16"/>
        <v>Warm</v>
      </c>
      <c r="Q142" s="92" t="str">
        <f t="shared" si="14"/>
        <v>봄</v>
      </c>
      <c r="R142" s="92" t="str">
        <f t="shared" si="15"/>
        <v>Bright</v>
      </c>
      <c r="S142" s="6" t="str">
        <f t="shared" si="17"/>
        <v>Bright</v>
      </c>
      <c r="T142" s="622">
        <f t="shared" si="18"/>
        <v>63.2</v>
      </c>
      <c r="AC142" s="331">
        <v>26.129032258064516</v>
      </c>
      <c r="AD142" s="331">
        <v>28.799999999999997</v>
      </c>
      <c r="AE142" s="331">
        <v>84.3</v>
      </c>
      <c r="AF142" s="331" t="str">
        <f t="shared" si="20"/>
        <v>Warm 봄 Light</v>
      </c>
      <c r="AH142" s="232">
        <v>28.396946564885496</v>
      </c>
      <c r="AI142" s="232">
        <v>51.4</v>
      </c>
      <c r="AJ142" s="232">
        <v>100</v>
      </c>
      <c r="AK142" s="232" t="str">
        <f t="shared" si="19"/>
        <v>Warm 봄 Bright</v>
      </c>
      <c r="AL142" s="6" t="s">
        <v>373</v>
      </c>
    </row>
    <row r="143" spans="2:38" x14ac:dyDescent="0.4">
      <c r="B143" s="438" t="s">
        <v>255</v>
      </c>
      <c r="C143" s="438">
        <v>8.5</v>
      </c>
      <c r="D143" s="438">
        <v>5</v>
      </c>
      <c r="E143" s="572">
        <v>27.692307692307693</v>
      </c>
      <c r="F143" s="572">
        <v>36</v>
      </c>
      <c r="G143" s="572">
        <v>99.2</v>
      </c>
      <c r="H143" s="572"/>
      <c r="I143" s="572"/>
      <c r="J143" s="572"/>
      <c r="K143" s="572"/>
      <c r="L143" s="572"/>
      <c r="M143" s="572"/>
      <c r="N143" s="572"/>
      <c r="O143" s="572"/>
      <c r="P143" s="92" t="str">
        <f t="shared" si="16"/>
        <v>Warm</v>
      </c>
      <c r="Q143" s="92" t="str">
        <f t="shared" si="14"/>
        <v>봄</v>
      </c>
      <c r="R143" s="92" t="str">
        <f t="shared" si="15"/>
        <v>Bright</v>
      </c>
      <c r="S143" s="6" t="str">
        <f t="shared" si="17"/>
        <v>Bright</v>
      </c>
      <c r="T143" s="622">
        <f t="shared" si="18"/>
        <v>63.2</v>
      </c>
      <c r="AC143" s="228">
        <v>25.714285714285715</v>
      </c>
      <c r="AD143" s="228">
        <v>16.2</v>
      </c>
      <c r="AE143" s="228">
        <v>84.7</v>
      </c>
      <c r="AF143" s="228" t="str">
        <f t="shared" si="20"/>
        <v>Cool 여름 Light</v>
      </c>
      <c r="AH143" s="169">
        <v>26.666666666666668</v>
      </c>
      <c r="AI143" s="169">
        <v>15.6</v>
      </c>
      <c r="AJ143" s="169">
        <v>67.800000000000011</v>
      </c>
      <c r="AK143" s="169" t="str">
        <f t="shared" si="19"/>
        <v>Warm 봄 Light</v>
      </c>
      <c r="AL143" s="6" t="s">
        <v>372</v>
      </c>
    </row>
    <row r="144" spans="2:38" x14ac:dyDescent="0.4">
      <c r="B144" s="438" t="s">
        <v>255</v>
      </c>
      <c r="C144" s="438">
        <v>8</v>
      </c>
      <c r="D144" s="438">
        <v>7.5</v>
      </c>
      <c r="E144" s="575">
        <v>28.396946564885496</v>
      </c>
      <c r="F144" s="575">
        <v>51.4</v>
      </c>
      <c r="G144" s="575">
        <v>100</v>
      </c>
      <c r="H144" s="575"/>
      <c r="I144" s="575"/>
      <c r="J144" s="575"/>
      <c r="K144" s="575"/>
      <c r="L144" s="575"/>
      <c r="M144" s="575"/>
      <c r="N144" s="575"/>
      <c r="O144" s="575"/>
      <c r="P144" s="92" t="str">
        <f t="shared" si="16"/>
        <v>Warm</v>
      </c>
      <c r="Q144" s="92" t="str">
        <f t="shared" si="14"/>
        <v>봄</v>
      </c>
      <c r="R144" s="92" t="str">
        <f t="shared" si="15"/>
        <v>Bright</v>
      </c>
      <c r="S144" s="6" t="str">
        <f t="shared" si="17"/>
        <v>Bright</v>
      </c>
      <c r="T144" s="622">
        <f t="shared" si="18"/>
        <v>48.6</v>
      </c>
      <c r="AC144" s="228">
        <v>25.714285714285715</v>
      </c>
      <c r="AD144" s="228">
        <v>16.2</v>
      </c>
      <c r="AE144" s="228">
        <v>84.7</v>
      </c>
      <c r="AF144" s="228" t="str">
        <f t="shared" si="20"/>
        <v>Cool 여름 Light</v>
      </c>
      <c r="AH144" s="169">
        <v>26.666666666666668</v>
      </c>
      <c r="AI144" s="169">
        <v>15.6</v>
      </c>
      <c r="AJ144" s="169">
        <v>67.800000000000011</v>
      </c>
      <c r="AK144" s="169" t="str">
        <f t="shared" si="19"/>
        <v>Warm 봄 Light</v>
      </c>
      <c r="AL144" s="6" t="s">
        <v>372</v>
      </c>
    </row>
    <row r="145" spans="2:38" x14ac:dyDescent="0.4">
      <c r="B145" s="438" t="s">
        <v>255</v>
      </c>
      <c r="C145" s="438">
        <v>1.5</v>
      </c>
      <c r="D145" s="438">
        <v>6.5</v>
      </c>
      <c r="E145" s="493">
        <v>26.666666666666668</v>
      </c>
      <c r="F145" s="493">
        <v>15.6</v>
      </c>
      <c r="G145" s="493">
        <v>67.800000000000011</v>
      </c>
      <c r="H145" s="493"/>
      <c r="I145" s="493"/>
      <c r="J145" s="493"/>
      <c r="K145" s="493"/>
      <c r="L145" s="493"/>
      <c r="M145" s="493"/>
      <c r="N145" s="493"/>
      <c r="O145" s="493"/>
      <c r="P145" s="92" t="str">
        <f t="shared" si="16"/>
        <v>Warm</v>
      </c>
      <c r="Q145" s="92" t="str">
        <f t="shared" si="14"/>
        <v>봄</v>
      </c>
      <c r="R145" s="92" t="str">
        <f t="shared" si="15"/>
        <v>Light</v>
      </c>
      <c r="S145" s="6" t="str">
        <f t="shared" si="17"/>
        <v>Light</v>
      </c>
      <c r="T145" s="622">
        <f t="shared" si="18"/>
        <v>52.20000000000001</v>
      </c>
      <c r="AC145" s="391">
        <v>27.058823529411764</v>
      </c>
      <c r="AD145" s="391">
        <v>46.800000000000004</v>
      </c>
      <c r="AE145" s="391">
        <v>85.5</v>
      </c>
      <c r="AF145" s="273" t="str">
        <f t="shared" si="20"/>
        <v>Warm 가을 Deep</v>
      </c>
      <c r="AH145" s="980">
        <v>26.666666666666668</v>
      </c>
      <c r="AI145" s="980">
        <v>9.9</v>
      </c>
      <c r="AJ145" s="980">
        <v>71.399999999999991</v>
      </c>
      <c r="AK145" s="124" t="str">
        <f t="shared" si="19"/>
        <v>Warm 봄 Light</v>
      </c>
      <c r="AL145" s="6" t="s">
        <v>372</v>
      </c>
    </row>
    <row r="146" spans="2:38" x14ac:dyDescent="0.4">
      <c r="B146" s="438" t="s">
        <v>255</v>
      </c>
      <c r="C146" s="438">
        <v>6</v>
      </c>
      <c r="D146" s="438">
        <v>1.5</v>
      </c>
      <c r="E146" s="493">
        <v>26.666666666666668</v>
      </c>
      <c r="F146" s="493">
        <v>15.6</v>
      </c>
      <c r="G146" s="493">
        <v>67.800000000000011</v>
      </c>
      <c r="H146" s="493"/>
      <c r="I146" s="493"/>
      <c r="J146" s="493"/>
      <c r="K146" s="493"/>
      <c r="L146" s="493"/>
      <c r="M146" s="493"/>
      <c r="N146" s="493"/>
      <c r="O146" s="493"/>
      <c r="P146" s="92" t="str">
        <f t="shared" si="16"/>
        <v>Warm</v>
      </c>
      <c r="Q146" s="92" t="str">
        <f t="shared" si="14"/>
        <v>봄</v>
      </c>
      <c r="R146" s="92" t="str">
        <f t="shared" si="15"/>
        <v>Light</v>
      </c>
      <c r="S146" s="6" t="str">
        <f t="shared" si="17"/>
        <v>Light</v>
      </c>
      <c r="T146" s="622">
        <f t="shared" si="18"/>
        <v>52.20000000000001</v>
      </c>
      <c r="AC146" s="358">
        <v>26.571428571428573</v>
      </c>
      <c r="AD146" s="358">
        <v>32.1</v>
      </c>
      <c r="AE146" s="358">
        <v>85.5</v>
      </c>
      <c r="AF146" s="358" t="str">
        <f t="shared" si="20"/>
        <v>Warm 봄 Light</v>
      </c>
      <c r="AH146" s="124">
        <v>26.666666666666668</v>
      </c>
      <c r="AI146" s="124">
        <v>9.9</v>
      </c>
      <c r="AJ146" s="124">
        <v>71.399999999999991</v>
      </c>
      <c r="AK146" s="124" t="str">
        <f t="shared" si="19"/>
        <v>Warm 봄 Light</v>
      </c>
      <c r="AL146" s="6" t="s">
        <v>372</v>
      </c>
    </row>
    <row r="147" spans="2:38" x14ac:dyDescent="0.4">
      <c r="B147" s="438" t="s">
        <v>255</v>
      </c>
      <c r="C147" s="438">
        <v>2</v>
      </c>
      <c r="D147" s="438">
        <v>6.5</v>
      </c>
      <c r="E147" s="496">
        <v>25.714285714285715</v>
      </c>
      <c r="F147" s="496">
        <v>19.8</v>
      </c>
      <c r="G147" s="496">
        <v>69.399999999999991</v>
      </c>
      <c r="H147" s="496"/>
      <c r="I147" s="496"/>
      <c r="J147" s="496"/>
      <c r="K147" s="496"/>
      <c r="L147" s="496"/>
      <c r="M147" s="496"/>
      <c r="N147" s="496"/>
      <c r="O147" s="496"/>
      <c r="P147" s="92" t="str">
        <f t="shared" si="16"/>
        <v>Cool</v>
      </c>
      <c r="Q147" s="92" t="str">
        <f t="shared" si="14"/>
        <v>여름</v>
      </c>
      <c r="R147" s="92" t="str">
        <f t="shared" si="15"/>
        <v>Mute</v>
      </c>
      <c r="S147" s="6" t="str">
        <f t="shared" si="17"/>
        <v>Deep</v>
      </c>
      <c r="T147" s="622">
        <f t="shared" si="18"/>
        <v>49.599999999999994</v>
      </c>
      <c r="AC147" s="358">
        <v>26.571428571428573</v>
      </c>
      <c r="AD147" s="358">
        <v>32.1</v>
      </c>
      <c r="AE147" s="358">
        <v>85.5</v>
      </c>
      <c r="AF147" s="358" t="str">
        <f t="shared" si="20"/>
        <v>Warm 봄 Light</v>
      </c>
      <c r="AH147" s="174">
        <v>26.666666666666668</v>
      </c>
      <c r="AI147" s="174">
        <v>14.499999999999998</v>
      </c>
      <c r="AJ147" s="174">
        <v>72.899999999999991</v>
      </c>
      <c r="AK147" s="174" t="str">
        <f t="shared" si="19"/>
        <v>Warm 봄 Light</v>
      </c>
      <c r="AL147" s="6" t="s">
        <v>372</v>
      </c>
    </row>
    <row r="148" spans="2:38" x14ac:dyDescent="0.4">
      <c r="B148" s="438" t="s">
        <v>255</v>
      </c>
      <c r="C148" s="438">
        <v>6</v>
      </c>
      <c r="D148" s="438">
        <v>2</v>
      </c>
      <c r="E148" s="496">
        <v>25.714285714285715</v>
      </c>
      <c r="F148" s="496">
        <v>19.8</v>
      </c>
      <c r="G148" s="496">
        <v>69.399999999999991</v>
      </c>
      <c r="H148" s="496"/>
      <c r="I148" s="496"/>
      <c r="J148" s="496"/>
      <c r="K148" s="496"/>
      <c r="L148" s="496"/>
      <c r="M148" s="496"/>
      <c r="N148" s="496"/>
      <c r="O148" s="496"/>
      <c r="P148" s="92" t="str">
        <f t="shared" si="16"/>
        <v>Cool</v>
      </c>
      <c r="Q148" s="92" t="str">
        <f t="shared" si="14"/>
        <v>여름</v>
      </c>
      <c r="R148" s="92" t="str">
        <f t="shared" si="15"/>
        <v>Mute</v>
      </c>
      <c r="S148" s="6" t="str">
        <f t="shared" si="17"/>
        <v>Deep</v>
      </c>
      <c r="T148" s="622">
        <f t="shared" si="18"/>
        <v>49.599999999999994</v>
      </c>
      <c r="AC148" s="246">
        <v>27.522935779816514</v>
      </c>
      <c r="AD148" s="246">
        <v>49.5</v>
      </c>
      <c r="AE148" s="246">
        <v>86.3</v>
      </c>
      <c r="AF148" s="246" t="str">
        <f t="shared" si="20"/>
        <v>Warm 가을 Deep</v>
      </c>
      <c r="AH148" s="174">
        <v>26.666666666666668</v>
      </c>
      <c r="AI148" s="174">
        <v>14.499999999999998</v>
      </c>
      <c r="AJ148" s="174">
        <v>72.899999999999991</v>
      </c>
      <c r="AK148" s="174" t="str">
        <f t="shared" si="19"/>
        <v>Warm 봄 Light</v>
      </c>
      <c r="AL148" s="6" t="s">
        <v>372</v>
      </c>
    </row>
    <row r="149" spans="2:38" x14ac:dyDescent="0.4">
      <c r="B149" s="438" t="s">
        <v>255</v>
      </c>
      <c r="C149" s="438">
        <v>2.5</v>
      </c>
      <c r="D149" s="438">
        <v>6.5</v>
      </c>
      <c r="E149" s="501">
        <v>25.90909090909091</v>
      </c>
      <c r="F149" s="501">
        <v>24.3</v>
      </c>
      <c r="G149" s="501">
        <v>71</v>
      </c>
      <c r="H149" s="501"/>
      <c r="I149" s="501"/>
      <c r="J149" s="501"/>
      <c r="K149" s="501"/>
      <c r="L149" s="501"/>
      <c r="M149" s="501"/>
      <c r="N149" s="501"/>
      <c r="O149" s="501"/>
      <c r="P149" s="92" t="str">
        <f t="shared" si="16"/>
        <v>Cool</v>
      </c>
      <c r="Q149" s="92" t="str">
        <f t="shared" si="14"/>
        <v>겨울</v>
      </c>
      <c r="R149" s="92" t="str">
        <f t="shared" si="15"/>
        <v>Bright</v>
      </c>
      <c r="S149" s="6" t="str">
        <f t="shared" si="17"/>
        <v>Deep</v>
      </c>
      <c r="T149" s="622">
        <f t="shared" si="18"/>
        <v>46.7</v>
      </c>
      <c r="AC149" s="267">
        <v>25.90909090909091</v>
      </c>
      <c r="AD149" s="267">
        <v>20</v>
      </c>
      <c r="AE149" s="267">
        <v>86.3</v>
      </c>
      <c r="AF149" s="267" t="str">
        <f t="shared" si="20"/>
        <v>Cool 여름 Light</v>
      </c>
      <c r="AH149" s="128">
        <v>26.666666666666668</v>
      </c>
      <c r="AI149" s="128">
        <v>9.1999999999999993</v>
      </c>
      <c r="AJ149" s="128">
        <v>76.5</v>
      </c>
      <c r="AK149" s="128" t="str">
        <f t="shared" si="19"/>
        <v>Warm 봄 Light</v>
      </c>
      <c r="AL149" s="6" t="s">
        <v>372</v>
      </c>
    </row>
    <row r="150" spans="2:38" x14ac:dyDescent="0.4">
      <c r="B150" s="438" t="s">
        <v>255</v>
      </c>
      <c r="C150" s="438">
        <v>6</v>
      </c>
      <c r="D150" s="438">
        <v>2.5</v>
      </c>
      <c r="E150" s="501">
        <v>25.90909090909091</v>
      </c>
      <c r="F150" s="501">
        <v>24.3</v>
      </c>
      <c r="G150" s="501">
        <v>71</v>
      </c>
      <c r="H150" s="501"/>
      <c r="I150" s="501"/>
      <c r="J150" s="501"/>
      <c r="K150" s="501"/>
      <c r="L150" s="501"/>
      <c r="M150" s="501"/>
      <c r="N150" s="501"/>
      <c r="O150" s="501"/>
      <c r="P150" s="92" t="str">
        <f t="shared" si="16"/>
        <v>Cool</v>
      </c>
      <c r="Q150" s="92" t="str">
        <f t="shared" si="14"/>
        <v>겨울</v>
      </c>
      <c r="R150" s="92" t="str">
        <f t="shared" si="15"/>
        <v>Bright</v>
      </c>
      <c r="S150" s="6" t="str">
        <f t="shared" si="17"/>
        <v>Deep</v>
      </c>
      <c r="T150" s="622">
        <f t="shared" si="18"/>
        <v>46.7</v>
      </c>
      <c r="AC150" s="267">
        <v>25.90909090909091</v>
      </c>
      <c r="AD150" s="267">
        <v>20</v>
      </c>
      <c r="AE150" s="267">
        <v>86.3</v>
      </c>
      <c r="AF150" s="267" t="str">
        <f t="shared" si="20"/>
        <v>Cool 여름 Light</v>
      </c>
      <c r="AH150" s="128">
        <v>26.666666666666668</v>
      </c>
      <c r="AI150" s="128">
        <v>9.1999999999999993</v>
      </c>
      <c r="AJ150" s="128">
        <v>76.5</v>
      </c>
      <c r="AK150" s="128" t="str">
        <f t="shared" si="19"/>
        <v>Warm 봄 Light</v>
      </c>
      <c r="AL150" s="6" t="s">
        <v>372</v>
      </c>
    </row>
    <row r="151" spans="2:38" x14ac:dyDescent="0.4">
      <c r="B151" s="438" t="s">
        <v>255</v>
      </c>
      <c r="C151" s="438">
        <v>1</v>
      </c>
      <c r="D151" s="438">
        <v>7</v>
      </c>
      <c r="E151" s="502">
        <v>26.666666666666668</v>
      </c>
      <c r="F151" s="502">
        <v>9.9</v>
      </c>
      <c r="G151" s="502">
        <v>71.399999999999991</v>
      </c>
      <c r="H151" s="502"/>
      <c r="I151" s="502"/>
      <c r="J151" s="502"/>
      <c r="K151" s="502"/>
      <c r="L151" s="502"/>
      <c r="M151" s="502"/>
      <c r="N151" s="502"/>
      <c r="O151" s="502"/>
      <c r="P151" s="92" t="str">
        <f t="shared" si="16"/>
        <v>Warm</v>
      </c>
      <c r="Q151" s="92" t="str">
        <f t="shared" si="14"/>
        <v>봄</v>
      </c>
      <c r="R151" s="92" t="str">
        <f t="shared" si="15"/>
        <v>Light</v>
      </c>
      <c r="S151" s="6" t="str">
        <f t="shared" si="17"/>
        <v>Light</v>
      </c>
      <c r="T151" s="622">
        <f t="shared" si="18"/>
        <v>61.499999999999993</v>
      </c>
      <c r="AC151" s="361">
        <v>26.582278481012658</v>
      </c>
      <c r="AD151" s="361">
        <v>35.6</v>
      </c>
      <c r="AE151" s="361">
        <v>87.1</v>
      </c>
      <c r="AF151" s="361" t="str">
        <f t="shared" si="20"/>
        <v>Warm 봄 Bright</v>
      </c>
      <c r="AH151" s="297">
        <v>26.037735849056602</v>
      </c>
      <c r="AI151" s="297">
        <v>26.8</v>
      </c>
      <c r="AJ151" s="297">
        <v>77.600000000000009</v>
      </c>
      <c r="AK151" s="297" t="str">
        <f t="shared" si="19"/>
        <v>Warm 봄 Light</v>
      </c>
      <c r="AL151" s="6" t="s">
        <v>372</v>
      </c>
    </row>
    <row r="152" spans="2:38" x14ac:dyDescent="0.4">
      <c r="B152" s="438" t="s">
        <v>255</v>
      </c>
      <c r="C152" s="438">
        <v>6.5</v>
      </c>
      <c r="D152" s="438">
        <v>1</v>
      </c>
      <c r="E152" s="502">
        <v>26.666666666666668</v>
      </c>
      <c r="F152" s="502">
        <v>9.9</v>
      </c>
      <c r="G152" s="502">
        <v>71.399999999999991</v>
      </c>
      <c r="H152" s="502"/>
      <c r="I152" s="502"/>
      <c r="J152" s="502"/>
      <c r="K152" s="502"/>
      <c r="L152" s="502"/>
      <c r="M152" s="502"/>
      <c r="N152" s="502"/>
      <c r="O152" s="502"/>
      <c r="P152" s="92" t="str">
        <f t="shared" si="16"/>
        <v>Warm</v>
      </c>
      <c r="Q152" s="92" t="str">
        <f t="shared" si="14"/>
        <v>봄</v>
      </c>
      <c r="R152" s="92" t="str">
        <f t="shared" si="15"/>
        <v>Light</v>
      </c>
      <c r="S152" s="6" t="str">
        <f t="shared" si="17"/>
        <v>Light</v>
      </c>
      <c r="T152" s="622">
        <f t="shared" si="18"/>
        <v>61.499999999999993</v>
      </c>
      <c r="AC152" s="361">
        <v>26.582278481012658</v>
      </c>
      <c r="AD152" s="361">
        <v>35.6</v>
      </c>
      <c r="AE152" s="361">
        <v>87.1</v>
      </c>
      <c r="AF152" s="361" t="str">
        <f t="shared" si="20"/>
        <v>Warm 봄 Bright</v>
      </c>
      <c r="AH152" s="297">
        <v>26.037735849056602</v>
      </c>
      <c r="AI152" s="297">
        <v>26.8</v>
      </c>
      <c r="AJ152" s="297">
        <v>77.600000000000009</v>
      </c>
      <c r="AK152" s="297" t="str">
        <f t="shared" si="19"/>
        <v>Warm 봄 Light</v>
      </c>
      <c r="AL152" s="6" t="s">
        <v>372</v>
      </c>
    </row>
    <row r="153" spans="2:38" x14ac:dyDescent="0.4">
      <c r="B153" s="438" t="s">
        <v>255</v>
      </c>
      <c r="C153" s="438">
        <v>3</v>
      </c>
      <c r="D153" s="438">
        <v>6.5</v>
      </c>
      <c r="E153" s="504">
        <v>25.882352941176471</v>
      </c>
      <c r="F153" s="504">
        <v>27.700000000000003</v>
      </c>
      <c r="G153" s="504">
        <v>72.2</v>
      </c>
      <c r="H153" s="504"/>
      <c r="I153" s="504"/>
      <c r="J153" s="504"/>
      <c r="K153" s="504"/>
      <c r="L153" s="504"/>
      <c r="M153" s="504"/>
      <c r="N153" s="504"/>
      <c r="O153" s="504"/>
      <c r="P153" s="92" t="str">
        <f t="shared" si="16"/>
        <v>Cool</v>
      </c>
      <c r="Q153" s="92" t="str">
        <f t="shared" si="14"/>
        <v>겨울</v>
      </c>
      <c r="R153" s="92" t="str">
        <f t="shared" si="15"/>
        <v>Bright</v>
      </c>
      <c r="S153" s="6" t="str">
        <f t="shared" si="17"/>
        <v>Deep</v>
      </c>
      <c r="T153" s="622">
        <f t="shared" si="18"/>
        <v>44.5</v>
      </c>
      <c r="AC153" s="138">
        <v>28.421052631578949</v>
      </c>
      <c r="AD153" s="138">
        <v>8.6</v>
      </c>
      <c r="AE153" s="138">
        <v>87.1</v>
      </c>
      <c r="AF153" s="138" t="str">
        <f t="shared" si="20"/>
        <v>Warm 봄 Light</v>
      </c>
      <c r="AH153" s="134">
        <v>26.666666666666668</v>
      </c>
      <c r="AI153" s="134">
        <v>8.6999999999999993</v>
      </c>
      <c r="AJ153" s="134">
        <v>81.599999999999994</v>
      </c>
      <c r="AK153" s="134" t="str">
        <f t="shared" si="19"/>
        <v>Warm 봄 Light</v>
      </c>
      <c r="AL153" s="6" t="s">
        <v>372</v>
      </c>
    </row>
    <row r="154" spans="2:38" x14ac:dyDescent="0.4">
      <c r="B154" s="438" t="s">
        <v>255</v>
      </c>
      <c r="C154" s="438">
        <v>6</v>
      </c>
      <c r="D154" s="438">
        <v>3</v>
      </c>
      <c r="E154" s="504">
        <v>25.882352941176471</v>
      </c>
      <c r="F154" s="504">
        <v>27.700000000000003</v>
      </c>
      <c r="G154" s="504">
        <v>72.2</v>
      </c>
      <c r="H154" s="504"/>
      <c r="I154" s="504"/>
      <c r="J154" s="504"/>
      <c r="K154" s="504"/>
      <c r="L154" s="504"/>
      <c r="M154" s="504"/>
      <c r="N154" s="504"/>
      <c r="O154" s="504"/>
      <c r="P154" s="92" t="str">
        <f t="shared" si="16"/>
        <v>Cool</v>
      </c>
      <c r="Q154" s="92" t="str">
        <f t="shared" si="14"/>
        <v>겨울</v>
      </c>
      <c r="R154" s="92" t="str">
        <f t="shared" si="15"/>
        <v>Bright</v>
      </c>
      <c r="S154" s="6" t="str">
        <f t="shared" si="17"/>
        <v>Deep</v>
      </c>
      <c r="T154" s="622">
        <f t="shared" si="18"/>
        <v>44.5</v>
      </c>
      <c r="AC154" s="138">
        <v>28.421052631578949</v>
      </c>
      <c r="AD154" s="138">
        <v>8.6</v>
      </c>
      <c r="AE154" s="138">
        <v>87.1</v>
      </c>
      <c r="AF154" s="138" t="str">
        <f t="shared" si="20"/>
        <v>Warm 봄 Light</v>
      </c>
      <c r="AH154" s="134">
        <v>26.666666666666668</v>
      </c>
      <c r="AI154" s="134">
        <v>8.6999999999999993</v>
      </c>
      <c r="AJ154" s="134">
        <v>81.599999999999994</v>
      </c>
      <c r="AK154" s="134" t="str">
        <f t="shared" si="19"/>
        <v>Warm 봄 Light</v>
      </c>
      <c r="AL154" s="6" t="s">
        <v>372</v>
      </c>
    </row>
    <row r="155" spans="2:38" x14ac:dyDescent="0.4">
      <c r="B155" s="438" t="s">
        <v>255</v>
      </c>
      <c r="C155" s="438">
        <v>1.5</v>
      </c>
      <c r="D155" s="438">
        <v>7</v>
      </c>
      <c r="E155" s="505">
        <v>26.666666666666668</v>
      </c>
      <c r="F155" s="505">
        <v>14.499999999999998</v>
      </c>
      <c r="G155" s="505">
        <v>72.899999999999991</v>
      </c>
      <c r="H155" s="505"/>
      <c r="I155" s="505"/>
      <c r="J155" s="505"/>
      <c r="K155" s="505"/>
      <c r="L155" s="505"/>
      <c r="M155" s="505"/>
      <c r="N155" s="505"/>
      <c r="O155" s="505"/>
      <c r="P155" s="92" t="str">
        <f t="shared" si="16"/>
        <v>Warm</v>
      </c>
      <c r="Q155" s="92" t="str">
        <f t="shared" si="14"/>
        <v>봄</v>
      </c>
      <c r="R155" s="92" t="str">
        <f t="shared" si="15"/>
        <v>Light</v>
      </c>
      <c r="S155" s="6" t="str">
        <f t="shared" si="17"/>
        <v>Light</v>
      </c>
      <c r="T155" s="622">
        <f t="shared" si="18"/>
        <v>58.399999999999991</v>
      </c>
      <c r="AC155" s="215">
        <v>27.692307692307693</v>
      </c>
      <c r="AD155" s="215">
        <v>52.5</v>
      </c>
      <c r="AE155" s="215">
        <v>87.5</v>
      </c>
      <c r="AF155" s="215" t="str">
        <f t="shared" si="20"/>
        <v>Warm 가을 Deep</v>
      </c>
      <c r="AH155" s="300">
        <v>26.037735849056602</v>
      </c>
      <c r="AI155" s="300">
        <v>25.1</v>
      </c>
      <c r="AJ155" s="300">
        <v>82.699999999999989</v>
      </c>
      <c r="AK155" s="300" t="str">
        <f t="shared" si="19"/>
        <v>Warm 봄 Light</v>
      </c>
      <c r="AL155" s="6" t="s">
        <v>372</v>
      </c>
    </row>
    <row r="156" spans="2:38" x14ac:dyDescent="0.4">
      <c r="B156" s="438" t="s">
        <v>255</v>
      </c>
      <c r="C156" s="438">
        <v>6.5</v>
      </c>
      <c r="D156" s="438">
        <v>1.5</v>
      </c>
      <c r="E156" s="505">
        <v>26.666666666666668</v>
      </c>
      <c r="F156" s="505">
        <v>14.499999999999998</v>
      </c>
      <c r="G156" s="505">
        <v>72.899999999999991</v>
      </c>
      <c r="H156" s="505"/>
      <c r="I156" s="505"/>
      <c r="J156" s="505"/>
      <c r="K156" s="505"/>
      <c r="L156" s="505"/>
      <c r="M156" s="505"/>
      <c r="N156" s="505"/>
      <c r="O156" s="505"/>
      <c r="P156" s="92" t="str">
        <f t="shared" si="16"/>
        <v>Warm</v>
      </c>
      <c r="Q156" s="92" t="str">
        <f t="shared" si="14"/>
        <v>봄</v>
      </c>
      <c r="R156" s="92" t="str">
        <f t="shared" si="15"/>
        <v>Light</v>
      </c>
      <c r="S156" s="6" t="str">
        <f t="shared" si="17"/>
        <v>Light</v>
      </c>
      <c r="T156" s="622">
        <f t="shared" si="18"/>
        <v>58.399999999999991</v>
      </c>
      <c r="AC156" s="302">
        <v>26.037735849056602</v>
      </c>
      <c r="AD156" s="302">
        <v>23.7</v>
      </c>
      <c r="AE156" s="302">
        <v>87.8</v>
      </c>
      <c r="AF156" s="302" t="str">
        <f t="shared" si="20"/>
        <v>Warm 봄 Light</v>
      </c>
      <c r="AH156" s="300">
        <v>26.037735849056602</v>
      </c>
      <c r="AI156" s="300">
        <v>25.1</v>
      </c>
      <c r="AJ156" s="300">
        <v>82.699999999999989</v>
      </c>
      <c r="AK156" s="300" t="str">
        <f t="shared" si="19"/>
        <v>Warm 봄 Light</v>
      </c>
      <c r="AL156" s="6" t="s">
        <v>372</v>
      </c>
    </row>
    <row r="157" spans="2:38" x14ac:dyDescent="0.4">
      <c r="B157" s="438" t="s">
        <v>255</v>
      </c>
      <c r="C157" s="438">
        <v>2</v>
      </c>
      <c r="D157" s="438">
        <v>7</v>
      </c>
      <c r="E157" s="509">
        <v>25.714285714285715</v>
      </c>
      <c r="F157" s="509">
        <v>18.399999999999999</v>
      </c>
      <c r="G157" s="509">
        <v>74.5</v>
      </c>
      <c r="H157" s="509"/>
      <c r="I157" s="509"/>
      <c r="J157" s="509"/>
      <c r="K157" s="509"/>
      <c r="L157" s="509"/>
      <c r="M157" s="509"/>
      <c r="N157" s="509"/>
      <c r="O157" s="509"/>
      <c r="P157" s="92" t="str">
        <f t="shared" si="16"/>
        <v>Cool</v>
      </c>
      <c r="Q157" s="92" t="str">
        <f t="shared" si="14"/>
        <v>여름</v>
      </c>
      <c r="R157" s="92" t="str">
        <f t="shared" si="15"/>
        <v>Mute</v>
      </c>
      <c r="S157" s="6" t="str">
        <f t="shared" si="17"/>
        <v>Deep</v>
      </c>
      <c r="T157" s="622">
        <f t="shared" si="18"/>
        <v>56.1</v>
      </c>
      <c r="AC157" s="302">
        <v>26.037735849056602</v>
      </c>
      <c r="AD157" s="302">
        <v>23.7</v>
      </c>
      <c r="AE157" s="302">
        <v>87.8</v>
      </c>
      <c r="AF157" s="302" t="str">
        <f t="shared" si="20"/>
        <v>Warm 봄 Light</v>
      </c>
      <c r="AH157" s="331">
        <v>26.129032258064516</v>
      </c>
      <c r="AI157" s="331">
        <v>28.799999999999997</v>
      </c>
      <c r="AJ157" s="331">
        <v>84.3</v>
      </c>
      <c r="AK157" s="331" t="str">
        <f t="shared" si="19"/>
        <v>Warm 봄 Light</v>
      </c>
      <c r="AL157" s="6" t="s">
        <v>372</v>
      </c>
    </row>
    <row r="158" spans="2:38" x14ac:dyDescent="0.4">
      <c r="B158" s="438" t="s">
        <v>255</v>
      </c>
      <c r="C158" s="438">
        <v>6.5</v>
      </c>
      <c r="D158" s="438">
        <v>2</v>
      </c>
      <c r="E158" s="509">
        <v>25.714285714285715</v>
      </c>
      <c r="F158" s="509">
        <v>18.399999999999999</v>
      </c>
      <c r="G158" s="509">
        <v>74.5</v>
      </c>
      <c r="H158" s="509"/>
      <c r="I158" s="509"/>
      <c r="J158" s="509"/>
      <c r="K158" s="509"/>
      <c r="L158" s="509"/>
      <c r="M158" s="509"/>
      <c r="N158" s="509"/>
      <c r="O158" s="509"/>
      <c r="P158" s="92" t="str">
        <f t="shared" si="16"/>
        <v>Cool</v>
      </c>
      <c r="Q158" s="92" t="str">
        <f t="shared" si="14"/>
        <v>여름</v>
      </c>
      <c r="R158" s="92" t="str">
        <f t="shared" si="15"/>
        <v>Mute</v>
      </c>
      <c r="S158" s="6" t="str">
        <f t="shared" si="17"/>
        <v>Deep</v>
      </c>
      <c r="T158" s="622">
        <f t="shared" si="18"/>
        <v>56.1</v>
      </c>
      <c r="AC158" s="335">
        <v>26.896551724137932</v>
      </c>
      <c r="AD158" s="335">
        <v>38.700000000000003</v>
      </c>
      <c r="AE158" s="335">
        <v>88.2</v>
      </c>
      <c r="AF158" s="335" t="str">
        <f t="shared" si="20"/>
        <v>Warm 봄 Bright</v>
      </c>
      <c r="AH158" s="331">
        <v>26.129032258064516</v>
      </c>
      <c r="AI158" s="331">
        <v>28.799999999999997</v>
      </c>
      <c r="AJ158" s="331">
        <v>84.3</v>
      </c>
      <c r="AK158" s="331" t="str">
        <f t="shared" si="19"/>
        <v>Warm 봄 Light</v>
      </c>
      <c r="AL158" s="6" t="s">
        <v>372</v>
      </c>
    </row>
    <row r="159" spans="2:38" x14ac:dyDescent="0.4">
      <c r="B159" s="438" t="s">
        <v>255</v>
      </c>
      <c r="C159" s="438">
        <v>2.5</v>
      </c>
      <c r="D159" s="438">
        <v>7</v>
      </c>
      <c r="E159" s="513">
        <v>25.90909090909091</v>
      </c>
      <c r="F159" s="513">
        <v>22.7</v>
      </c>
      <c r="G159" s="513">
        <v>76.099999999999994</v>
      </c>
      <c r="H159" s="513"/>
      <c r="I159" s="513"/>
      <c r="J159" s="513"/>
      <c r="K159" s="513"/>
      <c r="L159" s="513"/>
      <c r="M159" s="513"/>
      <c r="N159" s="513"/>
      <c r="O159" s="513"/>
      <c r="P159" s="92" t="str">
        <f t="shared" si="16"/>
        <v>Cool</v>
      </c>
      <c r="Q159" s="92" t="str">
        <f t="shared" si="14"/>
        <v>여름</v>
      </c>
      <c r="R159" s="92" t="str">
        <f t="shared" si="15"/>
        <v>Mute</v>
      </c>
      <c r="S159" s="6" t="str">
        <f t="shared" si="17"/>
        <v>Deep</v>
      </c>
      <c r="T159" s="622">
        <f t="shared" si="18"/>
        <v>53.399999999999991</v>
      </c>
      <c r="AC159" s="335">
        <v>26.896551724137932</v>
      </c>
      <c r="AD159" s="335">
        <v>38.700000000000003</v>
      </c>
      <c r="AE159" s="335">
        <v>88.2</v>
      </c>
      <c r="AF159" s="335" t="str">
        <f t="shared" si="20"/>
        <v>Warm 봄 Bright</v>
      </c>
      <c r="AH159" s="358">
        <v>26.571428571428573</v>
      </c>
      <c r="AI159" s="358">
        <v>32.1</v>
      </c>
      <c r="AJ159" s="358">
        <v>85.5</v>
      </c>
      <c r="AK159" s="358" t="str">
        <f t="shared" si="19"/>
        <v>Warm 봄 Light</v>
      </c>
      <c r="AL159" s="6" t="s">
        <v>372</v>
      </c>
    </row>
    <row r="160" spans="2:38" x14ac:dyDescent="0.4">
      <c r="B160" s="438" t="s">
        <v>255</v>
      </c>
      <c r="C160" s="438">
        <v>6.5</v>
      </c>
      <c r="D160" s="438">
        <v>2.5</v>
      </c>
      <c r="E160" s="513">
        <v>25.90909090909091</v>
      </c>
      <c r="F160" s="513">
        <v>22.7</v>
      </c>
      <c r="G160" s="513">
        <v>76.099999999999994</v>
      </c>
      <c r="H160" s="513"/>
      <c r="I160" s="513"/>
      <c r="J160" s="513"/>
      <c r="K160" s="513"/>
      <c r="L160" s="513"/>
      <c r="M160" s="513"/>
      <c r="N160" s="513"/>
      <c r="O160" s="513"/>
      <c r="P160" s="92" t="str">
        <f t="shared" si="16"/>
        <v>Cool</v>
      </c>
      <c r="Q160" s="92" t="str">
        <f t="shared" si="14"/>
        <v>여름</v>
      </c>
      <c r="R160" s="92" t="str">
        <f t="shared" si="15"/>
        <v>Mute</v>
      </c>
      <c r="S160" s="6" t="str">
        <f t="shared" si="17"/>
        <v>Deep</v>
      </c>
      <c r="T160" s="622">
        <f t="shared" si="18"/>
        <v>53.399999999999991</v>
      </c>
      <c r="AC160" s="189">
        <v>26.666666666666668</v>
      </c>
      <c r="AD160" s="189">
        <v>11.899999999999999</v>
      </c>
      <c r="AE160" s="189">
        <v>88.6</v>
      </c>
      <c r="AF160" s="189" t="str">
        <f t="shared" si="20"/>
        <v>Warm 봄 Light</v>
      </c>
      <c r="AH160" s="358">
        <v>26.571428571428573</v>
      </c>
      <c r="AI160" s="358">
        <v>32.1</v>
      </c>
      <c r="AJ160" s="358">
        <v>85.5</v>
      </c>
      <c r="AK160" s="358" t="str">
        <f t="shared" si="19"/>
        <v>Warm 봄 Light</v>
      </c>
      <c r="AL160" s="6" t="s">
        <v>372</v>
      </c>
    </row>
    <row r="161" spans="2:38" x14ac:dyDescent="0.4">
      <c r="B161" s="438" t="s">
        <v>255</v>
      </c>
      <c r="C161" s="438">
        <v>1</v>
      </c>
      <c r="D161" s="438">
        <v>7.5</v>
      </c>
      <c r="E161" s="515">
        <v>26.666666666666668</v>
      </c>
      <c r="F161" s="515">
        <v>9.1999999999999993</v>
      </c>
      <c r="G161" s="515">
        <v>76.5</v>
      </c>
      <c r="H161" s="515"/>
      <c r="I161" s="515"/>
      <c r="J161" s="515"/>
      <c r="K161" s="515"/>
      <c r="L161" s="515"/>
      <c r="M161" s="515"/>
      <c r="N161" s="515"/>
      <c r="O161" s="515"/>
      <c r="P161" s="92" t="str">
        <f t="shared" si="16"/>
        <v>Warm</v>
      </c>
      <c r="Q161" s="92" t="str">
        <f t="shared" si="14"/>
        <v>봄</v>
      </c>
      <c r="R161" s="92" t="str">
        <f t="shared" si="15"/>
        <v>Light</v>
      </c>
      <c r="S161" s="6" t="str">
        <f t="shared" si="17"/>
        <v>Light</v>
      </c>
      <c r="T161" s="622">
        <f t="shared" si="18"/>
        <v>67.3</v>
      </c>
      <c r="AC161" s="189">
        <v>26.666666666666668</v>
      </c>
      <c r="AD161" s="189">
        <v>11.899999999999999</v>
      </c>
      <c r="AE161" s="189">
        <v>88.6</v>
      </c>
      <c r="AF161" s="189" t="str">
        <f t="shared" si="20"/>
        <v>Warm 봄 Light</v>
      </c>
      <c r="AH161" s="138">
        <v>28.421052631578949</v>
      </c>
      <c r="AI161" s="138">
        <v>8.6</v>
      </c>
      <c r="AJ161" s="138">
        <v>87.1</v>
      </c>
      <c r="AK161" s="138" t="str">
        <f t="shared" si="19"/>
        <v>Warm 봄 Light</v>
      </c>
      <c r="AL161" s="6" t="s">
        <v>372</v>
      </c>
    </row>
    <row r="162" spans="2:38" x14ac:dyDescent="0.4">
      <c r="B162" s="438" t="s">
        <v>255</v>
      </c>
      <c r="C162" s="438">
        <v>7</v>
      </c>
      <c r="D162" s="438">
        <v>1</v>
      </c>
      <c r="E162" s="515">
        <v>26.666666666666668</v>
      </c>
      <c r="F162" s="515">
        <v>9.1999999999999993</v>
      </c>
      <c r="G162" s="515">
        <v>76.5</v>
      </c>
      <c r="H162" s="515"/>
      <c r="I162" s="515"/>
      <c r="J162" s="515"/>
      <c r="K162" s="515"/>
      <c r="L162" s="515"/>
      <c r="M162" s="515"/>
      <c r="N162" s="515"/>
      <c r="O162" s="515"/>
      <c r="P162" s="92" t="str">
        <f t="shared" si="16"/>
        <v>Warm</v>
      </c>
      <c r="Q162" s="92" t="str">
        <f t="shared" si="14"/>
        <v>봄</v>
      </c>
      <c r="R162" s="92" t="str">
        <f t="shared" si="15"/>
        <v>Light</v>
      </c>
      <c r="S162" s="6" t="str">
        <f t="shared" si="17"/>
        <v>Light</v>
      </c>
      <c r="T162" s="622">
        <f t="shared" si="18"/>
        <v>67.3</v>
      </c>
      <c r="AC162" s="313">
        <v>27.157894736842106</v>
      </c>
      <c r="AD162" s="313">
        <v>41.699999999999996</v>
      </c>
      <c r="AE162" s="313">
        <v>89.4</v>
      </c>
      <c r="AF162" s="313" t="str">
        <f t="shared" si="20"/>
        <v>Warm 봄 Bright</v>
      </c>
      <c r="AH162" s="138">
        <v>28.421052631578949</v>
      </c>
      <c r="AI162" s="138">
        <v>8.6</v>
      </c>
      <c r="AJ162" s="138">
        <v>87.1</v>
      </c>
      <c r="AK162" s="138" t="str">
        <f t="shared" si="19"/>
        <v>Warm 봄 Light</v>
      </c>
      <c r="AL162" s="6" t="s">
        <v>372</v>
      </c>
    </row>
    <row r="163" spans="2:38" x14ac:dyDescent="0.4">
      <c r="B163" s="438" t="s">
        <v>255</v>
      </c>
      <c r="C163" s="438">
        <v>3</v>
      </c>
      <c r="D163" s="438">
        <v>7</v>
      </c>
      <c r="E163" s="517">
        <v>26.037735849056602</v>
      </c>
      <c r="F163" s="517">
        <v>26.8</v>
      </c>
      <c r="G163" s="517">
        <v>77.600000000000009</v>
      </c>
      <c r="H163" s="517"/>
      <c r="I163" s="517"/>
      <c r="J163" s="517"/>
      <c r="K163" s="517"/>
      <c r="L163" s="517"/>
      <c r="M163" s="517"/>
      <c r="N163" s="517"/>
      <c r="O163" s="517"/>
      <c r="P163" s="92" t="str">
        <f t="shared" si="16"/>
        <v>Warm</v>
      </c>
      <c r="Q163" s="92" t="str">
        <f t="shared" si="14"/>
        <v>봄</v>
      </c>
      <c r="R163" s="92" t="str">
        <f t="shared" si="15"/>
        <v>Light</v>
      </c>
      <c r="S163" s="6" t="str">
        <f t="shared" si="17"/>
        <v>Light</v>
      </c>
      <c r="T163" s="622">
        <f t="shared" si="18"/>
        <v>50.800000000000011</v>
      </c>
      <c r="AC163" s="313">
        <v>27.157894736842106</v>
      </c>
      <c r="AD163" s="313">
        <v>41.699999999999996</v>
      </c>
      <c r="AE163" s="313">
        <v>89.4</v>
      </c>
      <c r="AF163" s="313" t="str">
        <f t="shared" si="20"/>
        <v>Warm 봄 Bright</v>
      </c>
      <c r="AH163" s="302">
        <v>26.037735849056602</v>
      </c>
      <c r="AI163" s="302">
        <v>23.7</v>
      </c>
      <c r="AJ163" s="302">
        <v>87.8</v>
      </c>
      <c r="AK163" s="302" t="str">
        <f t="shared" si="19"/>
        <v>Warm 봄 Light</v>
      </c>
      <c r="AL163" s="6" t="s">
        <v>372</v>
      </c>
    </row>
    <row r="164" spans="2:38" x14ac:dyDescent="0.4">
      <c r="B164" s="438" t="s">
        <v>255</v>
      </c>
      <c r="C164" s="438">
        <v>6.5</v>
      </c>
      <c r="D164" s="438">
        <v>3</v>
      </c>
      <c r="E164" s="517">
        <v>26.037735849056602</v>
      </c>
      <c r="F164" s="517">
        <v>26.8</v>
      </c>
      <c r="G164" s="517">
        <v>77.600000000000009</v>
      </c>
      <c r="H164" s="517"/>
      <c r="I164" s="517"/>
      <c r="J164" s="517"/>
      <c r="K164" s="517"/>
      <c r="L164" s="517"/>
      <c r="M164" s="517"/>
      <c r="N164" s="517"/>
      <c r="O164" s="517"/>
      <c r="P164" s="92" t="str">
        <f t="shared" si="16"/>
        <v>Warm</v>
      </c>
      <c r="Q164" s="92" t="str">
        <f t="shared" si="14"/>
        <v>봄</v>
      </c>
      <c r="R164" s="92" t="str">
        <f t="shared" si="15"/>
        <v>Light</v>
      </c>
      <c r="S164" s="6" t="str">
        <f t="shared" si="17"/>
        <v>Light</v>
      </c>
      <c r="T164" s="622">
        <f t="shared" si="18"/>
        <v>50.800000000000011</v>
      </c>
      <c r="AC164" s="334">
        <v>27.096774193548388</v>
      </c>
      <c r="AD164" s="334">
        <v>27.200000000000003</v>
      </c>
      <c r="AE164" s="334">
        <v>89.4</v>
      </c>
      <c r="AF164" s="334" t="str">
        <f t="shared" si="20"/>
        <v>Warm 봄 Light</v>
      </c>
      <c r="AH164" s="302">
        <v>26.037735849056602</v>
      </c>
      <c r="AI164" s="302">
        <v>23.7</v>
      </c>
      <c r="AJ164" s="302">
        <v>87.8</v>
      </c>
      <c r="AK164" s="302" t="str">
        <f t="shared" si="19"/>
        <v>Warm 봄 Light</v>
      </c>
      <c r="AL164" s="6" t="s">
        <v>372</v>
      </c>
    </row>
    <row r="165" spans="2:38" x14ac:dyDescent="0.4">
      <c r="B165" s="438" t="s">
        <v>255</v>
      </c>
      <c r="C165" s="438">
        <v>3.5</v>
      </c>
      <c r="D165" s="438">
        <v>7</v>
      </c>
      <c r="E165" s="520">
        <v>26</v>
      </c>
      <c r="F165" s="520">
        <v>29.9</v>
      </c>
      <c r="G165" s="520">
        <v>78.8</v>
      </c>
      <c r="H165" s="520"/>
      <c r="I165" s="520"/>
      <c r="J165" s="520"/>
      <c r="K165" s="520"/>
      <c r="L165" s="520"/>
      <c r="M165" s="520"/>
      <c r="N165" s="520"/>
      <c r="O165" s="520"/>
      <c r="P165" s="92" t="str">
        <f t="shared" si="16"/>
        <v>Cool</v>
      </c>
      <c r="Q165" s="92" t="str">
        <f t="shared" si="14"/>
        <v>여름</v>
      </c>
      <c r="R165" s="92" t="str">
        <f t="shared" si="15"/>
        <v>Mute</v>
      </c>
      <c r="S165" s="6" t="str">
        <f t="shared" si="17"/>
        <v>Deep</v>
      </c>
      <c r="T165" s="622">
        <f t="shared" si="18"/>
        <v>48.9</v>
      </c>
      <c r="AC165" s="334">
        <v>27.096774193548388</v>
      </c>
      <c r="AD165" s="334">
        <v>27.200000000000003</v>
      </c>
      <c r="AE165" s="334">
        <v>89.4</v>
      </c>
      <c r="AF165" s="334" t="str">
        <f t="shared" si="20"/>
        <v>Warm 봄 Light</v>
      </c>
      <c r="AH165" s="189">
        <v>26.666666666666668</v>
      </c>
      <c r="AI165" s="189">
        <v>11.899999999999999</v>
      </c>
      <c r="AJ165" s="189">
        <v>88.6</v>
      </c>
      <c r="AK165" s="189" t="str">
        <f t="shared" si="19"/>
        <v>Warm 봄 Light</v>
      </c>
      <c r="AL165" s="6" t="s">
        <v>372</v>
      </c>
    </row>
    <row r="166" spans="2:38" x14ac:dyDescent="0.4">
      <c r="B166" s="438" t="s">
        <v>255</v>
      </c>
      <c r="C166" s="438">
        <v>6.5</v>
      </c>
      <c r="D166" s="438">
        <v>3.5</v>
      </c>
      <c r="E166" s="520">
        <v>26</v>
      </c>
      <c r="F166" s="520">
        <v>29.9</v>
      </c>
      <c r="G166" s="520">
        <v>78.8</v>
      </c>
      <c r="H166" s="520"/>
      <c r="I166" s="520"/>
      <c r="J166" s="520"/>
      <c r="K166" s="520"/>
      <c r="L166" s="520"/>
      <c r="M166" s="520"/>
      <c r="N166" s="520"/>
      <c r="O166" s="520"/>
      <c r="P166" s="92" t="str">
        <f t="shared" si="16"/>
        <v>Cool</v>
      </c>
      <c r="Q166" s="92" t="str">
        <f t="shared" si="14"/>
        <v>여름</v>
      </c>
      <c r="R166" s="92" t="str">
        <f t="shared" si="15"/>
        <v>Mute</v>
      </c>
      <c r="S166" s="6" t="str">
        <f t="shared" si="17"/>
        <v>Deep</v>
      </c>
      <c r="T166" s="622">
        <f t="shared" si="18"/>
        <v>48.9</v>
      </c>
      <c r="AC166" s="231">
        <v>26.666666666666668</v>
      </c>
      <c r="AD166" s="231">
        <v>15.7</v>
      </c>
      <c r="AE166" s="231">
        <v>90.2</v>
      </c>
      <c r="AF166" s="231" t="str">
        <f t="shared" si="20"/>
        <v>Warm 봄 Light</v>
      </c>
      <c r="AH166" s="189">
        <v>26.666666666666668</v>
      </c>
      <c r="AI166" s="189">
        <v>11.899999999999999</v>
      </c>
      <c r="AJ166" s="189">
        <v>88.6</v>
      </c>
      <c r="AK166" s="189" t="str">
        <f t="shared" si="19"/>
        <v>Warm 봄 Light</v>
      </c>
      <c r="AL166" s="6" t="s">
        <v>372</v>
      </c>
    </row>
    <row r="167" spans="2:38" x14ac:dyDescent="0.4">
      <c r="B167" s="438" t="s">
        <v>255</v>
      </c>
      <c r="C167" s="438">
        <v>2</v>
      </c>
      <c r="D167" s="438">
        <v>7.5</v>
      </c>
      <c r="E167" s="521">
        <v>25.714285714285715</v>
      </c>
      <c r="F167" s="521">
        <v>17.2</v>
      </c>
      <c r="G167" s="521">
        <v>79.600000000000009</v>
      </c>
      <c r="H167" s="521"/>
      <c r="I167" s="521"/>
      <c r="J167" s="521"/>
      <c r="K167" s="521"/>
      <c r="L167" s="521"/>
      <c r="M167" s="521"/>
      <c r="N167" s="521"/>
      <c r="O167" s="521"/>
      <c r="P167" s="92" t="str">
        <f t="shared" si="16"/>
        <v>Cool</v>
      </c>
      <c r="Q167" s="92" t="str">
        <f t="shared" si="14"/>
        <v>여름</v>
      </c>
      <c r="R167" s="92" t="str">
        <f t="shared" si="15"/>
        <v>Mute</v>
      </c>
      <c r="S167" s="6" t="str">
        <f t="shared" si="17"/>
        <v>Deep</v>
      </c>
      <c r="T167" s="622">
        <f t="shared" si="18"/>
        <v>62.400000000000006</v>
      </c>
      <c r="AC167" s="231">
        <v>26.666666666666668</v>
      </c>
      <c r="AD167" s="231">
        <v>15.7</v>
      </c>
      <c r="AE167" s="231">
        <v>90.2</v>
      </c>
      <c r="AF167" s="231" t="str">
        <f t="shared" si="20"/>
        <v>Warm 봄 Light</v>
      </c>
      <c r="AH167" s="334">
        <v>27.096774193548388</v>
      </c>
      <c r="AI167" s="334">
        <v>27.200000000000003</v>
      </c>
      <c r="AJ167" s="334">
        <v>89.4</v>
      </c>
      <c r="AK167" s="334" t="str">
        <f t="shared" si="19"/>
        <v>Warm 봄 Light</v>
      </c>
      <c r="AL167" s="6" t="s">
        <v>372</v>
      </c>
    </row>
    <row r="168" spans="2:38" x14ac:dyDescent="0.4">
      <c r="B168" s="438" t="s">
        <v>255</v>
      </c>
      <c r="C168" s="438">
        <v>7</v>
      </c>
      <c r="D168" s="438">
        <v>2</v>
      </c>
      <c r="E168" s="521">
        <v>25.714285714285715</v>
      </c>
      <c r="F168" s="521">
        <v>17.2</v>
      </c>
      <c r="G168" s="521">
        <v>79.600000000000009</v>
      </c>
      <c r="H168" s="521"/>
      <c r="I168" s="521"/>
      <c r="J168" s="521"/>
      <c r="K168" s="521"/>
      <c r="L168" s="521"/>
      <c r="M168" s="521"/>
      <c r="N168" s="521"/>
      <c r="O168" s="521"/>
      <c r="P168" s="92" t="str">
        <f t="shared" si="16"/>
        <v>Cool</v>
      </c>
      <c r="Q168" s="92" t="str">
        <f t="shared" si="14"/>
        <v>여름</v>
      </c>
      <c r="R168" s="92" t="str">
        <f t="shared" si="15"/>
        <v>Mute</v>
      </c>
      <c r="S168" s="6" t="str">
        <f t="shared" si="17"/>
        <v>Deep</v>
      </c>
      <c r="T168" s="622">
        <f t="shared" si="18"/>
        <v>62.400000000000006</v>
      </c>
      <c r="AC168" s="288">
        <v>27.378640776699029</v>
      </c>
      <c r="AD168" s="288">
        <v>44.6</v>
      </c>
      <c r="AE168" s="288">
        <v>90.600000000000009</v>
      </c>
      <c r="AF168" s="288" t="str">
        <f t="shared" si="20"/>
        <v>Warm 봄 Bright</v>
      </c>
      <c r="AH168" s="334">
        <v>27.096774193548388</v>
      </c>
      <c r="AI168" s="334">
        <v>27.200000000000003</v>
      </c>
      <c r="AJ168" s="334">
        <v>89.4</v>
      </c>
      <c r="AK168" s="334" t="str">
        <f t="shared" si="19"/>
        <v>Warm 봄 Light</v>
      </c>
      <c r="AL168" s="6" t="s">
        <v>372</v>
      </c>
    </row>
    <row r="169" spans="2:38" x14ac:dyDescent="0.4">
      <c r="B169" s="438" t="s">
        <v>255</v>
      </c>
      <c r="C169" s="438">
        <v>2.5</v>
      </c>
      <c r="D169" s="438">
        <v>7.5</v>
      </c>
      <c r="E169" s="525">
        <v>25.90909090909091</v>
      </c>
      <c r="F169" s="525">
        <v>21.3</v>
      </c>
      <c r="G169" s="525">
        <v>81.2</v>
      </c>
      <c r="H169" s="525"/>
      <c r="I169" s="525"/>
      <c r="J169" s="525"/>
      <c r="K169" s="525"/>
      <c r="L169" s="525"/>
      <c r="M169" s="525"/>
      <c r="N169" s="525"/>
      <c r="O169" s="525"/>
      <c r="P169" s="92" t="str">
        <f t="shared" si="16"/>
        <v>Cool</v>
      </c>
      <c r="Q169" s="92" t="str">
        <f t="shared" si="14"/>
        <v>여름</v>
      </c>
      <c r="R169" s="92" t="str">
        <f t="shared" si="15"/>
        <v>Mute</v>
      </c>
      <c r="S169" s="6" t="str">
        <f t="shared" si="17"/>
        <v>Deep</v>
      </c>
      <c r="T169" s="622">
        <f t="shared" si="18"/>
        <v>59.900000000000006</v>
      </c>
      <c r="AC169" s="288">
        <v>27.378640776699029</v>
      </c>
      <c r="AD169" s="288">
        <v>44.6</v>
      </c>
      <c r="AE169" s="288">
        <v>90.600000000000009</v>
      </c>
      <c r="AF169" s="288" t="str">
        <f t="shared" si="20"/>
        <v>Warm 봄 Bright</v>
      </c>
      <c r="AH169" s="231">
        <v>26.666666666666668</v>
      </c>
      <c r="AI169" s="231">
        <v>15.7</v>
      </c>
      <c r="AJ169" s="231">
        <v>90.2</v>
      </c>
      <c r="AK169" s="231" t="str">
        <f t="shared" si="19"/>
        <v>Warm 봄 Light</v>
      </c>
      <c r="AL169" s="6" t="s">
        <v>372</v>
      </c>
    </row>
    <row r="170" spans="2:38" x14ac:dyDescent="0.4">
      <c r="B170" s="438" t="s">
        <v>255</v>
      </c>
      <c r="C170" s="438">
        <v>7</v>
      </c>
      <c r="D170" s="438">
        <v>2.5</v>
      </c>
      <c r="E170" s="525">
        <v>25.90909090909091</v>
      </c>
      <c r="F170" s="525">
        <v>21.3</v>
      </c>
      <c r="G170" s="525">
        <v>81.2</v>
      </c>
      <c r="H170" s="525"/>
      <c r="I170" s="525"/>
      <c r="J170" s="525"/>
      <c r="K170" s="525"/>
      <c r="L170" s="525"/>
      <c r="M170" s="525"/>
      <c r="N170" s="525"/>
      <c r="O170" s="525"/>
      <c r="P170" s="92" t="str">
        <f t="shared" si="16"/>
        <v>Cool</v>
      </c>
      <c r="Q170" s="92" t="str">
        <f t="shared" si="14"/>
        <v>여름</v>
      </c>
      <c r="R170" s="92" t="str">
        <f t="shared" si="15"/>
        <v>Mute</v>
      </c>
      <c r="S170" s="6" t="str">
        <f t="shared" si="17"/>
        <v>Deep</v>
      </c>
      <c r="T170" s="622">
        <f t="shared" si="18"/>
        <v>59.900000000000006</v>
      </c>
      <c r="AC170" s="360">
        <v>27.5</v>
      </c>
      <c r="AD170" s="360">
        <v>31</v>
      </c>
      <c r="AE170" s="360">
        <v>91</v>
      </c>
      <c r="AF170" s="360" t="str">
        <f t="shared" si="20"/>
        <v>Warm 봄 Light</v>
      </c>
      <c r="AH170" s="231">
        <v>26.666666666666668</v>
      </c>
      <c r="AI170" s="231">
        <v>15.7</v>
      </c>
      <c r="AJ170" s="231">
        <v>90.2</v>
      </c>
      <c r="AK170" s="231" t="str">
        <f t="shared" si="19"/>
        <v>Warm 봄 Light</v>
      </c>
      <c r="AL170" s="6" t="s">
        <v>372</v>
      </c>
    </row>
    <row r="171" spans="2:38" x14ac:dyDescent="0.4">
      <c r="B171" s="438" t="s">
        <v>255</v>
      </c>
      <c r="C171" s="438">
        <v>1</v>
      </c>
      <c r="D171" s="438">
        <v>8</v>
      </c>
      <c r="E171" s="527">
        <v>26.666666666666668</v>
      </c>
      <c r="F171" s="527">
        <v>8.6999999999999993</v>
      </c>
      <c r="G171" s="527">
        <v>81.599999999999994</v>
      </c>
      <c r="H171" s="527"/>
      <c r="I171" s="527"/>
      <c r="J171" s="527"/>
      <c r="K171" s="527"/>
      <c r="L171" s="527"/>
      <c r="M171" s="527"/>
      <c r="N171" s="527"/>
      <c r="O171" s="527"/>
      <c r="P171" s="92" t="str">
        <f t="shared" si="16"/>
        <v>Warm</v>
      </c>
      <c r="Q171" s="92" t="str">
        <f t="shared" si="14"/>
        <v>봄</v>
      </c>
      <c r="R171" s="92" t="str">
        <f t="shared" si="15"/>
        <v>Light</v>
      </c>
      <c r="S171" s="6" t="str">
        <f t="shared" si="17"/>
        <v>Light</v>
      </c>
      <c r="T171" s="622">
        <f t="shared" si="18"/>
        <v>72.899999999999991</v>
      </c>
      <c r="AC171" s="360">
        <v>27.5</v>
      </c>
      <c r="AD171" s="360">
        <v>31</v>
      </c>
      <c r="AE171" s="360">
        <v>91</v>
      </c>
      <c r="AF171" s="360" t="str">
        <f t="shared" si="20"/>
        <v>Warm 봄 Light</v>
      </c>
      <c r="AH171" s="360">
        <v>27.5</v>
      </c>
      <c r="AI171" s="360">
        <v>31</v>
      </c>
      <c r="AJ171" s="360">
        <v>91</v>
      </c>
      <c r="AK171" s="360" t="str">
        <f t="shared" si="19"/>
        <v>Warm 봄 Light</v>
      </c>
      <c r="AL171" s="6" t="s">
        <v>372</v>
      </c>
    </row>
    <row r="172" spans="2:38" x14ac:dyDescent="0.4">
      <c r="B172" s="438" t="s">
        <v>255</v>
      </c>
      <c r="C172" s="438">
        <v>8</v>
      </c>
      <c r="D172" s="438">
        <v>1</v>
      </c>
      <c r="E172" s="527">
        <v>26.666666666666668</v>
      </c>
      <c r="F172" s="527">
        <v>8.6999999999999993</v>
      </c>
      <c r="G172" s="527">
        <v>81.599999999999994</v>
      </c>
      <c r="H172" s="527"/>
      <c r="I172" s="527"/>
      <c r="J172" s="527"/>
      <c r="K172" s="527"/>
      <c r="L172" s="527"/>
      <c r="M172" s="527"/>
      <c r="N172" s="527"/>
      <c r="O172" s="527"/>
      <c r="P172" s="92" t="str">
        <f t="shared" si="16"/>
        <v>Warm</v>
      </c>
      <c r="Q172" s="92" t="str">
        <f t="shared" si="14"/>
        <v>봄</v>
      </c>
      <c r="R172" s="92" t="str">
        <f t="shared" si="15"/>
        <v>Light</v>
      </c>
      <c r="S172" s="6" t="str">
        <f t="shared" si="17"/>
        <v>Light</v>
      </c>
      <c r="T172" s="622">
        <f t="shared" si="18"/>
        <v>72.899999999999991</v>
      </c>
      <c r="AC172" s="268">
        <v>27.567567567567568</v>
      </c>
      <c r="AD172" s="268">
        <v>47.4</v>
      </c>
      <c r="AE172" s="268">
        <v>91.8</v>
      </c>
      <c r="AF172" s="268" t="str">
        <f t="shared" si="20"/>
        <v>Warm 봄 Bright</v>
      </c>
      <c r="AH172" s="360">
        <v>27.5</v>
      </c>
      <c r="AI172" s="360">
        <v>31</v>
      </c>
      <c r="AJ172" s="360">
        <v>91</v>
      </c>
      <c r="AK172" s="360" t="str">
        <f t="shared" si="19"/>
        <v>Warm 봄 Light</v>
      </c>
      <c r="AL172" s="6" t="s">
        <v>372</v>
      </c>
    </row>
    <row r="173" spans="2:38" x14ac:dyDescent="0.4">
      <c r="B173" s="438" t="s">
        <v>255</v>
      </c>
      <c r="C173" s="438">
        <v>3</v>
      </c>
      <c r="D173" s="438">
        <v>7.5</v>
      </c>
      <c r="E173" s="530">
        <v>26.037735849056602</v>
      </c>
      <c r="F173" s="530">
        <v>25.1</v>
      </c>
      <c r="G173" s="530">
        <v>82.699999999999989</v>
      </c>
      <c r="H173" s="530"/>
      <c r="I173" s="530"/>
      <c r="J173" s="530"/>
      <c r="K173" s="530"/>
      <c r="L173" s="530"/>
      <c r="M173" s="530"/>
      <c r="N173" s="530"/>
      <c r="O173" s="530"/>
      <c r="P173" s="92" t="str">
        <f t="shared" si="16"/>
        <v>Warm</v>
      </c>
      <c r="Q173" s="92" t="str">
        <f t="shared" si="14"/>
        <v>봄</v>
      </c>
      <c r="R173" s="92" t="str">
        <f t="shared" si="15"/>
        <v>Light</v>
      </c>
      <c r="S173" s="6" t="str">
        <f t="shared" si="17"/>
        <v>Light</v>
      </c>
      <c r="T173" s="622">
        <f t="shared" si="18"/>
        <v>57.599999999999987</v>
      </c>
      <c r="AC173" s="268">
        <v>27.567567567567568</v>
      </c>
      <c r="AD173" s="268">
        <v>47.4</v>
      </c>
      <c r="AE173" s="268">
        <v>91.8</v>
      </c>
      <c r="AF173" s="268" t="str">
        <f t="shared" si="20"/>
        <v>Warm 봄 Bright</v>
      </c>
      <c r="AH173" s="270">
        <v>27.391304347826086</v>
      </c>
      <c r="AI173" s="270">
        <v>19.7</v>
      </c>
      <c r="AJ173" s="270">
        <v>91.8</v>
      </c>
      <c r="AK173" s="270" t="str">
        <f t="shared" si="19"/>
        <v>Warm 봄 Light</v>
      </c>
      <c r="AL173" s="6" t="s">
        <v>372</v>
      </c>
    </row>
    <row r="174" spans="2:38" x14ac:dyDescent="0.4">
      <c r="B174" s="438" t="s">
        <v>255</v>
      </c>
      <c r="C174" s="438">
        <v>7</v>
      </c>
      <c r="D174" s="438">
        <v>3</v>
      </c>
      <c r="E174" s="530">
        <v>26.037735849056602</v>
      </c>
      <c r="F174" s="530">
        <v>25.1</v>
      </c>
      <c r="G174" s="530">
        <v>82.699999999999989</v>
      </c>
      <c r="H174" s="530"/>
      <c r="I174" s="530"/>
      <c r="J174" s="530"/>
      <c r="K174" s="530"/>
      <c r="L174" s="530"/>
      <c r="M174" s="530"/>
      <c r="N174" s="530"/>
      <c r="O174" s="530"/>
      <c r="P174" s="92" t="str">
        <f t="shared" si="16"/>
        <v>Warm</v>
      </c>
      <c r="Q174" s="92" t="str">
        <f t="shared" si="14"/>
        <v>봄</v>
      </c>
      <c r="R174" s="92" t="str">
        <f t="shared" si="15"/>
        <v>Light</v>
      </c>
      <c r="S174" s="6" t="str">
        <f t="shared" si="17"/>
        <v>Light</v>
      </c>
      <c r="T174" s="622">
        <f t="shared" si="18"/>
        <v>57.599999999999987</v>
      </c>
      <c r="AC174" s="270">
        <v>27.391304347826086</v>
      </c>
      <c r="AD174" s="270">
        <v>19.7</v>
      </c>
      <c r="AE174" s="270">
        <v>91.8</v>
      </c>
      <c r="AF174" s="270" t="str">
        <f t="shared" si="20"/>
        <v>Warm 봄 Light</v>
      </c>
      <c r="AH174" s="270">
        <v>27.391304347826086</v>
      </c>
      <c r="AI174" s="270">
        <v>19.7</v>
      </c>
      <c r="AJ174" s="270">
        <v>91.8</v>
      </c>
      <c r="AK174" s="270" t="str">
        <f t="shared" si="19"/>
        <v>Warm 봄 Light</v>
      </c>
      <c r="AL174" s="6" t="s">
        <v>372</v>
      </c>
    </row>
    <row r="175" spans="2:38" x14ac:dyDescent="0.4">
      <c r="B175" s="438" t="s">
        <v>255</v>
      </c>
      <c r="C175" s="438">
        <v>3.5</v>
      </c>
      <c r="D175" s="438">
        <v>7.5</v>
      </c>
      <c r="E175" s="533">
        <v>26.129032258064516</v>
      </c>
      <c r="F175" s="533">
        <v>28.799999999999997</v>
      </c>
      <c r="G175" s="533">
        <v>84.3</v>
      </c>
      <c r="H175" s="533"/>
      <c r="I175" s="533"/>
      <c r="J175" s="533"/>
      <c r="K175" s="533"/>
      <c r="L175" s="533"/>
      <c r="M175" s="533"/>
      <c r="N175" s="533"/>
      <c r="O175" s="533"/>
      <c r="P175" s="92" t="str">
        <f t="shared" si="16"/>
        <v>Warm</v>
      </c>
      <c r="Q175" s="92" t="str">
        <f t="shared" si="14"/>
        <v>봄</v>
      </c>
      <c r="R175" s="92" t="str">
        <f t="shared" si="15"/>
        <v>Light</v>
      </c>
      <c r="S175" s="6" t="str">
        <f t="shared" si="17"/>
        <v>Light</v>
      </c>
      <c r="T175" s="622">
        <f t="shared" si="18"/>
        <v>55.5</v>
      </c>
      <c r="AC175" s="270">
        <v>27.391304347826086</v>
      </c>
      <c r="AD175" s="270">
        <v>19.7</v>
      </c>
      <c r="AE175" s="270">
        <v>91.8</v>
      </c>
      <c r="AF175" s="270" t="str">
        <f t="shared" si="20"/>
        <v>Warm 봄 Light</v>
      </c>
      <c r="AH175" s="143">
        <v>26.666666666666668</v>
      </c>
      <c r="AI175" s="143">
        <v>7.7</v>
      </c>
      <c r="AJ175" s="143">
        <v>92.2</v>
      </c>
      <c r="AK175" s="143" t="str">
        <f t="shared" si="19"/>
        <v>Warm 봄 Light</v>
      </c>
      <c r="AL175" s="6" t="s">
        <v>372</v>
      </c>
    </row>
    <row r="176" spans="2:38" x14ac:dyDescent="0.4">
      <c r="B176" s="438" t="s">
        <v>255</v>
      </c>
      <c r="C176" s="438">
        <v>7</v>
      </c>
      <c r="D176" s="438">
        <v>3.5</v>
      </c>
      <c r="E176" s="533">
        <v>26.129032258064516</v>
      </c>
      <c r="F176" s="533">
        <v>28.799999999999997</v>
      </c>
      <c r="G176" s="533">
        <v>84.3</v>
      </c>
      <c r="H176" s="533"/>
      <c r="I176" s="533"/>
      <c r="J176" s="533"/>
      <c r="K176" s="533"/>
      <c r="L176" s="533"/>
      <c r="M176" s="533"/>
      <c r="N176" s="533"/>
      <c r="O176" s="533"/>
      <c r="P176" s="92" t="str">
        <f t="shared" si="16"/>
        <v>Warm</v>
      </c>
      <c r="Q176" s="92" t="str">
        <f t="shared" si="14"/>
        <v>봄</v>
      </c>
      <c r="R176" s="92" t="str">
        <f t="shared" si="15"/>
        <v>Light</v>
      </c>
      <c r="S176" s="6" t="str">
        <f t="shared" si="17"/>
        <v>Light</v>
      </c>
      <c r="T176" s="622">
        <f t="shared" si="18"/>
        <v>55.5</v>
      </c>
      <c r="AC176" s="364">
        <v>27.341772151898734</v>
      </c>
      <c r="AD176" s="364">
        <v>33.6</v>
      </c>
      <c r="AE176" s="364">
        <v>92.2</v>
      </c>
      <c r="AF176" s="364" t="str">
        <f t="shared" si="20"/>
        <v>Warm 봄 Bright</v>
      </c>
      <c r="AH176" s="143">
        <v>26.666666666666668</v>
      </c>
      <c r="AI176" s="143">
        <v>7.7</v>
      </c>
      <c r="AJ176" s="143">
        <v>92.2</v>
      </c>
      <c r="AK176" s="143" t="str">
        <f t="shared" si="19"/>
        <v>Warm 봄 Light</v>
      </c>
      <c r="AL176" s="6" t="s">
        <v>372</v>
      </c>
    </row>
    <row r="177" spans="2:38" x14ac:dyDescent="0.4">
      <c r="B177" s="438" t="s">
        <v>255</v>
      </c>
      <c r="C177" s="438">
        <v>2</v>
      </c>
      <c r="D177" s="438">
        <v>8</v>
      </c>
      <c r="E177" s="534">
        <v>25.714285714285715</v>
      </c>
      <c r="F177" s="534">
        <v>16.2</v>
      </c>
      <c r="G177" s="534">
        <v>84.7</v>
      </c>
      <c r="H177" s="534"/>
      <c r="I177" s="534"/>
      <c r="J177" s="534"/>
      <c r="K177" s="534"/>
      <c r="L177" s="534"/>
      <c r="M177" s="534"/>
      <c r="N177" s="534"/>
      <c r="O177" s="534"/>
      <c r="P177" s="92" t="str">
        <f t="shared" si="16"/>
        <v>Cool</v>
      </c>
      <c r="Q177" s="92" t="str">
        <f t="shared" si="14"/>
        <v>여름</v>
      </c>
      <c r="R177" s="92" t="str">
        <f t="shared" si="15"/>
        <v>Mute</v>
      </c>
      <c r="S177" s="6" t="str">
        <f t="shared" si="17"/>
        <v>Deep</v>
      </c>
      <c r="T177" s="622">
        <f t="shared" si="18"/>
        <v>68.5</v>
      </c>
      <c r="AC177" s="364">
        <v>27.341772151898734</v>
      </c>
      <c r="AD177" s="364">
        <v>33.6</v>
      </c>
      <c r="AE177" s="364">
        <v>92.2</v>
      </c>
      <c r="AF177" s="364" t="str">
        <f t="shared" si="20"/>
        <v>Warm 봄 Bright</v>
      </c>
      <c r="AH177" s="305">
        <v>27.272727272727273</v>
      </c>
      <c r="AI177" s="305">
        <v>23.1</v>
      </c>
      <c r="AJ177" s="305">
        <v>93.300000000000011</v>
      </c>
      <c r="AK177" s="305" t="str">
        <f t="shared" si="19"/>
        <v>Warm 봄 Light</v>
      </c>
      <c r="AL177" s="6" t="s">
        <v>372</v>
      </c>
    </row>
    <row r="178" spans="2:38" x14ac:dyDescent="0.4">
      <c r="B178" s="438" t="s">
        <v>255</v>
      </c>
      <c r="C178" s="438">
        <v>8</v>
      </c>
      <c r="D178" s="438">
        <v>2</v>
      </c>
      <c r="E178" s="534">
        <v>25.714285714285715</v>
      </c>
      <c r="F178" s="534">
        <v>16.2</v>
      </c>
      <c r="G178" s="534">
        <v>84.7</v>
      </c>
      <c r="H178" s="534"/>
      <c r="I178" s="534"/>
      <c r="J178" s="534"/>
      <c r="K178" s="534"/>
      <c r="L178" s="534"/>
      <c r="M178" s="534"/>
      <c r="N178" s="534"/>
      <c r="O178" s="534"/>
      <c r="P178" s="92" t="str">
        <f t="shared" si="16"/>
        <v>Cool</v>
      </c>
      <c r="Q178" s="92" t="str">
        <f t="shared" si="14"/>
        <v>여름</v>
      </c>
      <c r="R178" s="92" t="str">
        <f t="shared" si="15"/>
        <v>Mute</v>
      </c>
      <c r="S178" s="6" t="str">
        <f t="shared" si="17"/>
        <v>Deep</v>
      </c>
      <c r="T178" s="622">
        <f t="shared" si="18"/>
        <v>68.5</v>
      </c>
      <c r="AC178" s="143">
        <v>26.666666666666668</v>
      </c>
      <c r="AD178" s="143">
        <v>7.7</v>
      </c>
      <c r="AE178" s="143">
        <v>92.2</v>
      </c>
      <c r="AF178" s="143" t="str">
        <f t="shared" si="20"/>
        <v>Warm 봄 Light</v>
      </c>
      <c r="AH178" s="305">
        <v>27.272727272727273</v>
      </c>
      <c r="AI178" s="305">
        <v>23.1</v>
      </c>
      <c r="AJ178" s="305">
        <v>93.300000000000011</v>
      </c>
      <c r="AK178" s="305" t="str">
        <f t="shared" si="19"/>
        <v>Warm 봄 Light</v>
      </c>
      <c r="AL178" s="6" t="s">
        <v>372</v>
      </c>
    </row>
    <row r="179" spans="2:38" x14ac:dyDescent="0.4">
      <c r="B179" s="438" t="s">
        <v>255</v>
      </c>
      <c r="C179" s="438">
        <v>4</v>
      </c>
      <c r="D179" s="438">
        <v>7.5</v>
      </c>
      <c r="E179" s="536">
        <v>26.571428571428573</v>
      </c>
      <c r="F179" s="536">
        <v>32.1</v>
      </c>
      <c r="G179" s="536">
        <v>85.5</v>
      </c>
      <c r="H179" s="536"/>
      <c r="I179" s="536"/>
      <c r="J179" s="536"/>
      <c r="K179" s="536"/>
      <c r="L179" s="536"/>
      <c r="M179" s="536"/>
      <c r="N179" s="536"/>
      <c r="O179" s="536"/>
      <c r="P179" s="92" t="str">
        <f t="shared" si="16"/>
        <v>Warm</v>
      </c>
      <c r="Q179" s="92" t="str">
        <f t="shared" si="14"/>
        <v>봄</v>
      </c>
      <c r="R179" s="92" t="str">
        <f t="shared" si="15"/>
        <v>Light</v>
      </c>
      <c r="S179" s="6" t="str">
        <f t="shared" si="17"/>
        <v>Light</v>
      </c>
      <c r="T179" s="622">
        <f t="shared" si="18"/>
        <v>53.4</v>
      </c>
      <c r="AC179" s="143">
        <v>26.666666666666668</v>
      </c>
      <c r="AD179" s="143">
        <v>7.7</v>
      </c>
      <c r="AE179" s="143">
        <v>92.2</v>
      </c>
      <c r="AF179" s="143" t="str">
        <f t="shared" si="20"/>
        <v>Warm 봄 Light</v>
      </c>
      <c r="AH179" s="337">
        <v>27.692307692307693</v>
      </c>
      <c r="AI179" s="337">
        <v>26.900000000000002</v>
      </c>
      <c r="AJ179" s="337">
        <v>94.899999999999991</v>
      </c>
      <c r="AK179" s="337" t="str">
        <f t="shared" si="19"/>
        <v>Warm 봄 Light</v>
      </c>
      <c r="AL179" s="6" t="s">
        <v>372</v>
      </c>
    </row>
    <row r="180" spans="2:38" x14ac:dyDescent="0.4">
      <c r="B180" s="438" t="s">
        <v>255</v>
      </c>
      <c r="C180" s="438">
        <v>7.5</v>
      </c>
      <c r="D180" s="438">
        <v>4</v>
      </c>
      <c r="E180" s="536">
        <v>26.571428571428573</v>
      </c>
      <c r="F180" s="536">
        <v>32.1</v>
      </c>
      <c r="G180" s="536">
        <v>85.5</v>
      </c>
      <c r="H180" s="536"/>
      <c r="I180" s="536"/>
      <c r="J180" s="536"/>
      <c r="K180" s="536"/>
      <c r="L180" s="536"/>
      <c r="M180" s="536"/>
      <c r="N180" s="536"/>
      <c r="O180" s="536"/>
      <c r="P180" s="92" t="str">
        <f t="shared" si="16"/>
        <v>Warm</v>
      </c>
      <c r="Q180" s="92" t="str">
        <f t="shared" si="14"/>
        <v>봄</v>
      </c>
      <c r="R180" s="92" t="str">
        <f t="shared" si="15"/>
        <v>Light</v>
      </c>
      <c r="S180" s="6" t="str">
        <f t="shared" si="17"/>
        <v>Light</v>
      </c>
      <c r="T180" s="622">
        <f t="shared" si="18"/>
        <v>53.4</v>
      </c>
      <c r="AC180" s="239">
        <v>28.235294117647058</v>
      </c>
      <c r="AD180" s="239">
        <v>50.2</v>
      </c>
      <c r="AE180" s="239">
        <v>92.9</v>
      </c>
      <c r="AF180" s="239" t="str">
        <f t="shared" si="20"/>
        <v>Warm 가을 Deep</v>
      </c>
      <c r="AH180" s="337">
        <v>27.692307692307693</v>
      </c>
      <c r="AI180" s="337">
        <v>26.900000000000002</v>
      </c>
      <c r="AJ180" s="337">
        <v>94.899999999999991</v>
      </c>
      <c r="AK180" s="337" t="str">
        <f t="shared" si="19"/>
        <v>Warm 봄 Light</v>
      </c>
      <c r="AL180" s="6" t="s">
        <v>372</v>
      </c>
    </row>
    <row r="181" spans="2:38" x14ac:dyDescent="0.4">
      <c r="B181" s="438" t="s">
        <v>255</v>
      </c>
      <c r="C181" s="438">
        <v>2.5</v>
      </c>
      <c r="D181" s="438">
        <v>8</v>
      </c>
      <c r="E181" s="538">
        <v>25.90909090909091</v>
      </c>
      <c r="F181" s="538">
        <v>20</v>
      </c>
      <c r="G181" s="538">
        <v>86.3</v>
      </c>
      <c r="H181" s="538"/>
      <c r="I181" s="538"/>
      <c r="J181" s="538"/>
      <c r="K181" s="538"/>
      <c r="L181" s="538"/>
      <c r="M181" s="538"/>
      <c r="N181" s="538"/>
      <c r="O181" s="538"/>
      <c r="P181" s="92" t="str">
        <f t="shared" si="16"/>
        <v>Cool</v>
      </c>
      <c r="Q181" s="92" t="str">
        <f t="shared" si="14"/>
        <v>여름</v>
      </c>
      <c r="R181" s="92" t="str">
        <f t="shared" si="15"/>
        <v>Mute</v>
      </c>
      <c r="S181" s="6" t="str">
        <f t="shared" si="17"/>
        <v>Deep</v>
      </c>
      <c r="T181" s="622">
        <f t="shared" si="18"/>
        <v>66.3</v>
      </c>
      <c r="AC181" s="239">
        <v>28.235294117647058</v>
      </c>
      <c r="AD181" s="239">
        <v>50.2</v>
      </c>
      <c r="AE181" s="239">
        <v>92.9</v>
      </c>
      <c r="AF181" s="239" t="str">
        <f t="shared" si="20"/>
        <v>Warm 가을 Deep</v>
      </c>
      <c r="AH181" s="234">
        <v>28.421052631578949</v>
      </c>
      <c r="AI181" s="234">
        <v>15.6</v>
      </c>
      <c r="AJ181" s="234">
        <v>95.7</v>
      </c>
      <c r="AK181" s="234" t="str">
        <f t="shared" si="19"/>
        <v>Warm 봄 Light</v>
      </c>
      <c r="AL181" s="6" t="s">
        <v>372</v>
      </c>
    </row>
    <row r="182" spans="2:38" x14ac:dyDescent="0.4">
      <c r="B182" s="438" t="s">
        <v>255</v>
      </c>
      <c r="C182" s="438">
        <v>8</v>
      </c>
      <c r="D182" s="438">
        <v>2.5</v>
      </c>
      <c r="E182" s="538">
        <v>25.90909090909091</v>
      </c>
      <c r="F182" s="538">
        <v>20</v>
      </c>
      <c r="G182" s="538">
        <v>86.3</v>
      </c>
      <c r="H182" s="538"/>
      <c r="I182" s="538"/>
      <c r="J182" s="538"/>
      <c r="K182" s="538"/>
      <c r="L182" s="538"/>
      <c r="M182" s="538"/>
      <c r="N182" s="538"/>
      <c r="O182" s="538"/>
      <c r="P182" s="92" t="str">
        <f t="shared" si="16"/>
        <v>Cool</v>
      </c>
      <c r="Q182" s="92" t="str">
        <f t="shared" si="14"/>
        <v>여름</v>
      </c>
      <c r="R182" s="92" t="str">
        <f t="shared" si="15"/>
        <v>Mute</v>
      </c>
      <c r="S182" s="6" t="str">
        <f t="shared" si="17"/>
        <v>Deep</v>
      </c>
      <c r="T182" s="622">
        <f t="shared" si="18"/>
        <v>66.3</v>
      </c>
      <c r="AC182" s="305">
        <v>27.272727272727273</v>
      </c>
      <c r="AD182" s="305">
        <v>23.1</v>
      </c>
      <c r="AE182" s="305">
        <v>93.300000000000011</v>
      </c>
      <c r="AF182" s="305" t="str">
        <f t="shared" si="20"/>
        <v>Warm 봄 Light</v>
      </c>
      <c r="AH182" s="234">
        <v>28.421052631578949</v>
      </c>
      <c r="AI182" s="234">
        <v>15.6</v>
      </c>
      <c r="AJ182" s="234">
        <v>95.7</v>
      </c>
      <c r="AK182" s="234" t="str">
        <f t="shared" si="19"/>
        <v>Warm 봄 Light</v>
      </c>
      <c r="AL182" s="6" t="s">
        <v>372</v>
      </c>
    </row>
    <row r="183" spans="2:38" x14ac:dyDescent="0.4">
      <c r="B183" s="438" t="s">
        <v>255</v>
      </c>
      <c r="C183" s="438">
        <v>1</v>
      </c>
      <c r="D183" s="438">
        <v>8.5</v>
      </c>
      <c r="E183" s="540">
        <v>28.421052631578949</v>
      </c>
      <c r="F183" s="540">
        <v>8.6</v>
      </c>
      <c r="G183" s="540">
        <v>87.1</v>
      </c>
      <c r="H183" s="540"/>
      <c r="I183" s="540"/>
      <c r="J183" s="540"/>
      <c r="K183" s="540"/>
      <c r="L183" s="540"/>
      <c r="M183" s="540"/>
      <c r="N183" s="540"/>
      <c r="O183" s="540"/>
      <c r="P183" s="92" t="str">
        <f t="shared" si="16"/>
        <v>Warm</v>
      </c>
      <c r="Q183" s="92" t="str">
        <f t="shared" si="14"/>
        <v>봄</v>
      </c>
      <c r="R183" s="92" t="str">
        <f t="shared" si="15"/>
        <v>Light</v>
      </c>
      <c r="S183" s="6" t="str">
        <f t="shared" si="17"/>
        <v>Light</v>
      </c>
      <c r="T183" s="622">
        <f t="shared" si="18"/>
        <v>78.5</v>
      </c>
      <c r="AC183" s="305">
        <v>27.272727272727273</v>
      </c>
      <c r="AD183" s="305">
        <v>23.1</v>
      </c>
      <c r="AE183" s="305">
        <v>93.300000000000011</v>
      </c>
      <c r="AF183" s="305" t="str">
        <f t="shared" si="20"/>
        <v>Warm 봄 Light</v>
      </c>
      <c r="AH183" s="363">
        <v>27.2</v>
      </c>
      <c r="AI183" s="363">
        <v>30.4</v>
      </c>
      <c r="AJ183" s="363">
        <v>96.899999999999991</v>
      </c>
      <c r="AK183" s="363" t="str">
        <f t="shared" si="19"/>
        <v>Warm 봄 Light</v>
      </c>
      <c r="AL183" s="6" t="s">
        <v>372</v>
      </c>
    </row>
    <row r="184" spans="2:38" x14ac:dyDescent="0.4">
      <c r="B184" s="438" t="s">
        <v>255</v>
      </c>
      <c r="C184" s="438">
        <v>8.5</v>
      </c>
      <c r="D184" s="438">
        <v>1</v>
      </c>
      <c r="E184" s="540">
        <v>28.421052631578949</v>
      </c>
      <c r="F184" s="540">
        <v>8.6</v>
      </c>
      <c r="G184" s="540">
        <v>87.1</v>
      </c>
      <c r="H184" s="540"/>
      <c r="I184" s="540"/>
      <c r="J184" s="540"/>
      <c r="K184" s="540"/>
      <c r="L184" s="540"/>
      <c r="M184" s="540"/>
      <c r="N184" s="540"/>
      <c r="O184" s="540"/>
      <c r="P184" s="92" t="str">
        <f t="shared" si="16"/>
        <v>Warm</v>
      </c>
      <c r="Q184" s="92" t="str">
        <f t="shared" si="14"/>
        <v>봄</v>
      </c>
      <c r="R184" s="92" t="str">
        <f t="shared" si="15"/>
        <v>Light</v>
      </c>
      <c r="S184" s="6" t="str">
        <f t="shared" si="17"/>
        <v>Light</v>
      </c>
      <c r="T184" s="622">
        <f t="shared" si="18"/>
        <v>78.5</v>
      </c>
      <c r="AC184" s="346">
        <v>27.272727272727273</v>
      </c>
      <c r="AD184" s="346">
        <v>36.799999999999997</v>
      </c>
      <c r="AE184" s="346">
        <v>93.7</v>
      </c>
      <c r="AF184" s="346" t="str">
        <f t="shared" si="20"/>
        <v>Warm 봄 Bright</v>
      </c>
      <c r="AH184" s="363">
        <v>27.2</v>
      </c>
      <c r="AI184" s="363">
        <v>30.4</v>
      </c>
      <c r="AJ184" s="363">
        <v>96.899999999999991</v>
      </c>
      <c r="AK184" s="363" t="str">
        <f t="shared" si="19"/>
        <v>Warm 봄 Light</v>
      </c>
      <c r="AL184" s="6" t="s">
        <v>372</v>
      </c>
    </row>
    <row r="185" spans="2:38" x14ac:dyDescent="0.4">
      <c r="B185" s="438" t="s">
        <v>255</v>
      </c>
      <c r="C185" s="438">
        <v>3</v>
      </c>
      <c r="D185" s="438">
        <v>8</v>
      </c>
      <c r="E185" s="542">
        <v>26.037735849056602</v>
      </c>
      <c r="F185" s="542">
        <v>23.7</v>
      </c>
      <c r="G185" s="542">
        <v>87.8</v>
      </c>
      <c r="H185" s="542"/>
      <c r="I185" s="542"/>
      <c r="J185" s="542"/>
      <c r="K185" s="542"/>
      <c r="L185" s="542"/>
      <c r="M185" s="542"/>
      <c r="N185" s="542"/>
      <c r="O185" s="542"/>
      <c r="P185" s="92" t="str">
        <f t="shared" si="16"/>
        <v>Warm</v>
      </c>
      <c r="Q185" s="92" t="str">
        <f t="shared" si="14"/>
        <v>봄</v>
      </c>
      <c r="R185" s="92" t="str">
        <f t="shared" si="15"/>
        <v>Light</v>
      </c>
      <c r="S185" s="6" t="str">
        <f t="shared" si="17"/>
        <v>Light</v>
      </c>
      <c r="T185" s="622">
        <f t="shared" si="18"/>
        <v>64.099999999999994</v>
      </c>
      <c r="AC185" s="346">
        <v>27.272727272727273</v>
      </c>
      <c r="AD185" s="346">
        <v>36.799999999999997</v>
      </c>
      <c r="AE185" s="346">
        <v>93.7</v>
      </c>
      <c r="AF185" s="346" t="str">
        <f t="shared" si="20"/>
        <v>Warm 봄 Bright</v>
      </c>
      <c r="AH185" s="272">
        <v>26.808510638297872</v>
      </c>
      <c r="AI185" s="272">
        <v>19</v>
      </c>
      <c r="AJ185" s="272">
        <v>97.3</v>
      </c>
      <c r="AK185" s="272" t="str">
        <f t="shared" si="19"/>
        <v>Warm 봄 Light</v>
      </c>
      <c r="AL185" s="6" t="s">
        <v>372</v>
      </c>
    </row>
    <row r="186" spans="2:38" x14ac:dyDescent="0.4">
      <c r="B186" s="438" t="s">
        <v>255</v>
      </c>
      <c r="C186" s="438">
        <v>8</v>
      </c>
      <c r="D186" s="438">
        <v>3</v>
      </c>
      <c r="E186" s="542">
        <v>26.037735849056602</v>
      </c>
      <c r="F186" s="542">
        <v>23.7</v>
      </c>
      <c r="G186" s="542">
        <v>87.8</v>
      </c>
      <c r="H186" s="542"/>
      <c r="I186" s="542"/>
      <c r="J186" s="542"/>
      <c r="K186" s="542"/>
      <c r="L186" s="542"/>
      <c r="M186" s="542"/>
      <c r="N186" s="542"/>
      <c r="O186" s="542"/>
      <c r="P186" s="92" t="str">
        <f t="shared" si="16"/>
        <v>Warm</v>
      </c>
      <c r="Q186" s="92" t="str">
        <f t="shared" si="14"/>
        <v>봄</v>
      </c>
      <c r="R186" s="92" t="str">
        <f t="shared" si="15"/>
        <v>Light</v>
      </c>
      <c r="S186" s="6" t="str">
        <f t="shared" si="17"/>
        <v>Light</v>
      </c>
      <c r="T186" s="622">
        <f t="shared" si="18"/>
        <v>64.099999999999994</v>
      </c>
      <c r="AC186" s="207">
        <v>28.59375</v>
      </c>
      <c r="AD186" s="207">
        <v>53.300000000000004</v>
      </c>
      <c r="AE186" s="207">
        <v>94.1</v>
      </c>
      <c r="AF186" s="207" t="str">
        <f t="shared" si="20"/>
        <v>Warm 가을 Deep</v>
      </c>
      <c r="AH186" s="272">
        <v>26.808510638297872</v>
      </c>
      <c r="AI186" s="272">
        <v>19</v>
      </c>
      <c r="AJ186" s="272">
        <v>97.3</v>
      </c>
      <c r="AK186" s="272" t="str">
        <f t="shared" si="19"/>
        <v>Warm 봄 Light</v>
      </c>
      <c r="AL186" s="6" t="s">
        <v>372</v>
      </c>
    </row>
    <row r="187" spans="2:38" x14ac:dyDescent="0.4">
      <c r="B187" s="438" t="s">
        <v>255</v>
      </c>
      <c r="C187" s="438">
        <v>1.5</v>
      </c>
      <c r="D187" s="438">
        <v>8.5</v>
      </c>
      <c r="E187" s="544">
        <v>26.666666666666668</v>
      </c>
      <c r="F187" s="544">
        <v>11.899999999999999</v>
      </c>
      <c r="G187" s="544">
        <v>88.6</v>
      </c>
      <c r="H187" s="544"/>
      <c r="I187" s="544"/>
      <c r="J187" s="544"/>
      <c r="K187" s="544"/>
      <c r="L187" s="544"/>
      <c r="M187" s="544"/>
      <c r="N187" s="544"/>
      <c r="O187" s="544"/>
      <c r="P187" s="92" t="str">
        <f t="shared" si="16"/>
        <v>Warm</v>
      </c>
      <c r="Q187" s="92" t="str">
        <f t="shared" si="14"/>
        <v>봄</v>
      </c>
      <c r="R187" s="92" t="str">
        <f t="shared" si="15"/>
        <v>Light</v>
      </c>
      <c r="S187" s="6" t="str">
        <f t="shared" si="17"/>
        <v>Light</v>
      </c>
      <c r="T187" s="622">
        <f t="shared" si="18"/>
        <v>76.699999999999989</v>
      </c>
      <c r="AC187" s="193">
        <v>25.714285714285715</v>
      </c>
      <c r="AD187" s="193">
        <v>11.700000000000001</v>
      </c>
      <c r="AE187" s="193">
        <v>94.1</v>
      </c>
      <c r="AF187" s="193" t="str">
        <f t="shared" si="20"/>
        <v>Cool 여름 Light</v>
      </c>
      <c r="AH187" s="147">
        <v>27</v>
      </c>
      <c r="AI187" s="147">
        <v>8</v>
      </c>
      <c r="AJ187" s="147">
        <v>98</v>
      </c>
      <c r="AK187" s="147" t="str">
        <f t="shared" si="19"/>
        <v>Warm 봄 Light</v>
      </c>
      <c r="AL187" s="6" t="s">
        <v>372</v>
      </c>
    </row>
    <row r="188" spans="2:38" x14ac:dyDescent="0.4">
      <c r="B188" s="438" t="s">
        <v>255</v>
      </c>
      <c r="C188" s="438">
        <v>8.5</v>
      </c>
      <c r="D188" s="438">
        <v>1.5</v>
      </c>
      <c r="E188" s="544">
        <v>26.666666666666668</v>
      </c>
      <c r="F188" s="544">
        <v>11.899999999999999</v>
      </c>
      <c r="G188" s="544">
        <v>88.6</v>
      </c>
      <c r="H188" s="544"/>
      <c r="I188" s="544"/>
      <c r="J188" s="544"/>
      <c r="K188" s="544"/>
      <c r="L188" s="544"/>
      <c r="M188" s="544"/>
      <c r="N188" s="544"/>
      <c r="O188" s="544"/>
      <c r="P188" s="92" t="str">
        <f t="shared" si="16"/>
        <v>Warm</v>
      </c>
      <c r="Q188" s="92" t="str">
        <f t="shared" si="14"/>
        <v>봄</v>
      </c>
      <c r="R188" s="92" t="str">
        <f t="shared" si="15"/>
        <v>Light</v>
      </c>
      <c r="S188" s="6" t="str">
        <f t="shared" si="17"/>
        <v>Light</v>
      </c>
      <c r="T188" s="622">
        <f t="shared" si="18"/>
        <v>76.699999999999989</v>
      </c>
      <c r="AC188" s="193">
        <v>25.714285714285715</v>
      </c>
      <c r="AD188" s="193">
        <v>11.700000000000001</v>
      </c>
      <c r="AE188" s="193">
        <v>94.1</v>
      </c>
      <c r="AF188" s="193" t="str">
        <f t="shared" si="20"/>
        <v>Cool 여름 Light</v>
      </c>
      <c r="AH188" s="147">
        <v>27</v>
      </c>
      <c r="AI188" s="147">
        <v>8</v>
      </c>
      <c r="AJ188" s="147">
        <v>98</v>
      </c>
      <c r="AK188" s="147" t="str">
        <f t="shared" si="19"/>
        <v>Warm 봄 Light</v>
      </c>
      <c r="AL188" s="6" t="s">
        <v>372</v>
      </c>
    </row>
    <row r="189" spans="2:38" x14ac:dyDescent="0.4">
      <c r="B189" s="438" t="s">
        <v>255</v>
      </c>
      <c r="C189" s="438">
        <v>3.5</v>
      </c>
      <c r="D189" s="438">
        <v>8</v>
      </c>
      <c r="E189" s="546">
        <v>27.096774193548388</v>
      </c>
      <c r="F189" s="546">
        <v>27.200000000000003</v>
      </c>
      <c r="G189" s="546">
        <v>89.4</v>
      </c>
      <c r="H189" s="546"/>
      <c r="I189" s="546"/>
      <c r="J189" s="546"/>
      <c r="K189" s="546"/>
      <c r="L189" s="546"/>
      <c r="M189" s="546"/>
      <c r="N189" s="546"/>
      <c r="O189" s="546"/>
      <c r="P189" s="92" t="str">
        <f t="shared" si="16"/>
        <v>Warm</v>
      </c>
      <c r="Q189" s="92" t="str">
        <f t="shared" si="14"/>
        <v>봄</v>
      </c>
      <c r="R189" s="92" t="str">
        <f t="shared" si="15"/>
        <v>Light</v>
      </c>
      <c r="S189" s="6" t="str">
        <f t="shared" si="17"/>
        <v>Light</v>
      </c>
      <c r="T189" s="622">
        <f t="shared" si="18"/>
        <v>62.2</v>
      </c>
      <c r="AC189" s="323">
        <v>27.5</v>
      </c>
      <c r="AD189" s="323">
        <v>39.700000000000003</v>
      </c>
      <c r="AE189" s="323">
        <v>94.899999999999991</v>
      </c>
      <c r="AF189" s="323" t="str">
        <f t="shared" si="20"/>
        <v>Warm 봄 Bright</v>
      </c>
      <c r="AH189" s="308">
        <v>26.896551724137932</v>
      </c>
      <c r="AI189" s="308">
        <v>22.900000000000002</v>
      </c>
      <c r="AJ189" s="308">
        <v>99.2</v>
      </c>
      <c r="AK189" s="308" t="str">
        <f t="shared" si="19"/>
        <v>Warm 봄 Light</v>
      </c>
      <c r="AL189" s="6" t="s">
        <v>372</v>
      </c>
    </row>
    <row r="190" spans="2:38" x14ac:dyDescent="0.4">
      <c r="B190" s="438" t="s">
        <v>255</v>
      </c>
      <c r="C190" s="438">
        <v>8</v>
      </c>
      <c r="D190" s="438">
        <v>3.5</v>
      </c>
      <c r="E190" s="546">
        <v>27.096774193548388</v>
      </c>
      <c r="F190" s="546">
        <v>27.200000000000003</v>
      </c>
      <c r="G190" s="546">
        <v>89.4</v>
      </c>
      <c r="H190" s="546"/>
      <c r="I190" s="546"/>
      <c r="J190" s="546"/>
      <c r="K190" s="546"/>
      <c r="L190" s="546"/>
      <c r="M190" s="546"/>
      <c r="N190" s="546"/>
      <c r="O190" s="546"/>
      <c r="P190" s="92" t="str">
        <f t="shared" si="16"/>
        <v>Warm</v>
      </c>
      <c r="Q190" s="92" t="str">
        <f t="shared" si="14"/>
        <v>봄</v>
      </c>
      <c r="R190" s="92" t="str">
        <f t="shared" si="15"/>
        <v>Light</v>
      </c>
      <c r="S190" s="6" t="str">
        <f t="shared" si="17"/>
        <v>Light</v>
      </c>
      <c r="T190" s="622">
        <f t="shared" si="18"/>
        <v>62.2</v>
      </c>
      <c r="AC190" s="323">
        <v>27.5</v>
      </c>
      <c r="AD190" s="323">
        <v>39.700000000000003</v>
      </c>
      <c r="AE190" s="323">
        <v>94.899999999999991</v>
      </c>
      <c r="AF190" s="323" t="str">
        <f t="shared" si="20"/>
        <v>Warm 봄 Bright</v>
      </c>
      <c r="AH190" s="308">
        <v>26.896551724137932</v>
      </c>
      <c r="AI190" s="308">
        <v>22.900000000000002</v>
      </c>
      <c r="AJ190" s="308">
        <v>99.2</v>
      </c>
      <c r="AK190" s="308" t="str">
        <f t="shared" si="19"/>
        <v>Warm 봄 Light</v>
      </c>
      <c r="AL190" s="6" t="s">
        <v>372</v>
      </c>
    </row>
    <row r="191" spans="2:38" x14ac:dyDescent="0.4">
      <c r="B191" s="438" t="s">
        <v>255</v>
      </c>
      <c r="C191" s="438">
        <v>2</v>
      </c>
      <c r="D191" s="438">
        <v>8.5</v>
      </c>
      <c r="E191" s="547">
        <v>26.666666666666668</v>
      </c>
      <c r="F191" s="547">
        <v>15.7</v>
      </c>
      <c r="G191" s="547">
        <v>90.2</v>
      </c>
      <c r="H191" s="547"/>
      <c r="I191" s="547"/>
      <c r="J191" s="547"/>
      <c r="K191" s="547"/>
      <c r="L191" s="547"/>
      <c r="M191" s="547"/>
      <c r="N191" s="547"/>
      <c r="O191" s="547"/>
      <c r="P191" s="92" t="str">
        <f t="shared" si="16"/>
        <v>Warm</v>
      </c>
      <c r="Q191" s="92" t="str">
        <f t="shared" si="14"/>
        <v>봄</v>
      </c>
      <c r="R191" s="92" t="str">
        <f t="shared" si="15"/>
        <v>Light</v>
      </c>
      <c r="S191" s="6" t="str">
        <f t="shared" si="17"/>
        <v>Light</v>
      </c>
      <c r="T191" s="622">
        <f t="shared" si="18"/>
        <v>74.5</v>
      </c>
      <c r="AC191" s="337">
        <v>27.692307692307693</v>
      </c>
      <c r="AD191" s="337">
        <v>26.900000000000002</v>
      </c>
      <c r="AE191" s="337">
        <v>94.899999999999991</v>
      </c>
      <c r="AF191" s="337" t="str">
        <f t="shared" si="20"/>
        <v>Warm 봄 Light</v>
      </c>
      <c r="AH191" s="197">
        <v>26.896551724137932</v>
      </c>
      <c r="AI191" s="197">
        <v>11.4</v>
      </c>
      <c r="AJ191" s="197">
        <v>99.6</v>
      </c>
      <c r="AK191" s="197" t="str">
        <f t="shared" si="19"/>
        <v>Warm 봄 Light</v>
      </c>
      <c r="AL191" s="6" t="s">
        <v>372</v>
      </c>
    </row>
    <row r="192" spans="2:38" x14ac:dyDescent="0.4">
      <c r="B192" s="438" t="s">
        <v>255</v>
      </c>
      <c r="C192" s="438">
        <v>8.5</v>
      </c>
      <c r="D192" s="438">
        <v>2</v>
      </c>
      <c r="E192" s="547">
        <v>26.666666666666668</v>
      </c>
      <c r="F192" s="547">
        <v>15.7</v>
      </c>
      <c r="G192" s="547">
        <v>90.2</v>
      </c>
      <c r="H192" s="547"/>
      <c r="I192" s="547"/>
      <c r="J192" s="547"/>
      <c r="K192" s="547"/>
      <c r="L192" s="547"/>
      <c r="M192" s="547"/>
      <c r="N192" s="547"/>
      <c r="O192" s="547"/>
      <c r="P192" s="92" t="str">
        <f t="shared" si="16"/>
        <v>Warm</v>
      </c>
      <c r="Q192" s="92" t="str">
        <f t="shared" si="14"/>
        <v>봄</v>
      </c>
      <c r="R192" s="92" t="str">
        <f t="shared" si="15"/>
        <v>Light</v>
      </c>
      <c r="S192" s="6" t="str">
        <f t="shared" si="17"/>
        <v>Light</v>
      </c>
      <c r="T192" s="622">
        <f t="shared" si="18"/>
        <v>74.5</v>
      </c>
      <c r="AC192" s="337">
        <v>27.692307692307693</v>
      </c>
      <c r="AD192" s="337">
        <v>26.900000000000002</v>
      </c>
      <c r="AE192" s="337">
        <v>94.899999999999991</v>
      </c>
      <c r="AF192" s="337" t="str">
        <f t="shared" si="20"/>
        <v>Warm 봄 Light</v>
      </c>
      <c r="AH192" s="197">
        <v>26.896551724137932</v>
      </c>
      <c r="AI192" s="197">
        <v>11.4</v>
      </c>
      <c r="AJ192" s="197">
        <v>99.6</v>
      </c>
      <c r="AK192" s="197" t="str">
        <f t="shared" si="19"/>
        <v>Warm 봄 Light</v>
      </c>
      <c r="AL192" s="6" t="s">
        <v>372</v>
      </c>
    </row>
    <row r="193" spans="2:38" x14ac:dyDescent="0.4">
      <c r="B193" s="438" t="s">
        <v>255</v>
      </c>
      <c r="C193" s="438">
        <v>4</v>
      </c>
      <c r="D193" s="438">
        <v>8</v>
      </c>
      <c r="E193" s="549">
        <v>27.5</v>
      </c>
      <c r="F193" s="549">
        <v>31</v>
      </c>
      <c r="G193" s="549">
        <v>91</v>
      </c>
      <c r="H193" s="549"/>
      <c r="I193" s="549"/>
      <c r="J193" s="549"/>
      <c r="K193" s="549"/>
      <c r="L193" s="549"/>
      <c r="M193" s="549"/>
      <c r="N193" s="549"/>
      <c r="O193" s="549"/>
      <c r="P193" s="92" t="str">
        <f t="shared" si="16"/>
        <v>Warm</v>
      </c>
      <c r="Q193" s="92" t="str">
        <f t="shared" si="14"/>
        <v>봄</v>
      </c>
      <c r="R193" s="92" t="str">
        <f t="shared" si="15"/>
        <v>Light</v>
      </c>
      <c r="S193" s="6" t="str">
        <f t="shared" si="17"/>
        <v>Light</v>
      </c>
      <c r="T193" s="622">
        <f t="shared" si="18"/>
        <v>60</v>
      </c>
      <c r="AC193" s="175">
        <v>28.676470588235293</v>
      </c>
      <c r="AD193" s="175">
        <v>56.000000000000007</v>
      </c>
      <c r="AE193" s="175">
        <v>95.3</v>
      </c>
      <c r="AF193" s="175" t="str">
        <f t="shared" si="20"/>
        <v>Warm 가을 Deep</v>
      </c>
      <c r="AH193" s="217">
        <v>25.714285714285715</v>
      </c>
      <c r="AI193" s="217">
        <v>19.8</v>
      </c>
      <c r="AJ193" s="217">
        <v>69.399999999999991</v>
      </c>
      <c r="AK193" s="217" t="str">
        <f t="shared" si="19"/>
        <v>Warm 봄 Mute</v>
      </c>
      <c r="AL193" s="6" t="s">
        <v>375</v>
      </c>
    </row>
    <row r="194" spans="2:38" x14ac:dyDescent="0.4">
      <c r="B194" s="438" t="s">
        <v>255</v>
      </c>
      <c r="C194" s="438">
        <v>8</v>
      </c>
      <c r="D194" s="438">
        <v>4</v>
      </c>
      <c r="E194" s="549">
        <v>27.5</v>
      </c>
      <c r="F194" s="549">
        <v>31</v>
      </c>
      <c r="G194" s="549">
        <v>91</v>
      </c>
      <c r="H194" s="549"/>
      <c r="I194" s="549"/>
      <c r="J194" s="549"/>
      <c r="K194" s="549"/>
      <c r="L194" s="549"/>
      <c r="M194" s="549"/>
      <c r="N194" s="549"/>
      <c r="O194" s="549"/>
      <c r="P194" s="92" t="str">
        <f t="shared" si="16"/>
        <v>Warm</v>
      </c>
      <c r="Q194" s="92" t="str">
        <f t="shared" si="14"/>
        <v>봄</v>
      </c>
      <c r="R194" s="92" t="str">
        <f t="shared" si="15"/>
        <v>Light</v>
      </c>
      <c r="S194" s="6" t="str">
        <f t="shared" si="17"/>
        <v>Light</v>
      </c>
      <c r="T194" s="622">
        <f t="shared" si="18"/>
        <v>60</v>
      </c>
      <c r="AC194" s="234">
        <v>28.421052631578949</v>
      </c>
      <c r="AD194" s="234">
        <v>15.6</v>
      </c>
      <c r="AE194" s="234">
        <v>95.7</v>
      </c>
      <c r="AF194" s="234" t="str">
        <f t="shared" si="20"/>
        <v>Warm 봄 Light</v>
      </c>
      <c r="AH194" s="217">
        <v>25.714285714285715</v>
      </c>
      <c r="AI194" s="217">
        <v>19.8</v>
      </c>
      <c r="AJ194" s="217">
        <v>69.399999999999991</v>
      </c>
      <c r="AK194" s="217" t="str">
        <f t="shared" si="19"/>
        <v>Warm 봄 Mute</v>
      </c>
      <c r="AL194" s="6" t="s">
        <v>375</v>
      </c>
    </row>
    <row r="195" spans="2:38" x14ac:dyDescent="0.4">
      <c r="B195" s="438" t="s">
        <v>255</v>
      </c>
      <c r="C195" s="438">
        <v>2.5</v>
      </c>
      <c r="D195" s="438">
        <v>8.5</v>
      </c>
      <c r="E195" s="551">
        <v>27.391304347826086</v>
      </c>
      <c r="F195" s="551">
        <v>19.7</v>
      </c>
      <c r="G195" s="551">
        <v>91.8</v>
      </c>
      <c r="H195" s="551"/>
      <c r="I195" s="551"/>
      <c r="J195" s="551"/>
      <c r="K195" s="551"/>
      <c r="L195" s="551"/>
      <c r="M195" s="551"/>
      <c r="N195" s="551"/>
      <c r="O195" s="551"/>
      <c r="P195" s="92" t="str">
        <f t="shared" si="16"/>
        <v>Warm</v>
      </c>
      <c r="Q195" s="92" t="str">
        <f t="shared" ref="Q195:Q216" si="21">IF(P195="Cool",IF((G195-F195)&gt;47.15,"여름","겨울"),IF((G195-F195)&gt;43.15,"봄","가을"))</f>
        <v>봄</v>
      </c>
      <c r="R195" s="92" t="str">
        <f t="shared" ref="R195:R216" si="22">IF(IF(P195="Cool",IF((G195-F195)&gt;47.15,"여름","겨울"),IF((G195-F195)&gt;43.15,"봄","가을"))="봄",IF(F195&gt;32.28,"Bright","Light"),IF(IF(P195="Cool",IF((G195-F195)&gt;47.15,"여름","겨울"),IF((G195-F195)&gt;43.15,"봄","가을"))="가을",IF(F195&gt;32.28,"Deep","Mute"),IF(IF(P195="Cool",IF((G195-F195)&gt;47.15,"여름","겨울"),IF((G195-F195)&gt;43.15,"봄","가을"))="여름",IF((G195-F195)&gt;73.58,"Light","Mute"),IF((G195-F195)&gt;23.58,"Bright","Deep"))))</f>
        <v>Light</v>
      </c>
      <c r="S195" s="6" t="str">
        <f t="shared" si="17"/>
        <v>Light</v>
      </c>
      <c r="T195" s="622">
        <f t="shared" si="18"/>
        <v>72.099999999999994</v>
      </c>
      <c r="AC195" s="234">
        <v>28.421052631578949</v>
      </c>
      <c r="AD195" s="234">
        <v>15.6</v>
      </c>
      <c r="AE195" s="234">
        <v>95.7</v>
      </c>
      <c r="AF195" s="234" t="str">
        <f t="shared" si="20"/>
        <v>Warm 봄 Light</v>
      </c>
      <c r="AH195" s="258">
        <v>25.90909090909091</v>
      </c>
      <c r="AI195" s="258">
        <v>24.3</v>
      </c>
      <c r="AJ195" s="258">
        <v>71</v>
      </c>
      <c r="AK195" s="258" t="str">
        <f t="shared" si="19"/>
        <v>Warm 봄 Mute</v>
      </c>
      <c r="AL195" s="6" t="s">
        <v>375</v>
      </c>
    </row>
    <row r="196" spans="2:38" x14ac:dyDescent="0.4">
      <c r="B196" s="438" t="s">
        <v>255</v>
      </c>
      <c r="C196" s="438">
        <v>8.5</v>
      </c>
      <c r="D196" s="438">
        <v>2.5</v>
      </c>
      <c r="E196" s="551">
        <v>27.391304347826086</v>
      </c>
      <c r="F196" s="551">
        <v>19.7</v>
      </c>
      <c r="G196" s="551">
        <v>91.8</v>
      </c>
      <c r="H196" s="551"/>
      <c r="I196" s="551"/>
      <c r="J196" s="551"/>
      <c r="K196" s="551"/>
      <c r="L196" s="551"/>
      <c r="M196" s="551"/>
      <c r="N196" s="551"/>
      <c r="O196" s="551"/>
      <c r="P196" s="92" t="str">
        <f t="shared" ref="P196:P216" si="23">IF(AND((E196&gt;26),(E196&lt;=(206))),"Warm","Cool")</f>
        <v>Warm</v>
      </c>
      <c r="Q196" s="92" t="str">
        <f t="shared" si="21"/>
        <v>봄</v>
      </c>
      <c r="R196" s="92" t="str">
        <f t="shared" si="22"/>
        <v>Light</v>
      </c>
      <c r="S196" s="6" t="str">
        <f t="shared" ref="S196:S216" si="24">IF(AND(P196="Warm",Q196="봄",F196&gt;32.47),"Bright",IF(AND(P196="Warm",Q196="봄",F196&lt;=32.47),"Light",IF(AND(P196="Warm",Q196="가을",F196&gt;32.47)," Deep",IF(AND(P196="Warm",Q196="가을",F196&gt;32.47),"Mute",IF(AND(P196="Warm",Q196="여름",(G196-F196)&gt;73.58),"Light",IF(AND(P196="Warm",Q196="여름",(G196-F196)&lt;=73.58),"Mute",IF(AND(P196="Warm",Q196="겨울",(G196-F196)&gt;23.58),"Bright","Deep")))))))</f>
        <v>Light</v>
      </c>
      <c r="T196" s="622">
        <f t="shared" ref="T196:T216" si="25">G196-F196</f>
        <v>72.099999999999994</v>
      </c>
      <c r="AC196" s="170">
        <v>28.95104895104895</v>
      </c>
      <c r="AD196" s="170">
        <v>58.4</v>
      </c>
      <c r="AE196" s="170">
        <v>96.1</v>
      </c>
      <c r="AF196" s="170" t="str">
        <f t="shared" si="20"/>
        <v>Warm 가을 Deep</v>
      </c>
      <c r="AH196" s="258">
        <v>25.90909090909091</v>
      </c>
      <c r="AI196" s="258">
        <v>24.3</v>
      </c>
      <c r="AJ196" s="258">
        <v>71</v>
      </c>
      <c r="AK196" s="258" t="str">
        <f t="shared" si="19"/>
        <v>Warm 봄 Mute</v>
      </c>
      <c r="AL196" s="6" t="s">
        <v>375</v>
      </c>
    </row>
    <row r="197" spans="2:38" x14ac:dyDescent="0.4">
      <c r="B197" s="438" t="s">
        <v>255</v>
      </c>
      <c r="C197" s="438">
        <v>1</v>
      </c>
      <c r="D197" s="438">
        <v>9</v>
      </c>
      <c r="E197" s="553">
        <v>26.666666666666668</v>
      </c>
      <c r="F197" s="553">
        <v>7.7</v>
      </c>
      <c r="G197" s="553">
        <v>92.2</v>
      </c>
      <c r="H197" s="553"/>
      <c r="I197" s="553"/>
      <c r="J197" s="553"/>
      <c r="K197" s="553"/>
      <c r="L197" s="553"/>
      <c r="M197" s="553"/>
      <c r="N197" s="553"/>
      <c r="O197" s="553"/>
      <c r="P197" s="92" t="str">
        <f t="shared" si="23"/>
        <v>Warm</v>
      </c>
      <c r="Q197" s="92" t="str">
        <f t="shared" si="21"/>
        <v>봄</v>
      </c>
      <c r="R197" s="92" t="str">
        <f t="shared" si="22"/>
        <v>Light</v>
      </c>
      <c r="S197" s="6" t="str">
        <f t="shared" si="24"/>
        <v>Light</v>
      </c>
      <c r="T197" s="622">
        <f t="shared" si="25"/>
        <v>84.5</v>
      </c>
      <c r="AC197" s="306">
        <v>27.692307692307693</v>
      </c>
      <c r="AD197" s="306">
        <v>42.4</v>
      </c>
      <c r="AE197" s="306">
        <v>96.1</v>
      </c>
      <c r="AF197" s="306" t="str">
        <f t="shared" si="20"/>
        <v>Warm 봄 Bright</v>
      </c>
      <c r="AH197" s="294">
        <v>25.882352941176471</v>
      </c>
      <c r="AI197" s="294">
        <v>27.700000000000003</v>
      </c>
      <c r="AJ197" s="294">
        <v>72.2</v>
      </c>
      <c r="AK197" s="294" t="str">
        <f t="shared" ref="AK197:AK218" si="26">IF(AND((AH197&gt;AK$4),(AH197&lt;=(AK$4+180))),"Warm","Cool")&amp;" "&amp;IF(IF(AND((AH197&gt;AK$4),(AH197&lt;=(AK$4+180))),"Warm","Cool")="Cool",IF((AJ197-AI197)&gt;47.15,"여름","겨울"),IF((AJ197-AI197)&gt;43.15,"봄","가을"))&amp;" "&amp;IF(IF(AND((AH197&gt;AK$4),(AH197&lt;=(AK$4+180))),"Warm","Cool")="Cool",IF(IF(IF(AND((AH197&gt;AK$4),(AH197&lt;=(AK$4+180))),"Warm","Cool")="Cool",IF((AJ197-AI197)&gt;47.15,"여름","겨울"),IF((AJ197-AI197)&gt;43.15,"봄","가을"))="여름",IF((AJ197-AI197)&gt;60.8,"Light","Mute"),IF((AJ197-AI197)&gt;23.58,"Bright","Deep")),IF(IF(IF(AND((AH197&gt;26),(AH197&lt;=(206))),"Warm","Cool")="Cool",IF((AJ197-AI197)&gt;47.15,"여름","겨울"),IF((AJ197-AI197)&gt;43.15,"봄","가을"))="봄",IF(AI197&gt;32.47,"Bright","Light"),IF(AI197&gt;32.47,"Deep","Mute")))</f>
        <v>Warm 봄 Mute</v>
      </c>
      <c r="AL197" s="6" t="s">
        <v>375</v>
      </c>
    </row>
    <row r="198" spans="2:38" x14ac:dyDescent="0.4">
      <c r="B198" s="438" t="s">
        <v>255</v>
      </c>
      <c r="C198" s="438">
        <v>9</v>
      </c>
      <c r="D198" s="438">
        <v>1</v>
      </c>
      <c r="E198" s="553">
        <v>26.666666666666668</v>
      </c>
      <c r="F198" s="553">
        <v>7.7</v>
      </c>
      <c r="G198" s="553">
        <v>92.2</v>
      </c>
      <c r="H198" s="553"/>
      <c r="I198" s="553"/>
      <c r="J198" s="553"/>
      <c r="K198" s="553"/>
      <c r="L198" s="553"/>
      <c r="M198" s="553"/>
      <c r="N198" s="553"/>
      <c r="O198" s="553"/>
      <c r="P198" s="92" t="str">
        <f t="shared" si="23"/>
        <v>Warm</v>
      </c>
      <c r="Q198" s="92" t="str">
        <f t="shared" si="21"/>
        <v>봄</v>
      </c>
      <c r="R198" s="92" t="str">
        <f t="shared" si="22"/>
        <v>Light</v>
      </c>
      <c r="S198" s="6" t="str">
        <f t="shared" si="24"/>
        <v>Light</v>
      </c>
      <c r="T198" s="622">
        <f t="shared" si="25"/>
        <v>84.5</v>
      </c>
      <c r="AC198" s="306">
        <v>27.692307692307693</v>
      </c>
      <c r="AD198" s="306">
        <v>42.4</v>
      </c>
      <c r="AE198" s="306">
        <v>96.1</v>
      </c>
      <c r="AF198" s="306" t="str">
        <f t="shared" ref="AF198:AF218" si="27">IF(AND((AC198&gt;AF$4),(AC198&lt;=(AF$4+180))),"Warm","Cool")&amp;" "&amp;IF(IF(AND((AC198&gt;AF$4),(AC198&lt;=(AF$4+180))),"Warm","Cool")="Cool",IF((AE198-AD198)&gt;47.15,"여름","겨울"),IF((AE198-AD198)&gt;43.15,"봄","가을"))&amp;" "&amp;IF(IF(AND((AC198&gt;AF$4),(AC198&lt;=(AF$4+180))),"Warm","Cool")="Cool",IF(IF(IF(AND((AC198&gt;AF$4),(AC198&lt;=(AF$4+180))),"Warm","Cool")="Cool",IF((AE198-AD198)&gt;47.15,"여름","겨울"),IF((AE198-AD198)&gt;43.15,"봄","가을"))="여름",IF((AE198-AD198)&gt;60.8,"Light","Mute"),IF((AE198-AD198)&gt;23.58,"Bright","Deep")),IF(IF(IF(AND((AC198&gt;26),(AC198&lt;=(206))),"Warm","Cool")="Cool",IF((AE198-AD198)&gt;47.15,"여름","겨울"),IF((AE198-AD198)&gt;43.15,"봄","가을"))="봄",IF(AD198&gt;32.47,"Bright","Light"),IF(AD198&gt;32.47,"Deep","Mute")))</f>
        <v>Warm 봄 Bright</v>
      </c>
      <c r="AH198" s="294">
        <v>25.882352941176471</v>
      </c>
      <c r="AI198" s="294">
        <v>27.700000000000003</v>
      </c>
      <c r="AJ198" s="294">
        <v>72.2</v>
      </c>
      <c r="AK198" s="294" t="str">
        <f t="shared" si="26"/>
        <v>Warm 봄 Mute</v>
      </c>
      <c r="AL198" s="6" t="s">
        <v>375</v>
      </c>
    </row>
    <row r="199" spans="2:38" x14ac:dyDescent="0.4">
      <c r="B199" s="438" t="s">
        <v>255</v>
      </c>
      <c r="C199" s="438">
        <v>3</v>
      </c>
      <c r="D199" s="438">
        <v>8.5</v>
      </c>
      <c r="E199" s="555">
        <v>27.272727272727273</v>
      </c>
      <c r="F199" s="555">
        <v>23.1</v>
      </c>
      <c r="G199" s="555">
        <v>93.300000000000011</v>
      </c>
      <c r="H199" s="555"/>
      <c r="I199" s="555"/>
      <c r="J199" s="555"/>
      <c r="K199" s="555"/>
      <c r="L199" s="555"/>
      <c r="M199" s="555"/>
      <c r="N199" s="555"/>
      <c r="O199" s="555"/>
      <c r="P199" s="92" t="str">
        <f t="shared" si="23"/>
        <v>Warm</v>
      </c>
      <c r="Q199" s="92" t="str">
        <f t="shared" si="21"/>
        <v>봄</v>
      </c>
      <c r="R199" s="92" t="str">
        <f t="shared" si="22"/>
        <v>Light</v>
      </c>
      <c r="S199" s="6" t="str">
        <f t="shared" si="24"/>
        <v>Light</v>
      </c>
      <c r="T199" s="622">
        <f t="shared" si="25"/>
        <v>70.200000000000017</v>
      </c>
      <c r="AC199" s="144">
        <v>29.403973509933774</v>
      </c>
      <c r="AD199" s="144">
        <v>61.1</v>
      </c>
      <c r="AE199" s="144">
        <v>96.899999999999991</v>
      </c>
      <c r="AF199" s="144" t="str">
        <f t="shared" si="27"/>
        <v>Warm 가을 Deep</v>
      </c>
      <c r="AH199" s="220">
        <v>25.714285714285715</v>
      </c>
      <c r="AI199" s="220">
        <v>18.399999999999999</v>
      </c>
      <c r="AJ199" s="220">
        <v>74.5</v>
      </c>
      <c r="AK199" s="220" t="str">
        <f t="shared" si="26"/>
        <v>Warm 봄 Mute</v>
      </c>
      <c r="AL199" s="6" t="s">
        <v>375</v>
      </c>
    </row>
    <row r="200" spans="2:38" x14ac:dyDescent="0.4">
      <c r="B200" s="438" t="s">
        <v>255</v>
      </c>
      <c r="C200" s="438">
        <v>8.5</v>
      </c>
      <c r="D200" s="438">
        <v>3</v>
      </c>
      <c r="E200" s="555">
        <v>27.272727272727273</v>
      </c>
      <c r="F200" s="555">
        <v>23.1</v>
      </c>
      <c r="G200" s="555">
        <v>93.300000000000011</v>
      </c>
      <c r="H200" s="555"/>
      <c r="I200" s="555"/>
      <c r="J200" s="555"/>
      <c r="K200" s="555"/>
      <c r="L200" s="555"/>
      <c r="M200" s="555"/>
      <c r="N200" s="555"/>
      <c r="O200" s="555"/>
      <c r="P200" s="92" t="str">
        <f t="shared" si="23"/>
        <v>Warm</v>
      </c>
      <c r="Q200" s="92" t="str">
        <f t="shared" si="21"/>
        <v>봄</v>
      </c>
      <c r="R200" s="92" t="str">
        <f t="shared" si="22"/>
        <v>Light</v>
      </c>
      <c r="S200" s="6" t="str">
        <f t="shared" si="24"/>
        <v>Light</v>
      </c>
      <c r="T200" s="622">
        <f t="shared" si="25"/>
        <v>70.200000000000017</v>
      </c>
      <c r="AC200" s="363">
        <v>27.2</v>
      </c>
      <c r="AD200" s="363">
        <v>30.4</v>
      </c>
      <c r="AE200" s="363">
        <v>96.899999999999991</v>
      </c>
      <c r="AF200" s="363" t="str">
        <f t="shared" si="27"/>
        <v>Warm 봄 Light</v>
      </c>
      <c r="AH200" s="220">
        <v>25.714285714285715</v>
      </c>
      <c r="AI200" s="220">
        <v>18.399999999999999</v>
      </c>
      <c r="AJ200" s="220">
        <v>74.5</v>
      </c>
      <c r="AK200" s="220" t="str">
        <f t="shared" si="26"/>
        <v>Warm 봄 Mute</v>
      </c>
      <c r="AL200" s="6" t="s">
        <v>375</v>
      </c>
    </row>
    <row r="201" spans="2:38" x14ac:dyDescent="0.4">
      <c r="B201" s="438" t="s">
        <v>255</v>
      </c>
      <c r="C201" s="438">
        <v>1.5</v>
      </c>
      <c r="D201" s="438">
        <v>9</v>
      </c>
      <c r="E201" s="558">
        <v>25.714285714285715</v>
      </c>
      <c r="F201" s="558">
        <v>11.700000000000001</v>
      </c>
      <c r="G201" s="558">
        <v>94.1</v>
      </c>
      <c r="H201" s="558"/>
      <c r="I201" s="558"/>
      <c r="J201" s="558"/>
      <c r="K201" s="558"/>
      <c r="L201" s="558"/>
      <c r="M201" s="558"/>
      <c r="N201" s="558"/>
      <c r="O201" s="558"/>
      <c r="P201" s="92" t="str">
        <f t="shared" si="23"/>
        <v>Cool</v>
      </c>
      <c r="Q201" s="92" t="str">
        <f t="shared" si="21"/>
        <v>여름</v>
      </c>
      <c r="R201" s="92" t="str">
        <f t="shared" si="22"/>
        <v>Light</v>
      </c>
      <c r="S201" s="6" t="str">
        <f t="shared" si="24"/>
        <v>Deep</v>
      </c>
      <c r="T201" s="622">
        <f t="shared" si="25"/>
        <v>82.399999999999991</v>
      </c>
      <c r="AC201" s="363">
        <v>27.2</v>
      </c>
      <c r="AD201" s="363">
        <v>30.4</v>
      </c>
      <c r="AE201" s="363">
        <v>96.899999999999991</v>
      </c>
      <c r="AF201" s="363" t="str">
        <f t="shared" si="27"/>
        <v>Warm 봄 Light</v>
      </c>
      <c r="AH201" s="260">
        <v>25.90909090909091</v>
      </c>
      <c r="AI201" s="260">
        <v>22.7</v>
      </c>
      <c r="AJ201" s="260">
        <v>76.099999999999994</v>
      </c>
      <c r="AK201" s="260" t="str">
        <f t="shared" si="26"/>
        <v>Warm 봄 Mute</v>
      </c>
      <c r="AL201" s="6" t="s">
        <v>375</v>
      </c>
    </row>
    <row r="202" spans="2:38" x14ac:dyDescent="0.4">
      <c r="B202" s="438" t="s">
        <v>255</v>
      </c>
      <c r="C202" s="438">
        <v>9</v>
      </c>
      <c r="D202" s="438">
        <v>1.5</v>
      </c>
      <c r="E202" s="558">
        <v>25.714285714285715</v>
      </c>
      <c r="F202" s="558">
        <v>11.700000000000001</v>
      </c>
      <c r="G202" s="558">
        <v>94.1</v>
      </c>
      <c r="H202" s="558"/>
      <c r="I202" s="558"/>
      <c r="J202" s="558"/>
      <c r="K202" s="558"/>
      <c r="L202" s="558"/>
      <c r="M202" s="558"/>
      <c r="N202" s="558"/>
      <c r="O202" s="558"/>
      <c r="P202" s="92" t="str">
        <f t="shared" si="23"/>
        <v>Cool</v>
      </c>
      <c r="Q202" s="92" t="str">
        <f t="shared" si="21"/>
        <v>여름</v>
      </c>
      <c r="R202" s="92" t="str">
        <f t="shared" si="22"/>
        <v>Light</v>
      </c>
      <c r="S202" s="6" t="str">
        <f t="shared" si="24"/>
        <v>Deep</v>
      </c>
      <c r="T202" s="622">
        <f t="shared" si="25"/>
        <v>82.399999999999991</v>
      </c>
      <c r="AC202" s="282">
        <v>28.141592920353983</v>
      </c>
      <c r="AD202" s="282">
        <v>45.6</v>
      </c>
      <c r="AE202" s="282">
        <v>97.3</v>
      </c>
      <c r="AF202" s="282" t="str">
        <f t="shared" si="27"/>
        <v>Warm 봄 Bright</v>
      </c>
      <c r="AH202" s="260">
        <v>25.90909090909091</v>
      </c>
      <c r="AI202" s="260">
        <v>22.7</v>
      </c>
      <c r="AJ202" s="260">
        <v>76.099999999999994</v>
      </c>
      <c r="AK202" s="260" t="str">
        <f t="shared" si="26"/>
        <v>Warm 봄 Mute</v>
      </c>
      <c r="AL202" s="6" t="s">
        <v>375</v>
      </c>
    </row>
    <row r="203" spans="2:38" x14ac:dyDescent="0.4">
      <c r="B203" s="438" t="s">
        <v>255</v>
      </c>
      <c r="C203" s="438">
        <v>3.5</v>
      </c>
      <c r="D203" s="438">
        <v>8.5</v>
      </c>
      <c r="E203" s="560">
        <v>27.692307692307693</v>
      </c>
      <c r="F203" s="560">
        <v>26.900000000000002</v>
      </c>
      <c r="G203" s="560">
        <v>94.899999999999991</v>
      </c>
      <c r="H203" s="560"/>
      <c r="I203" s="560"/>
      <c r="J203" s="560"/>
      <c r="K203" s="560"/>
      <c r="L203" s="560"/>
      <c r="M203" s="560"/>
      <c r="N203" s="560"/>
      <c r="O203" s="560"/>
      <c r="P203" s="92" t="str">
        <f t="shared" si="23"/>
        <v>Warm</v>
      </c>
      <c r="Q203" s="92" t="str">
        <f t="shared" si="21"/>
        <v>봄</v>
      </c>
      <c r="R203" s="92" t="str">
        <f t="shared" si="22"/>
        <v>Light</v>
      </c>
      <c r="S203" s="6" t="str">
        <f t="shared" si="24"/>
        <v>Light</v>
      </c>
      <c r="T203" s="622">
        <f t="shared" si="25"/>
        <v>67.999999999999986</v>
      </c>
      <c r="AC203" s="427">
        <v>28.141592920353983</v>
      </c>
      <c r="AD203" s="427">
        <v>45.6</v>
      </c>
      <c r="AE203" s="427">
        <v>97.3</v>
      </c>
      <c r="AF203" s="282" t="str">
        <f t="shared" si="27"/>
        <v>Warm 봄 Bright</v>
      </c>
      <c r="AH203" s="978">
        <v>25.384615384615383</v>
      </c>
      <c r="AI203" s="978">
        <v>13.100000000000001</v>
      </c>
      <c r="AJ203" s="978">
        <v>78</v>
      </c>
      <c r="AK203" s="179" t="str">
        <f t="shared" si="26"/>
        <v>Warm 봄 Mute</v>
      </c>
      <c r="AL203" s="6" t="s">
        <v>375</v>
      </c>
    </row>
    <row r="204" spans="2:38" x14ac:dyDescent="0.4">
      <c r="B204" s="438" t="s">
        <v>255</v>
      </c>
      <c r="C204" s="438">
        <v>8.5</v>
      </c>
      <c r="D204" s="438">
        <v>3.5</v>
      </c>
      <c r="E204" s="560">
        <v>27.692307692307693</v>
      </c>
      <c r="F204" s="560">
        <v>26.900000000000002</v>
      </c>
      <c r="G204" s="560">
        <v>94.899999999999991</v>
      </c>
      <c r="H204" s="560"/>
      <c r="I204" s="560"/>
      <c r="J204" s="560"/>
      <c r="K204" s="560"/>
      <c r="L204" s="560"/>
      <c r="M204" s="560"/>
      <c r="N204" s="560"/>
      <c r="O204" s="560"/>
      <c r="P204" s="92" t="str">
        <f t="shared" si="23"/>
        <v>Warm</v>
      </c>
      <c r="Q204" s="92" t="str">
        <f t="shared" si="21"/>
        <v>봄</v>
      </c>
      <c r="R204" s="92" t="str">
        <f t="shared" si="22"/>
        <v>Light</v>
      </c>
      <c r="S204" s="6" t="str">
        <f t="shared" si="24"/>
        <v>Light</v>
      </c>
      <c r="T204" s="622">
        <f t="shared" si="25"/>
        <v>67.999999999999986</v>
      </c>
      <c r="AC204" s="272">
        <v>26.808510638297872</v>
      </c>
      <c r="AD204" s="272">
        <v>19</v>
      </c>
      <c r="AE204" s="272">
        <v>97.3</v>
      </c>
      <c r="AF204" s="272" t="str">
        <f t="shared" si="27"/>
        <v>Warm 봄 Light</v>
      </c>
      <c r="AH204" s="179">
        <v>25.384615384615383</v>
      </c>
      <c r="AI204" s="179">
        <v>13.100000000000001</v>
      </c>
      <c r="AJ204" s="179">
        <v>78</v>
      </c>
      <c r="AK204" s="179" t="str">
        <f t="shared" si="26"/>
        <v>Warm 봄 Mute</v>
      </c>
      <c r="AL204" s="6" t="s">
        <v>375</v>
      </c>
    </row>
    <row r="205" spans="2:38" x14ac:dyDescent="0.4">
      <c r="B205" s="438" t="s">
        <v>255</v>
      </c>
      <c r="C205" s="438">
        <v>2</v>
      </c>
      <c r="D205" s="438">
        <v>9</v>
      </c>
      <c r="E205" s="562">
        <v>28.421052631578949</v>
      </c>
      <c r="F205" s="562">
        <v>15.6</v>
      </c>
      <c r="G205" s="562">
        <v>95.7</v>
      </c>
      <c r="H205" s="562"/>
      <c r="I205" s="562"/>
      <c r="J205" s="562"/>
      <c r="K205" s="562"/>
      <c r="L205" s="562"/>
      <c r="M205" s="562"/>
      <c r="N205" s="562"/>
      <c r="O205" s="562"/>
      <c r="P205" s="92" t="str">
        <f t="shared" si="23"/>
        <v>Warm</v>
      </c>
      <c r="Q205" s="92" t="str">
        <f t="shared" si="21"/>
        <v>봄</v>
      </c>
      <c r="R205" s="92" t="str">
        <f t="shared" si="22"/>
        <v>Light</v>
      </c>
      <c r="S205" s="6" t="str">
        <f t="shared" si="24"/>
        <v>Light</v>
      </c>
      <c r="T205" s="622">
        <f t="shared" si="25"/>
        <v>80.100000000000009</v>
      </c>
      <c r="AC205" s="272">
        <v>26.808510638297872</v>
      </c>
      <c r="AD205" s="272">
        <v>19</v>
      </c>
      <c r="AE205" s="272">
        <v>97.3</v>
      </c>
      <c r="AF205" s="272" t="str">
        <f t="shared" si="27"/>
        <v>Warm 봄 Light</v>
      </c>
      <c r="AH205" s="329">
        <v>26</v>
      </c>
      <c r="AI205" s="329">
        <v>29.9</v>
      </c>
      <c r="AJ205" s="329">
        <v>78.8</v>
      </c>
      <c r="AK205" s="329" t="str">
        <f t="shared" si="26"/>
        <v>Warm 봄 Mute</v>
      </c>
      <c r="AL205" s="6" t="s">
        <v>375</v>
      </c>
    </row>
    <row r="206" spans="2:38" x14ac:dyDescent="0.4">
      <c r="B206" s="438" t="s">
        <v>255</v>
      </c>
      <c r="C206" s="438">
        <v>9</v>
      </c>
      <c r="D206" s="438">
        <v>2</v>
      </c>
      <c r="E206" s="562">
        <v>28.421052631578949</v>
      </c>
      <c r="F206" s="562">
        <v>15.6</v>
      </c>
      <c r="G206" s="562">
        <v>95.7</v>
      </c>
      <c r="H206" s="562"/>
      <c r="I206" s="562"/>
      <c r="J206" s="562"/>
      <c r="K206" s="562"/>
      <c r="L206" s="562"/>
      <c r="M206" s="562"/>
      <c r="N206" s="562"/>
      <c r="O206" s="562"/>
      <c r="P206" s="92" t="str">
        <f t="shared" si="23"/>
        <v>Warm</v>
      </c>
      <c r="Q206" s="92" t="str">
        <f t="shared" si="21"/>
        <v>봄</v>
      </c>
      <c r="R206" s="92" t="str">
        <f t="shared" si="22"/>
        <v>Light</v>
      </c>
      <c r="S206" s="6" t="str">
        <f t="shared" si="24"/>
        <v>Light</v>
      </c>
      <c r="T206" s="622">
        <f t="shared" si="25"/>
        <v>80.100000000000009</v>
      </c>
      <c r="AC206" s="368">
        <v>27.46987951807229</v>
      </c>
      <c r="AD206" s="368">
        <v>33.200000000000003</v>
      </c>
      <c r="AE206" s="368">
        <v>98</v>
      </c>
      <c r="AF206" s="368" t="str">
        <f t="shared" si="27"/>
        <v>Warm 봄 Bright</v>
      </c>
      <c r="AH206" s="329">
        <v>26</v>
      </c>
      <c r="AI206" s="329">
        <v>29.9</v>
      </c>
      <c r="AJ206" s="329">
        <v>78.8</v>
      </c>
      <c r="AK206" s="329" t="str">
        <f t="shared" si="26"/>
        <v>Warm 봄 Mute</v>
      </c>
      <c r="AL206" s="6" t="s">
        <v>375</v>
      </c>
    </row>
    <row r="207" spans="2:38" x14ac:dyDescent="0.4">
      <c r="B207" s="438" t="s">
        <v>255</v>
      </c>
      <c r="C207" s="438">
        <v>4</v>
      </c>
      <c r="D207" s="438">
        <v>8.5</v>
      </c>
      <c r="E207" s="566">
        <v>27.2</v>
      </c>
      <c r="F207" s="566">
        <v>30.4</v>
      </c>
      <c r="G207" s="566">
        <v>96.899999999999991</v>
      </c>
      <c r="H207" s="566"/>
      <c r="I207" s="566"/>
      <c r="J207" s="566"/>
      <c r="K207" s="566"/>
      <c r="L207" s="566"/>
      <c r="M207" s="566"/>
      <c r="N207" s="566"/>
      <c r="O207" s="566"/>
      <c r="P207" s="92" t="str">
        <f t="shared" si="23"/>
        <v>Warm</v>
      </c>
      <c r="Q207" s="92" t="str">
        <f t="shared" si="21"/>
        <v>봄</v>
      </c>
      <c r="R207" s="92" t="str">
        <f t="shared" si="22"/>
        <v>Light</v>
      </c>
      <c r="S207" s="6" t="str">
        <f t="shared" si="24"/>
        <v>Light</v>
      </c>
      <c r="T207" s="622">
        <f t="shared" si="25"/>
        <v>66.5</v>
      </c>
      <c r="AC207" s="368">
        <v>27.46987951807229</v>
      </c>
      <c r="AD207" s="368">
        <v>33.200000000000003</v>
      </c>
      <c r="AE207" s="368">
        <v>98</v>
      </c>
      <c r="AF207" s="368" t="str">
        <f t="shared" si="27"/>
        <v>Warm 봄 Bright</v>
      </c>
      <c r="AH207" s="224">
        <v>25.714285714285715</v>
      </c>
      <c r="AI207" s="224">
        <v>17.2</v>
      </c>
      <c r="AJ207" s="224">
        <v>79.600000000000009</v>
      </c>
      <c r="AK207" s="224" t="str">
        <f t="shared" si="26"/>
        <v>Warm 봄 Mute</v>
      </c>
      <c r="AL207" s="6" t="s">
        <v>375</v>
      </c>
    </row>
    <row r="208" spans="2:38" x14ac:dyDescent="0.4">
      <c r="B208" s="438" t="s">
        <v>255</v>
      </c>
      <c r="C208" s="438">
        <v>8.5</v>
      </c>
      <c r="D208" s="438">
        <v>4</v>
      </c>
      <c r="E208" s="566">
        <v>27.2</v>
      </c>
      <c r="F208" s="566">
        <v>30.4</v>
      </c>
      <c r="G208" s="566">
        <v>96.899999999999991</v>
      </c>
      <c r="H208" s="566"/>
      <c r="I208" s="566"/>
      <c r="J208" s="566"/>
      <c r="K208" s="566"/>
      <c r="L208" s="566"/>
      <c r="M208" s="566"/>
      <c r="N208" s="566"/>
      <c r="O208" s="566"/>
      <c r="P208" s="92" t="str">
        <f t="shared" si="23"/>
        <v>Warm</v>
      </c>
      <c r="Q208" s="92" t="str">
        <f t="shared" si="21"/>
        <v>봄</v>
      </c>
      <c r="R208" s="92" t="str">
        <f t="shared" si="22"/>
        <v>Light</v>
      </c>
      <c r="S208" s="6" t="str">
        <f t="shared" si="24"/>
        <v>Light</v>
      </c>
      <c r="T208" s="622">
        <f t="shared" si="25"/>
        <v>66.5</v>
      </c>
      <c r="AC208" s="147">
        <v>27</v>
      </c>
      <c r="AD208" s="147">
        <v>8</v>
      </c>
      <c r="AE208" s="147">
        <v>98</v>
      </c>
      <c r="AF208" s="147" t="str">
        <f t="shared" si="27"/>
        <v>Warm 봄 Light</v>
      </c>
      <c r="AH208" s="224">
        <v>25.714285714285715</v>
      </c>
      <c r="AI208" s="224">
        <v>17.2</v>
      </c>
      <c r="AJ208" s="224">
        <v>79.600000000000009</v>
      </c>
      <c r="AK208" s="224" t="str">
        <f t="shared" si="26"/>
        <v>Warm 봄 Mute</v>
      </c>
      <c r="AL208" s="6" t="s">
        <v>375</v>
      </c>
    </row>
    <row r="209" spans="2:38" x14ac:dyDescent="0.4">
      <c r="B209" s="438" t="s">
        <v>255</v>
      </c>
      <c r="C209" s="438">
        <v>2.5</v>
      </c>
      <c r="D209" s="438">
        <v>9</v>
      </c>
      <c r="E209" s="568">
        <v>26.808510638297872</v>
      </c>
      <c r="F209" s="568">
        <v>19</v>
      </c>
      <c r="G209" s="568">
        <v>97.3</v>
      </c>
      <c r="H209" s="568"/>
      <c r="I209" s="568"/>
      <c r="J209" s="568"/>
      <c r="K209" s="568"/>
      <c r="L209" s="568"/>
      <c r="M209" s="568"/>
      <c r="N209" s="568"/>
      <c r="O209" s="568"/>
      <c r="P209" s="92" t="str">
        <f t="shared" si="23"/>
        <v>Warm</v>
      </c>
      <c r="Q209" s="92" t="str">
        <f t="shared" si="21"/>
        <v>봄</v>
      </c>
      <c r="R209" s="92" t="str">
        <f t="shared" si="22"/>
        <v>Light</v>
      </c>
      <c r="S209" s="6" t="str">
        <f t="shared" si="24"/>
        <v>Light</v>
      </c>
      <c r="T209" s="622">
        <f t="shared" si="25"/>
        <v>78.3</v>
      </c>
      <c r="AC209" s="147">
        <v>27</v>
      </c>
      <c r="AD209" s="147">
        <v>8</v>
      </c>
      <c r="AE209" s="147">
        <v>98</v>
      </c>
      <c r="AF209" s="147" t="str">
        <f t="shared" si="27"/>
        <v>Warm 봄 Light</v>
      </c>
      <c r="AH209" s="264">
        <v>25.90909090909091</v>
      </c>
      <c r="AI209" s="264">
        <v>21.3</v>
      </c>
      <c r="AJ209" s="264">
        <v>81.2</v>
      </c>
      <c r="AK209" s="264" t="str">
        <f t="shared" si="26"/>
        <v>Warm 봄 Mute</v>
      </c>
      <c r="AL209" s="6" t="s">
        <v>375</v>
      </c>
    </row>
    <row r="210" spans="2:38" x14ac:dyDescent="0.4">
      <c r="B210" s="438" t="s">
        <v>255</v>
      </c>
      <c r="C210" s="438">
        <v>9</v>
      </c>
      <c r="D210" s="438">
        <v>2.5</v>
      </c>
      <c r="E210" s="568">
        <v>26.808510638297872</v>
      </c>
      <c r="F210" s="568">
        <v>19</v>
      </c>
      <c r="G210" s="568">
        <v>97.3</v>
      </c>
      <c r="H210" s="568"/>
      <c r="I210" s="568"/>
      <c r="J210" s="568"/>
      <c r="K210" s="568"/>
      <c r="L210" s="568"/>
      <c r="M210" s="568"/>
      <c r="N210" s="568"/>
      <c r="O210" s="568"/>
      <c r="P210" s="92" t="str">
        <f t="shared" si="23"/>
        <v>Warm</v>
      </c>
      <c r="Q210" s="92" t="str">
        <f t="shared" si="21"/>
        <v>봄</v>
      </c>
      <c r="R210" s="92" t="str">
        <f t="shared" si="22"/>
        <v>Light</v>
      </c>
      <c r="S210" s="6" t="str">
        <f t="shared" si="24"/>
        <v>Light</v>
      </c>
      <c r="T210" s="622">
        <f t="shared" si="25"/>
        <v>78.3</v>
      </c>
      <c r="AC210" s="254">
        <v>28.524590163934427</v>
      </c>
      <c r="AD210" s="254">
        <v>48.6</v>
      </c>
      <c r="AE210" s="254">
        <v>98.4</v>
      </c>
      <c r="AF210" s="254" t="str">
        <f t="shared" si="27"/>
        <v>Warm 봄 Bright</v>
      </c>
      <c r="AH210" s="264">
        <v>25.90909090909091</v>
      </c>
      <c r="AI210" s="264">
        <v>21.3</v>
      </c>
      <c r="AJ210" s="264">
        <v>81.2</v>
      </c>
      <c r="AK210" s="264" t="str">
        <f t="shared" si="26"/>
        <v>Warm 봄 Mute</v>
      </c>
      <c r="AL210" s="6" t="s">
        <v>375</v>
      </c>
    </row>
    <row r="211" spans="2:38" x14ac:dyDescent="0.4">
      <c r="B211" s="438" t="s">
        <v>255</v>
      </c>
      <c r="C211" s="438">
        <v>1</v>
      </c>
      <c r="D211" s="438">
        <v>9.5</v>
      </c>
      <c r="E211" s="570">
        <v>27</v>
      </c>
      <c r="F211" s="570">
        <v>8</v>
      </c>
      <c r="G211" s="570">
        <v>98</v>
      </c>
      <c r="H211" s="570"/>
      <c r="I211" s="570"/>
      <c r="J211" s="570"/>
      <c r="K211" s="570"/>
      <c r="L211" s="570"/>
      <c r="M211" s="570"/>
      <c r="N211" s="570"/>
      <c r="O211" s="570"/>
      <c r="P211" s="92" t="str">
        <f t="shared" si="23"/>
        <v>Warm</v>
      </c>
      <c r="Q211" s="92" t="str">
        <f t="shared" si="21"/>
        <v>봄</v>
      </c>
      <c r="R211" s="92" t="str">
        <f t="shared" si="22"/>
        <v>Light</v>
      </c>
      <c r="S211" s="6" t="str">
        <f t="shared" si="24"/>
        <v>Light</v>
      </c>
      <c r="T211" s="622">
        <f t="shared" si="25"/>
        <v>90</v>
      </c>
      <c r="AC211" s="254">
        <v>28.524590163934427</v>
      </c>
      <c r="AD211" s="254">
        <v>48.6</v>
      </c>
      <c r="AE211" s="254">
        <v>98.4</v>
      </c>
      <c r="AF211" s="254" t="str">
        <f t="shared" si="27"/>
        <v>Warm 봄 Bright</v>
      </c>
      <c r="AH211" s="183">
        <v>25.384615384615383</v>
      </c>
      <c r="AI211" s="183">
        <v>12.3</v>
      </c>
      <c r="AJ211" s="183">
        <v>83.1</v>
      </c>
      <c r="AK211" s="183" t="str">
        <f t="shared" si="26"/>
        <v>Warm 봄 Mute</v>
      </c>
      <c r="AL211" s="6" t="s">
        <v>375</v>
      </c>
    </row>
    <row r="212" spans="2:38" x14ac:dyDescent="0.4">
      <c r="B212" s="438" t="s">
        <v>255</v>
      </c>
      <c r="C212" s="438">
        <v>9.5</v>
      </c>
      <c r="D212" s="438">
        <v>1</v>
      </c>
      <c r="E212" s="570">
        <v>27</v>
      </c>
      <c r="F212" s="570">
        <v>8</v>
      </c>
      <c r="G212" s="570">
        <v>98</v>
      </c>
      <c r="H212" s="570"/>
      <c r="I212" s="570"/>
      <c r="J212" s="570"/>
      <c r="K212" s="570"/>
      <c r="L212" s="570"/>
      <c r="M212" s="570"/>
      <c r="N212" s="570"/>
      <c r="O212" s="570"/>
      <c r="P212" s="92" t="str">
        <f t="shared" si="23"/>
        <v>Warm</v>
      </c>
      <c r="Q212" s="92" t="str">
        <f t="shared" si="21"/>
        <v>봄</v>
      </c>
      <c r="R212" s="92" t="str">
        <f t="shared" si="22"/>
        <v>Light</v>
      </c>
      <c r="S212" s="6" t="str">
        <f t="shared" si="24"/>
        <v>Light</v>
      </c>
      <c r="T212" s="622">
        <f t="shared" si="25"/>
        <v>90</v>
      </c>
      <c r="AC212" s="354">
        <v>27.692307692307693</v>
      </c>
      <c r="AD212" s="354">
        <v>36</v>
      </c>
      <c r="AE212" s="354">
        <v>99.2</v>
      </c>
      <c r="AF212" s="354" t="str">
        <f t="shared" si="27"/>
        <v>Warm 봄 Bright</v>
      </c>
      <c r="AH212" s="183">
        <v>25.384615384615383</v>
      </c>
      <c r="AI212" s="183">
        <v>12.3</v>
      </c>
      <c r="AJ212" s="183">
        <v>83.1</v>
      </c>
      <c r="AK212" s="183" t="str">
        <f t="shared" si="26"/>
        <v>Warm 봄 Mute</v>
      </c>
      <c r="AL212" s="6" t="s">
        <v>375</v>
      </c>
    </row>
    <row r="213" spans="2:38" x14ac:dyDescent="0.4">
      <c r="B213" s="438" t="s">
        <v>255</v>
      </c>
      <c r="C213" s="438">
        <v>3</v>
      </c>
      <c r="D213" s="438">
        <v>9</v>
      </c>
      <c r="E213" s="573">
        <v>26.896551724137932</v>
      </c>
      <c r="F213" s="573">
        <v>22.900000000000002</v>
      </c>
      <c r="G213" s="573">
        <v>99.2</v>
      </c>
      <c r="H213" s="573"/>
      <c r="I213" s="573"/>
      <c r="J213" s="573"/>
      <c r="K213" s="573"/>
      <c r="L213" s="573"/>
      <c r="M213" s="573"/>
      <c r="N213" s="573"/>
      <c r="O213" s="573"/>
      <c r="P213" s="92" t="str">
        <f t="shared" si="23"/>
        <v>Warm</v>
      </c>
      <c r="Q213" s="92" t="str">
        <f t="shared" si="21"/>
        <v>봄</v>
      </c>
      <c r="R213" s="92" t="str">
        <f t="shared" si="22"/>
        <v>Light</v>
      </c>
      <c r="S213" s="6" t="str">
        <f t="shared" si="24"/>
        <v>Light</v>
      </c>
      <c r="T213" s="622">
        <f t="shared" si="25"/>
        <v>76.3</v>
      </c>
      <c r="AC213" s="354">
        <v>27.692307692307693</v>
      </c>
      <c r="AD213" s="354">
        <v>36</v>
      </c>
      <c r="AE213" s="354">
        <v>99.2</v>
      </c>
      <c r="AF213" s="354" t="str">
        <f t="shared" si="27"/>
        <v>Warm 봄 Bright</v>
      </c>
      <c r="AH213" s="228">
        <v>25.714285714285715</v>
      </c>
      <c r="AI213" s="228">
        <v>16.2</v>
      </c>
      <c r="AJ213" s="228">
        <v>84.7</v>
      </c>
      <c r="AK213" s="228" t="str">
        <f t="shared" si="26"/>
        <v>Warm 봄 Mute</v>
      </c>
      <c r="AL213" s="6" t="s">
        <v>375</v>
      </c>
    </row>
    <row r="214" spans="2:38" x14ac:dyDescent="0.4">
      <c r="B214" s="438" t="s">
        <v>255</v>
      </c>
      <c r="C214" s="438">
        <v>9</v>
      </c>
      <c r="D214" s="438">
        <v>3</v>
      </c>
      <c r="E214" s="573">
        <v>26.896551724137932</v>
      </c>
      <c r="F214" s="573">
        <v>22.900000000000002</v>
      </c>
      <c r="G214" s="573">
        <v>99.2</v>
      </c>
      <c r="H214" s="573"/>
      <c r="I214" s="573"/>
      <c r="J214" s="573"/>
      <c r="K214" s="573"/>
      <c r="L214" s="573"/>
      <c r="M214" s="573"/>
      <c r="N214" s="573"/>
      <c r="O214" s="573"/>
      <c r="P214" s="92" t="str">
        <f t="shared" si="23"/>
        <v>Warm</v>
      </c>
      <c r="Q214" s="92" t="str">
        <f t="shared" si="21"/>
        <v>봄</v>
      </c>
      <c r="R214" s="92" t="str">
        <f t="shared" si="22"/>
        <v>Light</v>
      </c>
      <c r="S214" s="6" t="str">
        <f t="shared" si="24"/>
        <v>Light</v>
      </c>
      <c r="T214" s="622">
        <f t="shared" si="25"/>
        <v>76.3</v>
      </c>
      <c r="AC214" s="308">
        <v>26.896551724137932</v>
      </c>
      <c r="AD214" s="308">
        <v>22.900000000000002</v>
      </c>
      <c r="AE214" s="308">
        <v>99.2</v>
      </c>
      <c r="AF214" s="308" t="str">
        <f t="shared" si="27"/>
        <v>Warm 봄 Light</v>
      </c>
      <c r="AH214" s="228">
        <v>25.714285714285715</v>
      </c>
      <c r="AI214" s="228">
        <v>16.2</v>
      </c>
      <c r="AJ214" s="228">
        <v>84.7</v>
      </c>
      <c r="AK214" s="228" t="str">
        <f t="shared" si="26"/>
        <v>Warm 봄 Mute</v>
      </c>
      <c r="AL214" s="6" t="s">
        <v>375</v>
      </c>
    </row>
    <row r="215" spans="2:38" x14ac:dyDescent="0.4">
      <c r="B215" s="438" t="s">
        <v>255</v>
      </c>
      <c r="C215" s="438">
        <v>1.5</v>
      </c>
      <c r="D215" s="438">
        <v>9.5</v>
      </c>
      <c r="E215" s="574">
        <v>26.896551724137932</v>
      </c>
      <c r="F215" s="574">
        <v>11.4</v>
      </c>
      <c r="G215" s="574">
        <v>99.6</v>
      </c>
      <c r="H215" s="574"/>
      <c r="I215" s="574"/>
      <c r="J215" s="574"/>
      <c r="K215" s="574"/>
      <c r="L215" s="574"/>
      <c r="M215" s="574"/>
      <c r="N215" s="574"/>
      <c r="O215" s="574"/>
      <c r="P215" s="92" t="str">
        <f t="shared" si="23"/>
        <v>Warm</v>
      </c>
      <c r="Q215" s="92" t="str">
        <f t="shared" si="21"/>
        <v>봄</v>
      </c>
      <c r="R215" s="92" t="str">
        <f t="shared" si="22"/>
        <v>Light</v>
      </c>
      <c r="S215" s="6" t="str">
        <f t="shared" si="24"/>
        <v>Light</v>
      </c>
      <c r="T215" s="622">
        <f t="shared" si="25"/>
        <v>88.199999999999989</v>
      </c>
      <c r="AC215" s="308">
        <v>26.896551724137932</v>
      </c>
      <c r="AD215" s="308">
        <v>22.900000000000002</v>
      </c>
      <c r="AE215" s="308">
        <v>99.2</v>
      </c>
      <c r="AF215" s="308" t="str">
        <f t="shared" si="27"/>
        <v>Warm 봄 Light</v>
      </c>
      <c r="AH215" s="267">
        <v>25.90909090909091</v>
      </c>
      <c r="AI215" s="267">
        <v>20</v>
      </c>
      <c r="AJ215" s="267">
        <v>86.3</v>
      </c>
      <c r="AK215" s="267" t="str">
        <f t="shared" si="26"/>
        <v>Warm 봄 Mute</v>
      </c>
      <c r="AL215" s="6" t="s">
        <v>375</v>
      </c>
    </row>
    <row r="216" spans="2:38" x14ac:dyDescent="0.4">
      <c r="B216" s="438" t="s">
        <v>255</v>
      </c>
      <c r="C216" s="438">
        <v>9.5</v>
      </c>
      <c r="D216" s="438">
        <v>1.5</v>
      </c>
      <c r="E216" s="574">
        <v>26.896551724137932</v>
      </c>
      <c r="F216" s="574">
        <v>11.4</v>
      </c>
      <c r="G216" s="574">
        <v>99.6</v>
      </c>
      <c r="H216" s="574"/>
      <c r="I216" s="574"/>
      <c r="J216" s="574"/>
      <c r="K216" s="574"/>
      <c r="L216" s="574"/>
      <c r="M216" s="574"/>
      <c r="N216" s="574"/>
      <c r="O216" s="574"/>
      <c r="P216" s="92" t="str">
        <f t="shared" si="23"/>
        <v>Warm</v>
      </c>
      <c r="Q216" s="92" t="str">
        <f t="shared" si="21"/>
        <v>봄</v>
      </c>
      <c r="R216" s="92" t="str">
        <f t="shared" si="22"/>
        <v>Light</v>
      </c>
      <c r="S216" s="6" t="str">
        <f t="shared" si="24"/>
        <v>Light</v>
      </c>
      <c r="T216" s="622">
        <f t="shared" si="25"/>
        <v>88.199999999999989</v>
      </c>
      <c r="AC216" s="197">
        <v>26.896551724137932</v>
      </c>
      <c r="AD216" s="197">
        <v>11.4</v>
      </c>
      <c r="AE216" s="197">
        <v>99.6</v>
      </c>
      <c r="AF216" s="197" t="str">
        <f t="shared" si="27"/>
        <v>Warm 봄 Light</v>
      </c>
      <c r="AH216" s="267">
        <v>25.90909090909091</v>
      </c>
      <c r="AI216" s="267">
        <v>20</v>
      </c>
      <c r="AJ216" s="267">
        <v>86.3</v>
      </c>
      <c r="AK216" s="267" t="str">
        <f t="shared" si="26"/>
        <v>Warm 봄 Mute</v>
      </c>
      <c r="AL216" s="6" t="s">
        <v>375</v>
      </c>
    </row>
    <row r="217" spans="2:38" x14ac:dyDescent="0.4">
      <c r="AC217" s="197">
        <v>26.896551724137932</v>
      </c>
      <c r="AD217" s="197">
        <v>11.4</v>
      </c>
      <c r="AE217" s="197">
        <v>99.6</v>
      </c>
      <c r="AF217" s="197" t="str">
        <f t="shared" si="27"/>
        <v>Warm 봄 Light</v>
      </c>
      <c r="AH217" s="193">
        <v>25.714285714285715</v>
      </c>
      <c r="AI217" s="193">
        <v>11.700000000000001</v>
      </c>
      <c r="AJ217" s="193">
        <v>94.1</v>
      </c>
      <c r="AK217" s="193" t="str">
        <f t="shared" si="26"/>
        <v>Warm 봄 Mute</v>
      </c>
      <c r="AL217" s="6" t="s">
        <v>375</v>
      </c>
    </row>
    <row r="218" spans="2:38" x14ac:dyDescent="0.4">
      <c r="AC218" s="432">
        <v>28.396946564885496</v>
      </c>
      <c r="AD218" s="432">
        <v>51.4</v>
      </c>
      <c r="AE218" s="432">
        <v>100</v>
      </c>
      <c r="AF218" s="432" t="str">
        <f t="shared" si="27"/>
        <v>Warm 봄 Bright</v>
      </c>
      <c r="AH218" s="979">
        <v>25.714285714285715</v>
      </c>
      <c r="AI218" s="979">
        <v>11.700000000000001</v>
      </c>
      <c r="AJ218" s="979">
        <v>94.1</v>
      </c>
      <c r="AK218" s="979" t="str">
        <f t="shared" si="26"/>
        <v>Warm 봄 Mute</v>
      </c>
      <c r="AL218" s="6" t="s">
        <v>375</v>
      </c>
    </row>
    <row r="259" spans="30:35" x14ac:dyDescent="0.4">
      <c r="AD259" s="89" t="s">
        <v>344</v>
      </c>
      <c r="AI259" s="89" t="s">
        <v>344</v>
      </c>
    </row>
    <row r="262" spans="30:35" x14ac:dyDescent="0.4">
      <c r="AD262" s="89">
        <f>AVERAGE(AD265:AD308)</f>
        <v>54.645454545454548</v>
      </c>
      <c r="AI262" s="89">
        <f>AVERAGE(AI265:AI308)</f>
        <v>54.645454545454548</v>
      </c>
    </row>
    <row r="264" spans="30:35" x14ac:dyDescent="0.4">
      <c r="AD264" s="89" t="s">
        <v>76</v>
      </c>
      <c r="AI264" s="89" t="s">
        <v>76</v>
      </c>
    </row>
    <row r="265" spans="30:35" x14ac:dyDescent="0.4">
      <c r="AD265" s="89">
        <v>60</v>
      </c>
      <c r="AI265" s="89">
        <v>60</v>
      </c>
    </row>
    <row r="266" spans="30:35" x14ac:dyDescent="0.4">
      <c r="AD266" s="89">
        <v>63.6</v>
      </c>
      <c r="AI266" s="89">
        <v>63.6</v>
      </c>
    </row>
    <row r="267" spans="30:35" x14ac:dyDescent="0.4">
      <c r="AD267" s="89">
        <v>67.400000000000006</v>
      </c>
      <c r="AI267" s="89">
        <v>67.400000000000006</v>
      </c>
    </row>
    <row r="268" spans="30:35" x14ac:dyDescent="0.4">
      <c r="AD268" s="89">
        <v>72.3</v>
      </c>
      <c r="AI268" s="89">
        <v>72.3</v>
      </c>
    </row>
    <row r="269" spans="30:35" x14ac:dyDescent="0.4">
      <c r="AD269" s="89">
        <v>76.099999999999994</v>
      </c>
      <c r="AI269" s="89">
        <v>76.099999999999994</v>
      </c>
    </row>
    <row r="270" spans="30:35" x14ac:dyDescent="0.4">
      <c r="AD270" s="89">
        <v>58.9</v>
      </c>
      <c r="AI270" s="89">
        <v>58.9</v>
      </c>
    </row>
    <row r="271" spans="30:35" x14ac:dyDescent="0.4">
      <c r="AD271" s="89">
        <v>63.1</v>
      </c>
      <c r="AI271" s="89">
        <v>63.1</v>
      </c>
    </row>
    <row r="272" spans="30:35" x14ac:dyDescent="0.4">
      <c r="AD272" s="89">
        <v>66.900000000000006</v>
      </c>
      <c r="AI272" s="89">
        <v>66.900000000000006</v>
      </c>
    </row>
    <row r="273" spans="30:35" x14ac:dyDescent="0.4">
      <c r="AD273" s="89">
        <v>70.599999999999994</v>
      </c>
      <c r="AI273" s="89">
        <v>70.599999999999994</v>
      </c>
    </row>
    <row r="274" spans="30:35" x14ac:dyDescent="0.4">
      <c r="AD274" s="89">
        <v>47.4</v>
      </c>
      <c r="AI274" s="89">
        <v>47.4</v>
      </c>
    </row>
    <row r="275" spans="30:35" x14ac:dyDescent="0.4">
      <c r="AD275" s="89">
        <v>51</v>
      </c>
      <c r="AI275" s="89">
        <v>51</v>
      </c>
    </row>
    <row r="276" spans="30:35" x14ac:dyDescent="0.4">
      <c r="AD276" s="89">
        <v>55.000000000000007</v>
      </c>
      <c r="AI276" s="89">
        <v>55.000000000000007</v>
      </c>
    </row>
    <row r="277" spans="30:35" x14ac:dyDescent="0.4">
      <c r="AD277" s="89">
        <v>58.9</v>
      </c>
      <c r="AI277" s="89">
        <v>58.9</v>
      </c>
    </row>
    <row r="278" spans="30:35" x14ac:dyDescent="0.4">
      <c r="AD278" s="89">
        <v>63</v>
      </c>
      <c r="AI278" s="89">
        <v>63</v>
      </c>
    </row>
    <row r="279" spans="30:35" x14ac:dyDescent="0.4">
      <c r="AD279" s="89">
        <v>66.5</v>
      </c>
      <c r="AI279" s="89">
        <v>66.5</v>
      </c>
    </row>
    <row r="280" spans="30:35" x14ac:dyDescent="0.4">
      <c r="AD280" s="89">
        <v>43.7</v>
      </c>
      <c r="AI280" s="89">
        <v>43.7</v>
      </c>
    </row>
    <row r="281" spans="30:35" x14ac:dyDescent="0.4">
      <c r="AD281" s="89">
        <v>47.599999999999994</v>
      </c>
      <c r="AI281" s="89">
        <v>47.599999999999994</v>
      </c>
    </row>
    <row r="282" spans="30:35" x14ac:dyDescent="0.4">
      <c r="AD282" s="89">
        <v>51.4</v>
      </c>
      <c r="AI282" s="89">
        <v>51.4</v>
      </c>
    </row>
    <row r="283" spans="30:35" x14ac:dyDescent="0.4">
      <c r="AD283" s="89">
        <v>55.1</v>
      </c>
      <c r="AI283" s="89">
        <v>55.1</v>
      </c>
    </row>
    <row r="284" spans="30:35" x14ac:dyDescent="0.4">
      <c r="AD284" s="89">
        <v>58.699999999999996</v>
      </c>
      <c r="AI284" s="89">
        <v>58.699999999999996</v>
      </c>
    </row>
    <row r="285" spans="30:35" x14ac:dyDescent="0.4">
      <c r="AD285" s="89">
        <v>61.9</v>
      </c>
      <c r="AI285" s="89">
        <v>61.9</v>
      </c>
    </row>
    <row r="286" spans="30:35" x14ac:dyDescent="0.4">
      <c r="AD286" s="89">
        <v>41.4</v>
      </c>
      <c r="AI286" s="89">
        <v>41.4</v>
      </c>
    </row>
    <row r="287" spans="30:35" x14ac:dyDescent="0.4">
      <c r="AD287" s="89">
        <v>45.1</v>
      </c>
      <c r="AI287" s="89">
        <v>45.1</v>
      </c>
    </row>
    <row r="288" spans="30:35" x14ac:dyDescent="0.4">
      <c r="AD288" s="89">
        <v>48.699999999999996</v>
      </c>
      <c r="AI288" s="89">
        <v>48.699999999999996</v>
      </c>
    </row>
    <row r="289" spans="30:35" x14ac:dyDescent="0.4">
      <c r="AD289" s="89">
        <v>51.6</v>
      </c>
      <c r="AI289" s="89">
        <v>51.6</v>
      </c>
    </row>
    <row r="290" spans="30:35" x14ac:dyDescent="0.4">
      <c r="AD290" s="89">
        <v>55.400000000000006</v>
      </c>
      <c r="AI290" s="89">
        <v>55.400000000000006</v>
      </c>
    </row>
    <row r="291" spans="30:35" x14ac:dyDescent="0.4">
      <c r="AD291" s="89">
        <v>38.700000000000003</v>
      </c>
      <c r="AI291" s="89">
        <v>38.700000000000003</v>
      </c>
    </row>
    <row r="292" spans="30:35" x14ac:dyDescent="0.4">
      <c r="AD292" s="89">
        <v>58.5</v>
      </c>
      <c r="AI292" s="89">
        <v>58.5</v>
      </c>
    </row>
    <row r="293" spans="30:35" x14ac:dyDescent="0.4">
      <c r="AD293" s="89">
        <v>42.4</v>
      </c>
      <c r="AI293" s="89">
        <v>42.4</v>
      </c>
    </row>
    <row r="294" spans="30:35" x14ac:dyDescent="0.4">
      <c r="AD294" s="89">
        <v>45.800000000000004</v>
      </c>
      <c r="AI294" s="89">
        <v>45.800000000000004</v>
      </c>
    </row>
    <row r="295" spans="30:35" x14ac:dyDescent="0.4">
      <c r="AD295" s="89">
        <v>49</v>
      </c>
      <c r="AI295" s="89">
        <v>49</v>
      </c>
    </row>
    <row r="296" spans="30:35" x14ac:dyDescent="0.4">
      <c r="AD296" s="89">
        <v>51.9</v>
      </c>
      <c r="AI296" s="89">
        <v>51.9</v>
      </c>
    </row>
    <row r="297" spans="30:35" x14ac:dyDescent="0.4">
      <c r="AD297" s="89">
        <v>55.000000000000007</v>
      </c>
      <c r="AI297" s="89">
        <v>55.000000000000007</v>
      </c>
    </row>
    <row r="298" spans="30:35" x14ac:dyDescent="0.4">
      <c r="AD298" s="89">
        <v>40.300000000000004</v>
      </c>
      <c r="AI298" s="89">
        <v>40.300000000000004</v>
      </c>
    </row>
    <row r="299" spans="30:35" x14ac:dyDescent="0.4">
      <c r="AD299" s="89">
        <v>43.5</v>
      </c>
      <c r="AI299" s="89">
        <v>43.5</v>
      </c>
    </row>
    <row r="300" spans="30:35" x14ac:dyDescent="0.4">
      <c r="AD300" s="89">
        <v>46.800000000000004</v>
      </c>
      <c r="AI300" s="89">
        <v>46.800000000000004</v>
      </c>
    </row>
    <row r="301" spans="30:35" x14ac:dyDescent="0.4">
      <c r="AD301" s="89">
        <v>49.5</v>
      </c>
      <c r="AI301" s="89">
        <v>49.5</v>
      </c>
    </row>
    <row r="302" spans="30:35" x14ac:dyDescent="0.4">
      <c r="AD302" s="89">
        <v>52.5</v>
      </c>
      <c r="AI302" s="89">
        <v>52.5</v>
      </c>
    </row>
    <row r="303" spans="30:35" x14ac:dyDescent="0.4">
      <c r="AD303" s="89">
        <v>50.2</v>
      </c>
      <c r="AI303" s="89">
        <v>50.2</v>
      </c>
    </row>
    <row r="304" spans="30:35" x14ac:dyDescent="0.4">
      <c r="AD304" s="89">
        <v>50.2</v>
      </c>
      <c r="AI304" s="89">
        <v>50.2</v>
      </c>
    </row>
    <row r="305" spans="30:35" x14ac:dyDescent="0.4">
      <c r="AD305" s="89">
        <v>53.300000000000004</v>
      </c>
      <c r="AI305" s="89">
        <v>53.300000000000004</v>
      </c>
    </row>
    <row r="306" spans="30:35" x14ac:dyDescent="0.4">
      <c r="AD306" s="89">
        <v>56.000000000000007</v>
      </c>
      <c r="AI306" s="89">
        <v>56.000000000000007</v>
      </c>
    </row>
    <row r="307" spans="30:35" x14ac:dyDescent="0.4">
      <c r="AD307" s="89">
        <v>58.4</v>
      </c>
      <c r="AI307" s="89">
        <v>58.4</v>
      </c>
    </row>
    <row r="308" spans="30:35" x14ac:dyDescent="0.4">
      <c r="AD308" s="89">
        <v>61.1</v>
      </c>
      <c r="AI308" s="89">
        <v>61.1</v>
      </c>
    </row>
  </sheetData>
  <autoFilter ref="B2:R216"/>
  <sortState ref="Y18:Y96">
    <sortCondition ref="Y17"/>
  </sortState>
  <mergeCells count="12">
    <mergeCell ref="V8:V11"/>
    <mergeCell ref="W8:W9"/>
    <mergeCell ref="Y8:Y11"/>
    <mergeCell ref="Z8:Z9"/>
    <mergeCell ref="W10:W11"/>
    <mergeCell ref="Z10:Z11"/>
    <mergeCell ref="V4:V7"/>
    <mergeCell ref="W4:W5"/>
    <mergeCell ref="Y4:Y7"/>
    <mergeCell ref="Z4:Z5"/>
    <mergeCell ref="W6:W7"/>
    <mergeCell ref="Z6:Z7"/>
  </mergeCells>
  <phoneticPr fontId="1" type="noConversion"/>
  <conditionalFormatting sqref="E3:O216">
    <cfRule type="cellIs" dxfId="39" priority="15" operator="greaterThan">
      <formula>100</formula>
    </cfRule>
  </conditionalFormatting>
  <conditionalFormatting sqref="AC5:AE218">
    <cfRule type="cellIs" dxfId="38" priority="5" operator="greaterThan">
      <formula>100</formula>
    </cfRule>
  </conditionalFormatting>
  <conditionalFormatting sqref="Y62:Y96">
    <cfRule type="cellIs" dxfId="37" priority="1" operator="greaterThan">
      <formula>100</formula>
    </cfRule>
  </conditionalFormatting>
  <conditionalFormatting sqref="AH5:AJ218">
    <cfRule type="cellIs" dxfId="36" priority="3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G40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14" customWidth="1"/>
    <col min="4" max="6" width="5.19921875" style="14" hidden="1" customWidth="1"/>
    <col min="7" max="9" width="5.19921875" style="14" customWidth="1"/>
    <col min="10" max="12" width="5.19921875" style="14" hidden="1" customWidth="1"/>
    <col min="13" max="15" width="5.19921875" style="14" customWidth="1"/>
    <col min="16" max="18" width="5.19921875" style="14" hidden="1" customWidth="1"/>
    <col min="19" max="21" width="5.19921875" style="14" customWidth="1"/>
    <col min="22" max="24" width="5.19921875" style="14" hidden="1" customWidth="1"/>
    <col min="25" max="27" width="5.19921875" style="14" customWidth="1"/>
    <col min="28" max="30" width="5.19921875" style="14" hidden="1" customWidth="1"/>
    <col min="31" max="33" width="5.19921875" style="14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270" t="s">
        <v>196</v>
      </c>
      <c r="C2" s="1270"/>
      <c r="D2" s="1270">
        <v>3</v>
      </c>
      <c r="E2" s="1270"/>
      <c r="F2" s="1270"/>
      <c r="G2" s="1270"/>
      <c r="H2" s="1270"/>
      <c r="I2" s="1270"/>
      <c r="J2" s="1270">
        <v>4</v>
      </c>
      <c r="K2" s="1270"/>
      <c r="L2" s="1270"/>
      <c r="M2" s="1270"/>
      <c r="N2" s="1270"/>
      <c r="O2" s="1270"/>
      <c r="P2" s="1270">
        <v>5</v>
      </c>
      <c r="Q2" s="1270"/>
      <c r="R2" s="1270"/>
      <c r="S2" s="1270"/>
      <c r="T2" s="1270"/>
      <c r="U2" s="1270"/>
      <c r="V2" s="1270">
        <v>6</v>
      </c>
      <c r="W2" s="1270"/>
      <c r="X2" s="1270"/>
      <c r="Y2" s="1270"/>
      <c r="Z2" s="1270"/>
      <c r="AA2" s="1270"/>
      <c r="AB2" s="1270">
        <v>7</v>
      </c>
      <c r="AC2" s="1270"/>
      <c r="AD2" s="1270"/>
      <c r="AE2" s="1270"/>
      <c r="AF2" s="1270"/>
      <c r="AG2" s="1270"/>
      <c r="AI2" s="1270"/>
      <c r="AJ2" s="1270"/>
      <c r="AK2" s="1270"/>
      <c r="AL2" s="1270"/>
      <c r="AM2" s="1270"/>
      <c r="AN2" s="1270"/>
      <c r="AO2" s="1270"/>
      <c r="AP2" s="1270"/>
      <c r="AQ2" s="1270"/>
      <c r="AR2" s="1270"/>
      <c r="AS2" s="1270"/>
      <c r="AT2" s="1270"/>
      <c r="AU2" s="1270"/>
      <c r="AV2" s="1270"/>
      <c r="AW2" s="1270"/>
    </row>
    <row r="3" spans="2:49" x14ac:dyDescent="0.4">
      <c r="B3" s="23" t="s">
        <v>215</v>
      </c>
      <c r="C3" s="23" t="s">
        <v>191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209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210</v>
      </c>
      <c r="Q3" s="8" t="s">
        <v>209</v>
      </c>
      <c r="R3" s="8" t="s">
        <v>211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212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212</v>
      </c>
      <c r="AD3" s="8" t="s">
        <v>154</v>
      </c>
      <c r="AE3" s="8" t="s">
        <v>193</v>
      </c>
      <c r="AF3" s="8" t="s">
        <v>213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271" t="s">
        <v>208</v>
      </c>
      <c r="C4" s="17">
        <v>5</v>
      </c>
      <c r="D4" s="22">
        <v>127</v>
      </c>
      <c r="E4" s="22">
        <v>123</v>
      </c>
      <c r="F4" s="22">
        <v>84</v>
      </c>
      <c r="G4" s="28">
        <f>IF(MAX(D4,E4,F4)=D4,60*(E4-F4)/(MAX(D4,E4,F4)-MIN(D4,E4,F4)),IF(MAX(D4,E4,F4)=E4,(120+(60*(F4-D4)/(MAX(D4,E4,F4)-MIN(D4,E4,F4)))),IF(MAX(D4,E4,F4)=F4,(240+(60*(D4-E4)/(MAX(D4,E4,F4)-MIN(D4,E4,F4)))),0)))</f>
        <v>54.418604651162788</v>
      </c>
      <c r="H4" s="28">
        <f>ROUND((MAX(D4/255, E4/255, F4/255) - MIN(D4/255, E4/255, F4/255))/MAX(D4/255, E4/255, F4/255),3)*100</f>
        <v>33.900000000000006</v>
      </c>
      <c r="I4" s="28">
        <f>ROUND(MAX(D4/255, E4/255, F4/255),3)*100</f>
        <v>49.8</v>
      </c>
      <c r="J4" s="28">
        <v>128</v>
      </c>
      <c r="K4" s="28">
        <v>123</v>
      </c>
      <c r="L4" s="28">
        <v>72</v>
      </c>
      <c r="M4" s="28">
        <f>IF(MAX(J4,K4,L4)=J4,60*(K4-L4)/(MAX(J4,K4,L4)-MIN(J4,K4,L4)),IF(MAX(J4,K4,L4)=K4,(120+(60*(L4-J4)/(MAX(J4,K4,L4)-MIN(J4,K4,L4)))),IF(MAX(J4,K4,L4)=L4,(240+(60*(J4-K4)/(MAX(J4,K4,L4)-MIN(J4,K4,L4)))),0)))</f>
        <v>54.642857142857146</v>
      </c>
      <c r="N4" s="28">
        <f>ROUND((MAX(J4/255, K4/255, L4/255) - MIN(J4/255, K4/255, L4/255))/MAX(J4/255, K4/255, L4/255),3)*100</f>
        <v>43.8</v>
      </c>
      <c r="O4" s="28">
        <f>ROUND(MAX(J4/255, K4/255, L4/255),3)*100</f>
        <v>50.2</v>
      </c>
      <c r="P4" s="28">
        <v>130</v>
      </c>
      <c r="Q4" s="28">
        <v>124</v>
      </c>
      <c r="R4" s="28">
        <v>57</v>
      </c>
      <c r="S4" s="28">
        <f>IF(MAX(P4,Q4,R4)=P4,60*(Q4-R4)/(MAX(P4,Q4,R4)-MIN(P4,Q4,R4)),IF(MAX(P4,Q4,R4)=Q4,(120+(60*(R4-P4)/(MAX(P4,Q4,R4)-MIN(P4,Q4,R4)))),IF(MAX(P4,Q4,R4)=R4,(240+(60*(P4-Q4)/(MAX(P4,Q4,R4)-MIN(P4,Q4,R4)))),0)))</f>
        <v>55.06849315068493</v>
      </c>
      <c r="T4" s="28">
        <f>ROUND((MAX(P4/255, Q4/255, R4/255) - MIN(P4/255, Q4/255, R4/255))/MAX(P4/255, Q4/255, R4/255),3)*100</f>
        <v>56.2</v>
      </c>
      <c r="U4" s="28">
        <f>ROUND(MAX(P4/255, Q4/255, R4/255),3)*100</f>
        <v>51</v>
      </c>
      <c r="V4" s="28">
        <v>131</v>
      </c>
      <c r="W4" s="28">
        <v>124</v>
      </c>
      <c r="X4" s="28">
        <v>42</v>
      </c>
      <c r="Y4" s="28">
        <f>IF(MAX(V4,W4,X4)=V4,60*(W4-X4)/(MAX(V4,W4,X4)-MIN(V4,W4,X4)),IF(MAX(V4,W4,X4)=W4,(120+(60*(X4-V4)/(MAX(V4,W4,X4)-MIN(V4,W4,X4)))),IF(MAX(V4,W4,X4)=X4,(240+(60*(V4-W4)/(MAX(V4,W4,X4)-MIN(V4,W4,X4)))),0)))</f>
        <v>55.280898876404493</v>
      </c>
      <c r="Z4" s="28">
        <f>ROUND((MAX(V4/255, W4/255, X4/255) - MIN(V4/255, W4/255, X4/255))/MAX(V4/255, W4/255, X4/255),3)*100</f>
        <v>67.900000000000006</v>
      </c>
      <c r="AA4" s="28">
        <f>ROUND(MAX(V4/255, W4/255, X4/255),3)*100</f>
        <v>51.4</v>
      </c>
      <c r="AB4" s="28">
        <v>132</v>
      </c>
      <c r="AC4" s="28">
        <v>124</v>
      </c>
      <c r="AD4" s="28">
        <v>17</v>
      </c>
      <c r="AE4" s="28">
        <f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28">
        <f>ROUND((MAX(AB4/255, AC4/255, AD4/255) - MIN(AB4/255, AC4/255, AD4/255))/MAX(AB4/255, AC4/255, AD4/255),3)*100</f>
        <v>87.1</v>
      </c>
      <c r="AG4" s="28">
        <f>ROUND(MAX(AB4/255, AC4/255, AD4/255),3)*100</f>
        <v>51.800000000000004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272"/>
      <c r="C5" s="19">
        <v>6</v>
      </c>
      <c r="D5" s="18">
        <v>153</v>
      </c>
      <c r="E5" s="18">
        <v>149</v>
      </c>
      <c r="F5" s="18">
        <v>108</v>
      </c>
      <c r="G5" s="33">
        <f t="shared" ref="G5:G68" si="0">IF(MAX(D5,E5,F5)=D5,60*(E5-F5)/(MAX(D5,E5,F5)-MIN(D5,E5,F5)),IF(MAX(D5,E5,F5)=E5,(120+(60*(F5-D5)/(MAX(D5,E5,F5)-MIN(D5,E5,F5)))),IF(MAX(D5,E5,F5)=F5,(240+(60*(D5-E5)/(MAX(D5,E5,F5)-MIN(D5,E5,F5)))),0)))</f>
        <v>54.666666666666664</v>
      </c>
      <c r="H5" s="33">
        <f t="shared" ref="H5:H68" si="1">ROUND((MAX(D5/255, E5/255, F5/255) - MIN(D5/255, E5/255, F5/255))/MAX(D5/255, E5/255, F5/255),3)*100</f>
        <v>29.4</v>
      </c>
      <c r="I5" s="33">
        <f t="shared" ref="I5:I68" si="2">ROUND(MAX(D5/255, E5/255, F5/255),3)*100</f>
        <v>60</v>
      </c>
      <c r="J5" s="33">
        <v>154</v>
      </c>
      <c r="K5" s="33">
        <v>149</v>
      </c>
      <c r="L5" s="33">
        <v>96</v>
      </c>
      <c r="M5" s="33">
        <f t="shared" ref="M5:M68" si="3">IF(MAX(J5,K5,L5)=J5,60*(K5-L5)/(MAX(J5,K5,L5)-MIN(J5,K5,L5)),IF(MAX(J5,K5,L5)=K5,(120+(60*(L5-J5)/(MAX(J5,K5,L5)-MIN(J5,K5,L5)))),IF(MAX(J5,K5,L5)=L5,(240+(60*(J5-K5)/(MAX(J5,K5,L5)-MIN(J5,K5,L5)))),0)))</f>
        <v>54.827586206896555</v>
      </c>
      <c r="N5" s="33">
        <f t="shared" ref="N5:N68" si="4">ROUND((MAX(J5/255, K5/255, L5/255) - MIN(J5/255, K5/255, L5/255))/MAX(J5/255, K5/255, L5/255),3)*100</f>
        <v>37.700000000000003</v>
      </c>
      <c r="O5" s="33">
        <f t="shared" ref="O5:O68" si="5">ROUND(MAX(J5/255, K5/255, L5/255),3)*100</f>
        <v>60.4</v>
      </c>
      <c r="P5" s="33">
        <v>156</v>
      </c>
      <c r="Q5" s="33">
        <v>150</v>
      </c>
      <c r="R5" s="33">
        <v>81</v>
      </c>
      <c r="S5" s="33">
        <f t="shared" ref="S5:S68" si="6">IF(MAX(P5,Q5,R5)=P5,60*(Q5-R5)/(MAX(P5,Q5,R5)-MIN(P5,Q5,R5)),IF(MAX(P5,Q5,R5)=Q5,(120+(60*(R5-P5)/(MAX(P5,Q5,R5)-MIN(P5,Q5,R5)))),IF(MAX(P5,Q5,R5)=R5,(240+(60*(P5-Q5)/(MAX(P5,Q5,R5)-MIN(P5,Q5,R5)))),0)))</f>
        <v>55.2</v>
      </c>
      <c r="T5" s="33">
        <f t="shared" ref="T5:T68" si="7">ROUND((MAX(P5/255, Q5/255, R5/255) - MIN(P5/255, Q5/255, R5/255))/MAX(P5/255, Q5/255, R5/255),3)*100</f>
        <v>48.1</v>
      </c>
      <c r="U5" s="33">
        <f t="shared" ref="U5:U68" si="8">ROUND(MAX(P5/255, Q5/255, R5/255),3)*100</f>
        <v>61.199999999999996</v>
      </c>
      <c r="V5" s="33">
        <v>157</v>
      </c>
      <c r="W5" s="33">
        <v>150</v>
      </c>
      <c r="X5" s="33">
        <v>67</v>
      </c>
      <c r="Y5" s="33">
        <f t="shared" ref="Y5:Y68" si="9">IF(MAX(V5,W5,X5)=V5,60*(W5-X5)/(MAX(V5,W5,X5)-MIN(V5,W5,X5)),IF(MAX(V5,W5,X5)=W5,(120+(60*(X5-V5)/(MAX(V5,W5,X5)-MIN(V5,W5,X5)))),IF(MAX(V5,W5,X5)=X5,(240+(60*(V5-W5)/(MAX(V5,W5,X5)-MIN(V5,W5,X5)))),0)))</f>
        <v>55.333333333333336</v>
      </c>
      <c r="Z5" s="33">
        <f t="shared" ref="Z5:Z68" si="10">ROUND((MAX(V5/255, W5/255, X5/255) - MIN(V5/255, W5/255, X5/255))/MAX(V5/255, W5/255, X5/255),3)*100</f>
        <v>57.3</v>
      </c>
      <c r="AA5" s="33">
        <f t="shared" ref="AA5:AA68" si="11">ROUND(MAX(V5/255, W5/255, X5/255),3)*100</f>
        <v>61.6</v>
      </c>
      <c r="AB5" s="33">
        <v>158</v>
      </c>
      <c r="AC5" s="33">
        <v>150</v>
      </c>
      <c r="AD5" s="33">
        <v>49</v>
      </c>
      <c r="AE5" s="33">
        <f t="shared" ref="AE5:AE68" si="12">IF(MAX(AB5,AC5,AD5)=AB5,60*(AC5-AD5)/(MAX(AB5,AC5,AD5)-MIN(AB5,AC5,AD5)),IF(MAX(AB5,AC5,AD5)=AC5,(120+(60*(AD5-AB5)/(MAX(AB5,AC5,AD5)-MIN(AB5,AC5,AD5)))),IF(MAX(AB5,AC5,AD5)=AD5,(240+(60*(AB5-AC5)/(MAX(AB5,AC5,AD5)-MIN(AB5,AC5,AD5)))),0)))</f>
        <v>55.596330275229356</v>
      </c>
      <c r="AF5" s="33">
        <f t="shared" ref="AF5:AF68" si="13">ROUND((MAX(AB5/255, AC5/255, AD5/255) - MIN(AB5/255, AC5/255, AD5/255))/MAX(AB5/255, AC5/255, AD5/255),3)*100</f>
        <v>69</v>
      </c>
      <c r="AG5" s="33">
        <f t="shared" ref="AG5:AG68" si="14">ROUND(MAX(AB5/255, AC5/255, AD5/255),3)*100</f>
        <v>62</v>
      </c>
      <c r="AI5" s="33">
        <f>G5-G4</f>
        <v>0.24806201550387641</v>
      </c>
      <c r="AJ5" s="33">
        <f t="shared" ref="AJ5:AJ68" si="15">H5-H4</f>
        <v>-4.5000000000000071</v>
      </c>
      <c r="AK5" s="33">
        <f t="shared" ref="AK5:AK68" si="16">I5-I4</f>
        <v>10.200000000000003</v>
      </c>
      <c r="AL5" s="33">
        <f>M5-M4</f>
        <v>0.18472906403940925</v>
      </c>
      <c r="AM5" s="33">
        <f t="shared" ref="AM5:AM68" si="17">N5-N4</f>
        <v>-6.0999999999999943</v>
      </c>
      <c r="AN5" s="33">
        <f t="shared" ref="AN5:AN68" si="18">O5-O4</f>
        <v>10.199999999999996</v>
      </c>
      <c r="AO5" s="33">
        <f>S5-S4</f>
        <v>0.13150684931507328</v>
      </c>
      <c r="AP5" s="33">
        <f t="shared" ref="AP5:AP68" si="19">T5-T4</f>
        <v>-8.1000000000000014</v>
      </c>
      <c r="AQ5" s="33">
        <f t="shared" ref="AQ5:AQ68" si="20">U5-U4</f>
        <v>10.199999999999996</v>
      </c>
      <c r="AR5" s="33">
        <f>Y5-Y4</f>
        <v>5.2434456928843076E-2</v>
      </c>
      <c r="AS5" s="33">
        <f t="shared" ref="AS5:AS68" si="21">Z5-Z4</f>
        <v>-10.600000000000009</v>
      </c>
      <c r="AT5" s="33">
        <f t="shared" ref="AT5:AT68" si="22">AA5-AA4</f>
        <v>10.200000000000003</v>
      </c>
      <c r="AU5" s="33">
        <f>AE5-AE4</f>
        <v>-0.22975668129238613</v>
      </c>
      <c r="AV5" s="33">
        <f t="shared" ref="AV5:AV68" si="23">AF5-AF4</f>
        <v>-18.099999999999994</v>
      </c>
      <c r="AW5" s="33">
        <f t="shared" ref="AW5:AW68" si="24">AG5-AG4</f>
        <v>10.199999999999996</v>
      </c>
    </row>
    <row r="6" spans="2:49" x14ac:dyDescent="0.4">
      <c r="B6" s="1272"/>
      <c r="C6" s="19">
        <v>7</v>
      </c>
      <c r="D6" s="18">
        <v>179</v>
      </c>
      <c r="E6" s="18">
        <v>175</v>
      </c>
      <c r="F6" s="18">
        <v>133</v>
      </c>
      <c r="G6" s="33">
        <f t="shared" si="0"/>
        <v>54.782608695652172</v>
      </c>
      <c r="H6" s="33">
        <f t="shared" si="1"/>
        <v>25.7</v>
      </c>
      <c r="I6" s="33">
        <f t="shared" si="2"/>
        <v>70.199999999999989</v>
      </c>
      <c r="J6" s="33">
        <v>181</v>
      </c>
      <c r="K6" s="33">
        <v>176</v>
      </c>
      <c r="L6" s="33">
        <v>120</v>
      </c>
      <c r="M6" s="33">
        <f t="shared" si="3"/>
        <v>55.081967213114751</v>
      </c>
      <c r="N6" s="33">
        <f t="shared" si="4"/>
        <v>33.700000000000003</v>
      </c>
      <c r="O6" s="33">
        <f t="shared" si="5"/>
        <v>71</v>
      </c>
      <c r="P6" s="33">
        <v>182</v>
      </c>
      <c r="Q6" s="33">
        <v>176</v>
      </c>
      <c r="R6" s="33">
        <v>106</v>
      </c>
      <c r="S6" s="33">
        <f t="shared" si="6"/>
        <v>55.263157894736842</v>
      </c>
      <c r="T6" s="33">
        <f t="shared" si="7"/>
        <v>41.8</v>
      </c>
      <c r="U6" s="33">
        <f t="shared" si="8"/>
        <v>71.399999999999991</v>
      </c>
      <c r="V6" s="33">
        <v>184</v>
      </c>
      <c r="W6" s="33">
        <v>176</v>
      </c>
      <c r="X6" s="33">
        <v>93</v>
      </c>
      <c r="Y6" s="33">
        <f t="shared" si="9"/>
        <v>54.725274725274723</v>
      </c>
      <c r="Z6" s="33">
        <f t="shared" si="10"/>
        <v>49.5</v>
      </c>
      <c r="AA6" s="33">
        <f t="shared" si="11"/>
        <v>72.2</v>
      </c>
      <c r="AB6" s="33">
        <v>185</v>
      </c>
      <c r="AC6" s="33">
        <v>177</v>
      </c>
      <c r="AD6" s="33">
        <v>77</v>
      </c>
      <c r="AE6" s="33">
        <f t="shared" si="12"/>
        <v>55.555555555555557</v>
      </c>
      <c r="AF6" s="33">
        <f t="shared" si="13"/>
        <v>58.4</v>
      </c>
      <c r="AG6" s="33">
        <f t="shared" si="14"/>
        <v>72.5</v>
      </c>
      <c r="AI6" s="33">
        <f t="shared" ref="AI6:AI69" si="25">G6-G5</f>
        <v>0.11594202898550776</v>
      </c>
      <c r="AJ6" s="33">
        <f t="shared" si="15"/>
        <v>-3.6999999999999993</v>
      </c>
      <c r="AK6" s="33">
        <f t="shared" si="16"/>
        <v>10.199999999999989</v>
      </c>
      <c r="AL6" s="33">
        <f t="shared" ref="AL6:AL69" si="26">M6-M5</f>
        <v>0.25438100621819615</v>
      </c>
      <c r="AM6" s="33">
        <f t="shared" si="17"/>
        <v>-4</v>
      </c>
      <c r="AN6" s="33">
        <f t="shared" si="18"/>
        <v>10.600000000000001</v>
      </c>
      <c r="AO6" s="33">
        <f t="shared" ref="AO6:AO69" si="27">S6-S5</f>
        <v>6.3157894736839637E-2</v>
      </c>
      <c r="AP6" s="33">
        <f t="shared" si="19"/>
        <v>-6.3000000000000043</v>
      </c>
      <c r="AQ6" s="33">
        <f t="shared" si="20"/>
        <v>10.199999999999996</v>
      </c>
      <c r="AR6" s="33">
        <f t="shared" ref="AR6:AR69" si="28">Y6-Y5</f>
        <v>-0.608058608058613</v>
      </c>
      <c r="AS6" s="33">
        <f t="shared" si="21"/>
        <v>-7.7999999999999972</v>
      </c>
      <c r="AT6" s="33">
        <f t="shared" si="22"/>
        <v>10.600000000000001</v>
      </c>
      <c r="AU6" s="33">
        <f t="shared" ref="AU6:AU69" si="29">AE6-AE5</f>
        <v>-4.0774719673798643E-2</v>
      </c>
      <c r="AV6" s="33">
        <f t="shared" si="23"/>
        <v>-10.600000000000001</v>
      </c>
      <c r="AW6" s="33">
        <f t="shared" si="24"/>
        <v>10.5</v>
      </c>
    </row>
    <row r="7" spans="2:49" x14ac:dyDescent="0.4">
      <c r="B7" s="1272"/>
      <c r="C7" s="19">
        <v>8</v>
      </c>
      <c r="D7" s="18">
        <v>206</v>
      </c>
      <c r="E7" s="18">
        <v>202</v>
      </c>
      <c r="F7" s="18">
        <v>157</v>
      </c>
      <c r="G7" s="33">
        <f t="shared" si="0"/>
        <v>55.102040816326529</v>
      </c>
      <c r="H7" s="33">
        <f t="shared" si="1"/>
        <v>23.799999999999997</v>
      </c>
      <c r="I7" s="33">
        <f t="shared" si="2"/>
        <v>80.800000000000011</v>
      </c>
      <c r="J7" s="33">
        <v>208</v>
      </c>
      <c r="K7" s="33">
        <v>202</v>
      </c>
      <c r="L7" s="33">
        <v>144</v>
      </c>
      <c r="M7" s="33">
        <f t="shared" si="3"/>
        <v>54.375</v>
      </c>
      <c r="N7" s="33">
        <f t="shared" si="4"/>
        <v>30.8</v>
      </c>
      <c r="O7" s="33">
        <f t="shared" si="5"/>
        <v>81.599999999999994</v>
      </c>
      <c r="P7" s="33">
        <v>209</v>
      </c>
      <c r="Q7" s="33">
        <v>203</v>
      </c>
      <c r="R7" s="33">
        <v>130</v>
      </c>
      <c r="S7" s="33">
        <f t="shared" si="6"/>
        <v>55.443037974683541</v>
      </c>
      <c r="T7" s="33">
        <f t="shared" si="7"/>
        <v>37.799999999999997</v>
      </c>
      <c r="U7" s="33">
        <f t="shared" si="8"/>
        <v>82</v>
      </c>
      <c r="V7" s="33">
        <v>211</v>
      </c>
      <c r="W7" s="33">
        <v>203</v>
      </c>
      <c r="X7" s="33">
        <v>116</v>
      </c>
      <c r="Y7" s="33">
        <f t="shared" si="9"/>
        <v>54.94736842105263</v>
      </c>
      <c r="Z7" s="33">
        <f t="shared" si="10"/>
        <v>45</v>
      </c>
      <c r="AA7" s="33">
        <f t="shared" si="11"/>
        <v>82.699999999999989</v>
      </c>
      <c r="AB7" s="33">
        <v>212</v>
      </c>
      <c r="AC7" s="33">
        <v>203</v>
      </c>
      <c r="AD7" s="33">
        <v>101</v>
      </c>
      <c r="AE7" s="33">
        <f t="shared" si="12"/>
        <v>55.135135135135137</v>
      </c>
      <c r="AF7" s="33">
        <f t="shared" si="13"/>
        <v>52.400000000000006</v>
      </c>
      <c r="AG7" s="33">
        <f t="shared" si="14"/>
        <v>83.1</v>
      </c>
      <c r="AI7" s="33">
        <f t="shared" si="25"/>
        <v>0.31943212067435667</v>
      </c>
      <c r="AJ7" s="33">
        <f t="shared" si="15"/>
        <v>-1.9000000000000021</v>
      </c>
      <c r="AK7" s="33">
        <f t="shared" si="16"/>
        <v>10.600000000000023</v>
      </c>
      <c r="AL7" s="33">
        <f t="shared" si="26"/>
        <v>-0.7069672131147513</v>
      </c>
      <c r="AM7" s="33">
        <f t="shared" si="17"/>
        <v>-2.9000000000000021</v>
      </c>
      <c r="AN7" s="33">
        <f t="shared" si="18"/>
        <v>10.599999999999994</v>
      </c>
      <c r="AO7" s="33">
        <f t="shared" si="27"/>
        <v>0.17988007994669886</v>
      </c>
      <c r="AP7" s="33">
        <f t="shared" si="19"/>
        <v>-4</v>
      </c>
      <c r="AQ7" s="33">
        <f t="shared" si="20"/>
        <v>10.600000000000009</v>
      </c>
      <c r="AR7" s="33">
        <f t="shared" si="28"/>
        <v>0.22209369577790739</v>
      </c>
      <c r="AS7" s="33">
        <f t="shared" si="21"/>
        <v>-4.5</v>
      </c>
      <c r="AT7" s="33">
        <f t="shared" si="22"/>
        <v>10.499999999999986</v>
      </c>
      <c r="AU7" s="33">
        <f t="shared" si="29"/>
        <v>-0.42042042042042027</v>
      </c>
      <c r="AV7" s="33">
        <f t="shared" si="23"/>
        <v>-5.9999999999999929</v>
      </c>
      <c r="AW7" s="33">
        <f t="shared" si="24"/>
        <v>10.599999999999994</v>
      </c>
    </row>
    <row r="8" spans="2:49" x14ac:dyDescent="0.4">
      <c r="B8" s="1273"/>
      <c r="C8" s="21">
        <v>9</v>
      </c>
      <c r="D8" s="20">
        <v>233</v>
      </c>
      <c r="E8" s="20">
        <v>229</v>
      </c>
      <c r="F8" s="20">
        <v>181</v>
      </c>
      <c r="G8" s="34">
        <f t="shared" si="0"/>
        <v>55.384615384615387</v>
      </c>
      <c r="H8" s="34">
        <f t="shared" si="1"/>
        <v>22.3</v>
      </c>
      <c r="I8" s="34">
        <f t="shared" si="2"/>
        <v>91.4</v>
      </c>
      <c r="J8" s="34">
        <v>235</v>
      </c>
      <c r="K8" s="34">
        <v>230</v>
      </c>
      <c r="L8" s="34">
        <v>167</v>
      </c>
      <c r="M8" s="34">
        <f t="shared" si="3"/>
        <v>55.588235294117645</v>
      </c>
      <c r="N8" s="34">
        <f t="shared" si="4"/>
        <v>28.9</v>
      </c>
      <c r="O8" s="34">
        <f t="shared" si="5"/>
        <v>92.2</v>
      </c>
      <c r="P8" s="34">
        <v>236</v>
      </c>
      <c r="Q8" s="34">
        <v>230</v>
      </c>
      <c r="R8" s="34">
        <v>153</v>
      </c>
      <c r="S8" s="34">
        <f t="shared" si="6"/>
        <v>55.662650602409641</v>
      </c>
      <c r="T8" s="34">
        <f t="shared" si="7"/>
        <v>35.199999999999996</v>
      </c>
      <c r="U8" s="34">
        <f t="shared" si="8"/>
        <v>92.5</v>
      </c>
      <c r="V8" s="34">
        <v>238</v>
      </c>
      <c r="W8" s="34">
        <v>231</v>
      </c>
      <c r="X8" s="34">
        <v>139</v>
      </c>
      <c r="Y8" s="34">
        <f t="shared" si="9"/>
        <v>55.757575757575758</v>
      </c>
      <c r="Z8" s="34">
        <f t="shared" si="10"/>
        <v>41.6</v>
      </c>
      <c r="AA8" s="34">
        <f t="shared" si="11"/>
        <v>93.300000000000011</v>
      </c>
      <c r="AB8" s="34">
        <v>239</v>
      </c>
      <c r="AC8" s="34">
        <v>231</v>
      </c>
      <c r="AD8" s="34">
        <v>124</v>
      </c>
      <c r="AE8" s="34">
        <f t="shared" si="12"/>
        <v>55.826086956521742</v>
      </c>
      <c r="AF8" s="34">
        <f t="shared" si="13"/>
        <v>48.1</v>
      </c>
      <c r="AG8" s="34">
        <f t="shared" si="14"/>
        <v>93.7</v>
      </c>
      <c r="AI8" s="34">
        <f t="shared" si="25"/>
        <v>0.28257456828885807</v>
      </c>
      <c r="AJ8" s="34">
        <f t="shared" si="15"/>
        <v>-1.4999999999999964</v>
      </c>
      <c r="AK8" s="34">
        <f t="shared" si="16"/>
        <v>10.599999999999994</v>
      </c>
      <c r="AL8" s="34">
        <f t="shared" si="26"/>
        <v>1.213235294117645</v>
      </c>
      <c r="AM8" s="34">
        <f t="shared" si="17"/>
        <v>-1.9000000000000021</v>
      </c>
      <c r="AN8" s="34">
        <f t="shared" si="18"/>
        <v>10.600000000000009</v>
      </c>
      <c r="AO8" s="34">
        <f t="shared" si="27"/>
        <v>0.21961262772610013</v>
      </c>
      <c r="AP8" s="34">
        <f t="shared" si="19"/>
        <v>-2.6000000000000014</v>
      </c>
      <c r="AQ8" s="34">
        <f t="shared" si="20"/>
        <v>10.5</v>
      </c>
      <c r="AR8" s="34">
        <f t="shared" si="28"/>
        <v>0.81020733652312771</v>
      </c>
      <c r="AS8" s="34">
        <f t="shared" si="21"/>
        <v>-3.3999999999999986</v>
      </c>
      <c r="AT8" s="34">
        <f t="shared" si="22"/>
        <v>10.600000000000023</v>
      </c>
      <c r="AU8" s="34">
        <f t="shared" si="29"/>
        <v>0.69095182138660505</v>
      </c>
      <c r="AV8" s="34">
        <f t="shared" si="23"/>
        <v>-4.3000000000000043</v>
      </c>
      <c r="AW8" s="34">
        <f t="shared" si="24"/>
        <v>10.600000000000009</v>
      </c>
    </row>
    <row r="9" spans="2:49" x14ac:dyDescent="0.4">
      <c r="B9" s="1271" t="s">
        <v>216</v>
      </c>
      <c r="C9" s="17">
        <v>5</v>
      </c>
      <c r="D9" s="22">
        <v>130</v>
      </c>
      <c r="E9" s="22">
        <v>122</v>
      </c>
      <c r="F9" s="22">
        <v>84</v>
      </c>
      <c r="G9" s="28">
        <f t="shared" si="0"/>
        <v>49.565217391304351</v>
      </c>
      <c r="H9" s="28">
        <f t="shared" si="1"/>
        <v>35.4</v>
      </c>
      <c r="I9" s="28">
        <f t="shared" si="2"/>
        <v>51</v>
      </c>
      <c r="J9" s="28">
        <v>133</v>
      </c>
      <c r="K9" s="28">
        <v>122</v>
      </c>
      <c r="L9" s="28">
        <v>71</v>
      </c>
      <c r="M9" s="28">
        <f t="shared" si="3"/>
        <v>49.354838709677416</v>
      </c>
      <c r="N9" s="28">
        <f t="shared" si="4"/>
        <v>46.6</v>
      </c>
      <c r="O9" s="28">
        <f t="shared" si="5"/>
        <v>52.2</v>
      </c>
      <c r="P9" s="28">
        <v>135</v>
      </c>
      <c r="Q9" s="28">
        <v>122</v>
      </c>
      <c r="R9" s="28">
        <v>56</v>
      </c>
      <c r="S9" s="28">
        <f t="shared" si="6"/>
        <v>50.12658227848101</v>
      </c>
      <c r="T9" s="28">
        <f t="shared" si="7"/>
        <v>58.5</v>
      </c>
      <c r="U9" s="28">
        <f t="shared" si="8"/>
        <v>52.900000000000006</v>
      </c>
      <c r="V9" s="28">
        <v>136</v>
      </c>
      <c r="W9" s="28">
        <v>122</v>
      </c>
      <c r="X9" s="28">
        <v>42</v>
      </c>
      <c r="Y9" s="28">
        <f t="shared" si="9"/>
        <v>51.063829787234042</v>
      </c>
      <c r="Z9" s="28">
        <f t="shared" si="10"/>
        <v>69.099999999999994</v>
      </c>
      <c r="AA9" s="28">
        <f t="shared" si="11"/>
        <v>53.300000000000004</v>
      </c>
      <c r="AB9" s="28">
        <v>138</v>
      </c>
      <c r="AC9" s="28">
        <v>122</v>
      </c>
      <c r="AD9" s="28">
        <v>18</v>
      </c>
      <c r="AE9" s="28">
        <f t="shared" si="12"/>
        <v>52</v>
      </c>
      <c r="AF9" s="28">
        <f t="shared" si="13"/>
        <v>87</v>
      </c>
      <c r="AG9" s="28">
        <f t="shared" si="14"/>
        <v>54.1</v>
      </c>
      <c r="AI9" s="28">
        <f t="shared" si="25"/>
        <v>-5.8193979933110356</v>
      </c>
      <c r="AJ9" s="28">
        <f t="shared" si="15"/>
        <v>13.099999999999998</v>
      </c>
      <c r="AK9" s="28">
        <f t="shared" si="16"/>
        <v>-40.400000000000006</v>
      </c>
      <c r="AL9" s="28">
        <f t="shared" si="26"/>
        <v>-6.2333965844402286</v>
      </c>
      <c r="AM9" s="28">
        <f t="shared" si="17"/>
        <v>17.700000000000003</v>
      </c>
      <c r="AN9" s="28">
        <f t="shared" si="18"/>
        <v>-40</v>
      </c>
      <c r="AO9" s="28">
        <f t="shared" si="27"/>
        <v>-5.5360683239286317</v>
      </c>
      <c r="AP9" s="28">
        <f t="shared" si="19"/>
        <v>23.300000000000004</v>
      </c>
      <c r="AQ9" s="28">
        <f t="shared" si="20"/>
        <v>-39.599999999999994</v>
      </c>
      <c r="AR9" s="28">
        <f t="shared" si="28"/>
        <v>-4.6937459703417161</v>
      </c>
      <c r="AS9" s="28">
        <f t="shared" si="21"/>
        <v>27.499999999999993</v>
      </c>
      <c r="AT9" s="28">
        <f t="shared" si="22"/>
        <v>-40.000000000000007</v>
      </c>
      <c r="AU9" s="28">
        <f t="shared" si="29"/>
        <v>-3.8260869565217419</v>
      </c>
      <c r="AV9" s="28">
        <f t="shared" si="23"/>
        <v>38.9</v>
      </c>
      <c r="AW9" s="28">
        <f t="shared" si="24"/>
        <v>-39.6</v>
      </c>
    </row>
    <row r="10" spans="2:49" x14ac:dyDescent="0.4">
      <c r="B10" s="1272"/>
      <c r="C10" s="19">
        <v>6</v>
      </c>
      <c r="D10" s="18">
        <v>156</v>
      </c>
      <c r="E10" s="18">
        <v>148</v>
      </c>
      <c r="F10" s="18">
        <v>108</v>
      </c>
      <c r="G10" s="33">
        <f t="shared" si="0"/>
        <v>50</v>
      </c>
      <c r="H10" s="33">
        <f t="shared" si="1"/>
        <v>30.8</v>
      </c>
      <c r="I10" s="33">
        <f t="shared" si="2"/>
        <v>61.199999999999996</v>
      </c>
      <c r="J10" s="33">
        <v>158</v>
      </c>
      <c r="K10" s="33">
        <v>148</v>
      </c>
      <c r="L10" s="33">
        <v>96</v>
      </c>
      <c r="M10" s="33">
        <f t="shared" si="3"/>
        <v>50.322580645161288</v>
      </c>
      <c r="N10" s="33">
        <f t="shared" si="4"/>
        <v>39.200000000000003</v>
      </c>
      <c r="O10" s="33">
        <f t="shared" si="5"/>
        <v>62</v>
      </c>
      <c r="P10" s="33">
        <v>160</v>
      </c>
      <c r="Q10" s="33">
        <v>148</v>
      </c>
      <c r="R10" s="33">
        <v>81</v>
      </c>
      <c r="S10" s="33">
        <f t="shared" si="6"/>
        <v>50.88607594936709</v>
      </c>
      <c r="T10" s="33">
        <f t="shared" si="7"/>
        <v>49.4</v>
      </c>
      <c r="U10" s="33">
        <f t="shared" si="8"/>
        <v>62.7</v>
      </c>
      <c r="V10" s="33">
        <v>163</v>
      </c>
      <c r="W10" s="33">
        <v>148</v>
      </c>
      <c r="X10" s="33">
        <v>67</v>
      </c>
      <c r="Y10" s="33">
        <f t="shared" si="9"/>
        <v>50.625</v>
      </c>
      <c r="Z10" s="33">
        <f t="shared" si="10"/>
        <v>58.9</v>
      </c>
      <c r="AA10" s="33">
        <f t="shared" si="11"/>
        <v>63.9</v>
      </c>
      <c r="AB10" s="33">
        <v>164</v>
      </c>
      <c r="AC10" s="33">
        <v>148</v>
      </c>
      <c r="AD10" s="33">
        <v>49</v>
      </c>
      <c r="AE10" s="33">
        <f t="shared" si="12"/>
        <v>51.652173913043477</v>
      </c>
      <c r="AF10" s="33">
        <f t="shared" si="13"/>
        <v>70.099999999999994</v>
      </c>
      <c r="AG10" s="33">
        <f t="shared" si="14"/>
        <v>64.3</v>
      </c>
      <c r="AI10" s="33">
        <f t="shared" si="25"/>
        <v>0.43478260869564878</v>
      </c>
      <c r="AJ10" s="33">
        <f t="shared" si="15"/>
        <v>-4.5999999999999979</v>
      </c>
      <c r="AK10" s="33">
        <f t="shared" si="16"/>
        <v>10.199999999999996</v>
      </c>
      <c r="AL10" s="33">
        <f t="shared" si="26"/>
        <v>0.96774193548387188</v>
      </c>
      <c r="AM10" s="33">
        <f t="shared" si="17"/>
        <v>-7.3999999999999986</v>
      </c>
      <c r="AN10" s="33">
        <f t="shared" si="18"/>
        <v>9.7999999999999972</v>
      </c>
      <c r="AO10" s="33">
        <f t="shared" si="27"/>
        <v>0.75949367088608</v>
      </c>
      <c r="AP10" s="33">
        <f t="shared" si="19"/>
        <v>-9.1000000000000014</v>
      </c>
      <c r="AQ10" s="33">
        <f t="shared" si="20"/>
        <v>9.7999999999999972</v>
      </c>
      <c r="AR10" s="33">
        <f t="shared" si="28"/>
        <v>-0.43882978723404165</v>
      </c>
      <c r="AS10" s="33">
        <f t="shared" si="21"/>
        <v>-10.199999999999996</v>
      </c>
      <c r="AT10" s="33">
        <f t="shared" si="22"/>
        <v>10.599999999999994</v>
      </c>
      <c r="AU10" s="33">
        <f t="shared" si="29"/>
        <v>-0.34782608695652328</v>
      </c>
      <c r="AV10" s="33">
        <f t="shared" si="23"/>
        <v>-16.900000000000006</v>
      </c>
      <c r="AW10" s="33">
        <f t="shared" si="24"/>
        <v>10.199999999999996</v>
      </c>
    </row>
    <row r="11" spans="2:49" x14ac:dyDescent="0.4">
      <c r="B11" s="1272"/>
      <c r="C11" s="19">
        <v>7</v>
      </c>
      <c r="D11" s="18">
        <v>182</v>
      </c>
      <c r="E11" s="18">
        <v>174</v>
      </c>
      <c r="F11" s="18">
        <v>133</v>
      </c>
      <c r="G11" s="33">
        <f t="shared" si="0"/>
        <v>50.204081632653065</v>
      </c>
      <c r="H11" s="33">
        <f t="shared" si="1"/>
        <v>26.900000000000002</v>
      </c>
      <c r="I11" s="33">
        <f t="shared" si="2"/>
        <v>71.399999999999991</v>
      </c>
      <c r="J11" s="33">
        <v>185</v>
      </c>
      <c r="K11" s="33">
        <v>174</v>
      </c>
      <c r="L11" s="33">
        <v>120</v>
      </c>
      <c r="M11" s="33">
        <f t="shared" si="3"/>
        <v>49.846153846153847</v>
      </c>
      <c r="N11" s="33">
        <f t="shared" si="4"/>
        <v>35.099999999999994</v>
      </c>
      <c r="O11" s="33">
        <f t="shared" si="5"/>
        <v>72.5</v>
      </c>
      <c r="P11" s="33">
        <v>187</v>
      </c>
      <c r="Q11" s="33">
        <v>175</v>
      </c>
      <c r="R11" s="33">
        <v>106</v>
      </c>
      <c r="S11" s="33">
        <f t="shared" si="6"/>
        <v>51.111111111111114</v>
      </c>
      <c r="T11" s="33">
        <f t="shared" si="7"/>
        <v>43.3</v>
      </c>
      <c r="U11" s="33">
        <f t="shared" si="8"/>
        <v>73.3</v>
      </c>
      <c r="V11" s="33">
        <v>189</v>
      </c>
      <c r="W11" s="33">
        <v>175</v>
      </c>
      <c r="X11" s="33">
        <v>93</v>
      </c>
      <c r="Y11" s="33">
        <f t="shared" si="9"/>
        <v>51.25</v>
      </c>
      <c r="Z11" s="33">
        <f t="shared" si="10"/>
        <v>50.8</v>
      </c>
      <c r="AA11" s="33">
        <f t="shared" si="11"/>
        <v>74.099999999999994</v>
      </c>
      <c r="AB11" s="33">
        <v>191</v>
      </c>
      <c r="AC11" s="33">
        <v>175</v>
      </c>
      <c r="AD11" s="33">
        <v>78</v>
      </c>
      <c r="AE11" s="33">
        <f t="shared" si="12"/>
        <v>51.504424778761063</v>
      </c>
      <c r="AF11" s="33">
        <f t="shared" si="13"/>
        <v>59.199999999999996</v>
      </c>
      <c r="AG11" s="33">
        <f t="shared" si="14"/>
        <v>74.900000000000006</v>
      </c>
      <c r="AI11" s="33">
        <f t="shared" si="25"/>
        <v>0.20408163265306456</v>
      </c>
      <c r="AJ11" s="33">
        <f t="shared" si="15"/>
        <v>-3.8999999999999986</v>
      </c>
      <c r="AK11" s="33">
        <f t="shared" si="16"/>
        <v>10.199999999999996</v>
      </c>
      <c r="AL11" s="33">
        <f t="shared" si="26"/>
        <v>-0.47642679900744156</v>
      </c>
      <c r="AM11" s="33">
        <f t="shared" si="17"/>
        <v>-4.1000000000000085</v>
      </c>
      <c r="AN11" s="33">
        <f t="shared" si="18"/>
        <v>10.5</v>
      </c>
      <c r="AO11" s="33">
        <f t="shared" si="27"/>
        <v>0.22503516174402449</v>
      </c>
      <c r="AP11" s="33">
        <f t="shared" si="19"/>
        <v>-6.1000000000000014</v>
      </c>
      <c r="AQ11" s="33">
        <f t="shared" si="20"/>
        <v>10.599999999999994</v>
      </c>
      <c r="AR11" s="33">
        <f t="shared" si="28"/>
        <v>0.625</v>
      </c>
      <c r="AS11" s="33">
        <f t="shared" si="21"/>
        <v>-8.1000000000000014</v>
      </c>
      <c r="AT11" s="33">
        <f t="shared" si="22"/>
        <v>10.199999999999996</v>
      </c>
      <c r="AU11" s="33">
        <f t="shared" si="29"/>
        <v>-0.14774913428241376</v>
      </c>
      <c r="AV11" s="33">
        <f t="shared" si="23"/>
        <v>-10.899999999999999</v>
      </c>
      <c r="AW11" s="33">
        <f t="shared" si="24"/>
        <v>10.600000000000009</v>
      </c>
    </row>
    <row r="12" spans="2:49" x14ac:dyDescent="0.4">
      <c r="B12" s="1272"/>
      <c r="C12" s="19">
        <v>8</v>
      </c>
      <c r="D12" s="18">
        <v>209</v>
      </c>
      <c r="E12" s="18">
        <v>201</v>
      </c>
      <c r="F12" s="18">
        <v>157</v>
      </c>
      <c r="G12" s="33">
        <f t="shared" si="0"/>
        <v>50.769230769230766</v>
      </c>
      <c r="H12" s="33">
        <f t="shared" si="1"/>
        <v>24.9</v>
      </c>
      <c r="I12" s="33">
        <f t="shared" si="2"/>
        <v>82</v>
      </c>
      <c r="J12" s="33">
        <v>211</v>
      </c>
      <c r="K12" s="33">
        <v>201</v>
      </c>
      <c r="L12" s="33">
        <v>144</v>
      </c>
      <c r="M12" s="33">
        <f t="shared" si="3"/>
        <v>51.044776119402982</v>
      </c>
      <c r="N12" s="33">
        <f t="shared" si="4"/>
        <v>31.8</v>
      </c>
      <c r="O12" s="33">
        <f t="shared" si="5"/>
        <v>82.699999999999989</v>
      </c>
      <c r="P12" s="33">
        <v>213</v>
      </c>
      <c r="Q12" s="33">
        <v>201</v>
      </c>
      <c r="R12" s="33">
        <v>130</v>
      </c>
      <c r="S12" s="33">
        <f t="shared" si="6"/>
        <v>51.325301204819276</v>
      </c>
      <c r="T12" s="33">
        <f t="shared" si="7"/>
        <v>39</v>
      </c>
      <c r="U12" s="33">
        <f t="shared" si="8"/>
        <v>83.5</v>
      </c>
      <c r="V12" s="33">
        <v>215</v>
      </c>
      <c r="W12" s="33">
        <v>201</v>
      </c>
      <c r="X12" s="33">
        <v>117</v>
      </c>
      <c r="Y12" s="33">
        <f t="shared" si="9"/>
        <v>51.428571428571431</v>
      </c>
      <c r="Z12" s="33">
        <f t="shared" si="10"/>
        <v>45.6</v>
      </c>
      <c r="AA12" s="33">
        <f t="shared" si="11"/>
        <v>84.3</v>
      </c>
      <c r="AB12" s="33">
        <v>217</v>
      </c>
      <c r="AC12" s="33">
        <v>201</v>
      </c>
      <c r="AD12" s="33">
        <v>102</v>
      </c>
      <c r="AE12" s="33">
        <f t="shared" si="12"/>
        <v>51.652173913043477</v>
      </c>
      <c r="AF12" s="33">
        <f t="shared" si="13"/>
        <v>53</v>
      </c>
      <c r="AG12" s="33">
        <f t="shared" si="14"/>
        <v>85.1</v>
      </c>
      <c r="AI12" s="33">
        <f t="shared" si="25"/>
        <v>0.56514913657770194</v>
      </c>
      <c r="AJ12" s="33">
        <f t="shared" si="15"/>
        <v>-2.0000000000000036</v>
      </c>
      <c r="AK12" s="33">
        <f t="shared" si="16"/>
        <v>10.600000000000009</v>
      </c>
      <c r="AL12" s="33">
        <f t="shared" si="26"/>
        <v>1.1986222732491356</v>
      </c>
      <c r="AM12" s="33">
        <f t="shared" si="17"/>
        <v>-3.2999999999999936</v>
      </c>
      <c r="AN12" s="33">
        <f t="shared" si="18"/>
        <v>10.199999999999989</v>
      </c>
      <c r="AO12" s="33">
        <f t="shared" si="27"/>
        <v>0.21419009370816156</v>
      </c>
      <c r="AP12" s="33">
        <f t="shared" si="19"/>
        <v>-4.2999999999999972</v>
      </c>
      <c r="AQ12" s="33">
        <f t="shared" si="20"/>
        <v>10.200000000000003</v>
      </c>
      <c r="AR12" s="33">
        <f t="shared" si="28"/>
        <v>0.1785714285714306</v>
      </c>
      <c r="AS12" s="33">
        <f t="shared" si="21"/>
        <v>-5.1999999999999957</v>
      </c>
      <c r="AT12" s="33">
        <f t="shared" si="22"/>
        <v>10.200000000000003</v>
      </c>
      <c r="AU12" s="33">
        <f t="shared" si="29"/>
        <v>0.14774913428241376</v>
      </c>
      <c r="AV12" s="33">
        <f t="shared" si="23"/>
        <v>-6.1999999999999957</v>
      </c>
      <c r="AW12" s="33">
        <f t="shared" si="24"/>
        <v>10.199999999999989</v>
      </c>
    </row>
    <row r="13" spans="2:49" x14ac:dyDescent="0.4">
      <c r="B13" s="1273"/>
      <c r="C13" s="21">
        <v>9</v>
      </c>
      <c r="D13" s="20">
        <v>236</v>
      </c>
      <c r="E13" s="20">
        <v>228</v>
      </c>
      <c r="F13" s="20">
        <v>181</v>
      </c>
      <c r="G13" s="34">
        <f t="shared" si="0"/>
        <v>51.272727272727273</v>
      </c>
      <c r="H13" s="34">
        <f t="shared" si="1"/>
        <v>23.3</v>
      </c>
      <c r="I13" s="34">
        <f t="shared" si="2"/>
        <v>92.5</v>
      </c>
      <c r="J13" s="34">
        <v>238</v>
      </c>
      <c r="K13" s="34">
        <v>229</v>
      </c>
      <c r="L13" s="34">
        <v>167</v>
      </c>
      <c r="M13" s="34">
        <f t="shared" si="3"/>
        <v>52.394366197183096</v>
      </c>
      <c r="N13" s="34">
        <f t="shared" si="4"/>
        <v>29.799999999999997</v>
      </c>
      <c r="O13" s="34">
        <f t="shared" si="5"/>
        <v>93.300000000000011</v>
      </c>
      <c r="P13" s="34">
        <v>241</v>
      </c>
      <c r="Q13" s="34">
        <v>229</v>
      </c>
      <c r="R13" s="34">
        <v>153</v>
      </c>
      <c r="S13" s="34">
        <f t="shared" si="6"/>
        <v>51.81818181818182</v>
      </c>
      <c r="T13" s="34">
        <f t="shared" si="7"/>
        <v>36.5</v>
      </c>
      <c r="U13" s="34">
        <f t="shared" si="8"/>
        <v>94.5</v>
      </c>
      <c r="V13" s="34">
        <v>243</v>
      </c>
      <c r="W13" s="34">
        <v>229</v>
      </c>
      <c r="X13" s="34">
        <v>139</v>
      </c>
      <c r="Y13" s="34">
        <f t="shared" si="9"/>
        <v>51.92307692307692</v>
      </c>
      <c r="Z13" s="34">
        <f t="shared" si="10"/>
        <v>42.8</v>
      </c>
      <c r="AA13" s="34">
        <f t="shared" si="11"/>
        <v>95.3</v>
      </c>
      <c r="AB13" s="34">
        <v>245</v>
      </c>
      <c r="AC13" s="34">
        <v>229</v>
      </c>
      <c r="AD13" s="34">
        <v>124</v>
      </c>
      <c r="AE13" s="34">
        <f t="shared" si="12"/>
        <v>52.066115702479337</v>
      </c>
      <c r="AF13" s="34">
        <f t="shared" si="13"/>
        <v>49.4</v>
      </c>
      <c r="AG13" s="34">
        <f t="shared" si="14"/>
        <v>96.1</v>
      </c>
      <c r="AI13" s="34">
        <f t="shared" si="25"/>
        <v>0.50349650349650688</v>
      </c>
      <c r="AJ13" s="34">
        <f t="shared" si="15"/>
        <v>-1.5999999999999979</v>
      </c>
      <c r="AK13" s="34">
        <f t="shared" si="16"/>
        <v>10.5</v>
      </c>
      <c r="AL13" s="34">
        <f t="shared" si="26"/>
        <v>1.349590077780114</v>
      </c>
      <c r="AM13" s="34">
        <f t="shared" si="17"/>
        <v>-2.0000000000000036</v>
      </c>
      <c r="AN13" s="34">
        <f t="shared" si="18"/>
        <v>10.600000000000023</v>
      </c>
      <c r="AO13" s="34">
        <f t="shared" si="27"/>
        <v>0.4928806133625443</v>
      </c>
      <c r="AP13" s="34">
        <f t="shared" si="19"/>
        <v>-2.5</v>
      </c>
      <c r="AQ13" s="34">
        <f t="shared" si="20"/>
        <v>11</v>
      </c>
      <c r="AR13" s="34">
        <f t="shared" si="28"/>
        <v>0.4945054945054892</v>
      </c>
      <c r="AS13" s="34">
        <f t="shared" si="21"/>
        <v>-2.8000000000000043</v>
      </c>
      <c r="AT13" s="34">
        <f t="shared" si="22"/>
        <v>11</v>
      </c>
      <c r="AU13" s="34">
        <f t="shared" si="29"/>
        <v>0.41394178943586013</v>
      </c>
      <c r="AV13" s="34">
        <f t="shared" si="23"/>
        <v>-3.6000000000000014</v>
      </c>
      <c r="AW13" s="34">
        <f t="shared" si="24"/>
        <v>11</v>
      </c>
    </row>
    <row r="14" spans="2:49" x14ac:dyDescent="0.4">
      <c r="B14" s="1271" t="s">
        <v>207</v>
      </c>
      <c r="C14" s="17">
        <v>5</v>
      </c>
      <c r="D14" s="22">
        <v>133</v>
      </c>
      <c r="E14" s="22">
        <v>121</v>
      </c>
      <c r="F14" s="22">
        <v>85</v>
      </c>
      <c r="G14" s="28">
        <f t="shared" si="0"/>
        <v>45</v>
      </c>
      <c r="H14" s="28">
        <f t="shared" si="1"/>
        <v>36.1</v>
      </c>
      <c r="I14" s="28">
        <f t="shared" si="2"/>
        <v>52.2</v>
      </c>
      <c r="J14" s="28">
        <v>136</v>
      </c>
      <c r="K14" s="28">
        <v>121</v>
      </c>
      <c r="L14" s="28">
        <v>72</v>
      </c>
      <c r="M14" s="28">
        <f t="shared" si="3"/>
        <v>45.9375</v>
      </c>
      <c r="N14" s="28">
        <f t="shared" si="4"/>
        <v>47.099999999999994</v>
      </c>
      <c r="O14" s="28">
        <f t="shared" si="5"/>
        <v>53.300000000000004</v>
      </c>
      <c r="P14" s="28">
        <v>139</v>
      </c>
      <c r="Q14" s="28">
        <v>120</v>
      </c>
      <c r="R14" s="28">
        <v>58</v>
      </c>
      <c r="S14" s="28">
        <f t="shared" si="6"/>
        <v>45.925925925925924</v>
      </c>
      <c r="T14" s="28">
        <f t="shared" si="7"/>
        <v>58.3</v>
      </c>
      <c r="U14" s="28">
        <f t="shared" si="8"/>
        <v>54.500000000000007</v>
      </c>
      <c r="V14" s="28">
        <v>142</v>
      </c>
      <c r="W14" s="28">
        <v>120</v>
      </c>
      <c r="X14" s="28">
        <v>44</v>
      </c>
      <c r="Y14" s="28">
        <f t="shared" si="9"/>
        <v>46.530612244897959</v>
      </c>
      <c r="Z14" s="28">
        <f t="shared" si="10"/>
        <v>69</v>
      </c>
      <c r="AA14" s="28">
        <f t="shared" si="11"/>
        <v>55.7</v>
      </c>
      <c r="AB14" s="28">
        <v>144</v>
      </c>
      <c r="AC14" s="28">
        <v>119</v>
      </c>
      <c r="AD14" s="28">
        <v>23</v>
      </c>
      <c r="AE14" s="28">
        <f t="shared" si="12"/>
        <v>47.603305785123965</v>
      </c>
      <c r="AF14" s="28">
        <f t="shared" si="13"/>
        <v>84</v>
      </c>
      <c r="AG14" s="28">
        <f t="shared" si="14"/>
        <v>56.499999999999993</v>
      </c>
      <c r="AI14" s="28">
        <f t="shared" si="25"/>
        <v>-6.2727272727272734</v>
      </c>
      <c r="AJ14" s="28">
        <f t="shared" si="15"/>
        <v>12.8</v>
      </c>
      <c r="AK14" s="28">
        <f t="shared" si="16"/>
        <v>-40.299999999999997</v>
      </c>
      <c r="AL14" s="28">
        <f t="shared" si="26"/>
        <v>-6.4568661971830963</v>
      </c>
      <c r="AM14" s="28">
        <f t="shared" si="17"/>
        <v>17.299999999999997</v>
      </c>
      <c r="AN14" s="28">
        <f t="shared" si="18"/>
        <v>-40.000000000000007</v>
      </c>
      <c r="AO14" s="28">
        <f t="shared" si="27"/>
        <v>-5.8922558922558963</v>
      </c>
      <c r="AP14" s="28">
        <f t="shared" si="19"/>
        <v>21.799999999999997</v>
      </c>
      <c r="AQ14" s="28">
        <f t="shared" si="20"/>
        <v>-39.999999999999993</v>
      </c>
      <c r="AR14" s="28">
        <f t="shared" si="28"/>
        <v>-5.3924646781789605</v>
      </c>
      <c r="AS14" s="28">
        <f t="shared" si="21"/>
        <v>26.200000000000003</v>
      </c>
      <c r="AT14" s="28">
        <f t="shared" si="22"/>
        <v>-39.599999999999994</v>
      </c>
      <c r="AU14" s="28">
        <f t="shared" si="29"/>
        <v>-4.4628099173553721</v>
      </c>
      <c r="AV14" s="28">
        <f t="shared" si="23"/>
        <v>34.6</v>
      </c>
      <c r="AW14" s="28">
        <f t="shared" si="24"/>
        <v>-39.6</v>
      </c>
    </row>
    <row r="15" spans="2:49" x14ac:dyDescent="0.4">
      <c r="B15" s="1272"/>
      <c r="C15" s="19">
        <v>6</v>
      </c>
      <c r="D15" s="18">
        <v>159</v>
      </c>
      <c r="E15" s="18">
        <v>147</v>
      </c>
      <c r="F15" s="18">
        <v>109</v>
      </c>
      <c r="G15" s="33">
        <f t="shared" si="0"/>
        <v>45.6</v>
      </c>
      <c r="H15" s="33">
        <f t="shared" si="1"/>
        <v>31.4</v>
      </c>
      <c r="I15" s="33">
        <f t="shared" si="2"/>
        <v>62.4</v>
      </c>
      <c r="J15" s="33">
        <v>162</v>
      </c>
      <c r="K15" s="33">
        <v>147</v>
      </c>
      <c r="L15" s="33">
        <v>96</v>
      </c>
      <c r="M15" s="33">
        <f t="shared" si="3"/>
        <v>46.363636363636367</v>
      </c>
      <c r="N15" s="33">
        <f t="shared" si="4"/>
        <v>40.699999999999996</v>
      </c>
      <c r="O15" s="33">
        <f t="shared" si="5"/>
        <v>63.5</v>
      </c>
      <c r="P15" s="33">
        <v>165</v>
      </c>
      <c r="Q15" s="33">
        <v>146</v>
      </c>
      <c r="R15" s="33">
        <v>83</v>
      </c>
      <c r="S15" s="33">
        <f t="shared" si="6"/>
        <v>46.097560975609753</v>
      </c>
      <c r="T15" s="33">
        <f t="shared" si="7"/>
        <v>49.7</v>
      </c>
      <c r="U15" s="33">
        <f t="shared" si="8"/>
        <v>64.7</v>
      </c>
      <c r="V15" s="33">
        <v>168</v>
      </c>
      <c r="W15" s="33">
        <v>146</v>
      </c>
      <c r="X15" s="33">
        <v>69</v>
      </c>
      <c r="Y15" s="33">
        <f t="shared" si="9"/>
        <v>46.666666666666664</v>
      </c>
      <c r="Z15" s="33">
        <f t="shared" si="10"/>
        <v>58.9</v>
      </c>
      <c r="AA15" s="33">
        <f t="shared" si="11"/>
        <v>65.900000000000006</v>
      </c>
      <c r="AB15" s="33">
        <v>171</v>
      </c>
      <c r="AC15" s="33">
        <v>146</v>
      </c>
      <c r="AD15" s="33">
        <v>52</v>
      </c>
      <c r="AE15" s="33">
        <f t="shared" si="12"/>
        <v>47.394957983193279</v>
      </c>
      <c r="AF15" s="33">
        <f t="shared" si="13"/>
        <v>69.599999999999994</v>
      </c>
      <c r="AG15" s="33">
        <f t="shared" si="14"/>
        <v>67.100000000000009</v>
      </c>
      <c r="AI15" s="33">
        <f t="shared" si="25"/>
        <v>0.60000000000000142</v>
      </c>
      <c r="AJ15" s="33">
        <f t="shared" si="15"/>
        <v>-4.7000000000000028</v>
      </c>
      <c r="AK15" s="33">
        <f t="shared" si="16"/>
        <v>10.199999999999996</v>
      </c>
      <c r="AL15" s="33">
        <f t="shared" si="26"/>
        <v>0.42613636363636687</v>
      </c>
      <c r="AM15" s="33">
        <f t="shared" si="17"/>
        <v>-6.3999999999999986</v>
      </c>
      <c r="AN15" s="33">
        <f t="shared" si="18"/>
        <v>10.199999999999996</v>
      </c>
      <c r="AO15" s="33">
        <f t="shared" si="27"/>
        <v>0.17163504968382881</v>
      </c>
      <c r="AP15" s="33">
        <f t="shared" si="19"/>
        <v>-8.5999999999999943</v>
      </c>
      <c r="AQ15" s="33">
        <f t="shared" si="20"/>
        <v>10.199999999999996</v>
      </c>
      <c r="AR15" s="33">
        <f t="shared" si="28"/>
        <v>0.13605442176870497</v>
      </c>
      <c r="AS15" s="33">
        <f t="shared" si="21"/>
        <v>-10.100000000000001</v>
      </c>
      <c r="AT15" s="33">
        <f t="shared" si="22"/>
        <v>10.200000000000003</v>
      </c>
      <c r="AU15" s="33">
        <f t="shared" si="29"/>
        <v>-0.20834780193068525</v>
      </c>
      <c r="AV15" s="33">
        <f t="shared" si="23"/>
        <v>-14.400000000000006</v>
      </c>
      <c r="AW15" s="33">
        <f t="shared" si="24"/>
        <v>10.600000000000016</v>
      </c>
    </row>
    <row r="16" spans="2:49" x14ac:dyDescent="0.4">
      <c r="B16" s="1272"/>
      <c r="C16" s="19">
        <v>7</v>
      </c>
      <c r="D16" s="18">
        <v>185</v>
      </c>
      <c r="E16" s="18">
        <v>173</v>
      </c>
      <c r="F16" s="18">
        <v>133</v>
      </c>
      <c r="G16" s="33">
        <f t="shared" si="0"/>
        <v>46.153846153846153</v>
      </c>
      <c r="H16" s="33">
        <f t="shared" si="1"/>
        <v>28.1</v>
      </c>
      <c r="I16" s="33">
        <f t="shared" si="2"/>
        <v>72.5</v>
      </c>
      <c r="J16" s="33">
        <v>188</v>
      </c>
      <c r="K16" s="33">
        <v>173</v>
      </c>
      <c r="L16" s="33">
        <v>120</v>
      </c>
      <c r="M16" s="33">
        <f t="shared" si="3"/>
        <v>46.764705882352942</v>
      </c>
      <c r="N16" s="33">
        <f t="shared" si="4"/>
        <v>36.199999999999996</v>
      </c>
      <c r="O16" s="33">
        <f t="shared" si="5"/>
        <v>73.7</v>
      </c>
      <c r="P16" s="33">
        <v>191</v>
      </c>
      <c r="Q16" s="33">
        <v>173</v>
      </c>
      <c r="R16" s="33">
        <v>107</v>
      </c>
      <c r="S16" s="33">
        <f t="shared" si="6"/>
        <v>47.142857142857146</v>
      </c>
      <c r="T16" s="33">
        <f t="shared" si="7"/>
        <v>44</v>
      </c>
      <c r="U16" s="33">
        <f t="shared" si="8"/>
        <v>74.900000000000006</v>
      </c>
      <c r="V16" s="33">
        <v>194</v>
      </c>
      <c r="W16" s="33">
        <v>173</v>
      </c>
      <c r="X16" s="33">
        <v>94</v>
      </c>
      <c r="Y16" s="33">
        <f t="shared" si="9"/>
        <v>47.4</v>
      </c>
      <c r="Z16" s="33">
        <f t="shared" si="10"/>
        <v>51.5</v>
      </c>
      <c r="AA16" s="33">
        <f t="shared" si="11"/>
        <v>76.099999999999994</v>
      </c>
      <c r="AB16" s="33">
        <v>197</v>
      </c>
      <c r="AC16" s="33">
        <v>172</v>
      </c>
      <c r="AD16" s="33">
        <v>80</v>
      </c>
      <c r="AE16" s="33">
        <f t="shared" si="12"/>
        <v>47.179487179487182</v>
      </c>
      <c r="AF16" s="33">
        <f t="shared" si="13"/>
        <v>59.4</v>
      </c>
      <c r="AG16" s="33">
        <f t="shared" si="14"/>
        <v>77.3</v>
      </c>
      <c r="AI16" s="33">
        <f t="shared" si="25"/>
        <v>0.55384615384615188</v>
      </c>
      <c r="AJ16" s="33">
        <f t="shared" si="15"/>
        <v>-3.2999999999999972</v>
      </c>
      <c r="AK16" s="33">
        <f t="shared" si="16"/>
        <v>10.100000000000001</v>
      </c>
      <c r="AL16" s="33">
        <f t="shared" si="26"/>
        <v>0.40106951871657515</v>
      </c>
      <c r="AM16" s="33">
        <f t="shared" si="17"/>
        <v>-4.5</v>
      </c>
      <c r="AN16" s="33">
        <f t="shared" si="18"/>
        <v>10.200000000000003</v>
      </c>
      <c r="AO16" s="33">
        <f t="shared" si="27"/>
        <v>1.0452961672473933</v>
      </c>
      <c r="AP16" s="33">
        <f t="shared" si="19"/>
        <v>-5.7000000000000028</v>
      </c>
      <c r="AQ16" s="33">
        <f t="shared" si="20"/>
        <v>10.200000000000003</v>
      </c>
      <c r="AR16" s="33">
        <f t="shared" si="28"/>
        <v>0.73333333333333428</v>
      </c>
      <c r="AS16" s="33">
        <f t="shared" si="21"/>
        <v>-7.3999999999999986</v>
      </c>
      <c r="AT16" s="33">
        <f t="shared" si="22"/>
        <v>10.199999999999989</v>
      </c>
      <c r="AU16" s="33">
        <f t="shared" si="29"/>
        <v>-0.21547080370609706</v>
      </c>
      <c r="AV16" s="33">
        <f t="shared" si="23"/>
        <v>-10.199999999999996</v>
      </c>
      <c r="AW16" s="33">
        <f t="shared" si="24"/>
        <v>10.199999999999989</v>
      </c>
    </row>
    <row r="17" spans="2:49" x14ac:dyDescent="0.4">
      <c r="B17" s="1272"/>
      <c r="C17" s="19">
        <v>8</v>
      </c>
      <c r="D17" s="18">
        <v>211</v>
      </c>
      <c r="E17" s="18">
        <v>200</v>
      </c>
      <c r="F17" s="18">
        <v>158</v>
      </c>
      <c r="G17" s="33">
        <f t="shared" si="0"/>
        <v>47.547169811320757</v>
      </c>
      <c r="H17" s="33">
        <f t="shared" si="1"/>
        <v>25.1</v>
      </c>
      <c r="I17" s="33">
        <f t="shared" si="2"/>
        <v>82.699999999999989</v>
      </c>
      <c r="J17" s="33">
        <v>214</v>
      </c>
      <c r="K17" s="33">
        <v>200</v>
      </c>
      <c r="L17" s="33">
        <v>145</v>
      </c>
      <c r="M17" s="33">
        <f t="shared" si="3"/>
        <v>47.826086956521742</v>
      </c>
      <c r="N17" s="33">
        <f t="shared" si="4"/>
        <v>32.200000000000003</v>
      </c>
      <c r="O17" s="33">
        <f t="shared" si="5"/>
        <v>83.899999999999991</v>
      </c>
      <c r="P17" s="33">
        <v>217</v>
      </c>
      <c r="Q17" s="33">
        <v>200</v>
      </c>
      <c r="R17" s="33">
        <v>132</v>
      </c>
      <c r="S17" s="33">
        <f t="shared" si="6"/>
        <v>48</v>
      </c>
      <c r="T17" s="33">
        <f t="shared" si="7"/>
        <v>39.200000000000003</v>
      </c>
      <c r="U17" s="33">
        <f t="shared" si="8"/>
        <v>85.1</v>
      </c>
      <c r="V17" s="33">
        <v>220</v>
      </c>
      <c r="W17" s="33">
        <v>200</v>
      </c>
      <c r="X17" s="33">
        <v>118</v>
      </c>
      <c r="Y17" s="33">
        <f t="shared" si="9"/>
        <v>48.235294117647058</v>
      </c>
      <c r="Z17" s="33">
        <f t="shared" si="10"/>
        <v>46.400000000000006</v>
      </c>
      <c r="AA17" s="33">
        <f t="shared" si="11"/>
        <v>86.3</v>
      </c>
      <c r="AB17" s="33">
        <v>223</v>
      </c>
      <c r="AC17" s="33">
        <v>199</v>
      </c>
      <c r="AD17" s="33">
        <v>104</v>
      </c>
      <c r="AE17" s="33">
        <f t="shared" si="12"/>
        <v>47.899159663865547</v>
      </c>
      <c r="AF17" s="33">
        <f t="shared" si="13"/>
        <v>53.400000000000006</v>
      </c>
      <c r="AG17" s="33">
        <f t="shared" si="14"/>
        <v>87.5</v>
      </c>
      <c r="AI17" s="33">
        <f t="shared" si="25"/>
        <v>1.3933236574746033</v>
      </c>
      <c r="AJ17" s="33">
        <f t="shared" si="15"/>
        <v>-3</v>
      </c>
      <c r="AK17" s="33">
        <f t="shared" si="16"/>
        <v>10.199999999999989</v>
      </c>
      <c r="AL17" s="33">
        <f t="shared" si="26"/>
        <v>1.0613810741687999</v>
      </c>
      <c r="AM17" s="33">
        <f t="shared" si="17"/>
        <v>-3.9999999999999929</v>
      </c>
      <c r="AN17" s="33">
        <f t="shared" si="18"/>
        <v>10.199999999999989</v>
      </c>
      <c r="AO17" s="33">
        <f t="shared" si="27"/>
        <v>0.8571428571428541</v>
      </c>
      <c r="AP17" s="33">
        <f t="shared" si="19"/>
        <v>-4.7999999999999972</v>
      </c>
      <c r="AQ17" s="33">
        <f t="shared" si="20"/>
        <v>10.199999999999989</v>
      </c>
      <c r="AR17" s="33">
        <f t="shared" si="28"/>
        <v>0.83529411764705941</v>
      </c>
      <c r="AS17" s="33">
        <f t="shared" si="21"/>
        <v>-5.0999999999999943</v>
      </c>
      <c r="AT17" s="33">
        <f t="shared" si="22"/>
        <v>10.200000000000003</v>
      </c>
      <c r="AU17" s="33">
        <f t="shared" si="29"/>
        <v>0.71967248437836417</v>
      </c>
      <c r="AV17" s="33">
        <f t="shared" si="23"/>
        <v>-5.9999999999999929</v>
      </c>
      <c r="AW17" s="33">
        <f t="shared" si="24"/>
        <v>10.200000000000003</v>
      </c>
    </row>
    <row r="18" spans="2:49" x14ac:dyDescent="0.4">
      <c r="B18" s="1273"/>
      <c r="C18" s="21">
        <v>9</v>
      </c>
      <c r="D18" s="20">
        <v>239</v>
      </c>
      <c r="E18" s="20">
        <v>227</v>
      </c>
      <c r="F18" s="20">
        <v>182</v>
      </c>
      <c r="G18" s="34">
        <f t="shared" si="0"/>
        <v>47.368421052631582</v>
      </c>
      <c r="H18" s="34">
        <f t="shared" si="1"/>
        <v>23.799999999999997</v>
      </c>
      <c r="I18" s="34">
        <f t="shared" si="2"/>
        <v>93.7</v>
      </c>
      <c r="J18" s="34">
        <v>242</v>
      </c>
      <c r="K18" s="34">
        <v>227</v>
      </c>
      <c r="L18" s="34">
        <v>168</v>
      </c>
      <c r="M18" s="34">
        <f t="shared" si="3"/>
        <v>47.837837837837839</v>
      </c>
      <c r="N18" s="34">
        <f t="shared" si="4"/>
        <v>30.599999999999998</v>
      </c>
      <c r="O18" s="34">
        <f t="shared" si="5"/>
        <v>94.899999999999991</v>
      </c>
      <c r="P18" s="34">
        <v>245</v>
      </c>
      <c r="Q18" s="34">
        <v>227</v>
      </c>
      <c r="R18" s="34">
        <v>154</v>
      </c>
      <c r="S18" s="34">
        <f t="shared" si="6"/>
        <v>48.131868131868131</v>
      </c>
      <c r="T18" s="34">
        <f t="shared" si="7"/>
        <v>37.1</v>
      </c>
      <c r="U18" s="34">
        <f t="shared" si="8"/>
        <v>96.1</v>
      </c>
      <c r="V18" s="34">
        <v>248</v>
      </c>
      <c r="W18" s="34">
        <v>227</v>
      </c>
      <c r="X18" s="34">
        <v>140</v>
      </c>
      <c r="Y18" s="34">
        <f t="shared" si="9"/>
        <v>48.333333333333336</v>
      </c>
      <c r="Z18" s="34">
        <f t="shared" si="10"/>
        <v>43.5</v>
      </c>
      <c r="AA18" s="34">
        <f t="shared" si="11"/>
        <v>97.3</v>
      </c>
      <c r="AB18" s="34">
        <v>251</v>
      </c>
      <c r="AC18" s="34">
        <v>227</v>
      </c>
      <c r="AD18" s="34">
        <v>126</v>
      </c>
      <c r="AE18" s="34">
        <f t="shared" si="12"/>
        <v>48.48</v>
      </c>
      <c r="AF18" s="34">
        <f t="shared" si="13"/>
        <v>49.8</v>
      </c>
      <c r="AG18" s="34">
        <f t="shared" si="14"/>
        <v>98.4</v>
      </c>
      <c r="AI18" s="34">
        <f t="shared" si="25"/>
        <v>-0.17874875868917428</v>
      </c>
      <c r="AJ18" s="34">
        <f t="shared" si="15"/>
        <v>-1.3000000000000043</v>
      </c>
      <c r="AK18" s="34">
        <f t="shared" si="16"/>
        <v>11.000000000000014</v>
      </c>
      <c r="AL18" s="34">
        <f t="shared" si="26"/>
        <v>1.1750881316096695E-2</v>
      </c>
      <c r="AM18" s="34">
        <f t="shared" si="17"/>
        <v>-1.600000000000005</v>
      </c>
      <c r="AN18" s="34">
        <f t="shared" si="18"/>
        <v>11</v>
      </c>
      <c r="AO18" s="34">
        <f t="shared" si="27"/>
        <v>0.1318681318681314</v>
      </c>
      <c r="AP18" s="34">
        <f t="shared" si="19"/>
        <v>-2.1000000000000014</v>
      </c>
      <c r="AQ18" s="34">
        <f t="shared" si="20"/>
        <v>11</v>
      </c>
      <c r="AR18" s="34">
        <f t="shared" si="28"/>
        <v>9.8039215686277714E-2</v>
      </c>
      <c r="AS18" s="34">
        <f t="shared" si="21"/>
        <v>-2.9000000000000057</v>
      </c>
      <c r="AT18" s="34">
        <f t="shared" si="22"/>
        <v>11</v>
      </c>
      <c r="AU18" s="34">
        <f t="shared" si="29"/>
        <v>0.5808403361344503</v>
      </c>
      <c r="AV18" s="34">
        <f t="shared" si="23"/>
        <v>-3.6000000000000085</v>
      </c>
      <c r="AW18" s="34">
        <f t="shared" si="24"/>
        <v>10.900000000000006</v>
      </c>
    </row>
    <row r="19" spans="2:49" x14ac:dyDescent="0.4">
      <c r="B19" s="1271" t="s">
        <v>206</v>
      </c>
      <c r="C19" s="17">
        <v>5</v>
      </c>
      <c r="D19" s="22">
        <v>136</v>
      </c>
      <c r="E19" s="22">
        <v>120</v>
      </c>
      <c r="F19" s="22">
        <v>86</v>
      </c>
      <c r="G19" s="28">
        <f t="shared" si="0"/>
        <v>40.799999999999997</v>
      </c>
      <c r="H19" s="28">
        <f t="shared" si="1"/>
        <v>36.799999999999997</v>
      </c>
      <c r="I19" s="28">
        <f t="shared" si="2"/>
        <v>53.300000000000004</v>
      </c>
      <c r="J19" s="28">
        <v>141</v>
      </c>
      <c r="K19" s="28">
        <v>119</v>
      </c>
      <c r="L19" s="28">
        <v>74</v>
      </c>
      <c r="M19" s="28">
        <f t="shared" si="3"/>
        <v>40.298507462686565</v>
      </c>
      <c r="N19" s="28">
        <f t="shared" si="4"/>
        <v>47.5</v>
      </c>
      <c r="O19" s="28">
        <f t="shared" si="5"/>
        <v>55.300000000000004</v>
      </c>
      <c r="P19" s="28">
        <v>144</v>
      </c>
      <c r="Q19" s="28">
        <v>118</v>
      </c>
      <c r="R19" s="28">
        <v>61</v>
      </c>
      <c r="S19" s="28">
        <f t="shared" si="6"/>
        <v>41.204819277108435</v>
      </c>
      <c r="T19" s="28">
        <f t="shared" si="7"/>
        <v>57.599999999999994</v>
      </c>
      <c r="U19" s="28">
        <f t="shared" si="8"/>
        <v>56.499999999999993</v>
      </c>
      <c r="V19" s="28">
        <v>148</v>
      </c>
      <c r="W19" s="28">
        <v>118</v>
      </c>
      <c r="X19" s="28">
        <v>47</v>
      </c>
      <c r="Y19" s="28">
        <f t="shared" si="9"/>
        <v>42.178217821782177</v>
      </c>
      <c r="Z19" s="28">
        <f t="shared" si="10"/>
        <v>68.2</v>
      </c>
      <c r="AA19" s="28">
        <f t="shared" si="11"/>
        <v>57.999999999999993</v>
      </c>
      <c r="AB19" s="28">
        <v>150</v>
      </c>
      <c r="AC19" s="28">
        <v>117</v>
      </c>
      <c r="AD19" s="28">
        <v>30</v>
      </c>
      <c r="AE19" s="28">
        <f t="shared" si="12"/>
        <v>43.5</v>
      </c>
      <c r="AF19" s="28">
        <f t="shared" si="13"/>
        <v>80</v>
      </c>
      <c r="AG19" s="28">
        <f t="shared" si="14"/>
        <v>58.8</v>
      </c>
      <c r="AI19" s="28">
        <f t="shared" si="25"/>
        <v>-6.5684210526315852</v>
      </c>
      <c r="AJ19" s="28">
        <f t="shared" si="15"/>
        <v>13</v>
      </c>
      <c r="AK19" s="28">
        <f t="shared" si="16"/>
        <v>-40.4</v>
      </c>
      <c r="AL19" s="28">
        <f t="shared" si="26"/>
        <v>-7.5393303751512732</v>
      </c>
      <c r="AM19" s="28">
        <f t="shared" si="17"/>
        <v>16.900000000000002</v>
      </c>
      <c r="AN19" s="28">
        <f t="shared" si="18"/>
        <v>-39.599999999999987</v>
      </c>
      <c r="AO19" s="28">
        <f t="shared" si="27"/>
        <v>-6.9270488547596969</v>
      </c>
      <c r="AP19" s="28">
        <f t="shared" si="19"/>
        <v>20.499999999999993</v>
      </c>
      <c r="AQ19" s="28">
        <f t="shared" si="20"/>
        <v>-39.6</v>
      </c>
      <c r="AR19" s="28">
        <f t="shared" si="28"/>
        <v>-6.1551155115511591</v>
      </c>
      <c r="AS19" s="28">
        <f t="shared" si="21"/>
        <v>24.700000000000003</v>
      </c>
      <c r="AT19" s="28">
        <f t="shared" si="22"/>
        <v>-39.300000000000004</v>
      </c>
      <c r="AU19" s="28">
        <f t="shared" si="29"/>
        <v>-4.9799999999999969</v>
      </c>
      <c r="AV19" s="28">
        <f t="shared" si="23"/>
        <v>30.200000000000003</v>
      </c>
      <c r="AW19" s="28">
        <f t="shared" si="24"/>
        <v>-39.600000000000009</v>
      </c>
    </row>
    <row r="20" spans="2:49" x14ac:dyDescent="0.4">
      <c r="B20" s="1272"/>
      <c r="C20" s="19">
        <v>6</v>
      </c>
      <c r="D20" s="18">
        <v>162</v>
      </c>
      <c r="E20" s="18">
        <v>146</v>
      </c>
      <c r="F20" s="18">
        <v>110</v>
      </c>
      <c r="G20" s="33">
        <f t="shared" si="0"/>
        <v>41.53846153846154</v>
      </c>
      <c r="H20" s="33">
        <f t="shared" si="1"/>
        <v>32.1</v>
      </c>
      <c r="I20" s="33">
        <f t="shared" si="2"/>
        <v>63.5</v>
      </c>
      <c r="J20" s="33">
        <v>166</v>
      </c>
      <c r="K20" s="33">
        <v>145</v>
      </c>
      <c r="L20" s="33">
        <v>99</v>
      </c>
      <c r="M20" s="33">
        <f t="shared" si="3"/>
        <v>41.194029850746269</v>
      </c>
      <c r="N20" s="33">
        <f t="shared" si="4"/>
        <v>40.400000000000006</v>
      </c>
      <c r="O20" s="33">
        <f t="shared" si="5"/>
        <v>65.100000000000009</v>
      </c>
      <c r="P20" s="33">
        <v>170</v>
      </c>
      <c r="Q20" s="33">
        <v>144</v>
      </c>
      <c r="R20" s="33">
        <v>86</v>
      </c>
      <c r="S20" s="33">
        <f t="shared" si="6"/>
        <v>41.428571428571431</v>
      </c>
      <c r="T20" s="33">
        <f t="shared" si="7"/>
        <v>49.4</v>
      </c>
      <c r="U20" s="33">
        <f t="shared" si="8"/>
        <v>66.7</v>
      </c>
      <c r="V20" s="33">
        <v>174</v>
      </c>
      <c r="W20" s="33">
        <v>144</v>
      </c>
      <c r="X20" s="33">
        <v>73</v>
      </c>
      <c r="Y20" s="33">
        <f t="shared" si="9"/>
        <v>42.178217821782177</v>
      </c>
      <c r="Z20" s="33">
        <f t="shared" si="10"/>
        <v>57.999999999999993</v>
      </c>
      <c r="AA20" s="33">
        <f t="shared" si="11"/>
        <v>68.2</v>
      </c>
      <c r="AB20" s="33">
        <v>177</v>
      </c>
      <c r="AC20" s="33">
        <v>143</v>
      </c>
      <c r="AD20" s="33">
        <v>58</v>
      </c>
      <c r="AE20" s="33">
        <f t="shared" si="12"/>
        <v>42.857142857142854</v>
      </c>
      <c r="AF20" s="33">
        <f t="shared" si="13"/>
        <v>67.2</v>
      </c>
      <c r="AG20" s="33">
        <f t="shared" si="14"/>
        <v>69.399999999999991</v>
      </c>
      <c r="AI20" s="33">
        <f t="shared" si="25"/>
        <v>0.73846153846154294</v>
      </c>
      <c r="AJ20" s="33">
        <f t="shared" si="15"/>
        <v>-4.6999999999999957</v>
      </c>
      <c r="AK20" s="33">
        <f t="shared" si="16"/>
        <v>10.199999999999996</v>
      </c>
      <c r="AL20" s="33">
        <f t="shared" si="26"/>
        <v>0.89552238805970319</v>
      </c>
      <c r="AM20" s="33">
        <f t="shared" si="17"/>
        <v>-7.0999999999999943</v>
      </c>
      <c r="AN20" s="33">
        <f t="shared" si="18"/>
        <v>9.8000000000000043</v>
      </c>
      <c r="AO20" s="33">
        <f t="shared" si="27"/>
        <v>0.2237521514629961</v>
      </c>
      <c r="AP20" s="33">
        <f t="shared" si="19"/>
        <v>-8.1999999999999957</v>
      </c>
      <c r="AQ20" s="33">
        <f t="shared" si="20"/>
        <v>10.20000000000001</v>
      </c>
      <c r="AR20" s="33">
        <f t="shared" si="28"/>
        <v>0</v>
      </c>
      <c r="AS20" s="33">
        <f t="shared" si="21"/>
        <v>-10.20000000000001</v>
      </c>
      <c r="AT20" s="33">
        <f t="shared" si="22"/>
        <v>10.20000000000001</v>
      </c>
      <c r="AU20" s="33">
        <f t="shared" si="29"/>
        <v>-0.6428571428571459</v>
      </c>
      <c r="AV20" s="33">
        <f t="shared" si="23"/>
        <v>-12.799999999999997</v>
      </c>
      <c r="AW20" s="33">
        <f t="shared" si="24"/>
        <v>10.599999999999994</v>
      </c>
    </row>
    <row r="21" spans="2:49" x14ac:dyDescent="0.4">
      <c r="B21" s="1272"/>
      <c r="C21" s="19">
        <v>7</v>
      </c>
      <c r="D21" s="18">
        <v>189</v>
      </c>
      <c r="E21" s="18">
        <v>172</v>
      </c>
      <c r="F21" s="18">
        <v>135</v>
      </c>
      <c r="G21" s="33">
        <f t="shared" si="0"/>
        <v>41.111111111111114</v>
      </c>
      <c r="H21" s="33">
        <f t="shared" si="1"/>
        <v>28.599999999999998</v>
      </c>
      <c r="I21" s="33">
        <f t="shared" si="2"/>
        <v>74.099999999999994</v>
      </c>
      <c r="J21" s="33">
        <v>193</v>
      </c>
      <c r="K21" s="33">
        <v>171</v>
      </c>
      <c r="L21" s="33">
        <v>123</v>
      </c>
      <c r="M21" s="33">
        <f t="shared" si="3"/>
        <v>41.142857142857146</v>
      </c>
      <c r="N21" s="33">
        <f t="shared" si="4"/>
        <v>36.299999999999997</v>
      </c>
      <c r="O21" s="33">
        <f t="shared" si="5"/>
        <v>75.7</v>
      </c>
      <c r="P21" s="33">
        <v>197</v>
      </c>
      <c r="Q21" s="33">
        <v>171</v>
      </c>
      <c r="R21" s="33">
        <v>110</v>
      </c>
      <c r="S21" s="33">
        <f t="shared" si="6"/>
        <v>42.068965517241381</v>
      </c>
      <c r="T21" s="33">
        <f t="shared" si="7"/>
        <v>44.2</v>
      </c>
      <c r="U21" s="33">
        <f t="shared" si="8"/>
        <v>77.3</v>
      </c>
      <c r="V21" s="33">
        <v>201</v>
      </c>
      <c r="W21" s="33">
        <v>170</v>
      </c>
      <c r="X21" s="33">
        <v>98</v>
      </c>
      <c r="Y21" s="33">
        <f t="shared" si="9"/>
        <v>41.941747572815537</v>
      </c>
      <c r="Z21" s="33">
        <f t="shared" si="10"/>
        <v>51.2</v>
      </c>
      <c r="AA21" s="33">
        <f t="shared" si="11"/>
        <v>78.8</v>
      </c>
      <c r="AB21" s="33">
        <v>204</v>
      </c>
      <c r="AC21" s="33">
        <v>169</v>
      </c>
      <c r="AD21" s="33">
        <v>84</v>
      </c>
      <c r="AE21" s="33">
        <f t="shared" si="12"/>
        <v>42.5</v>
      </c>
      <c r="AF21" s="33">
        <f t="shared" si="13"/>
        <v>58.8</v>
      </c>
      <c r="AG21" s="33">
        <f t="shared" si="14"/>
        <v>80</v>
      </c>
      <c r="AI21" s="33">
        <f t="shared" si="25"/>
        <v>-0.42735042735042583</v>
      </c>
      <c r="AJ21" s="33">
        <f t="shared" si="15"/>
        <v>-3.5000000000000036</v>
      </c>
      <c r="AK21" s="33">
        <f t="shared" si="16"/>
        <v>10.599999999999994</v>
      </c>
      <c r="AL21" s="33">
        <f t="shared" si="26"/>
        <v>-5.1172707889122648E-2</v>
      </c>
      <c r="AM21" s="33">
        <f t="shared" si="17"/>
        <v>-4.1000000000000085</v>
      </c>
      <c r="AN21" s="33">
        <f t="shared" si="18"/>
        <v>10.599999999999994</v>
      </c>
      <c r="AO21" s="33">
        <f t="shared" si="27"/>
        <v>0.64039408866995018</v>
      </c>
      <c r="AP21" s="33">
        <f t="shared" si="19"/>
        <v>-5.1999999999999957</v>
      </c>
      <c r="AQ21" s="33">
        <f t="shared" si="20"/>
        <v>10.599999999999994</v>
      </c>
      <c r="AR21" s="33">
        <f t="shared" si="28"/>
        <v>-0.23647024896663993</v>
      </c>
      <c r="AS21" s="33">
        <f t="shared" si="21"/>
        <v>-6.7999999999999901</v>
      </c>
      <c r="AT21" s="33">
        <f t="shared" si="22"/>
        <v>10.599999999999994</v>
      </c>
      <c r="AU21" s="33">
        <f t="shared" si="29"/>
        <v>-0.3571428571428541</v>
      </c>
      <c r="AV21" s="33">
        <f t="shared" si="23"/>
        <v>-8.4000000000000057</v>
      </c>
      <c r="AW21" s="33">
        <f t="shared" si="24"/>
        <v>10.600000000000009</v>
      </c>
    </row>
    <row r="22" spans="2:49" x14ac:dyDescent="0.4">
      <c r="B22" s="1272"/>
      <c r="C22" s="19">
        <v>8</v>
      </c>
      <c r="D22" s="18">
        <v>215</v>
      </c>
      <c r="E22" s="18">
        <v>199</v>
      </c>
      <c r="F22" s="18">
        <v>160</v>
      </c>
      <c r="G22" s="33">
        <f t="shared" si="0"/>
        <v>42.545454545454547</v>
      </c>
      <c r="H22" s="33">
        <f t="shared" si="1"/>
        <v>25.6</v>
      </c>
      <c r="I22" s="33">
        <f t="shared" si="2"/>
        <v>84.3</v>
      </c>
      <c r="J22" s="33">
        <v>219</v>
      </c>
      <c r="K22" s="33">
        <v>198</v>
      </c>
      <c r="L22" s="33">
        <v>148</v>
      </c>
      <c r="M22" s="33">
        <f t="shared" si="3"/>
        <v>42.25352112676056</v>
      </c>
      <c r="N22" s="33">
        <f t="shared" si="4"/>
        <v>32.4</v>
      </c>
      <c r="O22" s="33">
        <f t="shared" si="5"/>
        <v>85.9</v>
      </c>
      <c r="P22" s="33">
        <v>223</v>
      </c>
      <c r="Q22" s="33">
        <v>198</v>
      </c>
      <c r="R22" s="33">
        <v>135</v>
      </c>
      <c r="S22" s="33">
        <f t="shared" si="6"/>
        <v>42.954545454545453</v>
      </c>
      <c r="T22" s="33">
        <f t="shared" si="7"/>
        <v>39.5</v>
      </c>
      <c r="U22" s="33">
        <f t="shared" si="8"/>
        <v>87.5</v>
      </c>
      <c r="V22" s="33">
        <v>227</v>
      </c>
      <c r="W22" s="33">
        <v>197</v>
      </c>
      <c r="X22" s="33">
        <v>122</v>
      </c>
      <c r="Y22" s="33">
        <f t="shared" si="9"/>
        <v>42.857142857142854</v>
      </c>
      <c r="Z22" s="33">
        <f t="shared" si="10"/>
        <v>46.300000000000004</v>
      </c>
      <c r="AA22" s="33">
        <f t="shared" si="11"/>
        <v>89</v>
      </c>
      <c r="AB22" s="33">
        <v>227</v>
      </c>
      <c r="AC22" s="33">
        <v>197</v>
      </c>
      <c r="AD22" s="33">
        <v>109</v>
      </c>
      <c r="AE22" s="33">
        <f t="shared" si="12"/>
        <v>44.745762711864408</v>
      </c>
      <c r="AF22" s="33">
        <f t="shared" si="13"/>
        <v>52</v>
      </c>
      <c r="AG22" s="33">
        <f t="shared" si="14"/>
        <v>89</v>
      </c>
      <c r="AI22" s="33">
        <f t="shared" si="25"/>
        <v>1.4343434343434325</v>
      </c>
      <c r="AJ22" s="33">
        <f t="shared" si="15"/>
        <v>-2.9999999999999964</v>
      </c>
      <c r="AK22" s="33">
        <f t="shared" si="16"/>
        <v>10.200000000000003</v>
      </c>
      <c r="AL22" s="33">
        <f t="shared" si="26"/>
        <v>1.1106639839034145</v>
      </c>
      <c r="AM22" s="33">
        <f t="shared" si="17"/>
        <v>-3.8999999999999986</v>
      </c>
      <c r="AN22" s="33">
        <f t="shared" si="18"/>
        <v>10.200000000000003</v>
      </c>
      <c r="AO22" s="33">
        <f t="shared" si="27"/>
        <v>0.88557993730407247</v>
      </c>
      <c r="AP22" s="33">
        <f t="shared" si="19"/>
        <v>-4.7000000000000028</v>
      </c>
      <c r="AQ22" s="33">
        <f t="shared" si="20"/>
        <v>10.200000000000003</v>
      </c>
      <c r="AR22" s="33">
        <f t="shared" si="28"/>
        <v>0.91539528432731743</v>
      </c>
      <c r="AS22" s="33">
        <f t="shared" si="21"/>
        <v>-4.8999999999999986</v>
      </c>
      <c r="AT22" s="33">
        <f t="shared" si="22"/>
        <v>10.200000000000003</v>
      </c>
      <c r="AU22" s="33">
        <f t="shared" si="29"/>
        <v>2.2457627118644083</v>
      </c>
      <c r="AV22" s="33">
        <f t="shared" si="23"/>
        <v>-6.7999999999999972</v>
      </c>
      <c r="AW22" s="33">
        <f t="shared" si="24"/>
        <v>9</v>
      </c>
    </row>
    <row r="23" spans="2:49" x14ac:dyDescent="0.4">
      <c r="B23" s="1273"/>
      <c r="C23" s="21">
        <v>9</v>
      </c>
      <c r="D23" s="20">
        <v>243</v>
      </c>
      <c r="E23" s="20">
        <v>226</v>
      </c>
      <c r="F23" s="20">
        <v>184</v>
      </c>
      <c r="G23" s="34">
        <f t="shared" si="0"/>
        <v>42.711864406779661</v>
      </c>
      <c r="H23" s="34">
        <f t="shared" si="1"/>
        <v>24.3</v>
      </c>
      <c r="I23" s="34">
        <f t="shared" si="2"/>
        <v>95.3</v>
      </c>
      <c r="J23" s="34">
        <v>247</v>
      </c>
      <c r="K23" s="34">
        <v>225</v>
      </c>
      <c r="L23" s="34">
        <v>170</v>
      </c>
      <c r="M23" s="34">
        <f t="shared" si="3"/>
        <v>42.857142857142854</v>
      </c>
      <c r="N23" s="34">
        <f t="shared" si="4"/>
        <v>31.2</v>
      </c>
      <c r="O23" s="34">
        <f t="shared" si="5"/>
        <v>96.899999999999991</v>
      </c>
      <c r="P23" s="34">
        <v>251</v>
      </c>
      <c r="Q23" s="34">
        <v>225</v>
      </c>
      <c r="R23" s="34">
        <v>157</v>
      </c>
      <c r="S23" s="34">
        <f t="shared" si="6"/>
        <v>43.404255319148938</v>
      </c>
      <c r="T23" s="34">
        <f t="shared" si="7"/>
        <v>37.5</v>
      </c>
      <c r="U23" s="34">
        <f t="shared" si="8"/>
        <v>98.4</v>
      </c>
      <c r="V23" s="34">
        <v>255</v>
      </c>
      <c r="W23" s="34">
        <v>224</v>
      </c>
      <c r="X23" s="34">
        <v>144</v>
      </c>
      <c r="Y23" s="34">
        <f t="shared" si="9"/>
        <v>43.243243243243242</v>
      </c>
      <c r="Z23" s="34">
        <f t="shared" si="10"/>
        <v>43.5</v>
      </c>
      <c r="AA23" s="34">
        <f t="shared" si="11"/>
        <v>100</v>
      </c>
      <c r="AB23" s="34">
        <v>259</v>
      </c>
      <c r="AC23" s="34">
        <v>224</v>
      </c>
      <c r="AD23" s="34">
        <v>131</v>
      </c>
      <c r="AE23" s="34">
        <f t="shared" si="12"/>
        <v>43.59375</v>
      </c>
      <c r="AF23" s="34">
        <f t="shared" si="13"/>
        <v>49.4</v>
      </c>
      <c r="AG23" s="34">
        <f t="shared" si="14"/>
        <v>101.6</v>
      </c>
      <c r="AI23" s="34">
        <f t="shared" si="25"/>
        <v>0.16640986132511415</v>
      </c>
      <c r="AJ23" s="34">
        <f t="shared" si="15"/>
        <v>-1.3000000000000007</v>
      </c>
      <c r="AK23" s="34">
        <f t="shared" si="16"/>
        <v>11</v>
      </c>
      <c r="AL23" s="34">
        <f t="shared" si="26"/>
        <v>0.60362173038229372</v>
      </c>
      <c r="AM23" s="34">
        <f t="shared" si="17"/>
        <v>-1.1999999999999993</v>
      </c>
      <c r="AN23" s="34">
        <f t="shared" si="18"/>
        <v>10.999999999999986</v>
      </c>
      <c r="AO23" s="34">
        <f t="shared" si="27"/>
        <v>0.44970986460348428</v>
      </c>
      <c r="AP23" s="34">
        <f t="shared" si="19"/>
        <v>-2</v>
      </c>
      <c r="AQ23" s="34">
        <f t="shared" si="20"/>
        <v>10.900000000000006</v>
      </c>
      <c r="AR23" s="34">
        <f t="shared" si="28"/>
        <v>0.38610038610038799</v>
      </c>
      <c r="AS23" s="34">
        <f t="shared" si="21"/>
        <v>-2.8000000000000043</v>
      </c>
      <c r="AT23" s="34">
        <f t="shared" si="22"/>
        <v>11</v>
      </c>
      <c r="AU23" s="34">
        <f t="shared" si="29"/>
        <v>-1.1520127118644083</v>
      </c>
      <c r="AV23" s="34">
        <f t="shared" si="23"/>
        <v>-2.6000000000000014</v>
      </c>
      <c r="AW23" s="34">
        <f t="shared" si="24"/>
        <v>12.599999999999994</v>
      </c>
    </row>
    <row r="24" spans="2:49" x14ac:dyDescent="0.4">
      <c r="B24" s="1271" t="s">
        <v>205</v>
      </c>
      <c r="C24" s="17">
        <v>5</v>
      </c>
      <c r="D24" s="22">
        <v>139</v>
      </c>
      <c r="E24" s="22">
        <v>118</v>
      </c>
      <c r="F24" s="22">
        <v>88</v>
      </c>
      <c r="G24" s="28">
        <f t="shared" si="0"/>
        <v>35.294117647058826</v>
      </c>
      <c r="H24" s="28">
        <f t="shared" si="1"/>
        <v>36.700000000000003</v>
      </c>
      <c r="I24" s="28">
        <f t="shared" si="2"/>
        <v>54.500000000000007</v>
      </c>
      <c r="J24" s="28">
        <v>144</v>
      </c>
      <c r="K24" s="28">
        <v>117</v>
      </c>
      <c r="L24" s="28">
        <v>77</v>
      </c>
      <c r="M24" s="28">
        <f t="shared" si="3"/>
        <v>35.820895522388057</v>
      </c>
      <c r="N24" s="28">
        <f t="shared" si="4"/>
        <v>46.5</v>
      </c>
      <c r="O24" s="28">
        <f t="shared" si="5"/>
        <v>56.499999999999993</v>
      </c>
      <c r="P24" s="28">
        <v>149</v>
      </c>
      <c r="Q24" s="28">
        <v>116</v>
      </c>
      <c r="R24" s="28">
        <v>65</v>
      </c>
      <c r="S24" s="28">
        <f t="shared" si="6"/>
        <v>36.428571428571431</v>
      </c>
      <c r="T24" s="28">
        <f t="shared" si="7"/>
        <v>56.399999999999991</v>
      </c>
      <c r="U24" s="28">
        <f t="shared" si="8"/>
        <v>58.4</v>
      </c>
      <c r="V24" s="28">
        <v>153</v>
      </c>
      <c r="W24" s="28">
        <v>115</v>
      </c>
      <c r="X24" s="28">
        <v>52</v>
      </c>
      <c r="Y24" s="28">
        <f t="shared" si="9"/>
        <v>37.425742574257427</v>
      </c>
      <c r="Z24" s="28">
        <f t="shared" si="10"/>
        <v>66</v>
      </c>
      <c r="AA24" s="28">
        <f t="shared" si="11"/>
        <v>60</v>
      </c>
      <c r="AB24" s="28">
        <v>156</v>
      </c>
      <c r="AC24" s="28">
        <v>114</v>
      </c>
      <c r="AD24" s="28">
        <v>37</v>
      </c>
      <c r="AE24" s="28">
        <f t="shared" si="12"/>
        <v>38.823529411764703</v>
      </c>
      <c r="AF24" s="28">
        <f t="shared" si="13"/>
        <v>76.3</v>
      </c>
      <c r="AG24" s="28">
        <f t="shared" si="14"/>
        <v>61.199999999999996</v>
      </c>
      <c r="AI24" s="28">
        <f t="shared" si="25"/>
        <v>-7.4177467597208349</v>
      </c>
      <c r="AJ24" s="28">
        <f t="shared" si="15"/>
        <v>12.400000000000002</v>
      </c>
      <c r="AK24" s="28">
        <f t="shared" si="16"/>
        <v>-40.79999999999999</v>
      </c>
      <c r="AL24" s="28">
        <f t="shared" si="26"/>
        <v>-7.0362473347547976</v>
      </c>
      <c r="AM24" s="28">
        <f t="shared" si="17"/>
        <v>15.3</v>
      </c>
      <c r="AN24" s="28">
        <f t="shared" si="18"/>
        <v>-40.4</v>
      </c>
      <c r="AO24" s="28">
        <f t="shared" si="27"/>
        <v>-6.9756838905775069</v>
      </c>
      <c r="AP24" s="28">
        <f t="shared" si="19"/>
        <v>18.899999999999991</v>
      </c>
      <c r="AQ24" s="28">
        <f t="shared" si="20"/>
        <v>-40.000000000000007</v>
      </c>
      <c r="AR24" s="28">
        <f t="shared" si="28"/>
        <v>-5.8175006689858151</v>
      </c>
      <c r="AS24" s="28">
        <f t="shared" si="21"/>
        <v>22.5</v>
      </c>
      <c r="AT24" s="28">
        <f t="shared" si="22"/>
        <v>-40</v>
      </c>
      <c r="AU24" s="28">
        <f t="shared" si="29"/>
        <v>-4.770220588235297</v>
      </c>
      <c r="AV24" s="28">
        <f t="shared" si="23"/>
        <v>26.9</v>
      </c>
      <c r="AW24" s="28">
        <f t="shared" si="24"/>
        <v>-40.4</v>
      </c>
    </row>
    <row r="25" spans="2:49" x14ac:dyDescent="0.4">
      <c r="B25" s="1272"/>
      <c r="C25" s="19">
        <v>6</v>
      </c>
      <c r="D25" s="18">
        <v>165</v>
      </c>
      <c r="E25" s="18">
        <v>144</v>
      </c>
      <c r="F25" s="18">
        <v>113</v>
      </c>
      <c r="G25" s="33">
        <f t="shared" si="0"/>
        <v>35.769230769230766</v>
      </c>
      <c r="H25" s="33">
        <f t="shared" si="1"/>
        <v>31.5</v>
      </c>
      <c r="I25" s="33">
        <f t="shared" si="2"/>
        <v>64.7</v>
      </c>
      <c r="J25" s="33">
        <v>170</v>
      </c>
      <c r="K25" s="33">
        <v>143</v>
      </c>
      <c r="L25" s="33">
        <v>102</v>
      </c>
      <c r="M25" s="33">
        <f t="shared" si="3"/>
        <v>36.176470588235297</v>
      </c>
      <c r="N25" s="33">
        <f t="shared" si="4"/>
        <v>40</v>
      </c>
      <c r="O25" s="33">
        <f t="shared" si="5"/>
        <v>66.7</v>
      </c>
      <c r="P25" s="33">
        <v>175</v>
      </c>
      <c r="Q25" s="33">
        <v>142</v>
      </c>
      <c r="R25" s="33">
        <v>89</v>
      </c>
      <c r="S25" s="33">
        <f t="shared" si="6"/>
        <v>36.97674418604651</v>
      </c>
      <c r="T25" s="33">
        <f t="shared" si="7"/>
        <v>49.1</v>
      </c>
      <c r="U25" s="33">
        <f t="shared" si="8"/>
        <v>68.600000000000009</v>
      </c>
      <c r="V25" s="33">
        <v>179</v>
      </c>
      <c r="W25" s="33">
        <v>141</v>
      </c>
      <c r="X25" s="33">
        <v>77</v>
      </c>
      <c r="Y25" s="33">
        <f t="shared" si="9"/>
        <v>37.647058823529413</v>
      </c>
      <c r="Z25" s="33">
        <f t="shared" si="10"/>
        <v>56.999999999999993</v>
      </c>
      <c r="AA25" s="33">
        <f t="shared" si="11"/>
        <v>70.199999999999989</v>
      </c>
      <c r="AB25" s="33">
        <v>183</v>
      </c>
      <c r="AC25" s="33">
        <v>140</v>
      </c>
      <c r="AD25" s="33">
        <v>64</v>
      </c>
      <c r="AE25" s="33">
        <f t="shared" si="12"/>
        <v>38.319327731092436</v>
      </c>
      <c r="AF25" s="33">
        <f t="shared" si="13"/>
        <v>65</v>
      </c>
      <c r="AG25" s="33">
        <f t="shared" si="14"/>
        <v>71.8</v>
      </c>
      <c r="AI25" s="33">
        <f t="shared" si="25"/>
        <v>0.47511312217194046</v>
      </c>
      <c r="AJ25" s="33">
        <f t="shared" si="15"/>
        <v>-5.2000000000000028</v>
      </c>
      <c r="AK25" s="33">
        <f t="shared" si="16"/>
        <v>10.199999999999996</v>
      </c>
      <c r="AL25" s="33">
        <f t="shared" si="26"/>
        <v>0.35557506584724052</v>
      </c>
      <c r="AM25" s="33">
        <f t="shared" si="17"/>
        <v>-6.5</v>
      </c>
      <c r="AN25" s="33">
        <f t="shared" si="18"/>
        <v>10.20000000000001</v>
      </c>
      <c r="AO25" s="33">
        <f t="shared" si="27"/>
        <v>0.54817275747507921</v>
      </c>
      <c r="AP25" s="33">
        <f t="shared" si="19"/>
        <v>-7.2999999999999901</v>
      </c>
      <c r="AQ25" s="33">
        <f t="shared" si="20"/>
        <v>10.20000000000001</v>
      </c>
      <c r="AR25" s="33">
        <f t="shared" si="28"/>
        <v>0.22131624927198601</v>
      </c>
      <c r="AS25" s="33">
        <f t="shared" si="21"/>
        <v>-9.0000000000000071</v>
      </c>
      <c r="AT25" s="33">
        <f t="shared" si="22"/>
        <v>10.199999999999989</v>
      </c>
      <c r="AU25" s="33">
        <f t="shared" si="29"/>
        <v>-0.50420168067226712</v>
      </c>
      <c r="AV25" s="33">
        <f t="shared" si="23"/>
        <v>-11.299999999999997</v>
      </c>
      <c r="AW25" s="33">
        <f t="shared" si="24"/>
        <v>10.600000000000001</v>
      </c>
    </row>
    <row r="26" spans="2:49" x14ac:dyDescent="0.4">
      <c r="B26" s="1272"/>
      <c r="C26" s="19">
        <v>7</v>
      </c>
      <c r="D26" s="18">
        <v>192</v>
      </c>
      <c r="E26" s="18">
        <v>171</v>
      </c>
      <c r="F26" s="18">
        <v>137</v>
      </c>
      <c r="G26" s="33">
        <f t="shared" si="0"/>
        <v>37.090909090909093</v>
      </c>
      <c r="H26" s="33">
        <f t="shared" si="1"/>
        <v>28.599999999999998</v>
      </c>
      <c r="I26" s="33">
        <f t="shared" si="2"/>
        <v>75.3</v>
      </c>
      <c r="J26" s="33">
        <v>197</v>
      </c>
      <c r="K26" s="33">
        <v>170</v>
      </c>
      <c r="L26" s="33">
        <v>126</v>
      </c>
      <c r="M26" s="33">
        <f t="shared" si="3"/>
        <v>37.183098591549296</v>
      </c>
      <c r="N26" s="33">
        <f t="shared" si="4"/>
        <v>36</v>
      </c>
      <c r="O26" s="33">
        <f t="shared" si="5"/>
        <v>77.3</v>
      </c>
      <c r="P26" s="33">
        <v>202</v>
      </c>
      <c r="Q26" s="33">
        <v>169</v>
      </c>
      <c r="R26" s="33">
        <v>114</v>
      </c>
      <c r="S26" s="33">
        <f t="shared" si="6"/>
        <v>37.5</v>
      </c>
      <c r="T26" s="33">
        <f t="shared" si="7"/>
        <v>43.6</v>
      </c>
      <c r="U26" s="33">
        <f t="shared" si="8"/>
        <v>79.2</v>
      </c>
      <c r="V26" s="33">
        <v>206</v>
      </c>
      <c r="W26" s="33">
        <v>168</v>
      </c>
      <c r="X26" s="33">
        <v>102</v>
      </c>
      <c r="Y26" s="33">
        <f t="shared" si="9"/>
        <v>38.07692307692308</v>
      </c>
      <c r="Z26" s="33">
        <f t="shared" si="10"/>
        <v>50.5</v>
      </c>
      <c r="AA26" s="33">
        <f t="shared" si="11"/>
        <v>80.800000000000011</v>
      </c>
      <c r="AB26" s="33">
        <v>210</v>
      </c>
      <c r="AC26" s="33">
        <v>167</v>
      </c>
      <c r="AD26" s="33">
        <v>89</v>
      </c>
      <c r="AE26" s="33">
        <f t="shared" si="12"/>
        <v>38.67768595041322</v>
      </c>
      <c r="AF26" s="33">
        <f t="shared" si="13"/>
        <v>57.599999999999994</v>
      </c>
      <c r="AG26" s="33">
        <f t="shared" si="14"/>
        <v>82.399999999999991</v>
      </c>
      <c r="AI26" s="33">
        <f t="shared" si="25"/>
        <v>1.321678321678327</v>
      </c>
      <c r="AJ26" s="33">
        <f t="shared" si="15"/>
        <v>-2.9000000000000021</v>
      </c>
      <c r="AK26" s="33">
        <f t="shared" si="16"/>
        <v>10.599999999999994</v>
      </c>
      <c r="AL26" s="33">
        <f t="shared" si="26"/>
        <v>1.0066280033139989</v>
      </c>
      <c r="AM26" s="33">
        <f t="shared" si="17"/>
        <v>-4</v>
      </c>
      <c r="AN26" s="33">
        <f t="shared" si="18"/>
        <v>10.599999999999994</v>
      </c>
      <c r="AO26" s="33">
        <f t="shared" si="27"/>
        <v>0.52325581395349019</v>
      </c>
      <c r="AP26" s="33">
        <f t="shared" si="19"/>
        <v>-5.5</v>
      </c>
      <c r="AQ26" s="33">
        <f t="shared" si="20"/>
        <v>10.599999999999994</v>
      </c>
      <c r="AR26" s="33">
        <f t="shared" si="28"/>
        <v>0.42986425339366718</v>
      </c>
      <c r="AS26" s="33">
        <f t="shared" si="21"/>
        <v>-6.4999999999999929</v>
      </c>
      <c r="AT26" s="33">
        <f t="shared" si="22"/>
        <v>10.600000000000023</v>
      </c>
      <c r="AU26" s="33">
        <f t="shared" si="29"/>
        <v>0.3583582193207846</v>
      </c>
      <c r="AV26" s="33">
        <f t="shared" si="23"/>
        <v>-7.4000000000000057</v>
      </c>
      <c r="AW26" s="33">
        <f t="shared" si="24"/>
        <v>10.599999999999994</v>
      </c>
    </row>
    <row r="27" spans="2:49" x14ac:dyDescent="0.4">
      <c r="B27" s="1272"/>
      <c r="C27" s="19">
        <v>8</v>
      </c>
      <c r="D27" s="18">
        <v>218</v>
      </c>
      <c r="E27" s="18">
        <v>197</v>
      </c>
      <c r="F27" s="18">
        <v>162</v>
      </c>
      <c r="G27" s="33">
        <f t="shared" si="0"/>
        <v>37.5</v>
      </c>
      <c r="H27" s="33">
        <f t="shared" si="1"/>
        <v>25.7</v>
      </c>
      <c r="I27" s="33">
        <f t="shared" si="2"/>
        <v>85.5</v>
      </c>
      <c r="J27" s="33">
        <v>224</v>
      </c>
      <c r="K27" s="33">
        <v>196</v>
      </c>
      <c r="L27" s="33">
        <v>151</v>
      </c>
      <c r="M27" s="33">
        <f t="shared" si="3"/>
        <v>36.986301369863014</v>
      </c>
      <c r="N27" s="33">
        <f t="shared" si="4"/>
        <v>32.6</v>
      </c>
      <c r="O27" s="33">
        <f t="shared" si="5"/>
        <v>87.8</v>
      </c>
      <c r="P27" s="33">
        <v>229</v>
      </c>
      <c r="Q27" s="33">
        <v>195</v>
      </c>
      <c r="R27" s="33">
        <v>139</v>
      </c>
      <c r="S27" s="33">
        <f t="shared" si="6"/>
        <v>37.333333333333336</v>
      </c>
      <c r="T27" s="33">
        <f t="shared" si="7"/>
        <v>39.300000000000004</v>
      </c>
      <c r="U27" s="33">
        <f t="shared" si="8"/>
        <v>89.8</v>
      </c>
      <c r="V27" s="33">
        <v>233</v>
      </c>
      <c r="W27" s="33">
        <v>194</v>
      </c>
      <c r="X27" s="33">
        <v>126</v>
      </c>
      <c r="Y27" s="33">
        <f t="shared" si="9"/>
        <v>38.13084112149533</v>
      </c>
      <c r="Z27" s="33">
        <f t="shared" si="10"/>
        <v>45.9</v>
      </c>
      <c r="AA27" s="33">
        <f t="shared" si="11"/>
        <v>91.4</v>
      </c>
      <c r="AB27" s="33">
        <v>238</v>
      </c>
      <c r="AC27" s="33">
        <v>193</v>
      </c>
      <c r="AD27" s="33">
        <v>114</v>
      </c>
      <c r="AE27" s="33">
        <f t="shared" si="12"/>
        <v>38.225806451612904</v>
      </c>
      <c r="AF27" s="33">
        <f t="shared" si="13"/>
        <v>52.1</v>
      </c>
      <c r="AG27" s="33">
        <f t="shared" si="14"/>
        <v>93.300000000000011</v>
      </c>
      <c r="AI27" s="33">
        <f t="shared" si="25"/>
        <v>0.40909090909090651</v>
      </c>
      <c r="AJ27" s="33">
        <f t="shared" si="15"/>
        <v>-2.8999999999999986</v>
      </c>
      <c r="AK27" s="33">
        <f t="shared" si="16"/>
        <v>10.200000000000003</v>
      </c>
      <c r="AL27" s="33">
        <f t="shared" si="26"/>
        <v>-0.19679722168628189</v>
      </c>
      <c r="AM27" s="33">
        <f t="shared" si="17"/>
        <v>-3.3999999999999986</v>
      </c>
      <c r="AN27" s="33">
        <f t="shared" si="18"/>
        <v>10.5</v>
      </c>
      <c r="AO27" s="33">
        <f t="shared" si="27"/>
        <v>-0.1666666666666643</v>
      </c>
      <c r="AP27" s="33">
        <f t="shared" si="19"/>
        <v>-4.2999999999999972</v>
      </c>
      <c r="AQ27" s="33">
        <f t="shared" si="20"/>
        <v>10.599999999999994</v>
      </c>
      <c r="AR27" s="33">
        <f t="shared" si="28"/>
        <v>5.3918044572249357E-2</v>
      </c>
      <c r="AS27" s="33">
        <f t="shared" si="21"/>
        <v>-4.6000000000000014</v>
      </c>
      <c r="AT27" s="33">
        <f t="shared" si="22"/>
        <v>10.599999999999994</v>
      </c>
      <c r="AU27" s="33">
        <f t="shared" si="29"/>
        <v>-0.45187949880031653</v>
      </c>
      <c r="AV27" s="33">
        <f t="shared" si="23"/>
        <v>-5.4999999999999929</v>
      </c>
      <c r="AW27" s="33">
        <f t="shared" si="24"/>
        <v>10.90000000000002</v>
      </c>
    </row>
    <row r="28" spans="2:49" x14ac:dyDescent="0.4">
      <c r="B28" s="1273"/>
      <c r="C28" s="21">
        <v>9</v>
      </c>
      <c r="D28" s="20">
        <v>246</v>
      </c>
      <c r="E28" s="20">
        <v>224</v>
      </c>
      <c r="F28" s="20">
        <v>186</v>
      </c>
      <c r="G28" s="34">
        <f t="shared" si="0"/>
        <v>38</v>
      </c>
      <c r="H28" s="34">
        <f t="shared" si="1"/>
        <v>24.4</v>
      </c>
      <c r="I28" s="34">
        <f t="shared" si="2"/>
        <v>96.5</v>
      </c>
      <c r="J28" s="34">
        <v>252</v>
      </c>
      <c r="K28" s="34">
        <v>224</v>
      </c>
      <c r="L28" s="34">
        <v>173</v>
      </c>
      <c r="M28" s="34">
        <f t="shared" si="3"/>
        <v>38.734177215189874</v>
      </c>
      <c r="N28" s="34">
        <f t="shared" si="4"/>
        <v>31.3</v>
      </c>
      <c r="O28" s="34">
        <f t="shared" si="5"/>
        <v>98.8</v>
      </c>
      <c r="P28" s="34">
        <v>257</v>
      </c>
      <c r="Q28" s="34">
        <v>223</v>
      </c>
      <c r="R28" s="34">
        <v>161</v>
      </c>
      <c r="S28" s="34">
        <f t="shared" si="6"/>
        <v>38.75</v>
      </c>
      <c r="T28" s="34">
        <f t="shared" si="7"/>
        <v>37.4</v>
      </c>
      <c r="U28" s="34">
        <f t="shared" si="8"/>
        <v>100.8</v>
      </c>
      <c r="V28" s="34">
        <v>262</v>
      </c>
      <c r="W28" s="34">
        <v>222</v>
      </c>
      <c r="X28" s="34">
        <v>148</v>
      </c>
      <c r="Y28" s="34">
        <f t="shared" si="9"/>
        <v>38.94736842105263</v>
      </c>
      <c r="Z28" s="34">
        <f t="shared" si="10"/>
        <v>43.5</v>
      </c>
      <c r="AA28" s="34">
        <f t="shared" si="11"/>
        <v>102.69999999999999</v>
      </c>
      <c r="AB28" s="34">
        <v>266</v>
      </c>
      <c r="AC28" s="34">
        <v>221</v>
      </c>
      <c r="AD28" s="34">
        <v>135</v>
      </c>
      <c r="AE28" s="34">
        <f t="shared" si="12"/>
        <v>39.389312977099237</v>
      </c>
      <c r="AF28" s="34">
        <f t="shared" si="13"/>
        <v>49.2</v>
      </c>
      <c r="AG28" s="34">
        <f t="shared" si="14"/>
        <v>104.3</v>
      </c>
      <c r="AI28" s="34">
        <f t="shared" si="25"/>
        <v>0.5</v>
      </c>
      <c r="AJ28" s="34">
        <f t="shared" si="15"/>
        <v>-1.3000000000000007</v>
      </c>
      <c r="AK28" s="34">
        <f t="shared" si="16"/>
        <v>11</v>
      </c>
      <c r="AL28" s="34">
        <f t="shared" si="26"/>
        <v>1.7478758453268597</v>
      </c>
      <c r="AM28" s="34">
        <f t="shared" si="17"/>
        <v>-1.3000000000000007</v>
      </c>
      <c r="AN28" s="34">
        <f t="shared" si="18"/>
        <v>11</v>
      </c>
      <c r="AO28" s="34">
        <f t="shared" si="27"/>
        <v>1.4166666666666643</v>
      </c>
      <c r="AP28" s="34">
        <f t="shared" si="19"/>
        <v>-1.9000000000000057</v>
      </c>
      <c r="AQ28" s="34">
        <f t="shared" si="20"/>
        <v>11</v>
      </c>
      <c r="AR28" s="34">
        <f t="shared" si="28"/>
        <v>0.81652729955730052</v>
      </c>
      <c r="AS28" s="34">
        <f t="shared" si="21"/>
        <v>-2.3999999999999986</v>
      </c>
      <c r="AT28" s="34">
        <f t="shared" si="22"/>
        <v>11.299999999999983</v>
      </c>
      <c r="AU28" s="34">
        <f t="shared" si="29"/>
        <v>1.1635065254863335</v>
      </c>
      <c r="AV28" s="34">
        <f t="shared" si="23"/>
        <v>-2.8999999999999986</v>
      </c>
      <c r="AW28" s="34">
        <f t="shared" si="24"/>
        <v>10.999999999999986</v>
      </c>
    </row>
    <row r="29" spans="2:49" x14ac:dyDescent="0.4">
      <c r="B29" s="1271" t="s">
        <v>200</v>
      </c>
      <c r="C29" s="17">
        <v>5</v>
      </c>
      <c r="D29" s="22">
        <v>142</v>
      </c>
      <c r="E29" s="22">
        <v>117</v>
      </c>
      <c r="F29" s="22">
        <v>91</v>
      </c>
      <c r="G29" s="28">
        <f t="shared" si="0"/>
        <v>30.588235294117649</v>
      </c>
      <c r="H29" s="28">
        <f t="shared" si="1"/>
        <v>35.9</v>
      </c>
      <c r="I29" s="28">
        <f t="shared" si="2"/>
        <v>55.7</v>
      </c>
      <c r="J29" s="28">
        <v>148</v>
      </c>
      <c r="K29" s="28">
        <v>116</v>
      </c>
      <c r="L29" s="28">
        <v>81</v>
      </c>
      <c r="M29" s="28">
        <f t="shared" si="3"/>
        <v>31.343283582089551</v>
      </c>
      <c r="N29" s="28">
        <f t="shared" si="4"/>
        <v>45.300000000000004</v>
      </c>
      <c r="O29" s="28">
        <f t="shared" si="5"/>
        <v>57.999999999999993</v>
      </c>
      <c r="P29" s="28">
        <v>153</v>
      </c>
      <c r="Q29" s="28">
        <v>114</v>
      </c>
      <c r="R29" s="28">
        <v>69</v>
      </c>
      <c r="S29" s="28">
        <f t="shared" si="6"/>
        <v>32.142857142857146</v>
      </c>
      <c r="T29" s="28">
        <f t="shared" si="7"/>
        <v>54.900000000000006</v>
      </c>
      <c r="U29" s="28">
        <f t="shared" si="8"/>
        <v>60</v>
      </c>
      <c r="V29" s="28">
        <v>157</v>
      </c>
      <c r="W29" s="28">
        <v>113</v>
      </c>
      <c r="X29" s="28">
        <v>58</v>
      </c>
      <c r="Y29" s="28">
        <f t="shared" si="9"/>
        <v>33.333333333333336</v>
      </c>
      <c r="Z29" s="28">
        <f t="shared" si="10"/>
        <v>63.1</v>
      </c>
      <c r="AA29" s="28">
        <f t="shared" si="11"/>
        <v>61.6</v>
      </c>
      <c r="AB29" s="28">
        <v>161</v>
      </c>
      <c r="AC29" s="28">
        <v>112</v>
      </c>
      <c r="AD29" s="28">
        <v>45</v>
      </c>
      <c r="AE29" s="28">
        <f t="shared" si="12"/>
        <v>34.655172413793103</v>
      </c>
      <c r="AF29" s="28">
        <f t="shared" si="13"/>
        <v>72</v>
      </c>
      <c r="AG29" s="28">
        <f t="shared" si="14"/>
        <v>63.1</v>
      </c>
      <c r="AI29" s="28">
        <f t="shared" si="25"/>
        <v>-7.4117647058823515</v>
      </c>
      <c r="AJ29" s="28">
        <f t="shared" si="15"/>
        <v>11.5</v>
      </c>
      <c r="AK29" s="28">
        <f t="shared" si="16"/>
        <v>-40.799999999999997</v>
      </c>
      <c r="AL29" s="28">
        <f t="shared" si="26"/>
        <v>-7.3908936331003225</v>
      </c>
      <c r="AM29" s="28">
        <f t="shared" si="17"/>
        <v>14.000000000000004</v>
      </c>
      <c r="AN29" s="28">
        <f t="shared" si="18"/>
        <v>-40.800000000000004</v>
      </c>
      <c r="AO29" s="28">
        <f t="shared" si="27"/>
        <v>-6.6071428571428541</v>
      </c>
      <c r="AP29" s="28">
        <f t="shared" si="19"/>
        <v>17.500000000000007</v>
      </c>
      <c r="AQ29" s="28">
        <f t="shared" si="20"/>
        <v>-40.799999999999997</v>
      </c>
      <c r="AR29" s="28">
        <f t="shared" si="28"/>
        <v>-5.6140350877192944</v>
      </c>
      <c r="AS29" s="28">
        <f t="shared" si="21"/>
        <v>19.600000000000001</v>
      </c>
      <c r="AT29" s="28">
        <f t="shared" si="22"/>
        <v>-41.099999999999987</v>
      </c>
      <c r="AU29" s="28">
        <f t="shared" si="29"/>
        <v>-4.7341405633061342</v>
      </c>
      <c r="AV29" s="28">
        <f t="shared" si="23"/>
        <v>22.799999999999997</v>
      </c>
      <c r="AW29" s="28">
        <f t="shared" si="24"/>
        <v>-41.199999999999996</v>
      </c>
    </row>
    <row r="30" spans="2:49" x14ac:dyDescent="0.4">
      <c r="B30" s="1272"/>
      <c r="C30" s="19">
        <v>6</v>
      </c>
      <c r="D30" s="18">
        <v>168</v>
      </c>
      <c r="E30" s="18">
        <v>143</v>
      </c>
      <c r="F30" s="18">
        <v>116</v>
      </c>
      <c r="G30" s="33">
        <f t="shared" si="0"/>
        <v>31.153846153846153</v>
      </c>
      <c r="H30" s="33">
        <f t="shared" si="1"/>
        <v>31</v>
      </c>
      <c r="I30" s="33">
        <f t="shared" si="2"/>
        <v>65.900000000000006</v>
      </c>
      <c r="J30" s="33">
        <v>174</v>
      </c>
      <c r="K30" s="33">
        <v>142</v>
      </c>
      <c r="L30" s="33">
        <v>105</v>
      </c>
      <c r="M30" s="33">
        <f t="shared" si="3"/>
        <v>32.173913043478258</v>
      </c>
      <c r="N30" s="33">
        <f t="shared" si="4"/>
        <v>39.700000000000003</v>
      </c>
      <c r="O30" s="33">
        <f t="shared" si="5"/>
        <v>68.2</v>
      </c>
      <c r="P30" s="33">
        <v>179</v>
      </c>
      <c r="Q30" s="33">
        <v>140</v>
      </c>
      <c r="R30" s="33">
        <v>94</v>
      </c>
      <c r="S30" s="33">
        <f t="shared" si="6"/>
        <v>32.470588235294116</v>
      </c>
      <c r="T30" s="33">
        <f t="shared" si="7"/>
        <v>47.5</v>
      </c>
      <c r="U30" s="33">
        <f t="shared" si="8"/>
        <v>70.199999999999989</v>
      </c>
      <c r="V30" s="33">
        <v>184</v>
      </c>
      <c r="W30" s="33">
        <v>139</v>
      </c>
      <c r="X30" s="33">
        <v>83</v>
      </c>
      <c r="Y30" s="33">
        <f t="shared" si="9"/>
        <v>33.267326732673268</v>
      </c>
      <c r="Z30" s="33">
        <f t="shared" si="10"/>
        <v>54.900000000000006</v>
      </c>
      <c r="AA30" s="33">
        <f t="shared" si="11"/>
        <v>72.2</v>
      </c>
      <c r="AB30" s="33">
        <v>188</v>
      </c>
      <c r="AC30" s="33">
        <v>138</v>
      </c>
      <c r="AD30" s="33">
        <v>71</v>
      </c>
      <c r="AE30" s="33">
        <f t="shared" si="12"/>
        <v>34.358974358974358</v>
      </c>
      <c r="AF30" s="33">
        <f t="shared" si="13"/>
        <v>62.2</v>
      </c>
      <c r="AG30" s="33">
        <f t="shared" si="14"/>
        <v>73.7</v>
      </c>
      <c r="AI30" s="33">
        <f t="shared" si="25"/>
        <v>0.56561085972850478</v>
      </c>
      <c r="AJ30" s="33">
        <f t="shared" si="15"/>
        <v>-4.8999999999999986</v>
      </c>
      <c r="AK30" s="33">
        <f t="shared" si="16"/>
        <v>10.200000000000003</v>
      </c>
      <c r="AL30" s="33">
        <f t="shared" si="26"/>
        <v>0.83062946138870686</v>
      </c>
      <c r="AM30" s="33">
        <f t="shared" si="17"/>
        <v>-5.6000000000000014</v>
      </c>
      <c r="AN30" s="33">
        <f t="shared" si="18"/>
        <v>10.20000000000001</v>
      </c>
      <c r="AO30" s="33">
        <f t="shared" si="27"/>
        <v>0.32773109243697007</v>
      </c>
      <c r="AP30" s="33">
        <f t="shared" si="19"/>
        <v>-7.4000000000000057</v>
      </c>
      <c r="AQ30" s="33">
        <f t="shared" si="20"/>
        <v>10.199999999999989</v>
      </c>
      <c r="AR30" s="33">
        <f t="shared" si="28"/>
        <v>-6.6006600660067249E-2</v>
      </c>
      <c r="AS30" s="33">
        <f t="shared" si="21"/>
        <v>-8.1999999999999957</v>
      </c>
      <c r="AT30" s="33">
        <f t="shared" si="22"/>
        <v>10.600000000000001</v>
      </c>
      <c r="AU30" s="33">
        <f t="shared" si="29"/>
        <v>-0.2961980548187455</v>
      </c>
      <c r="AV30" s="33">
        <f t="shared" si="23"/>
        <v>-9.7999999999999972</v>
      </c>
      <c r="AW30" s="33">
        <f t="shared" si="24"/>
        <v>10.600000000000001</v>
      </c>
    </row>
    <row r="31" spans="2:49" x14ac:dyDescent="0.4">
      <c r="B31" s="1272"/>
      <c r="C31" s="19">
        <v>7</v>
      </c>
      <c r="D31" s="18">
        <v>195</v>
      </c>
      <c r="E31" s="18">
        <v>169</v>
      </c>
      <c r="F31" s="18">
        <v>140</v>
      </c>
      <c r="G31" s="33">
        <f t="shared" si="0"/>
        <v>31.636363636363637</v>
      </c>
      <c r="H31" s="33">
        <f t="shared" si="1"/>
        <v>28.199999999999996</v>
      </c>
      <c r="I31" s="33">
        <f t="shared" si="2"/>
        <v>76.5</v>
      </c>
      <c r="J31" s="33">
        <v>201</v>
      </c>
      <c r="K31" s="33">
        <v>168</v>
      </c>
      <c r="L31" s="33">
        <v>130</v>
      </c>
      <c r="M31" s="33">
        <f t="shared" si="3"/>
        <v>32.112676056338032</v>
      </c>
      <c r="N31" s="33">
        <f t="shared" si="4"/>
        <v>35.299999999999997</v>
      </c>
      <c r="O31" s="33">
        <f t="shared" si="5"/>
        <v>78.8</v>
      </c>
      <c r="P31" s="33">
        <v>206</v>
      </c>
      <c r="Q31" s="33">
        <v>167</v>
      </c>
      <c r="R31" s="33">
        <v>118</v>
      </c>
      <c r="S31" s="33">
        <f t="shared" si="6"/>
        <v>33.409090909090907</v>
      </c>
      <c r="T31" s="33">
        <f t="shared" si="7"/>
        <v>42.699999999999996</v>
      </c>
      <c r="U31" s="33">
        <f t="shared" si="8"/>
        <v>80.800000000000011</v>
      </c>
      <c r="V31" s="33">
        <v>211</v>
      </c>
      <c r="W31" s="33">
        <v>165</v>
      </c>
      <c r="X31" s="33">
        <v>107</v>
      </c>
      <c r="Y31" s="33">
        <f t="shared" si="9"/>
        <v>33.46153846153846</v>
      </c>
      <c r="Z31" s="33">
        <f t="shared" si="10"/>
        <v>49.3</v>
      </c>
      <c r="AA31" s="33">
        <f t="shared" si="11"/>
        <v>82.699999999999989</v>
      </c>
      <c r="AB31" s="33">
        <v>216</v>
      </c>
      <c r="AC31" s="33">
        <v>164</v>
      </c>
      <c r="AD31" s="33">
        <v>96</v>
      </c>
      <c r="AE31" s="33">
        <f t="shared" si="12"/>
        <v>34</v>
      </c>
      <c r="AF31" s="33">
        <f t="shared" si="13"/>
        <v>55.600000000000009</v>
      </c>
      <c r="AG31" s="33">
        <f t="shared" si="14"/>
        <v>84.7</v>
      </c>
      <c r="AI31" s="33">
        <f t="shared" si="25"/>
        <v>0.48251748251748339</v>
      </c>
      <c r="AJ31" s="33">
        <f t="shared" si="15"/>
        <v>-2.8000000000000043</v>
      </c>
      <c r="AK31" s="33">
        <f t="shared" si="16"/>
        <v>10.599999999999994</v>
      </c>
      <c r="AL31" s="33">
        <f t="shared" si="26"/>
        <v>-6.1236987140226518E-2</v>
      </c>
      <c r="AM31" s="33">
        <f t="shared" si="17"/>
        <v>-4.4000000000000057</v>
      </c>
      <c r="AN31" s="33">
        <f t="shared" si="18"/>
        <v>10.599999999999994</v>
      </c>
      <c r="AO31" s="33">
        <f t="shared" si="27"/>
        <v>0.93850267379679053</v>
      </c>
      <c r="AP31" s="33">
        <f t="shared" si="19"/>
        <v>-4.8000000000000043</v>
      </c>
      <c r="AQ31" s="33">
        <f t="shared" si="20"/>
        <v>10.600000000000023</v>
      </c>
      <c r="AR31" s="33">
        <f t="shared" si="28"/>
        <v>0.19421172886519145</v>
      </c>
      <c r="AS31" s="33">
        <f t="shared" si="21"/>
        <v>-5.6000000000000085</v>
      </c>
      <c r="AT31" s="33">
        <f t="shared" si="22"/>
        <v>10.499999999999986</v>
      </c>
      <c r="AU31" s="33">
        <f t="shared" si="29"/>
        <v>-0.3589743589743577</v>
      </c>
      <c r="AV31" s="33">
        <f t="shared" si="23"/>
        <v>-6.5999999999999943</v>
      </c>
      <c r="AW31" s="33">
        <f t="shared" si="24"/>
        <v>11</v>
      </c>
    </row>
    <row r="32" spans="2:49" x14ac:dyDescent="0.4">
      <c r="B32" s="1272"/>
      <c r="C32" s="19">
        <v>8</v>
      </c>
      <c r="D32" s="18">
        <v>221</v>
      </c>
      <c r="E32" s="18">
        <v>196</v>
      </c>
      <c r="F32" s="18">
        <v>166</v>
      </c>
      <c r="G32" s="33">
        <f t="shared" si="0"/>
        <v>32.727272727272727</v>
      </c>
      <c r="H32" s="33">
        <f t="shared" si="1"/>
        <v>24.9</v>
      </c>
      <c r="I32" s="33">
        <f t="shared" si="2"/>
        <v>86.7</v>
      </c>
      <c r="J32" s="33">
        <v>227</v>
      </c>
      <c r="K32" s="33">
        <v>195</v>
      </c>
      <c r="L32" s="33">
        <v>154</v>
      </c>
      <c r="M32" s="33">
        <f t="shared" si="3"/>
        <v>33.698630136986303</v>
      </c>
      <c r="N32" s="33">
        <f t="shared" si="4"/>
        <v>32.200000000000003</v>
      </c>
      <c r="O32" s="33">
        <f t="shared" si="5"/>
        <v>89</v>
      </c>
      <c r="P32" s="33">
        <v>233</v>
      </c>
      <c r="Q32" s="33">
        <v>193</v>
      </c>
      <c r="R32" s="33">
        <v>143</v>
      </c>
      <c r="S32" s="33">
        <f t="shared" si="6"/>
        <v>33.333333333333336</v>
      </c>
      <c r="T32" s="33">
        <f t="shared" si="7"/>
        <v>38.6</v>
      </c>
      <c r="U32" s="33">
        <f t="shared" si="8"/>
        <v>91.4</v>
      </c>
      <c r="V32" s="33">
        <v>239</v>
      </c>
      <c r="W32" s="33">
        <v>192</v>
      </c>
      <c r="X32" s="33">
        <v>132</v>
      </c>
      <c r="Y32" s="33">
        <f t="shared" si="9"/>
        <v>33.644859813084111</v>
      </c>
      <c r="Z32" s="33">
        <f t="shared" si="10"/>
        <v>44.800000000000004</v>
      </c>
      <c r="AA32" s="33">
        <f t="shared" si="11"/>
        <v>93.7</v>
      </c>
      <c r="AB32" s="33">
        <v>244</v>
      </c>
      <c r="AC32" s="33">
        <v>191</v>
      </c>
      <c r="AD32" s="33">
        <v>120</v>
      </c>
      <c r="AE32" s="33">
        <f t="shared" si="12"/>
        <v>34.354838709677416</v>
      </c>
      <c r="AF32" s="33">
        <f t="shared" si="13"/>
        <v>50.8</v>
      </c>
      <c r="AG32" s="33">
        <f t="shared" si="14"/>
        <v>95.7</v>
      </c>
      <c r="AI32" s="33">
        <f t="shared" si="25"/>
        <v>1.0909090909090899</v>
      </c>
      <c r="AJ32" s="33">
        <f t="shared" si="15"/>
        <v>-3.2999999999999972</v>
      </c>
      <c r="AK32" s="33">
        <f t="shared" si="16"/>
        <v>10.200000000000003</v>
      </c>
      <c r="AL32" s="33">
        <f t="shared" si="26"/>
        <v>1.5859540806482713</v>
      </c>
      <c r="AM32" s="33">
        <f t="shared" si="17"/>
        <v>-3.0999999999999943</v>
      </c>
      <c r="AN32" s="33">
        <f t="shared" si="18"/>
        <v>10.200000000000003</v>
      </c>
      <c r="AO32" s="33">
        <f t="shared" si="27"/>
        <v>-7.5757575757570805E-2</v>
      </c>
      <c r="AP32" s="33">
        <f t="shared" si="19"/>
        <v>-4.0999999999999943</v>
      </c>
      <c r="AQ32" s="33">
        <f t="shared" si="20"/>
        <v>10.599999999999994</v>
      </c>
      <c r="AR32" s="33">
        <f t="shared" si="28"/>
        <v>0.18332135154565066</v>
      </c>
      <c r="AS32" s="33">
        <f t="shared" si="21"/>
        <v>-4.4999999999999929</v>
      </c>
      <c r="AT32" s="33">
        <f t="shared" si="22"/>
        <v>11.000000000000014</v>
      </c>
      <c r="AU32" s="33">
        <f t="shared" si="29"/>
        <v>0.35483870967741638</v>
      </c>
      <c r="AV32" s="33">
        <f t="shared" si="23"/>
        <v>-4.8000000000000114</v>
      </c>
      <c r="AW32" s="33">
        <f t="shared" si="24"/>
        <v>11</v>
      </c>
    </row>
    <row r="33" spans="2:49" x14ac:dyDescent="0.4">
      <c r="B33" s="1273"/>
      <c r="C33" s="21">
        <v>9</v>
      </c>
      <c r="D33" s="20">
        <v>249</v>
      </c>
      <c r="E33" s="20">
        <v>223</v>
      </c>
      <c r="F33" s="20">
        <v>189</v>
      </c>
      <c r="G33" s="34">
        <f t="shared" si="0"/>
        <v>34</v>
      </c>
      <c r="H33" s="34">
        <f t="shared" si="1"/>
        <v>24.099999999999998</v>
      </c>
      <c r="I33" s="34">
        <f t="shared" si="2"/>
        <v>97.6</v>
      </c>
      <c r="J33" s="34">
        <v>256</v>
      </c>
      <c r="K33" s="34">
        <v>222</v>
      </c>
      <c r="L33" s="34">
        <v>177</v>
      </c>
      <c r="M33" s="34">
        <f t="shared" si="3"/>
        <v>34.177215189873415</v>
      </c>
      <c r="N33" s="34">
        <f t="shared" si="4"/>
        <v>30.9</v>
      </c>
      <c r="O33" s="34">
        <f t="shared" si="5"/>
        <v>100.4</v>
      </c>
      <c r="P33" s="34">
        <v>262</v>
      </c>
      <c r="Q33" s="34">
        <v>220</v>
      </c>
      <c r="R33" s="34">
        <v>165</v>
      </c>
      <c r="S33" s="34">
        <f t="shared" si="6"/>
        <v>34.020618556701031</v>
      </c>
      <c r="T33" s="34">
        <f t="shared" si="7"/>
        <v>37</v>
      </c>
      <c r="U33" s="34">
        <f t="shared" si="8"/>
        <v>102.69999999999999</v>
      </c>
      <c r="V33" s="34">
        <v>267</v>
      </c>
      <c r="W33" s="34">
        <v>219</v>
      </c>
      <c r="X33" s="34">
        <v>154</v>
      </c>
      <c r="Y33" s="34">
        <f t="shared" si="9"/>
        <v>34.513274336283189</v>
      </c>
      <c r="Z33" s="34">
        <f t="shared" si="10"/>
        <v>42.3</v>
      </c>
      <c r="AA33" s="34">
        <f t="shared" si="11"/>
        <v>104.69999999999999</v>
      </c>
      <c r="AB33" s="34">
        <v>272</v>
      </c>
      <c r="AC33" s="34">
        <v>218</v>
      </c>
      <c r="AD33" s="34">
        <v>141</v>
      </c>
      <c r="AE33" s="34">
        <f t="shared" si="12"/>
        <v>35.267175572519086</v>
      </c>
      <c r="AF33" s="34">
        <f t="shared" si="13"/>
        <v>48.199999999999996</v>
      </c>
      <c r="AG33" s="34">
        <f t="shared" si="14"/>
        <v>106.69999999999999</v>
      </c>
      <c r="AI33" s="34">
        <f t="shared" si="25"/>
        <v>1.2727272727272734</v>
      </c>
      <c r="AJ33" s="34">
        <f t="shared" si="15"/>
        <v>-0.80000000000000071</v>
      </c>
      <c r="AK33" s="34">
        <f t="shared" si="16"/>
        <v>10.899999999999991</v>
      </c>
      <c r="AL33" s="34">
        <f t="shared" si="26"/>
        <v>0.47858505288711228</v>
      </c>
      <c r="AM33" s="34">
        <f t="shared" si="17"/>
        <v>-1.3000000000000043</v>
      </c>
      <c r="AN33" s="34">
        <f t="shared" si="18"/>
        <v>11.400000000000006</v>
      </c>
      <c r="AO33" s="34">
        <f t="shared" si="27"/>
        <v>0.68728522336769515</v>
      </c>
      <c r="AP33" s="34">
        <f t="shared" si="19"/>
        <v>-1.6000000000000014</v>
      </c>
      <c r="AQ33" s="34">
        <f t="shared" si="20"/>
        <v>11.299999999999983</v>
      </c>
      <c r="AR33" s="34">
        <f t="shared" si="28"/>
        <v>0.8684145231990783</v>
      </c>
      <c r="AS33" s="34">
        <f t="shared" si="21"/>
        <v>-2.5000000000000071</v>
      </c>
      <c r="AT33" s="34">
        <f t="shared" si="22"/>
        <v>10.999999999999986</v>
      </c>
      <c r="AU33" s="34">
        <f t="shared" si="29"/>
        <v>0.91233686284166993</v>
      </c>
      <c r="AV33" s="34">
        <f t="shared" si="23"/>
        <v>-2.6000000000000014</v>
      </c>
      <c r="AW33" s="34">
        <f t="shared" si="24"/>
        <v>10.999999999999986</v>
      </c>
    </row>
    <row r="34" spans="2:49" x14ac:dyDescent="0.4">
      <c r="B34" s="1271" t="s">
        <v>199</v>
      </c>
      <c r="C34" s="17">
        <v>5</v>
      </c>
      <c r="D34" s="22">
        <v>144</v>
      </c>
      <c r="E34" s="22">
        <v>116</v>
      </c>
      <c r="F34" s="22">
        <v>94</v>
      </c>
      <c r="G34" s="28">
        <f t="shared" si="0"/>
        <v>26.4</v>
      </c>
      <c r="H34" s="28">
        <f t="shared" si="1"/>
        <v>34.699999999999996</v>
      </c>
      <c r="I34" s="28">
        <f t="shared" si="2"/>
        <v>56.499999999999993</v>
      </c>
      <c r="J34" s="28">
        <v>150</v>
      </c>
      <c r="K34" s="28">
        <v>114</v>
      </c>
      <c r="L34" s="28">
        <v>85</v>
      </c>
      <c r="M34" s="28">
        <f t="shared" si="3"/>
        <v>26.76923076923077</v>
      </c>
      <c r="N34" s="28">
        <f t="shared" si="4"/>
        <v>43.3</v>
      </c>
      <c r="O34" s="28">
        <f t="shared" si="5"/>
        <v>58.8</v>
      </c>
      <c r="P34" s="28">
        <v>156</v>
      </c>
      <c r="Q34" s="28">
        <v>113</v>
      </c>
      <c r="R34" s="28">
        <v>74</v>
      </c>
      <c r="S34" s="28">
        <f t="shared" si="6"/>
        <v>28.536585365853657</v>
      </c>
      <c r="T34" s="28">
        <f t="shared" si="7"/>
        <v>52.6</v>
      </c>
      <c r="U34" s="28">
        <f t="shared" si="8"/>
        <v>61.199999999999996</v>
      </c>
      <c r="V34" s="28">
        <v>161</v>
      </c>
      <c r="W34" s="28">
        <v>111</v>
      </c>
      <c r="X34" s="28">
        <v>64</v>
      </c>
      <c r="Y34" s="28">
        <f t="shared" si="9"/>
        <v>29.072164948453608</v>
      </c>
      <c r="Z34" s="28">
        <f t="shared" si="10"/>
        <v>60.199999999999996</v>
      </c>
      <c r="AA34" s="28">
        <f t="shared" si="11"/>
        <v>63.1</v>
      </c>
      <c r="AB34" s="28">
        <v>166</v>
      </c>
      <c r="AC34" s="28">
        <v>109</v>
      </c>
      <c r="AD34" s="28">
        <v>53</v>
      </c>
      <c r="AE34" s="28">
        <f t="shared" si="12"/>
        <v>29.734513274336283</v>
      </c>
      <c r="AF34" s="28">
        <f t="shared" si="13"/>
        <v>68.100000000000009</v>
      </c>
      <c r="AG34" s="28">
        <f t="shared" si="14"/>
        <v>65.100000000000009</v>
      </c>
      <c r="AI34" s="28">
        <f t="shared" si="25"/>
        <v>-7.6000000000000014</v>
      </c>
      <c r="AJ34" s="28">
        <f t="shared" si="15"/>
        <v>10.599999999999998</v>
      </c>
      <c r="AK34" s="28">
        <f t="shared" si="16"/>
        <v>-41.1</v>
      </c>
      <c r="AL34" s="28">
        <f t="shared" si="26"/>
        <v>-7.4079844206426451</v>
      </c>
      <c r="AM34" s="28">
        <f t="shared" si="17"/>
        <v>12.399999999999999</v>
      </c>
      <c r="AN34" s="28">
        <f t="shared" si="18"/>
        <v>-41.600000000000009</v>
      </c>
      <c r="AO34" s="28">
        <f t="shared" si="27"/>
        <v>-5.4840331908473736</v>
      </c>
      <c r="AP34" s="28">
        <f t="shared" si="19"/>
        <v>15.600000000000001</v>
      </c>
      <c r="AQ34" s="28">
        <f t="shared" si="20"/>
        <v>-41.499999999999993</v>
      </c>
      <c r="AR34" s="28">
        <f t="shared" si="28"/>
        <v>-5.4411093878295809</v>
      </c>
      <c r="AS34" s="28">
        <f t="shared" si="21"/>
        <v>17.899999999999999</v>
      </c>
      <c r="AT34" s="28">
        <f t="shared" si="22"/>
        <v>-41.599999999999987</v>
      </c>
      <c r="AU34" s="28">
        <f t="shared" si="29"/>
        <v>-5.5326622981828031</v>
      </c>
      <c r="AV34" s="28">
        <f t="shared" si="23"/>
        <v>19.900000000000013</v>
      </c>
      <c r="AW34" s="28">
        <f t="shared" si="24"/>
        <v>-41.59999999999998</v>
      </c>
    </row>
    <row r="35" spans="2:49" x14ac:dyDescent="0.4">
      <c r="B35" s="1272"/>
      <c r="C35" s="19">
        <v>6</v>
      </c>
      <c r="D35" s="18">
        <v>170</v>
      </c>
      <c r="E35" s="18">
        <v>142</v>
      </c>
      <c r="F35" s="18">
        <v>119</v>
      </c>
      <c r="G35" s="33">
        <f t="shared" si="0"/>
        <v>27.058823529411764</v>
      </c>
      <c r="H35" s="33">
        <f t="shared" si="1"/>
        <v>30</v>
      </c>
      <c r="I35" s="33">
        <f t="shared" si="2"/>
        <v>66.7</v>
      </c>
      <c r="J35" s="33">
        <v>177</v>
      </c>
      <c r="K35" s="33">
        <v>140</v>
      </c>
      <c r="L35" s="33">
        <v>109</v>
      </c>
      <c r="M35" s="33">
        <f t="shared" si="3"/>
        <v>27.352941176470587</v>
      </c>
      <c r="N35" s="33">
        <f t="shared" si="4"/>
        <v>38.4</v>
      </c>
      <c r="O35" s="33">
        <f t="shared" si="5"/>
        <v>69.399999999999991</v>
      </c>
      <c r="P35" s="33">
        <v>183</v>
      </c>
      <c r="Q35" s="33">
        <v>139</v>
      </c>
      <c r="R35" s="33">
        <v>99</v>
      </c>
      <c r="S35" s="33">
        <f t="shared" si="6"/>
        <v>28.571428571428573</v>
      </c>
      <c r="T35" s="33">
        <f t="shared" si="7"/>
        <v>45.9</v>
      </c>
      <c r="U35" s="33">
        <f t="shared" si="8"/>
        <v>71.8</v>
      </c>
      <c r="V35" s="33">
        <v>188</v>
      </c>
      <c r="W35" s="33">
        <v>137</v>
      </c>
      <c r="X35" s="33">
        <v>89</v>
      </c>
      <c r="Y35" s="33">
        <f t="shared" si="9"/>
        <v>29.09090909090909</v>
      </c>
      <c r="Z35" s="33">
        <f t="shared" si="10"/>
        <v>52.7</v>
      </c>
      <c r="AA35" s="33">
        <f t="shared" si="11"/>
        <v>73.7</v>
      </c>
      <c r="AB35" s="33">
        <v>193</v>
      </c>
      <c r="AC35" s="33">
        <v>135</v>
      </c>
      <c r="AD35" s="33">
        <v>78</v>
      </c>
      <c r="AE35" s="33">
        <f t="shared" si="12"/>
        <v>29.739130434782609</v>
      </c>
      <c r="AF35" s="33">
        <f t="shared" si="13"/>
        <v>59.599999999999994</v>
      </c>
      <c r="AG35" s="33">
        <f t="shared" si="14"/>
        <v>75.7</v>
      </c>
      <c r="AI35" s="33">
        <f t="shared" si="25"/>
        <v>0.65882352941176592</v>
      </c>
      <c r="AJ35" s="33">
        <f t="shared" si="15"/>
        <v>-4.6999999999999957</v>
      </c>
      <c r="AK35" s="33">
        <f t="shared" si="16"/>
        <v>10.20000000000001</v>
      </c>
      <c r="AL35" s="33">
        <f t="shared" si="26"/>
        <v>0.58371040723981693</v>
      </c>
      <c r="AM35" s="33">
        <f t="shared" si="17"/>
        <v>-4.8999999999999986</v>
      </c>
      <c r="AN35" s="33">
        <f t="shared" si="18"/>
        <v>10.599999999999994</v>
      </c>
      <c r="AO35" s="33">
        <f t="shared" si="27"/>
        <v>3.4843205574915714E-2</v>
      </c>
      <c r="AP35" s="33">
        <f t="shared" si="19"/>
        <v>-6.7000000000000028</v>
      </c>
      <c r="AQ35" s="33">
        <f t="shared" si="20"/>
        <v>10.600000000000001</v>
      </c>
      <c r="AR35" s="33">
        <f t="shared" si="28"/>
        <v>1.8744142455481949E-2</v>
      </c>
      <c r="AS35" s="33">
        <f t="shared" si="21"/>
        <v>-7.4999999999999929</v>
      </c>
      <c r="AT35" s="33">
        <f t="shared" si="22"/>
        <v>10.600000000000001</v>
      </c>
      <c r="AU35" s="33">
        <f t="shared" si="29"/>
        <v>4.6171604463260962E-3</v>
      </c>
      <c r="AV35" s="33">
        <f t="shared" si="23"/>
        <v>-8.5000000000000142</v>
      </c>
      <c r="AW35" s="33">
        <f t="shared" si="24"/>
        <v>10.599999999999994</v>
      </c>
    </row>
    <row r="36" spans="2:49" x14ac:dyDescent="0.4">
      <c r="B36" s="1272"/>
      <c r="C36" s="19">
        <v>7</v>
      </c>
      <c r="D36" s="18">
        <v>197</v>
      </c>
      <c r="E36" s="18">
        <v>168</v>
      </c>
      <c r="F36" s="18">
        <v>144</v>
      </c>
      <c r="G36" s="33">
        <f t="shared" si="0"/>
        <v>27.169811320754718</v>
      </c>
      <c r="H36" s="33">
        <f t="shared" si="1"/>
        <v>26.900000000000002</v>
      </c>
      <c r="I36" s="33">
        <f t="shared" si="2"/>
        <v>77.3</v>
      </c>
      <c r="J36" s="33">
        <v>204</v>
      </c>
      <c r="K36" s="33">
        <v>167</v>
      </c>
      <c r="L36" s="33">
        <v>134</v>
      </c>
      <c r="M36" s="33">
        <f t="shared" si="3"/>
        <v>28.285714285714285</v>
      </c>
      <c r="N36" s="33">
        <f t="shared" si="4"/>
        <v>34.300000000000004</v>
      </c>
      <c r="O36" s="33">
        <f t="shared" si="5"/>
        <v>80</v>
      </c>
      <c r="P36" s="33">
        <v>210</v>
      </c>
      <c r="Q36" s="33">
        <v>165</v>
      </c>
      <c r="R36" s="33">
        <v>124</v>
      </c>
      <c r="S36" s="33">
        <f t="shared" si="6"/>
        <v>28.604651162790699</v>
      </c>
      <c r="T36" s="33">
        <f t="shared" si="7"/>
        <v>41</v>
      </c>
      <c r="U36" s="33">
        <f t="shared" si="8"/>
        <v>82.399999999999991</v>
      </c>
      <c r="V36" s="33">
        <v>216</v>
      </c>
      <c r="W36" s="33">
        <v>163</v>
      </c>
      <c r="X36" s="33">
        <v>113</v>
      </c>
      <c r="Y36" s="33">
        <f t="shared" si="9"/>
        <v>29.126213592233011</v>
      </c>
      <c r="Z36" s="33">
        <f t="shared" si="10"/>
        <v>47.699999999999996</v>
      </c>
      <c r="AA36" s="33">
        <f t="shared" si="11"/>
        <v>84.7</v>
      </c>
      <c r="AB36" s="33">
        <v>211</v>
      </c>
      <c r="AC36" s="33">
        <v>161</v>
      </c>
      <c r="AD36" s="33">
        <v>103</v>
      </c>
      <c r="AE36" s="33">
        <f t="shared" si="12"/>
        <v>32.222222222222221</v>
      </c>
      <c r="AF36" s="33">
        <f t="shared" si="13"/>
        <v>51.2</v>
      </c>
      <c r="AG36" s="33">
        <f t="shared" si="14"/>
        <v>82.699999999999989</v>
      </c>
      <c r="AI36" s="33">
        <f t="shared" si="25"/>
        <v>0.11098779134295356</v>
      </c>
      <c r="AJ36" s="33">
        <f t="shared" si="15"/>
        <v>-3.0999999999999979</v>
      </c>
      <c r="AK36" s="33">
        <f t="shared" si="16"/>
        <v>10.599999999999994</v>
      </c>
      <c r="AL36" s="33">
        <f t="shared" si="26"/>
        <v>0.93277310924369772</v>
      </c>
      <c r="AM36" s="33">
        <f t="shared" si="17"/>
        <v>-4.0999999999999943</v>
      </c>
      <c r="AN36" s="33">
        <f t="shared" si="18"/>
        <v>10.600000000000009</v>
      </c>
      <c r="AO36" s="33">
        <f t="shared" si="27"/>
        <v>3.3222591362125797E-2</v>
      </c>
      <c r="AP36" s="33">
        <f t="shared" si="19"/>
        <v>-4.8999999999999986</v>
      </c>
      <c r="AQ36" s="33">
        <f t="shared" si="20"/>
        <v>10.599999999999994</v>
      </c>
      <c r="AR36" s="33">
        <f t="shared" si="28"/>
        <v>3.5304501323921045E-2</v>
      </c>
      <c r="AS36" s="33">
        <f t="shared" si="21"/>
        <v>-5.0000000000000071</v>
      </c>
      <c r="AT36" s="33">
        <f t="shared" si="22"/>
        <v>11</v>
      </c>
      <c r="AU36" s="33">
        <f t="shared" si="29"/>
        <v>2.4830917874396121</v>
      </c>
      <c r="AV36" s="33">
        <f t="shared" si="23"/>
        <v>-8.3999999999999915</v>
      </c>
      <c r="AW36" s="33">
        <f t="shared" si="24"/>
        <v>6.9999999999999858</v>
      </c>
    </row>
    <row r="37" spans="2:49" x14ac:dyDescent="0.4">
      <c r="B37" s="1272"/>
      <c r="C37" s="19">
        <v>8</v>
      </c>
      <c r="D37" s="18">
        <v>223</v>
      </c>
      <c r="E37" s="18">
        <v>195</v>
      </c>
      <c r="F37" s="18">
        <v>169</v>
      </c>
      <c r="G37" s="33">
        <f t="shared" si="0"/>
        <v>28.888888888888889</v>
      </c>
      <c r="H37" s="33">
        <f t="shared" si="1"/>
        <v>24.2</v>
      </c>
      <c r="I37" s="33">
        <f t="shared" si="2"/>
        <v>87.5</v>
      </c>
      <c r="J37" s="33">
        <v>231</v>
      </c>
      <c r="K37" s="33">
        <v>193</v>
      </c>
      <c r="L37" s="33">
        <v>159</v>
      </c>
      <c r="M37" s="33">
        <f t="shared" si="3"/>
        <v>28.333333333333332</v>
      </c>
      <c r="N37" s="33">
        <f t="shared" si="4"/>
        <v>31.2</v>
      </c>
      <c r="O37" s="33">
        <f t="shared" si="5"/>
        <v>90.600000000000009</v>
      </c>
      <c r="P37" s="33">
        <v>237</v>
      </c>
      <c r="Q37" s="33">
        <v>191</v>
      </c>
      <c r="R37" s="33">
        <v>148</v>
      </c>
      <c r="S37" s="33">
        <f t="shared" si="6"/>
        <v>28.988764044943821</v>
      </c>
      <c r="T37" s="33">
        <f t="shared" si="7"/>
        <v>37.6</v>
      </c>
      <c r="U37" s="33">
        <f t="shared" si="8"/>
        <v>92.9</v>
      </c>
      <c r="V37" s="33">
        <v>243</v>
      </c>
      <c r="W37" s="33">
        <v>190</v>
      </c>
      <c r="X37" s="33">
        <v>138</v>
      </c>
      <c r="Y37" s="33">
        <f t="shared" si="9"/>
        <v>29.714285714285715</v>
      </c>
      <c r="Z37" s="33">
        <f t="shared" si="10"/>
        <v>43.2</v>
      </c>
      <c r="AA37" s="33">
        <f t="shared" si="11"/>
        <v>95.3</v>
      </c>
      <c r="AB37" s="33">
        <v>249</v>
      </c>
      <c r="AC37" s="33">
        <v>188</v>
      </c>
      <c r="AD37" s="33">
        <v>126</v>
      </c>
      <c r="AE37" s="33">
        <f t="shared" si="12"/>
        <v>30.243902439024389</v>
      </c>
      <c r="AF37" s="33">
        <f t="shared" si="13"/>
        <v>49.4</v>
      </c>
      <c r="AG37" s="33">
        <f t="shared" si="14"/>
        <v>97.6</v>
      </c>
      <c r="AI37" s="33">
        <f t="shared" si="25"/>
        <v>1.7190775681341712</v>
      </c>
      <c r="AJ37" s="33">
        <f t="shared" si="15"/>
        <v>-2.7000000000000028</v>
      </c>
      <c r="AK37" s="33">
        <f t="shared" si="16"/>
        <v>10.200000000000003</v>
      </c>
      <c r="AL37" s="33">
        <f t="shared" si="26"/>
        <v>4.761904761904745E-2</v>
      </c>
      <c r="AM37" s="33">
        <f t="shared" si="17"/>
        <v>-3.100000000000005</v>
      </c>
      <c r="AN37" s="33">
        <f t="shared" si="18"/>
        <v>10.600000000000009</v>
      </c>
      <c r="AO37" s="33">
        <f t="shared" si="27"/>
        <v>0.38411288215312211</v>
      </c>
      <c r="AP37" s="33">
        <f t="shared" si="19"/>
        <v>-3.3999999999999986</v>
      </c>
      <c r="AQ37" s="33">
        <f t="shared" si="20"/>
        <v>10.500000000000014</v>
      </c>
      <c r="AR37" s="33">
        <f t="shared" si="28"/>
        <v>0.58807212205270432</v>
      </c>
      <c r="AS37" s="33">
        <f t="shared" si="21"/>
        <v>-4.4999999999999929</v>
      </c>
      <c r="AT37" s="33">
        <f t="shared" si="22"/>
        <v>10.599999999999994</v>
      </c>
      <c r="AU37" s="33">
        <f t="shared" si="29"/>
        <v>-1.9783197831978327</v>
      </c>
      <c r="AV37" s="33">
        <f t="shared" si="23"/>
        <v>-1.8000000000000043</v>
      </c>
      <c r="AW37" s="33">
        <f t="shared" si="24"/>
        <v>14.900000000000006</v>
      </c>
    </row>
    <row r="38" spans="2:49" x14ac:dyDescent="0.4">
      <c r="B38" s="1273"/>
      <c r="C38" s="21">
        <v>9</v>
      </c>
      <c r="D38" s="20">
        <v>252</v>
      </c>
      <c r="E38" s="20">
        <v>222</v>
      </c>
      <c r="F38" s="20">
        <v>193</v>
      </c>
      <c r="G38" s="34">
        <f t="shared" si="0"/>
        <v>29.491525423728813</v>
      </c>
      <c r="H38" s="34">
        <f t="shared" si="1"/>
        <v>23.400000000000002</v>
      </c>
      <c r="I38" s="34">
        <f t="shared" si="2"/>
        <v>98.8</v>
      </c>
      <c r="J38" s="34">
        <v>260</v>
      </c>
      <c r="K38" s="34">
        <v>220</v>
      </c>
      <c r="L38" s="34">
        <v>181</v>
      </c>
      <c r="M38" s="34">
        <f t="shared" si="3"/>
        <v>29.620253164556964</v>
      </c>
      <c r="N38" s="34">
        <f t="shared" si="4"/>
        <v>30.4</v>
      </c>
      <c r="O38" s="34">
        <f t="shared" si="5"/>
        <v>102</v>
      </c>
      <c r="P38" s="34">
        <v>266</v>
      </c>
      <c r="Q38" s="34">
        <v>218</v>
      </c>
      <c r="R38" s="34">
        <v>170</v>
      </c>
      <c r="S38" s="34">
        <f t="shared" si="6"/>
        <v>30</v>
      </c>
      <c r="T38" s="34">
        <f t="shared" si="7"/>
        <v>36.1</v>
      </c>
      <c r="U38" s="34">
        <f t="shared" si="8"/>
        <v>104.3</v>
      </c>
      <c r="V38" s="34">
        <v>273</v>
      </c>
      <c r="W38" s="34">
        <v>217</v>
      </c>
      <c r="X38" s="34">
        <v>159</v>
      </c>
      <c r="Y38" s="34">
        <f t="shared" si="9"/>
        <v>30.526315789473685</v>
      </c>
      <c r="Z38" s="34">
        <f t="shared" si="10"/>
        <v>41.8</v>
      </c>
      <c r="AA38" s="34">
        <f t="shared" si="11"/>
        <v>107.1</v>
      </c>
      <c r="AB38" s="34">
        <v>278</v>
      </c>
      <c r="AC38" s="34">
        <v>215</v>
      </c>
      <c r="AD38" s="34">
        <v>148</v>
      </c>
      <c r="AE38" s="34">
        <f t="shared" si="12"/>
        <v>30.923076923076923</v>
      </c>
      <c r="AF38" s="34">
        <f t="shared" si="13"/>
        <v>46.800000000000004</v>
      </c>
      <c r="AG38" s="34">
        <f t="shared" si="14"/>
        <v>109.00000000000001</v>
      </c>
      <c r="AI38" s="34">
        <f t="shared" si="25"/>
        <v>0.60263653483992385</v>
      </c>
      <c r="AJ38" s="34">
        <f t="shared" si="15"/>
        <v>-0.79999999999999716</v>
      </c>
      <c r="AK38" s="34">
        <f t="shared" si="16"/>
        <v>11.299999999999997</v>
      </c>
      <c r="AL38" s="34">
        <f t="shared" si="26"/>
        <v>1.2869198312236314</v>
      </c>
      <c r="AM38" s="34">
        <f t="shared" si="17"/>
        <v>-0.80000000000000071</v>
      </c>
      <c r="AN38" s="34">
        <f t="shared" si="18"/>
        <v>11.399999999999991</v>
      </c>
      <c r="AO38" s="34">
        <f t="shared" si="27"/>
        <v>1.0112359550561791</v>
      </c>
      <c r="AP38" s="34">
        <f t="shared" si="19"/>
        <v>-1.5</v>
      </c>
      <c r="AQ38" s="34">
        <f t="shared" si="20"/>
        <v>11.399999999999991</v>
      </c>
      <c r="AR38" s="34">
        <f t="shared" si="28"/>
        <v>0.81203007518796966</v>
      </c>
      <c r="AS38" s="34">
        <f t="shared" si="21"/>
        <v>-1.4000000000000057</v>
      </c>
      <c r="AT38" s="34">
        <f t="shared" si="22"/>
        <v>11.799999999999997</v>
      </c>
      <c r="AU38" s="34">
        <f t="shared" si="29"/>
        <v>0.67917448405253467</v>
      </c>
      <c r="AV38" s="34">
        <f t="shared" si="23"/>
        <v>-2.5999999999999943</v>
      </c>
      <c r="AW38" s="34">
        <f t="shared" si="24"/>
        <v>11.40000000000002</v>
      </c>
    </row>
    <row r="39" spans="2:49" x14ac:dyDescent="0.4">
      <c r="B39" s="1271" t="s">
        <v>217</v>
      </c>
      <c r="C39" s="17">
        <v>5</v>
      </c>
      <c r="D39" s="22">
        <v>145</v>
      </c>
      <c r="E39" s="22">
        <v>115</v>
      </c>
      <c r="F39" s="22">
        <v>97</v>
      </c>
      <c r="G39" s="28">
        <f t="shared" si="0"/>
        <v>22.5</v>
      </c>
      <c r="H39" s="28">
        <f t="shared" si="1"/>
        <v>33.1</v>
      </c>
      <c r="I39" s="28">
        <f t="shared" si="2"/>
        <v>56.899999999999991</v>
      </c>
      <c r="J39" s="28">
        <v>152</v>
      </c>
      <c r="K39" s="28">
        <v>113</v>
      </c>
      <c r="L39" s="28">
        <v>88</v>
      </c>
      <c r="M39" s="28">
        <f t="shared" si="3"/>
        <v>23.4375</v>
      </c>
      <c r="N39" s="28">
        <f t="shared" si="4"/>
        <v>42.1</v>
      </c>
      <c r="O39" s="28">
        <f t="shared" si="5"/>
        <v>59.599999999999994</v>
      </c>
      <c r="P39" s="28">
        <v>158</v>
      </c>
      <c r="Q39" s="28">
        <v>111</v>
      </c>
      <c r="R39" s="28">
        <v>79</v>
      </c>
      <c r="S39" s="28">
        <f t="shared" si="6"/>
        <v>24.303797468354432</v>
      </c>
      <c r="T39" s="28">
        <f t="shared" si="7"/>
        <v>50</v>
      </c>
      <c r="U39" s="28">
        <f t="shared" si="8"/>
        <v>62</v>
      </c>
      <c r="V39" s="28">
        <v>164</v>
      </c>
      <c r="W39" s="28">
        <v>109</v>
      </c>
      <c r="X39" s="28">
        <v>70</v>
      </c>
      <c r="Y39" s="28">
        <f t="shared" si="9"/>
        <v>24.893617021276597</v>
      </c>
      <c r="Z39" s="28">
        <f t="shared" si="10"/>
        <v>57.3</v>
      </c>
      <c r="AA39" s="28">
        <f t="shared" si="11"/>
        <v>64.3</v>
      </c>
      <c r="AB39" s="28">
        <v>169</v>
      </c>
      <c r="AC39" s="28">
        <v>107</v>
      </c>
      <c r="AD39" s="28">
        <v>59</v>
      </c>
      <c r="AE39" s="28">
        <f t="shared" si="12"/>
        <v>26.181818181818183</v>
      </c>
      <c r="AF39" s="28">
        <f t="shared" si="13"/>
        <v>65.100000000000009</v>
      </c>
      <c r="AG39" s="28">
        <f t="shared" si="14"/>
        <v>66.3</v>
      </c>
      <c r="AI39" s="28">
        <f t="shared" si="25"/>
        <v>-6.9915254237288131</v>
      </c>
      <c r="AJ39" s="28">
        <f t="shared" si="15"/>
        <v>9.6999999999999993</v>
      </c>
      <c r="AK39" s="28">
        <f t="shared" si="16"/>
        <v>-41.900000000000006</v>
      </c>
      <c r="AL39" s="28">
        <f t="shared" si="26"/>
        <v>-6.1827531645569636</v>
      </c>
      <c r="AM39" s="28">
        <f t="shared" si="17"/>
        <v>11.700000000000003</v>
      </c>
      <c r="AN39" s="28">
        <f t="shared" si="18"/>
        <v>-42.400000000000006</v>
      </c>
      <c r="AO39" s="28">
        <f t="shared" si="27"/>
        <v>-5.696202531645568</v>
      </c>
      <c r="AP39" s="28">
        <f t="shared" si="19"/>
        <v>13.899999999999999</v>
      </c>
      <c r="AQ39" s="28">
        <f t="shared" si="20"/>
        <v>-42.3</v>
      </c>
      <c r="AR39" s="28">
        <f t="shared" si="28"/>
        <v>-5.6326987681970877</v>
      </c>
      <c r="AS39" s="28">
        <f t="shared" si="21"/>
        <v>15.5</v>
      </c>
      <c r="AT39" s="28">
        <f t="shared" si="22"/>
        <v>-42.8</v>
      </c>
      <c r="AU39" s="28">
        <f t="shared" si="29"/>
        <v>-4.7412587412587399</v>
      </c>
      <c r="AV39" s="28">
        <f t="shared" si="23"/>
        <v>18.300000000000004</v>
      </c>
      <c r="AW39" s="28">
        <f t="shared" si="24"/>
        <v>-42.700000000000017</v>
      </c>
    </row>
    <row r="40" spans="2:49" x14ac:dyDescent="0.4">
      <c r="B40" s="1272"/>
      <c r="C40" s="19">
        <v>6</v>
      </c>
      <c r="D40" s="18">
        <v>172</v>
      </c>
      <c r="E40" s="18">
        <v>141</v>
      </c>
      <c r="F40" s="18">
        <v>122</v>
      </c>
      <c r="G40" s="33">
        <f t="shared" si="0"/>
        <v>22.8</v>
      </c>
      <c r="H40" s="33">
        <f t="shared" si="1"/>
        <v>29.099999999999998</v>
      </c>
      <c r="I40" s="33">
        <f t="shared" si="2"/>
        <v>67.5</v>
      </c>
      <c r="J40" s="33">
        <v>179</v>
      </c>
      <c r="K40" s="33">
        <v>139</v>
      </c>
      <c r="L40" s="33">
        <v>113</v>
      </c>
      <c r="M40" s="33">
        <f t="shared" si="3"/>
        <v>23.636363636363637</v>
      </c>
      <c r="N40" s="33">
        <f t="shared" si="4"/>
        <v>36.9</v>
      </c>
      <c r="O40" s="33">
        <f t="shared" si="5"/>
        <v>70.199999999999989</v>
      </c>
      <c r="P40" s="33">
        <v>185</v>
      </c>
      <c r="Q40" s="33">
        <v>137</v>
      </c>
      <c r="R40" s="33">
        <v>104</v>
      </c>
      <c r="S40" s="33">
        <f t="shared" si="6"/>
        <v>24.444444444444443</v>
      </c>
      <c r="T40" s="33">
        <f t="shared" si="7"/>
        <v>43.8</v>
      </c>
      <c r="U40" s="33">
        <f t="shared" si="8"/>
        <v>72.5</v>
      </c>
      <c r="V40" s="33">
        <v>192</v>
      </c>
      <c r="W40" s="33">
        <v>135</v>
      </c>
      <c r="X40" s="33">
        <v>94</v>
      </c>
      <c r="Y40" s="33">
        <f t="shared" si="9"/>
        <v>25.102040816326532</v>
      </c>
      <c r="Z40" s="33">
        <f t="shared" si="10"/>
        <v>51</v>
      </c>
      <c r="AA40" s="33">
        <f t="shared" si="11"/>
        <v>75.3</v>
      </c>
      <c r="AB40" s="33">
        <v>197</v>
      </c>
      <c r="AC40" s="33">
        <v>133</v>
      </c>
      <c r="AD40" s="33">
        <v>84</v>
      </c>
      <c r="AE40" s="33">
        <f t="shared" si="12"/>
        <v>26.017699115044248</v>
      </c>
      <c r="AF40" s="33">
        <f t="shared" si="13"/>
        <v>57.4</v>
      </c>
      <c r="AG40" s="33">
        <f t="shared" si="14"/>
        <v>77.3</v>
      </c>
      <c r="AI40" s="33">
        <f t="shared" si="25"/>
        <v>0.30000000000000071</v>
      </c>
      <c r="AJ40" s="33">
        <f t="shared" si="15"/>
        <v>-4.0000000000000036</v>
      </c>
      <c r="AK40" s="33">
        <f t="shared" si="16"/>
        <v>10.600000000000009</v>
      </c>
      <c r="AL40" s="33">
        <f t="shared" si="26"/>
        <v>0.19886363636363669</v>
      </c>
      <c r="AM40" s="33">
        <f t="shared" si="17"/>
        <v>-5.2000000000000028</v>
      </c>
      <c r="AN40" s="33">
        <f t="shared" si="18"/>
        <v>10.599999999999994</v>
      </c>
      <c r="AO40" s="33">
        <f t="shared" si="27"/>
        <v>0.14064697609001087</v>
      </c>
      <c r="AP40" s="33">
        <f t="shared" si="19"/>
        <v>-6.2000000000000028</v>
      </c>
      <c r="AQ40" s="33">
        <f t="shared" si="20"/>
        <v>10.5</v>
      </c>
      <c r="AR40" s="33">
        <f t="shared" si="28"/>
        <v>0.20842379504993502</v>
      </c>
      <c r="AS40" s="33">
        <f t="shared" si="21"/>
        <v>-6.2999999999999972</v>
      </c>
      <c r="AT40" s="33">
        <f t="shared" si="22"/>
        <v>11</v>
      </c>
      <c r="AU40" s="33">
        <f t="shared" si="29"/>
        <v>-0.16411906677393517</v>
      </c>
      <c r="AV40" s="33">
        <f t="shared" si="23"/>
        <v>-7.7000000000000099</v>
      </c>
      <c r="AW40" s="33">
        <f t="shared" si="24"/>
        <v>11</v>
      </c>
    </row>
    <row r="41" spans="2:49" x14ac:dyDescent="0.4">
      <c r="B41" s="1272"/>
      <c r="C41" s="19">
        <v>7</v>
      </c>
      <c r="D41" s="18">
        <v>198</v>
      </c>
      <c r="E41" s="18">
        <v>167</v>
      </c>
      <c r="F41" s="18">
        <v>147</v>
      </c>
      <c r="G41" s="33">
        <f t="shared" si="0"/>
        <v>23.529411764705884</v>
      </c>
      <c r="H41" s="33">
        <f t="shared" si="1"/>
        <v>25.8</v>
      </c>
      <c r="I41" s="33">
        <f t="shared" si="2"/>
        <v>77.600000000000009</v>
      </c>
      <c r="J41" s="33">
        <v>206</v>
      </c>
      <c r="K41" s="33">
        <v>165</v>
      </c>
      <c r="L41" s="33">
        <v>138</v>
      </c>
      <c r="M41" s="33">
        <f t="shared" si="3"/>
        <v>23.823529411764707</v>
      </c>
      <c r="N41" s="33">
        <f t="shared" si="4"/>
        <v>33</v>
      </c>
      <c r="O41" s="33">
        <f t="shared" si="5"/>
        <v>80.800000000000011</v>
      </c>
      <c r="P41" s="33">
        <v>212</v>
      </c>
      <c r="Q41" s="33">
        <v>163</v>
      </c>
      <c r="R41" s="33">
        <v>128</v>
      </c>
      <c r="S41" s="33">
        <f t="shared" si="6"/>
        <v>25</v>
      </c>
      <c r="T41" s="33">
        <f t="shared" si="7"/>
        <v>39.6</v>
      </c>
      <c r="U41" s="33">
        <f t="shared" si="8"/>
        <v>83.1</v>
      </c>
      <c r="V41" s="33">
        <v>219</v>
      </c>
      <c r="W41" s="33">
        <v>161</v>
      </c>
      <c r="X41" s="33">
        <v>119</v>
      </c>
      <c r="Y41" s="33">
        <f t="shared" si="9"/>
        <v>25.2</v>
      </c>
      <c r="Z41" s="33">
        <f t="shared" si="10"/>
        <v>45.7</v>
      </c>
      <c r="AA41" s="33">
        <f t="shared" si="11"/>
        <v>85.9</v>
      </c>
      <c r="AB41" s="33">
        <v>225</v>
      </c>
      <c r="AC41" s="33">
        <v>159</v>
      </c>
      <c r="AD41" s="33">
        <v>110</v>
      </c>
      <c r="AE41" s="33">
        <f t="shared" si="12"/>
        <v>25.565217391304348</v>
      </c>
      <c r="AF41" s="33">
        <f t="shared" si="13"/>
        <v>51.1</v>
      </c>
      <c r="AG41" s="33">
        <f t="shared" si="14"/>
        <v>88.2</v>
      </c>
      <c r="AI41" s="33">
        <f t="shared" si="25"/>
        <v>0.72941176470588331</v>
      </c>
      <c r="AJ41" s="33">
        <f t="shared" si="15"/>
        <v>-3.2999999999999972</v>
      </c>
      <c r="AK41" s="33">
        <f t="shared" si="16"/>
        <v>10.100000000000009</v>
      </c>
      <c r="AL41" s="33">
        <f t="shared" si="26"/>
        <v>0.18716577540106982</v>
      </c>
      <c r="AM41" s="33">
        <f t="shared" si="17"/>
        <v>-3.8999999999999986</v>
      </c>
      <c r="AN41" s="33">
        <f t="shared" si="18"/>
        <v>10.600000000000023</v>
      </c>
      <c r="AO41" s="33">
        <f t="shared" si="27"/>
        <v>0.55555555555555713</v>
      </c>
      <c r="AP41" s="33">
        <f t="shared" si="19"/>
        <v>-4.1999999999999957</v>
      </c>
      <c r="AQ41" s="33">
        <f t="shared" si="20"/>
        <v>10.599999999999994</v>
      </c>
      <c r="AR41" s="33">
        <f t="shared" si="28"/>
        <v>9.795918367346701E-2</v>
      </c>
      <c r="AS41" s="33">
        <f t="shared" si="21"/>
        <v>-5.2999999999999972</v>
      </c>
      <c r="AT41" s="33">
        <f t="shared" si="22"/>
        <v>10.600000000000009</v>
      </c>
      <c r="AU41" s="33">
        <f t="shared" si="29"/>
        <v>-0.45248172373990059</v>
      </c>
      <c r="AV41" s="33">
        <f t="shared" si="23"/>
        <v>-6.2999999999999972</v>
      </c>
      <c r="AW41" s="33">
        <f t="shared" si="24"/>
        <v>10.900000000000006</v>
      </c>
    </row>
    <row r="42" spans="2:49" x14ac:dyDescent="0.4">
      <c r="B42" s="1272"/>
      <c r="C42" s="19">
        <v>8</v>
      </c>
      <c r="D42" s="18">
        <v>225</v>
      </c>
      <c r="E42" s="18">
        <v>194</v>
      </c>
      <c r="F42" s="18">
        <v>172</v>
      </c>
      <c r="G42" s="33">
        <f t="shared" si="0"/>
        <v>24.90566037735849</v>
      </c>
      <c r="H42" s="33">
        <f t="shared" si="1"/>
        <v>23.599999999999998</v>
      </c>
      <c r="I42" s="33">
        <f t="shared" si="2"/>
        <v>88.2</v>
      </c>
      <c r="J42" s="33">
        <v>233</v>
      </c>
      <c r="K42" s="33">
        <v>192</v>
      </c>
      <c r="L42" s="33">
        <v>162</v>
      </c>
      <c r="M42" s="33">
        <f t="shared" si="3"/>
        <v>25.35211267605634</v>
      </c>
      <c r="N42" s="33">
        <f t="shared" si="4"/>
        <v>30.5</v>
      </c>
      <c r="O42" s="33">
        <f t="shared" si="5"/>
        <v>91.4</v>
      </c>
      <c r="P42" s="33">
        <v>240</v>
      </c>
      <c r="Q42" s="33">
        <v>190</v>
      </c>
      <c r="R42" s="33">
        <v>153</v>
      </c>
      <c r="S42" s="33">
        <f t="shared" si="6"/>
        <v>25.517241379310345</v>
      </c>
      <c r="T42" s="33">
        <f t="shared" si="7"/>
        <v>36.299999999999997</v>
      </c>
      <c r="U42" s="33">
        <f t="shared" si="8"/>
        <v>94.1</v>
      </c>
      <c r="V42" s="33">
        <v>247</v>
      </c>
      <c r="W42" s="33">
        <v>188</v>
      </c>
      <c r="X42" s="33">
        <v>144</v>
      </c>
      <c r="Y42" s="33">
        <f t="shared" si="9"/>
        <v>25.631067961165048</v>
      </c>
      <c r="Z42" s="33">
        <f t="shared" si="10"/>
        <v>41.699999999999996</v>
      </c>
      <c r="AA42" s="33">
        <f t="shared" si="11"/>
        <v>96.899999999999991</v>
      </c>
      <c r="AB42" s="33">
        <v>254</v>
      </c>
      <c r="AC42" s="33">
        <v>186</v>
      </c>
      <c r="AD42" s="33">
        <v>133</v>
      </c>
      <c r="AE42" s="33">
        <f t="shared" si="12"/>
        <v>26.280991735537189</v>
      </c>
      <c r="AF42" s="33">
        <f t="shared" si="13"/>
        <v>47.599999999999994</v>
      </c>
      <c r="AG42" s="33">
        <f t="shared" si="14"/>
        <v>99.6</v>
      </c>
      <c r="AI42" s="33">
        <f t="shared" si="25"/>
        <v>1.3762486126526063</v>
      </c>
      <c r="AJ42" s="33">
        <f t="shared" si="15"/>
        <v>-2.2000000000000028</v>
      </c>
      <c r="AK42" s="33">
        <f t="shared" si="16"/>
        <v>10.599999999999994</v>
      </c>
      <c r="AL42" s="33">
        <f t="shared" si="26"/>
        <v>1.5285832642916333</v>
      </c>
      <c r="AM42" s="33">
        <f t="shared" si="17"/>
        <v>-2.5</v>
      </c>
      <c r="AN42" s="33">
        <f t="shared" si="18"/>
        <v>10.599999999999994</v>
      </c>
      <c r="AO42" s="33">
        <f t="shared" si="27"/>
        <v>0.5172413793103452</v>
      </c>
      <c r="AP42" s="33">
        <f t="shared" si="19"/>
        <v>-3.3000000000000043</v>
      </c>
      <c r="AQ42" s="33">
        <f t="shared" si="20"/>
        <v>11</v>
      </c>
      <c r="AR42" s="33">
        <f t="shared" si="28"/>
        <v>0.43106796116504853</v>
      </c>
      <c r="AS42" s="33">
        <f t="shared" si="21"/>
        <v>-4.0000000000000071</v>
      </c>
      <c r="AT42" s="33">
        <f t="shared" si="22"/>
        <v>10.999999999999986</v>
      </c>
      <c r="AU42" s="33">
        <f t="shared" si="29"/>
        <v>0.71577434423284103</v>
      </c>
      <c r="AV42" s="33">
        <f t="shared" si="23"/>
        <v>-3.5000000000000071</v>
      </c>
      <c r="AW42" s="33">
        <f t="shared" si="24"/>
        <v>11.399999999999991</v>
      </c>
    </row>
    <row r="43" spans="2:49" x14ac:dyDescent="0.4">
      <c r="B43" s="1273"/>
      <c r="C43" s="21">
        <v>9</v>
      </c>
      <c r="D43" s="20">
        <v>253</v>
      </c>
      <c r="E43" s="20">
        <v>211</v>
      </c>
      <c r="F43" s="20">
        <v>197</v>
      </c>
      <c r="G43" s="34">
        <f t="shared" si="0"/>
        <v>15</v>
      </c>
      <c r="H43" s="34">
        <f t="shared" si="1"/>
        <v>22.1</v>
      </c>
      <c r="I43" s="34">
        <f t="shared" si="2"/>
        <v>99.2</v>
      </c>
      <c r="J43" s="34">
        <v>263</v>
      </c>
      <c r="K43" s="34">
        <v>219</v>
      </c>
      <c r="L43" s="34">
        <v>186</v>
      </c>
      <c r="M43" s="34">
        <f t="shared" si="3"/>
        <v>25.714285714285715</v>
      </c>
      <c r="N43" s="34">
        <f t="shared" si="4"/>
        <v>29.299999999999997</v>
      </c>
      <c r="O43" s="34">
        <f t="shared" si="5"/>
        <v>103.1</v>
      </c>
      <c r="P43" s="34">
        <v>270</v>
      </c>
      <c r="Q43" s="34">
        <v>216</v>
      </c>
      <c r="R43" s="34">
        <v>175</v>
      </c>
      <c r="S43" s="34">
        <f t="shared" si="6"/>
        <v>25.894736842105264</v>
      </c>
      <c r="T43" s="34">
        <f t="shared" si="7"/>
        <v>35.199999999999996</v>
      </c>
      <c r="U43" s="34">
        <f t="shared" si="8"/>
        <v>105.89999999999999</v>
      </c>
      <c r="V43" s="34">
        <v>277</v>
      </c>
      <c r="W43" s="34">
        <v>214</v>
      </c>
      <c r="X43" s="34">
        <v>165</v>
      </c>
      <c r="Y43" s="34">
        <f t="shared" si="9"/>
        <v>26.25</v>
      </c>
      <c r="Z43" s="34">
        <f t="shared" si="10"/>
        <v>40.400000000000006</v>
      </c>
      <c r="AA43" s="34">
        <f t="shared" si="11"/>
        <v>108.60000000000001</v>
      </c>
      <c r="AB43" s="34">
        <v>284</v>
      </c>
      <c r="AC43" s="34">
        <v>212</v>
      </c>
      <c r="AD43" s="34">
        <v>155</v>
      </c>
      <c r="AE43" s="34">
        <f t="shared" si="12"/>
        <v>26.511627906976745</v>
      </c>
      <c r="AF43" s="34">
        <f t="shared" si="13"/>
        <v>45.4</v>
      </c>
      <c r="AG43" s="34">
        <f t="shared" si="14"/>
        <v>111.4</v>
      </c>
      <c r="AI43" s="34">
        <f t="shared" si="25"/>
        <v>-9.9056603773584904</v>
      </c>
      <c r="AJ43" s="34">
        <f t="shared" si="15"/>
        <v>-1.4999999999999964</v>
      </c>
      <c r="AK43" s="34">
        <f t="shared" si="16"/>
        <v>11</v>
      </c>
      <c r="AL43" s="34">
        <f t="shared" si="26"/>
        <v>0.36217303822937552</v>
      </c>
      <c r="AM43" s="34">
        <f t="shared" si="17"/>
        <v>-1.2000000000000028</v>
      </c>
      <c r="AN43" s="34">
        <f t="shared" si="18"/>
        <v>11.699999999999989</v>
      </c>
      <c r="AO43" s="34">
        <f t="shared" si="27"/>
        <v>0.37749546279491852</v>
      </c>
      <c r="AP43" s="34">
        <f t="shared" si="19"/>
        <v>-1.1000000000000014</v>
      </c>
      <c r="AQ43" s="34">
        <f t="shared" si="20"/>
        <v>11.799999999999997</v>
      </c>
      <c r="AR43" s="34">
        <f t="shared" si="28"/>
        <v>0.61893203883495218</v>
      </c>
      <c r="AS43" s="34">
        <f t="shared" si="21"/>
        <v>-1.2999999999999901</v>
      </c>
      <c r="AT43" s="34">
        <f t="shared" si="22"/>
        <v>11.700000000000017</v>
      </c>
      <c r="AU43" s="34">
        <f t="shared" si="29"/>
        <v>0.23063617143955639</v>
      </c>
      <c r="AV43" s="34">
        <f t="shared" si="23"/>
        <v>-2.1999999999999957</v>
      </c>
      <c r="AW43" s="34">
        <f t="shared" si="24"/>
        <v>11.800000000000011</v>
      </c>
    </row>
    <row r="44" spans="2:49" x14ac:dyDescent="0.4">
      <c r="B44" s="1271" t="s">
        <v>198</v>
      </c>
      <c r="C44" s="17">
        <v>5</v>
      </c>
      <c r="D44" s="22">
        <v>146</v>
      </c>
      <c r="E44" s="22">
        <v>115</v>
      </c>
      <c r="F44" s="22">
        <v>100</v>
      </c>
      <c r="G44" s="28">
        <f t="shared" si="0"/>
        <v>19.565217391304348</v>
      </c>
      <c r="H44" s="28">
        <f t="shared" si="1"/>
        <v>31.5</v>
      </c>
      <c r="I44" s="28">
        <f t="shared" si="2"/>
        <v>57.3</v>
      </c>
      <c r="J44" s="28">
        <v>154</v>
      </c>
      <c r="K44" s="28">
        <v>112</v>
      </c>
      <c r="L44" s="28">
        <v>93</v>
      </c>
      <c r="M44" s="28">
        <f t="shared" si="3"/>
        <v>18.688524590163933</v>
      </c>
      <c r="N44" s="28">
        <f t="shared" si="4"/>
        <v>39.6</v>
      </c>
      <c r="O44" s="28">
        <f t="shared" si="5"/>
        <v>60.4</v>
      </c>
      <c r="P44" s="28">
        <v>160</v>
      </c>
      <c r="Q44" s="28">
        <v>110</v>
      </c>
      <c r="R44" s="28">
        <v>84</v>
      </c>
      <c r="S44" s="28">
        <f t="shared" si="6"/>
        <v>20.526315789473685</v>
      </c>
      <c r="T44" s="28">
        <f t="shared" si="7"/>
        <v>47.5</v>
      </c>
      <c r="U44" s="28">
        <f t="shared" si="8"/>
        <v>62.7</v>
      </c>
      <c r="V44" s="28">
        <v>167</v>
      </c>
      <c r="W44" s="28">
        <v>107</v>
      </c>
      <c r="X44" s="28">
        <v>76</v>
      </c>
      <c r="Y44" s="28">
        <f t="shared" si="9"/>
        <v>20.439560439560438</v>
      </c>
      <c r="Z44" s="28">
        <f t="shared" si="10"/>
        <v>54.500000000000007</v>
      </c>
      <c r="AA44" s="28">
        <f t="shared" si="11"/>
        <v>65.5</v>
      </c>
      <c r="AB44" s="28">
        <v>173</v>
      </c>
      <c r="AC44" s="28">
        <v>104</v>
      </c>
      <c r="AD44" s="28">
        <v>68</v>
      </c>
      <c r="AE44" s="28">
        <f t="shared" si="12"/>
        <v>20.571428571428573</v>
      </c>
      <c r="AF44" s="28">
        <f t="shared" si="13"/>
        <v>60.699999999999996</v>
      </c>
      <c r="AG44" s="28">
        <f t="shared" si="14"/>
        <v>67.800000000000011</v>
      </c>
      <c r="AI44" s="28">
        <f t="shared" si="25"/>
        <v>4.5652173913043477</v>
      </c>
      <c r="AJ44" s="28">
        <f t="shared" si="15"/>
        <v>9.3999999999999986</v>
      </c>
      <c r="AK44" s="28">
        <f t="shared" si="16"/>
        <v>-41.900000000000006</v>
      </c>
      <c r="AL44" s="28">
        <f t="shared" si="26"/>
        <v>-7.0257611241217823</v>
      </c>
      <c r="AM44" s="28">
        <f t="shared" si="17"/>
        <v>10.300000000000004</v>
      </c>
      <c r="AN44" s="28">
        <f t="shared" si="18"/>
        <v>-42.699999999999996</v>
      </c>
      <c r="AO44" s="28">
        <f t="shared" si="27"/>
        <v>-5.3684210526315788</v>
      </c>
      <c r="AP44" s="28">
        <f t="shared" si="19"/>
        <v>12.300000000000004</v>
      </c>
      <c r="AQ44" s="28">
        <f t="shared" si="20"/>
        <v>-43.199999999999989</v>
      </c>
      <c r="AR44" s="28">
        <f t="shared" si="28"/>
        <v>-5.810439560439562</v>
      </c>
      <c r="AS44" s="28">
        <f t="shared" si="21"/>
        <v>14.100000000000001</v>
      </c>
      <c r="AT44" s="28">
        <f t="shared" si="22"/>
        <v>-43.100000000000009</v>
      </c>
      <c r="AU44" s="28">
        <f t="shared" si="29"/>
        <v>-5.9401993355481721</v>
      </c>
      <c r="AV44" s="28">
        <f t="shared" si="23"/>
        <v>15.299999999999997</v>
      </c>
      <c r="AW44" s="28">
        <f t="shared" si="24"/>
        <v>-43.599999999999994</v>
      </c>
    </row>
    <row r="45" spans="2:49" x14ac:dyDescent="0.4">
      <c r="B45" s="1272"/>
      <c r="C45" s="19">
        <v>6</v>
      </c>
      <c r="D45" s="18">
        <v>173</v>
      </c>
      <c r="E45" s="18">
        <v>140</v>
      </c>
      <c r="F45" s="18">
        <v>125</v>
      </c>
      <c r="G45" s="33">
        <f t="shared" si="0"/>
        <v>18.75</v>
      </c>
      <c r="H45" s="33">
        <f t="shared" si="1"/>
        <v>27.700000000000003</v>
      </c>
      <c r="I45" s="33">
        <f t="shared" si="2"/>
        <v>67.800000000000011</v>
      </c>
      <c r="J45" s="33">
        <v>180</v>
      </c>
      <c r="K45" s="33">
        <v>138</v>
      </c>
      <c r="L45" s="33">
        <v>117</v>
      </c>
      <c r="M45" s="33">
        <f t="shared" si="3"/>
        <v>20</v>
      </c>
      <c r="N45" s="33">
        <f t="shared" si="4"/>
        <v>35</v>
      </c>
      <c r="O45" s="33">
        <f t="shared" si="5"/>
        <v>70.599999999999994</v>
      </c>
      <c r="P45" s="33">
        <v>187</v>
      </c>
      <c r="Q45" s="33">
        <v>136</v>
      </c>
      <c r="R45" s="33">
        <v>109</v>
      </c>
      <c r="S45" s="33">
        <f t="shared" si="6"/>
        <v>20.76923076923077</v>
      </c>
      <c r="T45" s="33">
        <f t="shared" si="7"/>
        <v>41.699999999999996</v>
      </c>
      <c r="U45" s="33">
        <f t="shared" si="8"/>
        <v>73.3</v>
      </c>
      <c r="V45" s="33">
        <v>194</v>
      </c>
      <c r="W45" s="33">
        <v>133</v>
      </c>
      <c r="X45" s="33">
        <v>101</v>
      </c>
      <c r="Y45" s="33">
        <f t="shared" si="9"/>
        <v>20.64516129032258</v>
      </c>
      <c r="Z45" s="33">
        <f t="shared" si="10"/>
        <v>47.9</v>
      </c>
      <c r="AA45" s="33">
        <f t="shared" si="11"/>
        <v>76.099999999999994</v>
      </c>
      <c r="AB45" s="33">
        <v>200</v>
      </c>
      <c r="AC45" s="33">
        <v>131</v>
      </c>
      <c r="AD45" s="33">
        <v>93</v>
      </c>
      <c r="AE45" s="33">
        <f t="shared" si="12"/>
        <v>21.308411214953271</v>
      </c>
      <c r="AF45" s="33">
        <f t="shared" si="13"/>
        <v>53.5</v>
      </c>
      <c r="AG45" s="33">
        <f t="shared" si="14"/>
        <v>78.400000000000006</v>
      </c>
      <c r="AI45" s="33">
        <f t="shared" si="25"/>
        <v>-0.81521739130434767</v>
      </c>
      <c r="AJ45" s="33">
        <f t="shared" si="15"/>
        <v>-3.7999999999999972</v>
      </c>
      <c r="AK45" s="33">
        <f t="shared" si="16"/>
        <v>10.500000000000014</v>
      </c>
      <c r="AL45" s="33">
        <f t="shared" si="26"/>
        <v>1.311475409836067</v>
      </c>
      <c r="AM45" s="33">
        <f t="shared" si="17"/>
        <v>-4.6000000000000014</v>
      </c>
      <c r="AN45" s="33">
        <f t="shared" si="18"/>
        <v>10.199999999999996</v>
      </c>
      <c r="AO45" s="33">
        <f t="shared" si="27"/>
        <v>0.24291497975708509</v>
      </c>
      <c r="AP45" s="33">
        <f t="shared" si="19"/>
        <v>-5.8000000000000043</v>
      </c>
      <c r="AQ45" s="33">
        <f t="shared" si="20"/>
        <v>10.599999999999994</v>
      </c>
      <c r="AR45" s="33">
        <f t="shared" si="28"/>
        <v>0.20560085076214207</v>
      </c>
      <c r="AS45" s="33">
        <f t="shared" si="21"/>
        <v>-6.6000000000000085</v>
      </c>
      <c r="AT45" s="33">
        <f t="shared" si="22"/>
        <v>10.599999999999994</v>
      </c>
      <c r="AU45" s="33">
        <f t="shared" si="29"/>
        <v>0.73698264352469778</v>
      </c>
      <c r="AV45" s="33">
        <f t="shared" si="23"/>
        <v>-7.1999999999999957</v>
      </c>
      <c r="AW45" s="33">
        <f t="shared" si="24"/>
        <v>10.599999999999994</v>
      </c>
    </row>
    <row r="46" spans="2:49" x14ac:dyDescent="0.4">
      <c r="B46" s="1272"/>
      <c r="C46" s="19">
        <v>7</v>
      </c>
      <c r="D46" s="18">
        <v>199</v>
      </c>
      <c r="E46" s="18">
        <v>167</v>
      </c>
      <c r="F46" s="18">
        <v>151</v>
      </c>
      <c r="G46" s="33">
        <f t="shared" si="0"/>
        <v>20</v>
      </c>
      <c r="H46" s="33">
        <f t="shared" si="1"/>
        <v>24.099999999999998</v>
      </c>
      <c r="I46" s="33">
        <f t="shared" si="2"/>
        <v>78</v>
      </c>
      <c r="J46" s="33">
        <v>207</v>
      </c>
      <c r="K46" s="33">
        <v>164</v>
      </c>
      <c r="L46" s="33">
        <v>143</v>
      </c>
      <c r="M46" s="33">
        <f t="shared" si="3"/>
        <v>19.6875</v>
      </c>
      <c r="N46" s="33">
        <f t="shared" si="4"/>
        <v>30.9</v>
      </c>
      <c r="O46" s="33">
        <f t="shared" si="5"/>
        <v>81.2</v>
      </c>
      <c r="P46" s="33">
        <v>215</v>
      </c>
      <c r="Q46" s="33">
        <v>162</v>
      </c>
      <c r="R46" s="33">
        <v>134</v>
      </c>
      <c r="S46" s="33">
        <f t="shared" si="6"/>
        <v>20.74074074074074</v>
      </c>
      <c r="T46" s="33">
        <f t="shared" si="7"/>
        <v>37.700000000000003</v>
      </c>
      <c r="U46" s="33">
        <f t="shared" si="8"/>
        <v>84.3</v>
      </c>
      <c r="V46" s="33">
        <v>222</v>
      </c>
      <c r="W46" s="33">
        <v>159</v>
      </c>
      <c r="X46" s="33">
        <v>126</v>
      </c>
      <c r="Y46" s="33">
        <f t="shared" si="9"/>
        <v>20.625</v>
      </c>
      <c r="Z46" s="33">
        <f t="shared" si="10"/>
        <v>43.2</v>
      </c>
      <c r="AA46" s="33">
        <f t="shared" si="11"/>
        <v>87.1</v>
      </c>
      <c r="AB46" s="33">
        <v>228</v>
      </c>
      <c r="AC46" s="33">
        <v>157</v>
      </c>
      <c r="AD46" s="33">
        <v>117</v>
      </c>
      <c r="AE46" s="33">
        <f t="shared" si="12"/>
        <v>21.621621621621621</v>
      </c>
      <c r="AF46" s="33">
        <f t="shared" si="13"/>
        <v>48.699999999999996</v>
      </c>
      <c r="AG46" s="33">
        <f t="shared" si="14"/>
        <v>89.4</v>
      </c>
      <c r="AI46" s="33">
        <f t="shared" si="25"/>
        <v>1.25</v>
      </c>
      <c r="AJ46" s="33">
        <f t="shared" si="15"/>
        <v>-3.600000000000005</v>
      </c>
      <c r="AK46" s="33">
        <f t="shared" si="16"/>
        <v>10.199999999999989</v>
      </c>
      <c r="AL46" s="33">
        <f t="shared" si="26"/>
        <v>-0.3125</v>
      </c>
      <c r="AM46" s="33">
        <f t="shared" si="17"/>
        <v>-4.1000000000000014</v>
      </c>
      <c r="AN46" s="33">
        <f t="shared" si="18"/>
        <v>10.600000000000009</v>
      </c>
      <c r="AO46" s="33">
        <f t="shared" si="27"/>
        <v>-2.8490028490029573E-2</v>
      </c>
      <c r="AP46" s="33">
        <f t="shared" si="19"/>
        <v>-3.9999999999999929</v>
      </c>
      <c r="AQ46" s="33">
        <f t="shared" si="20"/>
        <v>11</v>
      </c>
      <c r="AR46" s="33">
        <f t="shared" si="28"/>
        <v>-2.0161290322580072E-2</v>
      </c>
      <c r="AS46" s="33">
        <f t="shared" si="21"/>
        <v>-4.6999999999999957</v>
      </c>
      <c r="AT46" s="33">
        <f t="shared" si="22"/>
        <v>11</v>
      </c>
      <c r="AU46" s="33">
        <f t="shared" si="29"/>
        <v>0.31321040666835032</v>
      </c>
      <c r="AV46" s="33">
        <f t="shared" si="23"/>
        <v>-4.8000000000000043</v>
      </c>
      <c r="AW46" s="33">
        <f t="shared" si="24"/>
        <v>11</v>
      </c>
    </row>
    <row r="47" spans="2:49" x14ac:dyDescent="0.4">
      <c r="B47" s="1272"/>
      <c r="C47" s="19">
        <v>8</v>
      </c>
      <c r="D47" s="18">
        <v>226</v>
      </c>
      <c r="E47" s="18">
        <v>193</v>
      </c>
      <c r="F47" s="18">
        <v>176</v>
      </c>
      <c r="G47" s="33">
        <f t="shared" si="0"/>
        <v>20.399999999999999</v>
      </c>
      <c r="H47" s="33">
        <f t="shared" si="1"/>
        <v>22.1</v>
      </c>
      <c r="I47" s="33">
        <f t="shared" si="2"/>
        <v>88.6</v>
      </c>
      <c r="J47" s="33">
        <v>235</v>
      </c>
      <c r="K47" s="33">
        <v>191</v>
      </c>
      <c r="L47" s="33">
        <v>167</v>
      </c>
      <c r="M47" s="33">
        <f t="shared" si="3"/>
        <v>21.176470588235293</v>
      </c>
      <c r="N47" s="33">
        <f t="shared" si="4"/>
        <v>28.9</v>
      </c>
      <c r="O47" s="33">
        <f t="shared" si="5"/>
        <v>92.2</v>
      </c>
      <c r="P47" s="33">
        <v>243</v>
      </c>
      <c r="Q47" s="33">
        <v>188</v>
      </c>
      <c r="R47" s="33">
        <v>158</v>
      </c>
      <c r="S47" s="33">
        <f t="shared" si="6"/>
        <v>21.176470588235293</v>
      </c>
      <c r="T47" s="33">
        <f t="shared" si="7"/>
        <v>35</v>
      </c>
      <c r="U47" s="33">
        <f t="shared" si="8"/>
        <v>95.3</v>
      </c>
      <c r="V47" s="33">
        <v>250</v>
      </c>
      <c r="W47" s="33">
        <v>186</v>
      </c>
      <c r="X47" s="33">
        <v>150</v>
      </c>
      <c r="Y47" s="33">
        <f t="shared" si="9"/>
        <v>21.6</v>
      </c>
      <c r="Z47" s="33">
        <f t="shared" si="10"/>
        <v>40</v>
      </c>
      <c r="AA47" s="33">
        <f t="shared" si="11"/>
        <v>98</v>
      </c>
      <c r="AB47" s="33">
        <v>257</v>
      </c>
      <c r="AC47" s="33">
        <v>183</v>
      </c>
      <c r="AD47" s="33">
        <v>141</v>
      </c>
      <c r="AE47" s="33">
        <f t="shared" si="12"/>
        <v>21.724137931034484</v>
      </c>
      <c r="AF47" s="33">
        <f t="shared" si="13"/>
        <v>45.1</v>
      </c>
      <c r="AG47" s="33">
        <f t="shared" si="14"/>
        <v>100.8</v>
      </c>
      <c r="AI47" s="33">
        <f t="shared" si="25"/>
        <v>0.39999999999999858</v>
      </c>
      <c r="AJ47" s="33">
        <f t="shared" si="15"/>
        <v>-1.9999999999999964</v>
      </c>
      <c r="AK47" s="33">
        <f t="shared" si="16"/>
        <v>10.599999999999994</v>
      </c>
      <c r="AL47" s="33">
        <f t="shared" si="26"/>
        <v>1.4889705882352935</v>
      </c>
      <c r="AM47" s="33">
        <f t="shared" si="17"/>
        <v>-2</v>
      </c>
      <c r="AN47" s="33">
        <f t="shared" si="18"/>
        <v>11</v>
      </c>
      <c r="AO47" s="33">
        <f t="shared" si="27"/>
        <v>0.43572984749455301</v>
      </c>
      <c r="AP47" s="33">
        <f t="shared" si="19"/>
        <v>-2.7000000000000028</v>
      </c>
      <c r="AQ47" s="33">
        <f t="shared" si="20"/>
        <v>11</v>
      </c>
      <c r="AR47" s="33">
        <f t="shared" si="28"/>
        <v>0.97500000000000142</v>
      </c>
      <c r="AS47" s="33">
        <f t="shared" si="21"/>
        <v>-3.2000000000000028</v>
      </c>
      <c r="AT47" s="33">
        <f t="shared" si="22"/>
        <v>10.900000000000006</v>
      </c>
      <c r="AU47" s="33">
        <f t="shared" si="29"/>
        <v>0.10251630941286294</v>
      </c>
      <c r="AV47" s="33">
        <f t="shared" si="23"/>
        <v>-3.5999999999999943</v>
      </c>
      <c r="AW47" s="33">
        <f t="shared" si="24"/>
        <v>11.399999999999991</v>
      </c>
    </row>
    <row r="48" spans="2:49" x14ac:dyDescent="0.4">
      <c r="B48" s="1273"/>
      <c r="C48" s="21">
        <v>9</v>
      </c>
      <c r="D48" s="20">
        <v>254</v>
      </c>
      <c r="E48" s="20">
        <v>220</v>
      </c>
      <c r="F48" s="20">
        <v>201</v>
      </c>
      <c r="G48" s="34">
        <f t="shared" si="0"/>
        <v>21.509433962264151</v>
      </c>
      <c r="H48" s="34">
        <f t="shared" si="1"/>
        <v>20.9</v>
      </c>
      <c r="I48" s="34">
        <f t="shared" si="2"/>
        <v>99.6</v>
      </c>
      <c r="J48" s="34">
        <v>265</v>
      </c>
      <c r="K48" s="34">
        <v>217</v>
      </c>
      <c r="L48" s="34">
        <v>191</v>
      </c>
      <c r="M48" s="34">
        <f t="shared" si="3"/>
        <v>21.081081081081081</v>
      </c>
      <c r="N48" s="34">
        <f t="shared" si="4"/>
        <v>27.900000000000002</v>
      </c>
      <c r="O48" s="34">
        <f t="shared" si="5"/>
        <v>103.89999999999999</v>
      </c>
      <c r="P48" s="34">
        <v>273</v>
      </c>
      <c r="Q48" s="34">
        <v>215</v>
      </c>
      <c r="R48" s="34">
        <v>181</v>
      </c>
      <c r="S48" s="34">
        <f t="shared" si="6"/>
        <v>22.173913043478262</v>
      </c>
      <c r="T48" s="34">
        <f t="shared" si="7"/>
        <v>33.700000000000003</v>
      </c>
      <c r="U48" s="34">
        <f t="shared" si="8"/>
        <v>107.1</v>
      </c>
      <c r="V48" s="34">
        <v>281</v>
      </c>
      <c r="W48" s="34">
        <v>212</v>
      </c>
      <c r="X48" s="34">
        <v>172</v>
      </c>
      <c r="Y48" s="34">
        <f t="shared" si="9"/>
        <v>22.01834862385321</v>
      </c>
      <c r="Z48" s="34">
        <f t="shared" si="10"/>
        <v>38.800000000000004</v>
      </c>
      <c r="AA48" s="34">
        <f t="shared" si="11"/>
        <v>110.2</v>
      </c>
      <c r="AB48" s="34">
        <v>289</v>
      </c>
      <c r="AC48" s="34">
        <v>209</v>
      </c>
      <c r="AD48" s="34">
        <v>163</v>
      </c>
      <c r="AE48" s="34">
        <f t="shared" si="12"/>
        <v>21.904761904761905</v>
      </c>
      <c r="AF48" s="34">
        <f t="shared" si="13"/>
        <v>43.6</v>
      </c>
      <c r="AG48" s="34">
        <f t="shared" si="14"/>
        <v>113.3</v>
      </c>
      <c r="AI48" s="34">
        <f t="shared" si="25"/>
        <v>1.109433962264152</v>
      </c>
      <c r="AJ48" s="34">
        <f t="shared" si="15"/>
        <v>-1.2000000000000028</v>
      </c>
      <c r="AK48" s="34">
        <f t="shared" si="16"/>
        <v>11</v>
      </c>
      <c r="AL48" s="34">
        <f t="shared" si="26"/>
        <v>-9.5389507154212794E-2</v>
      </c>
      <c r="AM48" s="34">
        <f t="shared" si="17"/>
        <v>-0.99999999999999645</v>
      </c>
      <c r="AN48" s="34">
        <f t="shared" si="18"/>
        <v>11.699999999999989</v>
      </c>
      <c r="AO48" s="34">
        <f t="shared" si="27"/>
        <v>0.99744245524296815</v>
      </c>
      <c r="AP48" s="34">
        <f t="shared" si="19"/>
        <v>-1.2999999999999972</v>
      </c>
      <c r="AQ48" s="34">
        <f t="shared" si="20"/>
        <v>11.799999999999997</v>
      </c>
      <c r="AR48" s="34">
        <f t="shared" si="28"/>
        <v>0.41834862385320903</v>
      </c>
      <c r="AS48" s="34">
        <f t="shared" si="21"/>
        <v>-1.1999999999999957</v>
      </c>
      <c r="AT48" s="34">
        <f t="shared" si="22"/>
        <v>12.200000000000003</v>
      </c>
      <c r="AU48" s="34">
        <f t="shared" si="29"/>
        <v>0.18062397372742112</v>
      </c>
      <c r="AV48" s="34">
        <f t="shared" si="23"/>
        <v>-1.5</v>
      </c>
      <c r="AW48" s="34">
        <f t="shared" si="24"/>
        <v>12.5</v>
      </c>
    </row>
    <row r="49" spans="2:49" x14ac:dyDescent="0.4">
      <c r="B49" s="1271" t="s">
        <v>197</v>
      </c>
      <c r="C49" s="17">
        <v>5</v>
      </c>
      <c r="D49" s="22">
        <v>147</v>
      </c>
      <c r="E49" s="22">
        <v>114</v>
      </c>
      <c r="F49" s="22">
        <v>103</v>
      </c>
      <c r="G49" s="28">
        <f t="shared" si="0"/>
        <v>15</v>
      </c>
      <c r="H49" s="28">
        <f t="shared" si="1"/>
        <v>29.9</v>
      </c>
      <c r="I49" s="28">
        <f t="shared" si="2"/>
        <v>57.599999999999994</v>
      </c>
      <c r="J49" s="28">
        <v>155</v>
      </c>
      <c r="K49" s="28">
        <v>111</v>
      </c>
      <c r="L49" s="28">
        <v>97</v>
      </c>
      <c r="M49" s="28">
        <f t="shared" si="3"/>
        <v>14.482758620689655</v>
      </c>
      <c r="N49" s="28">
        <f t="shared" si="4"/>
        <v>37.4</v>
      </c>
      <c r="O49" s="28">
        <f t="shared" si="5"/>
        <v>60.8</v>
      </c>
      <c r="P49" s="28">
        <v>162</v>
      </c>
      <c r="Q49" s="28">
        <v>109</v>
      </c>
      <c r="R49" s="28">
        <v>90</v>
      </c>
      <c r="S49" s="28">
        <f t="shared" si="6"/>
        <v>15.833333333333334</v>
      </c>
      <c r="T49" s="28">
        <f t="shared" si="7"/>
        <v>44.4</v>
      </c>
      <c r="U49" s="28">
        <f t="shared" si="8"/>
        <v>63.5</v>
      </c>
      <c r="V49" s="28">
        <v>169</v>
      </c>
      <c r="W49" s="28">
        <v>106</v>
      </c>
      <c r="X49" s="28">
        <v>83</v>
      </c>
      <c r="Y49" s="28">
        <f t="shared" si="9"/>
        <v>16.046511627906977</v>
      </c>
      <c r="Z49" s="28">
        <f t="shared" si="10"/>
        <v>50.9</v>
      </c>
      <c r="AA49" s="28">
        <f t="shared" si="11"/>
        <v>66.3</v>
      </c>
      <c r="AB49" s="28">
        <v>175</v>
      </c>
      <c r="AC49" s="28">
        <v>102</v>
      </c>
      <c r="AD49" s="28">
        <v>75</v>
      </c>
      <c r="AE49" s="28">
        <f t="shared" si="12"/>
        <v>16.2</v>
      </c>
      <c r="AF49" s="28">
        <f t="shared" si="13"/>
        <v>57.099999999999994</v>
      </c>
      <c r="AG49" s="28">
        <f t="shared" si="14"/>
        <v>68.600000000000009</v>
      </c>
      <c r="AI49" s="28">
        <f t="shared" si="25"/>
        <v>-6.5094339622641506</v>
      </c>
      <c r="AJ49" s="28">
        <f t="shared" si="15"/>
        <v>9</v>
      </c>
      <c r="AK49" s="28">
        <f t="shared" si="16"/>
        <v>-42</v>
      </c>
      <c r="AL49" s="28">
        <f t="shared" si="26"/>
        <v>-6.5983224603914259</v>
      </c>
      <c r="AM49" s="28">
        <f t="shared" si="17"/>
        <v>9.4999999999999964</v>
      </c>
      <c r="AN49" s="28">
        <f t="shared" si="18"/>
        <v>-43.099999999999994</v>
      </c>
      <c r="AO49" s="28">
        <f t="shared" si="27"/>
        <v>-6.3405797101449277</v>
      </c>
      <c r="AP49" s="28">
        <f t="shared" si="19"/>
        <v>10.699999999999996</v>
      </c>
      <c r="AQ49" s="28">
        <f t="shared" si="20"/>
        <v>-43.599999999999994</v>
      </c>
      <c r="AR49" s="28">
        <f t="shared" si="28"/>
        <v>-5.9718369959462336</v>
      </c>
      <c r="AS49" s="28">
        <f t="shared" si="21"/>
        <v>12.099999999999994</v>
      </c>
      <c r="AT49" s="28">
        <f t="shared" si="22"/>
        <v>-43.900000000000006</v>
      </c>
      <c r="AU49" s="28">
        <f t="shared" si="29"/>
        <v>-5.7047619047619058</v>
      </c>
      <c r="AV49" s="28">
        <f t="shared" si="23"/>
        <v>13.499999999999993</v>
      </c>
      <c r="AW49" s="28">
        <f t="shared" si="24"/>
        <v>-44.699999999999989</v>
      </c>
    </row>
    <row r="50" spans="2:49" x14ac:dyDescent="0.4">
      <c r="B50" s="1272"/>
      <c r="C50" s="19">
        <v>6</v>
      </c>
      <c r="D50" s="18">
        <v>173</v>
      </c>
      <c r="E50" s="18">
        <v>140</v>
      </c>
      <c r="F50" s="18">
        <v>128</v>
      </c>
      <c r="G50" s="33">
        <f t="shared" si="0"/>
        <v>16</v>
      </c>
      <c r="H50" s="33">
        <f t="shared" si="1"/>
        <v>26</v>
      </c>
      <c r="I50" s="33">
        <f t="shared" si="2"/>
        <v>67.800000000000011</v>
      </c>
      <c r="J50" s="33">
        <v>182</v>
      </c>
      <c r="K50" s="33">
        <v>137</v>
      </c>
      <c r="L50" s="33">
        <v>121</v>
      </c>
      <c r="M50" s="33">
        <f t="shared" si="3"/>
        <v>15.737704918032787</v>
      </c>
      <c r="N50" s="33">
        <f t="shared" si="4"/>
        <v>33.5</v>
      </c>
      <c r="O50" s="33">
        <f t="shared" si="5"/>
        <v>71.399999999999991</v>
      </c>
      <c r="P50" s="33">
        <v>189</v>
      </c>
      <c r="Q50" s="33">
        <v>135</v>
      </c>
      <c r="R50" s="33">
        <v>114</v>
      </c>
      <c r="S50" s="33">
        <f t="shared" si="6"/>
        <v>16.8</v>
      </c>
      <c r="T50" s="33">
        <f t="shared" si="7"/>
        <v>39.700000000000003</v>
      </c>
      <c r="U50" s="33">
        <f t="shared" si="8"/>
        <v>74.099999999999994</v>
      </c>
      <c r="V50" s="33">
        <v>196</v>
      </c>
      <c r="W50" s="33">
        <v>132</v>
      </c>
      <c r="X50" s="33">
        <v>108</v>
      </c>
      <c r="Y50" s="33">
        <f t="shared" si="9"/>
        <v>16.363636363636363</v>
      </c>
      <c r="Z50" s="33">
        <f t="shared" si="10"/>
        <v>44.9</v>
      </c>
      <c r="AA50" s="33">
        <f t="shared" si="11"/>
        <v>76.900000000000006</v>
      </c>
      <c r="AB50" s="33">
        <v>202</v>
      </c>
      <c r="AC50" s="33">
        <v>129</v>
      </c>
      <c r="AD50" s="33">
        <v>100</v>
      </c>
      <c r="AE50" s="33">
        <f t="shared" si="12"/>
        <v>17.058823529411764</v>
      </c>
      <c r="AF50" s="33">
        <f t="shared" si="13"/>
        <v>50.5</v>
      </c>
      <c r="AG50" s="33">
        <f t="shared" si="14"/>
        <v>79.2</v>
      </c>
      <c r="AI50" s="33">
        <f t="shared" si="25"/>
        <v>1</v>
      </c>
      <c r="AJ50" s="33">
        <f t="shared" si="15"/>
        <v>-3.8999999999999986</v>
      </c>
      <c r="AK50" s="33">
        <f t="shared" si="16"/>
        <v>10.200000000000017</v>
      </c>
      <c r="AL50" s="33">
        <f t="shared" si="26"/>
        <v>1.2549462973431318</v>
      </c>
      <c r="AM50" s="33">
        <f t="shared" si="17"/>
        <v>-3.8999999999999986</v>
      </c>
      <c r="AN50" s="33">
        <f t="shared" si="18"/>
        <v>10.599999999999994</v>
      </c>
      <c r="AO50" s="33">
        <f t="shared" si="27"/>
        <v>0.96666666666666679</v>
      </c>
      <c r="AP50" s="33">
        <f t="shared" si="19"/>
        <v>-4.6999999999999957</v>
      </c>
      <c r="AQ50" s="33">
        <f t="shared" si="20"/>
        <v>10.599999999999994</v>
      </c>
      <c r="AR50" s="33">
        <f t="shared" si="28"/>
        <v>0.31712473572938649</v>
      </c>
      <c r="AS50" s="33">
        <f t="shared" si="21"/>
        <v>-6</v>
      </c>
      <c r="AT50" s="33">
        <f t="shared" si="22"/>
        <v>10.600000000000009</v>
      </c>
      <c r="AU50" s="33">
        <f t="shared" si="29"/>
        <v>0.85882352941176521</v>
      </c>
      <c r="AV50" s="33">
        <f t="shared" si="23"/>
        <v>-6.5999999999999943</v>
      </c>
      <c r="AW50" s="33">
        <f t="shared" si="24"/>
        <v>10.599999999999994</v>
      </c>
    </row>
    <row r="51" spans="2:49" x14ac:dyDescent="0.4">
      <c r="B51" s="1272"/>
      <c r="C51" s="19">
        <v>7</v>
      </c>
      <c r="D51" s="18">
        <v>199</v>
      </c>
      <c r="E51" s="18">
        <v>166</v>
      </c>
      <c r="F51" s="18">
        <v>154</v>
      </c>
      <c r="G51" s="33">
        <f t="shared" si="0"/>
        <v>16</v>
      </c>
      <c r="H51" s="33">
        <f t="shared" si="1"/>
        <v>22.6</v>
      </c>
      <c r="I51" s="33">
        <f t="shared" si="2"/>
        <v>78</v>
      </c>
      <c r="J51" s="33">
        <v>208</v>
      </c>
      <c r="K51" s="33">
        <v>164</v>
      </c>
      <c r="L51" s="33">
        <v>147</v>
      </c>
      <c r="M51" s="33">
        <f t="shared" si="3"/>
        <v>16.721311475409838</v>
      </c>
      <c r="N51" s="33">
        <f t="shared" si="4"/>
        <v>29.299999999999997</v>
      </c>
      <c r="O51" s="33">
        <f t="shared" si="5"/>
        <v>81.599999999999994</v>
      </c>
      <c r="P51" s="33">
        <v>216</v>
      </c>
      <c r="Q51" s="33">
        <v>161</v>
      </c>
      <c r="R51" s="33">
        <v>140</v>
      </c>
      <c r="S51" s="33">
        <f t="shared" si="6"/>
        <v>16.578947368421051</v>
      </c>
      <c r="T51" s="33">
        <f t="shared" si="7"/>
        <v>35.199999999999996</v>
      </c>
      <c r="U51" s="33">
        <f t="shared" si="8"/>
        <v>84.7</v>
      </c>
      <c r="V51" s="33">
        <v>224</v>
      </c>
      <c r="W51" s="33">
        <v>158</v>
      </c>
      <c r="X51" s="33">
        <v>132</v>
      </c>
      <c r="Y51" s="33">
        <f t="shared" si="9"/>
        <v>16.956521739130434</v>
      </c>
      <c r="Z51" s="33">
        <f t="shared" si="10"/>
        <v>41.099999999999994</v>
      </c>
      <c r="AA51" s="33">
        <f t="shared" si="11"/>
        <v>87.8</v>
      </c>
      <c r="AB51" s="33">
        <v>230</v>
      </c>
      <c r="AC51" s="33">
        <v>155</v>
      </c>
      <c r="AD51" s="33">
        <v>125</v>
      </c>
      <c r="AE51" s="33">
        <f t="shared" si="12"/>
        <v>17.142857142857142</v>
      </c>
      <c r="AF51" s="33">
        <f t="shared" si="13"/>
        <v>45.7</v>
      </c>
      <c r="AG51" s="33">
        <f t="shared" si="14"/>
        <v>90.2</v>
      </c>
      <c r="AI51" s="33">
        <f t="shared" si="25"/>
        <v>0</v>
      </c>
      <c r="AJ51" s="33">
        <f t="shared" si="15"/>
        <v>-3.3999999999999986</v>
      </c>
      <c r="AK51" s="33">
        <f t="shared" si="16"/>
        <v>10.199999999999989</v>
      </c>
      <c r="AL51" s="33">
        <f t="shared" si="26"/>
        <v>0.98360655737705116</v>
      </c>
      <c r="AM51" s="33">
        <f t="shared" si="17"/>
        <v>-4.2000000000000028</v>
      </c>
      <c r="AN51" s="33">
        <f t="shared" si="18"/>
        <v>10.200000000000003</v>
      </c>
      <c r="AO51" s="33">
        <f t="shared" si="27"/>
        <v>-0.22105263157894939</v>
      </c>
      <c r="AP51" s="33">
        <f t="shared" si="19"/>
        <v>-4.5000000000000071</v>
      </c>
      <c r="AQ51" s="33">
        <f t="shared" si="20"/>
        <v>10.600000000000009</v>
      </c>
      <c r="AR51" s="33">
        <f t="shared" si="28"/>
        <v>0.59288537549407039</v>
      </c>
      <c r="AS51" s="33">
        <f t="shared" si="21"/>
        <v>-3.8000000000000043</v>
      </c>
      <c r="AT51" s="33">
        <f t="shared" si="22"/>
        <v>10.899999999999991</v>
      </c>
      <c r="AU51" s="33">
        <f t="shared" si="29"/>
        <v>8.4033613445377853E-2</v>
      </c>
      <c r="AV51" s="33">
        <f t="shared" si="23"/>
        <v>-4.7999999999999972</v>
      </c>
      <c r="AW51" s="33">
        <f t="shared" si="24"/>
        <v>11</v>
      </c>
    </row>
    <row r="52" spans="2:49" x14ac:dyDescent="0.4">
      <c r="B52" s="1272"/>
      <c r="C52" s="19">
        <v>8</v>
      </c>
      <c r="D52" s="18">
        <v>226</v>
      </c>
      <c r="E52" s="18">
        <v>193</v>
      </c>
      <c r="F52" s="18">
        <v>180</v>
      </c>
      <c r="G52" s="33">
        <f t="shared" si="0"/>
        <v>16.956521739130434</v>
      </c>
      <c r="H52" s="33">
        <f t="shared" si="1"/>
        <v>20.399999999999999</v>
      </c>
      <c r="I52" s="33">
        <f t="shared" si="2"/>
        <v>88.6</v>
      </c>
      <c r="J52" s="33">
        <v>236</v>
      </c>
      <c r="K52" s="33">
        <v>190</v>
      </c>
      <c r="L52" s="33">
        <v>172</v>
      </c>
      <c r="M52" s="33">
        <f t="shared" si="3"/>
        <v>16.875</v>
      </c>
      <c r="N52" s="33">
        <f t="shared" si="4"/>
        <v>27.1</v>
      </c>
      <c r="O52" s="33">
        <f t="shared" si="5"/>
        <v>92.5</v>
      </c>
      <c r="P52" s="33">
        <v>244</v>
      </c>
      <c r="Q52" s="33">
        <v>187</v>
      </c>
      <c r="R52" s="33">
        <v>164</v>
      </c>
      <c r="S52" s="33">
        <f t="shared" si="6"/>
        <v>17.25</v>
      </c>
      <c r="T52" s="33">
        <f t="shared" si="7"/>
        <v>32.800000000000004</v>
      </c>
      <c r="U52" s="33">
        <f t="shared" si="8"/>
        <v>95.7</v>
      </c>
      <c r="V52" s="33">
        <v>252</v>
      </c>
      <c r="W52" s="33">
        <v>184</v>
      </c>
      <c r="X52" s="33">
        <v>156</v>
      </c>
      <c r="Y52" s="33">
        <f t="shared" si="9"/>
        <v>17.5</v>
      </c>
      <c r="Z52" s="33">
        <f t="shared" si="10"/>
        <v>38.1</v>
      </c>
      <c r="AA52" s="33">
        <f t="shared" si="11"/>
        <v>98.8</v>
      </c>
      <c r="AB52" s="33">
        <v>260</v>
      </c>
      <c r="AC52" s="33">
        <v>181</v>
      </c>
      <c r="AD52" s="33">
        <v>148</v>
      </c>
      <c r="AE52" s="33">
        <f t="shared" si="12"/>
        <v>17.678571428571427</v>
      </c>
      <c r="AF52" s="33">
        <f t="shared" si="13"/>
        <v>43.1</v>
      </c>
      <c r="AG52" s="33">
        <f t="shared" si="14"/>
        <v>102</v>
      </c>
      <c r="AI52" s="33">
        <f t="shared" si="25"/>
        <v>0.9565217391304337</v>
      </c>
      <c r="AJ52" s="33">
        <f t="shared" si="15"/>
        <v>-2.2000000000000028</v>
      </c>
      <c r="AK52" s="33">
        <f t="shared" si="16"/>
        <v>10.599999999999994</v>
      </c>
      <c r="AL52" s="33">
        <f t="shared" si="26"/>
        <v>0.15368852459016225</v>
      </c>
      <c r="AM52" s="33">
        <f t="shared" si="17"/>
        <v>-2.1999999999999957</v>
      </c>
      <c r="AN52" s="33">
        <f t="shared" si="18"/>
        <v>10.900000000000006</v>
      </c>
      <c r="AO52" s="33">
        <f t="shared" si="27"/>
        <v>0.67105263157894868</v>
      </c>
      <c r="AP52" s="33">
        <f t="shared" si="19"/>
        <v>-2.3999999999999915</v>
      </c>
      <c r="AQ52" s="33">
        <f t="shared" si="20"/>
        <v>11</v>
      </c>
      <c r="AR52" s="33">
        <f t="shared" si="28"/>
        <v>0.5434782608695663</v>
      </c>
      <c r="AS52" s="33">
        <f t="shared" si="21"/>
        <v>-2.9999999999999929</v>
      </c>
      <c r="AT52" s="33">
        <f t="shared" si="22"/>
        <v>11</v>
      </c>
      <c r="AU52" s="33">
        <f t="shared" si="29"/>
        <v>0.5357142857142847</v>
      </c>
      <c r="AV52" s="33">
        <f t="shared" si="23"/>
        <v>-2.6000000000000014</v>
      </c>
      <c r="AW52" s="33">
        <f t="shared" si="24"/>
        <v>11.799999999999997</v>
      </c>
    </row>
    <row r="53" spans="2:49" x14ac:dyDescent="0.4">
      <c r="B53" s="1273"/>
      <c r="C53" s="21">
        <v>9</v>
      </c>
      <c r="D53" s="20">
        <v>255</v>
      </c>
      <c r="E53" s="20">
        <v>220</v>
      </c>
      <c r="F53" s="20">
        <v>206</v>
      </c>
      <c r="G53" s="34">
        <f t="shared" si="0"/>
        <v>17.142857142857142</v>
      </c>
      <c r="H53" s="34">
        <f t="shared" si="1"/>
        <v>19.2</v>
      </c>
      <c r="I53" s="34">
        <f t="shared" si="2"/>
        <v>100</v>
      </c>
      <c r="J53" s="34">
        <v>266</v>
      </c>
      <c r="K53" s="34">
        <v>216</v>
      </c>
      <c r="L53" s="34">
        <v>196</v>
      </c>
      <c r="M53" s="34">
        <f t="shared" si="3"/>
        <v>17.142857142857142</v>
      </c>
      <c r="N53" s="34">
        <f t="shared" si="4"/>
        <v>26.3</v>
      </c>
      <c r="O53" s="34">
        <f t="shared" si="5"/>
        <v>104.3</v>
      </c>
      <c r="P53" s="34">
        <v>275</v>
      </c>
      <c r="Q53" s="34">
        <v>213</v>
      </c>
      <c r="R53" s="34">
        <v>188</v>
      </c>
      <c r="S53" s="34">
        <f t="shared" si="6"/>
        <v>17.241379310344829</v>
      </c>
      <c r="T53" s="34">
        <f t="shared" si="7"/>
        <v>31.6</v>
      </c>
      <c r="U53" s="34">
        <f t="shared" si="8"/>
        <v>107.80000000000001</v>
      </c>
      <c r="V53" s="34">
        <v>283</v>
      </c>
      <c r="W53" s="34">
        <v>210</v>
      </c>
      <c r="X53" s="34">
        <v>179</v>
      </c>
      <c r="Y53" s="34">
        <f t="shared" si="9"/>
        <v>17.884615384615383</v>
      </c>
      <c r="Z53" s="34">
        <f t="shared" si="10"/>
        <v>36.700000000000003</v>
      </c>
      <c r="AA53" s="34">
        <f t="shared" si="11"/>
        <v>111.00000000000001</v>
      </c>
      <c r="AB53" s="34">
        <v>292</v>
      </c>
      <c r="AC53" s="34">
        <v>207</v>
      </c>
      <c r="AD53" s="34">
        <v>171</v>
      </c>
      <c r="AE53" s="34">
        <f t="shared" si="12"/>
        <v>17.851239669421489</v>
      </c>
      <c r="AF53" s="34">
        <f t="shared" si="13"/>
        <v>41.4</v>
      </c>
      <c r="AG53" s="34">
        <f t="shared" si="14"/>
        <v>114.5</v>
      </c>
      <c r="AI53" s="34">
        <f t="shared" si="25"/>
        <v>0.18633540372670865</v>
      </c>
      <c r="AJ53" s="34">
        <f t="shared" si="15"/>
        <v>-1.1999999999999993</v>
      </c>
      <c r="AK53" s="34">
        <f t="shared" si="16"/>
        <v>11.400000000000006</v>
      </c>
      <c r="AL53" s="34">
        <f t="shared" si="26"/>
        <v>0.26785714285714235</v>
      </c>
      <c r="AM53" s="34">
        <f t="shared" si="17"/>
        <v>-0.80000000000000071</v>
      </c>
      <c r="AN53" s="34">
        <f t="shared" si="18"/>
        <v>11.799999999999997</v>
      </c>
      <c r="AO53" s="34">
        <f t="shared" si="27"/>
        <v>-8.6206896551708212E-3</v>
      </c>
      <c r="AP53" s="34">
        <f t="shared" si="19"/>
        <v>-1.2000000000000028</v>
      </c>
      <c r="AQ53" s="34">
        <f t="shared" si="20"/>
        <v>12.100000000000009</v>
      </c>
      <c r="AR53" s="34">
        <f t="shared" si="28"/>
        <v>0.38461538461538325</v>
      </c>
      <c r="AS53" s="34">
        <f t="shared" si="21"/>
        <v>-1.3999999999999986</v>
      </c>
      <c r="AT53" s="34">
        <f t="shared" si="22"/>
        <v>12.200000000000017</v>
      </c>
      <c r="AU53" s="34">
        <f t="shared" si="29"/>
        <v>0.17266824085006149</v>
      </c>
      <c r="AV53" s="34">
        <f t="shared" si="23"/>
        <v>-1.7000000000000028</v>
      </c>
      <c r="AW53" s="34">
        <f t="shared" si="24"/>
        <v>12.5</v>
      </c>
    </row>
    <row r="54" spans="2:49" x14ac:dyDescent="0.4">
      <c r="B54" s="1271" t="s">
        <v>204</v>
      </c>
      <c r="C54" s="17">
        <v>5</v>
      </c>
      <c r="D54" s="22">
        <v>147</v>
      </c>
      <c r="E54" s="22">
        <v>114</v>
      </c>
      <c r="F54" s="22">
        <v>106</v>
      </c>
      <c r="G54" s="28">
        <f t="shared" si="0"/>
        <v>11.707317073170731</v>
      </c>
      <c r="H54" s="28">
        <f t="shared" si="1"/>
        <v>27.900000000000002</v>
      </c>
      <c r="I54" s="28">
        <f t="shared" si="2"/>
        <v>57.599999999999994</v>
      </c>
      <c r="J54" s="28">
        <v>155</v>
      </c>
      <c r="K54" s="28">
        <v>111</v>
      </c>
      <c r="L54" s="28">
        <v>101</v>
      </c>
      <c r="M54" s="28">
        <f t="shared" si="3"/>
        <v>11.111111111111111</v>
      </c>
      <c r="N54" s="28">
        <f t="shared" si="4"/>
        <v>34.799999999999997</v>
      </c>
      <c r="O54" s="28">
        <f t="shared" si="5"/>
        <v>60.8</v>
      </c>
      <c r="P54" s="28">
        <v>163</v>
      </c>
      <c r="Q54" s="28">
        <v>108</v>
      </c>
      <c r="R54" s="28">
        <v>95</v>
      </c>
      <c r="S54" s="28">
        <f t="shared" si="6"/>
        <v>11.470588235294118</v>
      </c>
      <c r="T54" s="28">
        <f t="shared" si="7"/>
        <v>41.699999999999996</v>
      </c>
      <c r="U54" s="28">
        <f t="shared" si="8"/>
        <v>63.9</v>
      </c>
      <c r="V54" s="28">
        <v>170</v>
      </c>
      <c r="W54" s="28">
        <v>105</v>
      </c>
      <c r="X54" s="28">
        <v>89</v>
      </c>
      <c r="Y54" s="28">
        <f t="shared" si="9"/>
        <v>11.851851851851851</v>
      </c>
      <c r="Z54" s="28">
        <f t="shared" si="10"/>
        <v>47.599999999999994</v>
      </c>
      <c r="AA54" s="28">
        <f t="shared" si="11"/>
        <v>66.7</v>
      </c>
      <c r="AB54" s="28">
        <v>176</v>
      </c>
      <c r="AC54" s="28">
        <v>101</v>
      </c>
      <c r="AD54" s="28">
        <v>83</v>
      </c>
      <c r="AE54" s="28">
        <f t="shared" si="12"/>
        <v>11.612903225806452</v>
      </c>
      <c r="AF54" s="28">
        <f t="shared" si="13"/>
        <v>52.800000000000004</v>
      </c>
      <c r="AG54" s="28">
        <f t="shared" si="14"/>
        <v>69</v>
      </c>
      <c r="AI54" s="28">
        <f t="shared" si="25"/>
        <v>-5.4355400696864109</v>
      </c>
      <c r="AJ54" s="28">
        <f t="shared" si="15"/>
        <v>8.7000000000000028</v>
      </c>
      <c r="AK54" s="28">
        <f t="shared" si="16"/>
        <v>-42.400000000000006</v>
      </c>
      <c r="AL54" s="28">
        <f t="shared" si="26"/>
        <v>-6.0317460317460316</v>
      </c>
      <c r="AM54" s="28">
        <f t="shared" si="17"/>
        <v>8.4999999999999964</v>
      </c>
      <c r="AN54" s="28">
        <f t="shared" si="18"/>
        <v>-43.5</v>
      </c>
      <c r="AO54" s="28">
        <f t="shared" si="27"/>
        <v>-5.7707910750507114</v>
      </c>
      <c r="AP54" s="28">
        <f t="shared" si="19"/>
        <v>10.099999999999994</v>
      </c>
      <c r="AQ54" s="28">
        <f t="shared" si="20"/>
        <v>-43.900000000000013</v>
      </c>
      <c r="AR54" s="28">
        <f t="shared" si="28"/>
        <v>-6.0327635327635321</v>
      </c>
      <c r="AS54" s="28">
        <f t="shared" si="21"/>
        <v>10.899999999999991</v>
      </c>
      <c r="AT54" s="28">
        <f t="shared" si="22"/>
        <v>-44.300000000000011</v>
      </c>
      <c r="AU54" s="28">
        <f t="shared" si="29"/>
        <v>-6.2383364436150366</v>
      </c>
      <c r="AV54" s="28">
        <f t="shared" si="23"/>
        <v>11.400000000000006</v>
      </c>
      <c r="AW54" s="28">
        <f t="shared" si="24"/>
        <v>-45.5</v>
      </c>
    </row>
    <row r="55" spans="2:49" x14ac:dyDescent="0.4">
      <c r="B55" s="1272"/>
      <c r="C55" s="19">
        <v>6</v>
      </c>
      <c r="D55" s="18">
        <v>173</v>
      </c>
      <c r="E55" s="18">
        <v>140</v>
      </c>
      <c r="F55" s="18">
        <v>131</v>
      </c>
      <c r="G55" s="33">
        <f t="shared" si="0"/>
        <v>12.857142857142858</v>
      </c>
      <c r="H55" s="33">
        <f t="shared" si="1"/>
        <v>24.3</v>
      </c>
      <c r="I55" s="33">
        <f t="shared" si="2"/>
        <v>67.800000000000011</v>
      </c>
      <c r="J55" s="33">
        <v>182</v>
      </c>
      <c r="K55" s="33">
        <v>137</v>
      </c>
      <c r="L55" s="33">
        <v>125</v>
      </c>
      <c r="M55" s="33">
        <f t="shared" si="3"/>
        <v>12.631578947368421</v>
      </c>
      <c r="N55" s="33">
        <f t="shared" si="4"/>
        <v>31.3</v>
      </c>
      <c r="O55" s="33">
        <f t="shared" si="5"/>
        <v>71.399999999999991</v>
      </c>
      <c r="P55" s="33">
        <v>189</v>
      </c>
      <c r="Q55" s="33">
        <v>134</v>
      </c>
      <c r="R55" s="33">
        <v>120</v>
      </c>
      <c r="S55" s="33">
        <f t="shared" si="6"/>
        <v>12.173913043478262</v>
      </c>
      <c r="T55" s="33">
        <f t="shared" si="7"/>
        <v>36.5</v>
      </c>
      <c r="U55" s="33">
        <f t="shared" si="8"/>
        <v>74.099999999999994</v>
      </c>
      <c r="V55" s="33">
        <v>196</v>
      </c>
      <c r="W55" s="33">
        <v>131</v>
      </c>
      <c r="X55" s="33">
        <v>114</v>
      </c>
      <c r="Y55" s="33">
        <f t="shared" si="9"/>
        <v>12.439024390243903</v>
      </c>
      <c r="Z55" s="33">
        <f t="shared" si="10"/>
        <v>41.8</v>
      </c>
      <c r="AA55" s="33">
        <f t="shared" si="11"/>
        <v>76.900000000000006</v>
      </c>
      <c r="AB55" s="33">
        <v>203</v>
      </c>
      <c r="AC55" s="33">
        <v>128</v>
      </c>
      <c r="AD55" s="33">
        <v>108</v>
      </c>
      <c r="AE55" s="33">
        <f t="shared" si="12"/>
        <v>12.631578947368421</v>
      </c>
      <c r="AF55" s="33">
        <f t="shared" si="13"/>
        <v>46.800000000000004</v>
      </c>
      <c r="AG55" s="33">
        <f t="shared" si="14"/>
        <v>79.600000000000009</v>
      </c>
      <c r="AI55" s="33">
        <f t="shared" si="25"/>
        <v>1.1498257839721262</v>
      </c>
      <c r="AJ55" s="33">
        <f t="shared" si="15"/>
        <v>-3.6000000000000014</v>
      </c>
      <c r="AK55" s="33">
        <f t="shared" si="16"/>
        <v>10.200000000000017</v>
      </c>
      <c r="AL55" s="33">
        <f t="shared" si="26"/>
        <v>1.5204678362573105</v>
      </c>
      <c r="AM55" s="33">
        <f t="shared" si="17"/>
        <v>-3.4999999999999964</v>
      </c>
      <c r="AN55" s="33">
        <f t="shared" si="18"/>
        <v>10.599999999999994</v>
      </c>
      <c r="AO55" s="33">
        <f t="shared" si="27"/>
        <v>0.70332480818414389</v>
      </c>
      <c r="AP55" s="33">
        <f t="shared" si="19"/>
        <v>-5.1999999999999957</v>
      </c>
      <c r="AQ55" s="33">
        <f t="shared" si="20"/>
        <v>10.199999999999996</v>
      </c>
      <c r="AR55" s="33">
        <f t="shared" si="28"/>
        <v>0.58717253839205164</v>
      </c>
      <c r="AS55" s="33">
        <f t="shared" si="21"/>
        <v>-5.7999999999999972</v>
      </c>
      <c r="AT55" s="33">
        <f t="shared" si="22"/>
        <v>10.200000000000003</v>
      </c>
      <c r="AU55" s="33">
        <f t="shared" si="29"/>
        <v>1.0186757215619693</v>
      </c>
      <c r="AV55" s="33">
        <f t="shared" si="23"/>
        <v>-6</v>
      </c>
      <c r="AW55" s="33">
        <f t="shared" si="24"/>
        <v>10.600000000000009</v>
      </c>
    </row>
    <row r="56" spans="2:49" x14ac:dyDescent="0.4">
      <c r="B56" s="1272"/>
      <c r="C56" s="19">
        <v>7</v>
      </c>
      <c r="D56" s="18">
        <v>199</v>
      </c>
      <c r="E56" s="18">
        <v>166</v>
      </c>
      <c r="F56" s="18">
        <v>157</v>
      </c>
      <c r="G56" s="33">
        <f t="shared" si="0"/>
        <v>12.857142857142858</v>
      </c>
      <c r="H56" s="33">
        <f t="shared" si="1"/>
        <v>21.099999999999998</v>
      </c>
      <c r="I56" s="33">
        <f t="shared" si="2"/>
        <v>78</v>
      </c>
      <c r="J56" s="33">
        <v>208</v>
      </c>
      <c r="K56" s="33">
        <v>163</v>
      </c>
      <c r="L56" s="33">
        <v>151</v>
      </c>
      <c r="M56" s="33">
        <f t="shared" si="3"/>
        <v>12.631578947368421</v>
      </c>
      <c r="N56" s="33">
        <f t="shared" si="4"/>
        <v>27.400000000000002</v>
      </c>
      <c r="O56" s="33">
        <f t="shared" si="5"/>
        <v>81.599999999999994</v>
      </c>
      <c r="P56" s="33">
        <v>216</v>
      </c>
      <c r="Q56" s="33">
        <v>160</v>
      </c>
      <c r="R56" s="33">
        <v>145</v>
      </c>
      <c r="S56" s="33">
        <f t="shared" si="6"/>
        <v>12.67605633802817</v>
      </c>
      <c r="T56" s="33">
        <f t="shared" si="7"/>
        <v>32.9</v>
      </c>
      <c r="U56" s="33">
        <f t="shared" si="8"/>
        <v>84.7</v>
      </c>
      <c r="V56" s="33">
        <v>224</v>
      </c>
      <c r="W56" s="33">
        <v>157</v>
      </c>
      <c r="X56" s="33">
        <v>139</v>
      </c>
      <c r="Y56" s="33">
        <f t="shared" si="9"/>
        <v>12.705882352941176</v>
      </c>
      <c r="Z56" s="33">
        <f t="shared" si="10"/>
        <v>37.9</v>
      </c>
      <c r="AA56" s="33">
        <f t="shared" si="11"/>
        <v>87.8</v>
      </c>
      <c r="AB56" s="33">
        <v>231</v>
      </c>
      <c r="AC56" s="33">
        <v>154</v>
      </c>
      <c r="AD56" s="33">
        <v>133</v>
      </c>
      <c r="AE56" s="33">
        <f t="shared" si="12"/>
        <v>12.857142857142858</v>
      </c>
      <c r="AF56" s="33">
        <f t="shared" si="13"/>
        <v>42.4</v>
      </c>
      <c r="AG56" s="33">
        <f t="shared" si="14"/>
        <v>90.600000000000009</v>
      </c>
      <c r="AI56" s="33">
        <f t="shared" si="25"/>
        <v>0</v>
      </c>
      <c r="AJ56" s="33">
        <f t="shared" si="15"/>
        <v>-3.2000000000000028</v>
      </c>
      <c r="AK56" s="33">
        <f t="shared" si="16"/>
        <v>10.199999999999989</v>
      </c>
      <c r="AL56" s="33">
        <f t="shared" si="26"/>
        <v>0</v>
      </c>
      <c r="AM56" s="33">
        <f t="shared" si="17"/>
        <v>-3.8999999999999986</v>
      </c>
      <c r="AN56" s="33">
        <f t="shared" si="18"/>
        <v>10.200000000000003</v>
      </c>
      <c r="AO56" s="33">
        <f t="shared" si="27"/>
        <v>0.50214329454990825</v>
      </c>
      <c r="AP56" s="33">
        <f t="shared" si="19"/>
        <v>-3.6000000000000014</v>
      </c>
      <c r="AQ56" s="33">
        <f t="shared" si="20"/>
        <v>10.600000000000009</v>
      </c>
      <c r="AR56" s="33">
        <f t="shared" si="28"/>
        <v>0.26685796269727291</v>
      </c>
      <c r="AS56" s="33">
        <f t="shared" si="21"/>
        <v>-3.8999999999999986</v>
      </c>
      <c r="AT56" s="33">
        <f t="shared" si="22"/>
        <v>10.899999999999991</v>
      </c>
      <c r="AU56" s="33">
        <f t="shared" si="29"/>
        <v>0.22556390977443641</v>
      </c>
      <c r="AV56" s="33">
        <f t="shared" si="23"/>
        <v>-4.4000000000000057</v>
      </c>
      <c r="AW56" s="33">
        <f t="shared" si="24"/>
        <v>11</v>
      </c>
    </row>
    <row r="57" spans="2:49" x14ac:dyDescent="0.4">
      <c r="B57" s="1272"/>
      <c r="C57" s="19">
        <v>8</v>
      </c>
      <c r="D57" s="18">
        <v>225</v>
      </c>
      <c r="E57" s="18">
        <v>193</v>
      </c>
      <c r="F57" s="18">
        <v>184</v>
      </c>
      <c r="G57" s="33">
        <f t="shared" si="0"/>
        <v>13.170731707317072</v>
      </c>
      <c r="H57" s="33">
        <f t="shared" si="1"/>
        <v>18.2</v>
      </c>
      <c r="I57" s="33">
        <f t="shared" si="2"/>
        <v>88.2</v>
      </c>
      <c r="J57" s="33">
        <v>236</v>
      </c>
      <c r="K57" s="33">
        <v>189</v>
      </c>
      <c r="L57" s="33">
        <v>177</v>
      </c>
      <c r="M57" s="33">
        <f t="shared" si="3"/>
        <v>12.203389830508474</v>
      </c>
      <c r="N57" s="33">
        <f t="shared" si="4"/>
        <v>25</v>
      </c>
      <c r="O57" s="33">
        <f t="shared" si="5"/>
        <v>92.5</v>
      </c>
      <c r="P57" s="33">
        <v>245</v>
      </c>
      <c r="Q57" s="33">
        <v>186</v>
      </c>
      <c r="R57" s="33">
        <v>170</v>
      </c>
      <c r="S57" s="33">
        <f t="shared" si="6"/>
        <v>12.8</v>
      </c>
      <c r="T57" s="33">
        <f t="shared" si="7"/>
        <v>30.599999999999998</v>
      </c>
      <c r="U57" s="33">
        <f t="shared" si="8"/>
        <v>96.1</v>
      </c>
      <c r="V57" s="33">
        <v>253</v>
      </c>
      <c r="W57" s="33">
        <v>183</v>
      </c>
      <c r="X57" s="33">
        <v>163</v>
      </c>
      <c r="Y57" s="33">
        <f t="shared" si="9"/>
        <v>13.333333333333334</v>
      </c>
      <c r="Z57" s="33">
        <f t="shared" si="10"/>
        <v>35.6</v>
      </c>
      <c r="AA57" s="33">
        <f t="shared" si="11"/>
        <v>99.2</v>
      </c>
      <c r="AB57" s="33">
        <v>261</v>
      </c>
      <c r="AC57" s="33">
        <v>180</v>
      </c>
      <c r="AD57" s="33">
        <v>156</v>
      </c>
      <c r="AE57" s="33">
        <f t="shared" si="12"/>
        <v>13.714285714285714</v>
      </c>
      <c r="AF57" s="33">
        <f t="shared" si="13"/>
        <v>40.200000000000003</v>
      </c>
      <c r="AG57" s="33">
        <f t="shared" si="14"/>
        <v>102.4</v>
      </c>
      <c r="AI57" s="33">
        <f t="shared" si="25"/>
        <v>0.31358885017421478</v>
      </c>
      <c r="AJ57" s="33">
        <f t="shared" si="15"/>
        <v>-2.8999999999999986</v>
      </c>
      <c r="AK57" s="33">
        <f t="shared" si="16"/>
        <v>10.200000000000003</v>
      </c>
      <c r="AL57" s="33">
        <f t="shared" si="26"/>
        <v>-0.42818911685994721</v>
      </c>
      <c r="AM57" s="33">
        <f t="shared" si="17"/>
        <v>-2.4000000000000021</v>
      </c>
      <c r="AN57" s="33">
        <f t="shared" si="18"/>
        <v>10.900000000000006</v>
      </c>
      <c r="AO57" s="33">
        <f t="shared" si="27"/>
        <v>0.12394366197183082</v>
      </c>
      <c r="AP57" s="33">
        <f t="shared" si="19"/>
        <v>-2.3000000000000007</v>
      </c>
      <c r="AQ57" s="33">
        <f t="shared" si="20"/>
        <v>11.399999999999991</v>
      </c>
      <c r="AR57" s="33">
        <f t="shared" si="28"/>
        <v>0.62745098039215819</v>
      </c>
      <c r="AS57" s="33">
        <f t="shared" si="21"/>
        <v>-2.2999999999999972</v>
      </c>
      <c r="AT57" s="33">
        <f t="shared" si="22"/>
        <v>11.400000000000006</v>
      </c>
      <c r="AU57" s="33">
        <f t="shared" si="29"/>
        <v>0.85714285714285587</v>
      </c>
      <c r="AV57" s="33">
        <f t="shared" si="23"/>
        <v>-2.1999999999999957</v>
      </c>
      <c r="AW57" s="33">
        <f t="shared" si="24"/>
        <v>11.799999999999997</v>
      </c>
    </row>
    <row r="58" spans="2:49" x14ac:dyDescent="0.4">
      <c r="B58" s="1273"/>
      <c r="C58" s="21">
        <v>9</v>
      </c>
      <c r="D58" s="20">
        <v>254</v>
      </c>
      <c r="E58" s="20">
        <v>219</v>
      </c>
      <c r="F58" s="20">
        <v>209</v>
      </c>
      <c r="G58" s="34">
        <f t="shared" si="0"/>
        <v>13.333333333333334</v>
      </c>
      <c r="H58" s="34">
        <f t="shared" si="1"/>
        <v>17.7</v>
      </c>
      <c r="I58" s="34">
        <f t="shared" si="2"/>
        <v>99.6</v>
      </c>
      <c r="J58" s="34">
        <v>266</v>
      </c>
      <c r="K58" s="34">
        <v>216</v>
      </c>
      <c r="L58" s="34">
        <v>201</v>
      </c>
      <c r="M58" s="34">
        <f t="shared" si="3"/>
        <v>13.846153846153847</v>
      </c>
      <c r="N58" s="34">
        <f t="shared" si="4"/>
        <v>24.4</v>
      </c>
      <c r="O58" s="34">
        <f t="shared" si="5"/>
        <v>104.3</v>
      </c>
      <c r="P58" s="34">
        <v>275</v>
      </c>
      <c r="Q58" s="34">
        <v>213</v>
      </c>
      <c r="R58" s="34">
        <v>194</v>
      </c>
      <c r="S58" s="34">
        <f t="shared" si="6"/>
        <v>14.074074074074074</v>
      </c>
      <c r="T58" s="34">
        <f t="shared" si="7"/>
        <v>29.5</v>
      </c>
      <c r="U58" s="34">
        <f t="shared" si="8"/>
        <v>107.80000000000001</v>
      </c>
      <c r="V58" s="34">
        <v>285</v>
      </c>
      <c r="W58" s="34">
        <v>209</v>
      </c>
      <c r="X58" s="34">
        <v>186</v>
      </c>
      <c r="Y58" s="34">
        <f t="shared" si="9"/>
        <v>13.939393939393939</v>
      </c>
      <c r="Z58" s="34">
        <f t="shared" si="10"/>
        <v>34.699999999999996</v>
      </c>
      <c r="AA58" s="34">
        <f t="shared" si="11"/>
        <v>111.80000000000001</v>
      </c>
      <c r="AB58" s="34">
        <v>294</v>
      </c>
      <c r="AC58" s="34">
        <v>206</v>
      </c>
      <c r="AD58" s="34">
        <v>180</v>
      </c>
      <c r="AE58" s="34">
        <f t="shared" si="12"/>
        <v>13.684210526315789</v>
      </c>
      <c r="AF58" s="34">
        <f t="shared" si="13"/>
        <v>38.800000000000004</v>
      </c>
      <c r="AG58" s="34">
        <f t="shared" si="14"/>
        <v>115.3</v>
      </c>
      <c r="AI58" s="34">
        <f t="shared" si="25"/>
        <v>0.16260162601626149</v>
      </c>
      <c r="AJ58" s="34">
        <f t="shared" si="15"/>
        <v>-0.5</v>
      </c>
      <c r="AK58" s="34">
        <f t="shared" si="16"/>
        <v>11.399999999999991</v>
      </c>
      <c r="AL58" s="34">
        <f t="shared" si="26"/>
        <v>1.6427640156453727</v>
      </c>
      <c r="AM58" s="34">
        <f t="shared" si="17"/>
        <v>-0.60000000000000142</v>
      </c>
      <c r="AN58" s="34">
        <f t="shared" si="18"/>
        <v>11.799999999999997</v>
      </c>
      <c r="AO58" s="34">
        <f t="shared" si="27"/>
        <v>1.2740740740740737</v>
      </c>
      <c r="AP58" s="34">
        <f t="shared" si="19"/>
        <v>-1.0999999999999979</v>
      </c>
      <c r="AQ58" s="34">
        <f t="shared" si="20"/>
        <v>11.700000000000017</v>
      </c>
      <c r="AR58" s="34">
        <f t="shared" si="28"/>
        <v>0.60606060606060552</v>
      </c>
      <c r="AS58" s="34">
        <f t="shared" si="21"/>
        <v>-0.90000000000000568</v>
      </c>
      <c r="AT58" s="34">
        <f t="shared" si="22"/>
        <v>12.600000000000009</v>
      </c>
      <c r="AU58" s="34">
        <f t="shared" si="29"/>
        <v>-3.0075187969924144E-2</v>
      </c>
      <c r="AV58" s="34">
        <f t="shared" si="23"/>
        <v>-1.3999999999999986</v>
      </c>
      <c r="AW58" s="34">
        <f t="shared" si="24"/>
        <v>12.899999999999991</v>
      </c>
    </row>
    <row r="59" spans="2:49" x14ac:dyDescent="0.4">
      <c r="B59" s="1271" t="s">
        <v>203</v>
      </c>
      <c r="C59" s="17">
        <v>5</v>
      </c>
      <c r="D59" s="22">
        <v>147</v>
      </c>
      <c r="E59" s="22">
        <v>113</v>
      </c>
      <c r="F59" s="22">
        <v>109</v>
      </c>
      <c r="G59" s="28">
        <f t="shared" si="0"/>
        <v>6.3157894736842106</v>
      </c>
      <c r="H59" s="28">
        <f t="shared" si="1"/>
        <v>25.900000000000002</v>
      </c>
      <c r="I59" s="28">
        <f t="shared" si="2"/>
        <v>57.599999999999994</v>
      </c>
      <c r="J59" s="28">
        <v>155</v>
      </c>
      <c r="K59" s="28">
        <v>110</v>
      </c>
      <c r="L59" s="28">
        <v>105</v>
      </c>
      <c r="M59" s="28">
        <f t="shared" si="3"/>
        <v>6</v>
      </c>
      <c r="N59" s="28">
        <f t="shared" si="4"/>
        <v>32.300000000000004</v>
      </c>
      <c r="O59" s="28">
        <f t="shared" si="5"/>
        <v>60.8</v>
      </c>
      <c r="P59" s="28">
        <v>163</v>
      </c>
      <c r="Q59" s="28">
        <v>107</v>
      </c>
      <c r="R59" s="28">
        <v>100</v>
      </c>
      <c r="S59" s="28">
        <f t="shared" si="6"/>
        <v>6.666666666666667</v>
      </c>
      <c r="T59" s="28">
        <f t="shared" si="7"/>
        <v>38.700000000000003</v>
      </c>
      <c r="U59" s="28">
        <f t="shared" si="8"/>
        <v>63.9</v>
      </c>
      <c r="V59" s="28">
        <v>170</v>
      </c>
      <c r="W59" s="28">
        <v>104</v>
      </c>
      <c r="X59" s="28">
        <v>96</v>
      </c>
      <c r="Y59" s="28">
        <f t="shared" si="9"/>
        <v>6.4864864864864868</v>
      </c>
      <c r="Z59" s="28">
        <f t="shared" si="10"/>
        <v>43.5</v>
      </c>
      <c r="AA59" s="28">
        <f t="shared" si="11"/>
        <v>66.7</v>
      </c>
      <c r="AB59" s="28">
        <v>177</v>
      </c>
      <c r="AC59" s="28">
        <v>100</v>
      </c>
      <c r="AD59" s="28">
        <v>91</v>
      </c>
      <c r="AE59" s="28">
        <f t="shared" si="12"/>
        <v>6.2790697674418601</v>
      </c>
      <c r="AF59" s="28">
        <f t="shared" si="13"/>
        <v>48.6</v>
      </c>
      <c r="AG59" s="28">
        <f t="shared" si="14"/>
        <v>69.399999999999991</v>
      </c>
      <c r="AI59" s="28">
        <f t="shared" si="25"/>
        <v>-7.0175438596491233</v>
      </c>
      <c r="AJ59" s="28">
        <f t="shared" si="15"/>
        <v>8.2000000000000028</v>
      </c>
      <c r="AK59" s="28">
        <f t="shared" si="16"/>
        <v>-42</v>
      </c>
      <c r="AL59" s="28">
        <f t="shared" si="26"/>
        <v>-7.8461538461538467</v>
      </c>
      <c r="AM59" s="28">
        <f t="shared" si="17"/>
        <v>7.9000000000000057</v>
      </c>
      <c r="AN59" s="28">
        <f t="shared" si="18"/>
        <v>-43.5</v>
      </c>
      <c r="AO59" s="28">
        <f t="shared" si="27"/>
        <v>-7.4074074074074074</v>
      </c>
      <c r="AP59" s="28">
        <f t="shared" si="19"/>
        <v>9.2000000000000028</v>
      </c>
      <c r="AQ59" s="28">
        <f t="shared" si="20"/>
        <v>-43.900000000000013</v>
      </c>
      <c r="AR59" s="28">
        <f t="shared" si="28"/>
        <v>-7.4529074529074526</v>
      </c>
      <c r="AS59" s="28">
        <f t="shared" si="21"/>
        <v>8.8000000000000043</v>
      </c>
      <c r="AT59" s="28">
        <f t="shared" si="22"/>
        <v>-45.100000000000009</v>
      </c>
      <c r="AU59" s="28">
        <f t="shared" si="29"/>
        <v>-7.4051407588739293</v>
      </c>
      <c r="AV59" s="28">
        <f t="shared" si="23"/>
        <v>9.7999999999999972</v>
      </c>
      <c r="AW59" s="28">
        <f t="shared" si="24"/>
        <v>-45.900000000000006</v>
      </c>
    </row>
    <row r="60" spans="2:49" x14ac:dyDescent="0.4">
      <c r="B60" s="1272"/>
      <c r="C60" s="19">
        <v>6</v>
      </c>
      <c r="D60" s="18">
        <v>173</v>
      </c>
      <c r="E60" s="18">
        <v>139</v>
      </c>
      <c r="F60" s="18">
        <v>135</v>
      </c>
      <c r="G60" s="33">
        <f t="shared" si="0"/>
        <v>6.3157894736842106</v>
      </c>
      <c r="H60" s="33">
        <f t="shared" si="1"/>
        <v>22</v>
      </c>
      <c r="I60" s="33">
        <f t="shared" si="2"/>
        <v>67.800000000000011</v>
      </c>
      <c r="J60" s="33">
        <v>181</v>
      </c>
      <c r="K60" s="33">
        <v>137</v>
      </c>
      <c r="L60" s="33">
        <v>130</v>
      </c>
      <c r="M60" s="33">
        <f t="shared" si="3"/>
        <v>8.235294117647058</v>
      </c>
      <c r="N60" s="33">
        <f t="shared" si="4"/>
        <v>28.199999999999996</v>
      </c>
      <c r="O60" s="33">
        <f t="shared" si="5"/>
        <v>71</v>
      </c>
      <c r="P60" s="33">
        <v>189</v>
      </c>
      <c r="Q60" s="33">
        <v>134</v>
      </c>
      <c r="R60" s="33">
        <v>125</v>
      </c>
      <c r="S60" s="33">
        <f t="shared" si="6"/>
        <v>8.4375</v>
      </c>
      <c r="T60" s="33">
        <f t="shared" si="7"/>
        <v>33.900000000000006</v>
      </c>
      <c r="U60" s="33">
        <f t="shared" si="8"/>
        <v>74.099999999999994</v>
      </c>
      <c r="V60" s="33">
        <v>196</v>
      </c>
      <c r="W60" s="33">
        <v>130</v>
      </c>
      <c r="X60" s="33">
        <v>121</v>
      </c>
      <c r="Y60" s="33">
        <f t="shared" si="9"/>
        <v>7.2</v>
      </c>
      <c r="Z60" s="33">
        <f t="shared" si="10"/>
        <v>38.299999999999997</v>
      </c>
      <c r="AA60" s="33">
        <f t="shared" si="11"/>
        <v>76.900000000000006</v>
      </c>
      <c r="AB60" s="33">
        <v>203</v>
      </c>
      <c r="AC60" s="33">
        <v>127</v>
      </c>
      <c r="AD60" s="33">
        <v>116</v>
      </c>
      <c r="AE60" s="33">
        <f t="shared" si="12"/>
        <v>7.5862068965517242</v>
      </c>
      <c r="AF60" s="33">
        <f t="shared" si="13"/>
        <v>42.9</v>
      </c>
      <c r="AG60" s="33">
        <f t="shared" si="14"/>
        <v>79.600000000000009</v>
      </c>
      <c r="AI60" s="33">
        <f t="shared" si="25"/>
        <v>0</v>
      </c>
      <c r="AJ60" s="33">
        <f t="shared" si="15"/>
        <v>-3.9000000000000021</v>
      </c>
      <c r="AK60" s="33">
        <f t="shared" si="16"/>
        <v>10.200000000000017</v>
      </c>
      <c r="AL60" s="33">
        <f t="shared" si="26"/>
        <v>2.235294117647058</v>
      </c>
      <c r="AM60" s="33">
        <f t="shared" si="17"/>
        <v>-4.1000000000000085</v>
      </c>
      <c r="AN60" s="33">
        <f t="shared" si="18"/>
        <v>10.200000000000003</v>
      </c>
      <c r="AO60" s="33">
        <f t="shared" si="27"/>
        <v>1.770833333333333</v>
      </c>
      <c r="AP60" s="33">
        <f t="shared" si="19"/>
        <v>-4.7999999999999972</v>
      </c>
      <c r="AQ60" s="33">
        <f t="shared" si="20"/>
        <v>10.199999999999996</v>
      </c>
      <c r="AR60" s="33">
        <f t="shared" si="28"/>
        <v>0.71351351351351333</v>
      </c>
      <c r="AS60" s="33">
        <f t="shared" si="21"/>
        <v>-5.2000000000000028</v>
      </c>
      <c r="AT60" s="33">
        <f t="shared" si="22"/>
        <v>10.200000000000003</v>
      </c>
      <c r="AU60" s="33">
        <f t="shared" si="29"/>
        <v>1.3071371291098641</v>
      </c>
      <c r="AV60" s="33">
        <f t="shared" si="23"/>
        <v>-5.7000000000000028</v>
      </c>
      <c r="AW60" s="33">
        <f t="shared" si="24"/>
        <v>10.200000000000017</v>
      </c>
    </row>
    <row r="61" spans="2:49" x14ac:dyDescent="0.4">
      <c r="B61" s="1272"/>
      <c r="C61" s="19">
        <v>7</v>
      </c>
      <c r="D61" s="18">
        <v>199</v>
      </c>
      <c r="E61" s="18">
        <v>166</v>
      </c>
      <c r="F61" s="18">
        <v>160</v>
      </c>
      <c r="G61" s="33">
        <f t="shared" si="0"/>
        <v>9.2307692307692299</v>
      </c>
      <c r="H61" s="33">
        <f t="shared" si="1"/>
        <v>19.600000000000001</v>
      </c>
      <c r="I61" s="33">
        <f t="shared" si="2"/>
        <v>78</v>
      </c>
      <c r="J61" s="33">
        <v>208</v>
      </c>
      <c r="K61" s="33">
        <v>163</v>
      </c>
      <c r="L61" s="33">
        <v>156</v>
      </c>
      <c r="M61" s="33">
        <f t="shared" si="3"/>
        <v>8.0769230769230766</v>
      </c>
      <c r="N61" s="33">
        <f t="shared" si="4"/>
        <v>25</v>
      </c>
      <c r="O61" s="33">
        <f t="shared" si="5"/>
        <v>81.599999999999994</v>
      </c>
      <c r="P61" s="33">
        <v>216</v>
      </c>
      <c r="Q61" s="33">
        <v>160</v>
      </c>
      <c r="R61" s="33">
        <v>151</v>
      </c>
      <c r="S61" s="33">
        <f t="shared" si="6"/>
        <v>8.3076923076923084</v>
      </c>
      <c r="T61" s="33">
        <f t="shared" si="7"/>
        <v>30.099999999999998</v>
      </c>
      <c r="U61" s="33">
        <f t="shared" si="8"/>
        <v>84.7</v>
      </c>
      <c r="V61" s="33">
        <v>223</v>
      </c>
      <c r="W61" s="33">
        <v>157</v>
      </c>
      <c r="X61" s="33">
        <v>146</v>
      </c>
      <c r="Y61" s="33">
        <f t="shared" si="9"/>
        <v>8.5714285714285712</v>
      </c>
      <c r="Z61" s="33">
        <f t="shared" si="10"/>
        <v>34.5</v>
      </c>
      <c r="AA61" s="33">
        <f t="shared" si="11"/>
        <v>87.5</v>
      </c>
      <c r="AB61" s="33">
        <v>231</v>
      </c>
      <c r="AC61" s="33">
        <v>153</v>
      </c>
      <c r="AD61" s="33">
        <v>141</v>
      </c>
      <c r="AE61" s="33">
        <f t="shared" si="12"/>
        <v>8</v>
      </c>
      <c r="AF61" s="33">
        <f t="shared" si="13"/>
        <v>39</v>
      </c>
      <c r="AG61" s="33">
        <f t="shared" si="14"/>
        <v>90.600000000000009</v>
      </c>
      <c r="AI61" s="33">
        <f t="shared" si="25"/>
        <v>2.9149797570850193</v>
      </c>
      <c r="AJ61" s="33">
        <f t="shared" si="15"/>
        <v>-2.3999999999999986</v>
      </c>
      <c r="AK61" s="33">
        <f t="shared" si="16"/>
        <v>10.199999999999989</v>
      </c>
      <c r="AL61" s="33">
        <f t="shared" si="26"/>
        <v>-0.15837104072398134</v>
      </c>
      <c r="AM61" s="33">
        <f t="shared" si="17"/>
        <v>-3.1999999999999957</v>
      </c>
      <c r="AN61" s="33">
        <f t="shared" si="18"/>
        <v>10.599999999999994</v>
      </c>
      <c r="AO61" s="33">
        <f t="shared" si="27"/>
        <v>-0.12980769230769162</v>
      </c>
      <c r="AP61" s="33">
        <f t="shared" si="19"/>
        <v>-3.8000000000000078</v>
      </c>
      <c r="AQ61" s="33">
        <f t="shared" si="20"/>
        <v>10.600000000000009</v>
      </c>
      <c r="AR61" s="33">
        <f t="shared" si="28"/>
        <v>1.371428571428571</v>
      </c>
      <c r="AS61" s="33">
        <f t="shared" si="21"/>
        <v>-3.7999999999999972</v>
      </c>
      <c r="AT61" s="33">
        <f t="shared" si="22"/>
        <v>10.599999999999994</v>
      </c>
      <c r="AU61" s="33">
        <f t="shared" si="29"/>
        <v>0.4137931034482758</v>
      </c>
      <c r="AV61" s="33">
        <f t="shared" si="23"/>
        <v>-3.8999999999999986</v>
      </c>
      <c r="AW61" s="33">
        <f t="shared" si="24"/>
        <v>11</v>
      </c>
    </row>
    <row r="62" spans="2:49" x14ac:dyDescent="0.4">
      <c r="B62" s="1272"/>
      <c r="C62" s="19">
        <v>8</v>
      </c>
      <c r="D62" s="18">
        <v>225</v>
      </c>
      <c r="E62" s="18">
        <v>193</v>
      </c>
      <c r="F62" s="18">
        <v>187</v>
      </c>
      <c r="G62" s="33">
        <f t="shared" si="0"/>
        <v>9.473684210526315</v>
      </c>
      <c r="H62" s="33">
        <f t="shared" si="1"/>
        <v>16.900000000000002</v>
      </c>
      <c r="I62" s="33">
        <f t="shared" si="2"/>
        <v>88.2</v>
      </c>
      <c r="J62" s="33">
        <v>235</v>
      </c>
      <c r="K62" s="33">
        <v>189</v>
      </c>
      <c r="L62" s="33">
        <v>181</v>
      </c>
      <c r="M62" s="33">
        <f t="shared" si="3"/>
        <v>8.8888888888888893</v>
      </c>
      <c r="N62" s="33">
        <f t="shared" si="4"/>
        <v>23</v>
      </c>
      <c r="O62" s="33">
        <f t="shared" si="5"/>
        <v>92.2</v>
      </c>
      <c r="P62" s="33">
        <v>244</v>
      </c>
      <c r="Q62" s="33">
        <v>186</v>
      </c>
      <c r="R62" s="33">
        <v>176</v>
      </c>
      <c r="S62" s="33">
        <f t="shared" si="6"/>
        <v>8.8235294117647065</v>
      </c>
      <c r="T62" s="33">
        <f t="shared" si="7"/>
        <v>27.900000000000002</v>
      </c>
      <c r="U62" s="33">
        <f t="shared" si="8"/>
        <v>95.7</v>
      </c>
      <c r="V62" s="33">
        <v>253</v>
      </c>
      <c r="W62" s="33">
        <v>183</v>
      </c>
      <c r="X62" s="33">
        <v>170</v>
      </c>
      <c r="Y62" s="33">
        <f t="shared" si="9"/>
        <v>9.3975903614457827</v>
      </c>
      <c r="Z62" s="33">
        <f t="shared" si="10"/>
        <v>32.800000000000004</v>
      </c>
      <c r="AA62" s="33">
        <f t="shared" si="11"/>
        <v>99.2</v>
      </c>
      <c r="AB62" s="33">
        <v>261</v>
      </c>
      <c r="AC62" s="33">
        <v>179</v>
      </c>
      <c r="AD62" s="33">
        <v>165</v>
      </c>
      <c r="AE62" s="33">
        <f t="shared" si="12"/>
        <v>8.75</v>
      </c>
      <c r="AF62" s="33">
        <f t="shared" si="13"/>
        <v>36.799999999999997</v>
      </c>
      <c r="AG62" s="33">
        <f t="shared" si="14"/>
        <v>102.4</v>
      </c>
      <c r="AI62" s="33">
        <f t="shared" si="25"/>
        <v>0.24291497975708509</v>
      </c>
      <c r="AJ62" s="33">
        <f t="shared" si="15"/>
        <v>-2.6999999999999993</v>
      </c>
      <c r="AK62" s="33">
        <f t="shared" si="16"/>
        <v>10.200000000000003</v>
      </c>
      <c r="AL62" s="33">
        <f t="shared" si="26"/>
        <v>0.81196581196581263</v>
      </c>
      <c r="AM62" s="33">
        <f t="shared" si="17"/>
        <v>-2</v>
      </c>
      <c r="AN62" s="33">
        <f t="shared" si="18"/>
        <v>10.600000000000009</v>
      </c>
      <c r="AO62" s="33">
        <f t="shared" si="27"/>
        <v>0.51583710407239813</v>
      </c>
      <c r="AP62" s="33">
        <f t="shared" si="19"/>
        <v>-2.1999999999999957</v>
      </c>
      <c r="AQ62" s="33">
        <f t="shared" si="20"/>
        <v>11</v>
      </c>
      <c r="AR62" s="33">
        <f t="shared" si="28"/>
        <v>0.82616179001721157</v>
      </c>
      <c r="AS62" s="33">
        <f t="shared" si="21"/>
        <v>-1.6999999999999957</v>
      </c>
      <c r="AT62" s="33">
        <f t="shared" si="22"/>
        <v>11.700000000000003</v>
      </c>
      <c r="AU62" s="33">
        <f t="shared" si="29"/>
        <v>0.75</v>
      </c>
      <c r="AV62" s="33">
        <f t="shared" si="23"/>
        <v>-2.2000000000000028</v>
      </c>
      <c r="AW62" s="33">
        <f t="shared" si="24"/>
        <v>11.799999999999997</v>
      </c>
    </row>
    <row r="63" spans="2:49" x14ac:dyDescent="0.4">
      <c r="B63" s="1273"/>
      <c r="C63" s="21">
        <v>9</v>
      </c>
      <c r="D63" s="20">
        <v>254</v>
      </c>
      <c r="E63" s="20">
        <v>219</v>
      </c>
      <c r="F63" s="20">
        <v>213</v>
      </c>
      <c r="G63" s="34">
        <f t="shared" si="0"/>
        <v>8.7804878048780495</v>
      </c>
      <c r="H63" s="34">
        <f t="shared" si="1"/>
        <v>16.100000000000001</v>
      </c>
      <c r="I63" s="34">
        <f t="shared" si="2"/>
        <v>99.6</v>
      </c>
      <c r="J63" s="34">
        <v>265</v>
      </c>
      <c r="K63" s="34">
        <v>216</v>
      </c>
      <c r="L63" s="34">
        <v>206</v>
      </c>
      <c r="M63" s="34">
        <f t="shared" si="3"/>
        <v>10.169491525423728</v>
      </c>
      <c r="N63" s="34">
        <f t="shared" si="4"/>
        <v>22.3</v>
      </c>
      <c r="O63" s="34">
        <f t="shared" si="5"/>
        <v>103.89999999999999</v>
      </c>
      <c r="P63" s="34">
        <v>275</v>
      </c>
      <c r="Q63" s="34">
        <v>212</v>
      </c>
      <c r="R63" s="34">
        <v>200</v>
      </c>
      <c r="S63" s="34">
        <f t="shared" si="6"/>
        <v>9.6</v>
      </c>
      <c r="T63" s="34">
        <f t="shared" si="7"/>
        <v>27.3</v>
      </c>
      <c r="U63" s="34">
        <f t="shared" si="8"/>
        <v>107.80000000000001</v>
      </c>
      <c r="V63" s="34">
        <v>284</v>
      </c>
      <c r="W63" s="34">
        <v>209</v>
      </c>
      <c r="X63" s="34">
        <v>193</v>
      </c>
      <c r="Y63" s="34">
        <f t="shared" si="9"/>
        <v>10.549450549450549</v>
      </c>
      <c r="Z63" s="34">
        <f t="shared" si="10"/>
        <v>32</v>
      </c>
      <c r="AA63" s="34">
        <f t="shared" si="11"/>
        <v>111.4</v>
      </c>
      <c r="AB63" s="34">
        <v>293</v>
      </c>
      <c r="AC63" s="34">
        <v>205</v>
      </c>
      <c r="AD63" s="34">
        <v>188</v>
      </c>
      <c r="AE63" s="34">
        <f t="shared" si="12"/>
        <v>9.7142857142857135</v>
      </c>
      <c r="AF63" s="34">
        <f t="shared" si="13"/>
        <v>35.799999999999997</v>
      </c>
      <c r="AG63" s="34">
        <f t="shared" si="14"/>
        <v>114.9</v>
      </c>
      <c r="AI63" s="34">
        <f t="shared" si="25"/>
        <v>-0.69319640564826557</v>
      </c>
      <c r="AJ63" s="34">
        <f t="shared" si="15"/>
        <v>-0.80000000000000071</v>
      </c>
      <c r="AK63" s="34">
        <f t="shared" si="16"/>
        <v>11.399999999999991</v>
      </c>
      <c r="AL63" s="34">
        <f t="shared" si="26"/>
        <v>1.2806026365348391</v>
      </c>
      <c r="AM63" s="34">
        <f t="shared" si="17"/>
        <v>-0.69999999999999929</v>
      </c>
      <c r="AN63" s="34">
        <f t="shared" si="18"/>
        <v>11.699999999999989</v>
      </c>
      <c r="AO63" s="34">
        <f t="shared" si="27"/>
        <v>0.77647058823529314</v>
      </c>
      <c r="AP63" s="34">
        <f t="shared" si="19"/>
        <v>-0.60000000000000142</v>
      </c>
      <c r="AQ63" s="34">
        <f t="shared" si="20"/>
        <v>12.100000000000009</v>
      </c>
      <c r="AR63" s="34">
        <f t="shared" si="28"/>
        <v>1.1518601880047665</v>
      </c>
      <c r="AS63" s="34">
        <f t="shared" si="21"/>
        <v>-0.80000000000000426</v>
      </c>
      <c r="AT63" s="34">
        <f t="shared" si="22"/>
        <v>12.200000000000003</v>
      </c>
      <c r="AU63" s="34">
        <f t="shared" si="29"/>
        <v>0.96428571428571352</v>
      </c>
      <c r="AV63" s="34">
        <f t="shared" si="23"/>
        <v>-1</v>
      </c>
      <c r="AW63" s="34">
        <f t="shared" si="24"/>
        <v>12.5</v>
      </c>
    </row>
    <row r="64" spans="2:49" x14ac:dyDescent="0.4">
      <c r="B64" s="1271" t="s">
        <v>202</v>
      </c>
      <c r="C64" s="17">
        <v>5</v>
      </c>
      <c r="D64" s="22">
        <v>147</v>
      </c>
      <c r="E64" s="22">
        <v>113</v>
      </c>
      <c r="F64" s="22">
        <v>112</v>
      </c>
      <c r="G64" s="28">
        <f t="shared" si="0"/>
        <v>1.7142857142857142</v>
      </c>
      <c r="H64" s="28">
        <f t="shared" si="1"/>
        <v>23.799999999999997</v>
      </c>
      <c r="I64" s="28">
        <f t="shared" si="2"/>
        <v>57.599999999999994</v>
      </c>
      <c r="J64" s="28">
        <v>155</v>
      </c>
      <c r="K64" s="28">
        <v>110</v>
      </c>
      <c r="L64" s="28">
        <v>108</v>
      </c>
      <c r="M64" s="28">
        <f t="shared" si="3"/>
        <v>2.5531914893617023</v>
      </c>
      <c r="N64" s="28">
        <f t="shared" si="4"/>
        <v>30.3</v>
      </c>
      <c r="O64" s="28">
        <f t="shared" si="5"/>
        <v>60.8</v>
      </c>
      <c r="P64" s="28">
        <v>162</v>
      </c>
      <c r="Q64" s="28">
        <v>107</v>
      </c>
      <c r="R64" s="28">
        <v>104</v>
      </c>
      <c r="S64" s="28">
        <f t="shared" si="6"/>
        <v>3.103448275862069</v>
      </c>
      <c r="T64" s="28">
        <f t="shared" si="7"/>
        <v>35.799999999999997</v>
      </c>
      <c r="U64" s="28">
        <f t="shared" si="8"/>
        <v>63.5</v>
      </c>
      <c r="V64" s="28">
        <v>170</v>
      </c>
      <c r="W64" s="28">
        <v>103</v>
      </c>
      <c r="X64" s="28">
        <v>101</v>
      </c>
      <c r="Y64" s="28">
        <f t="shared" si="9"/>
        <v>1.7391304347826086</v>
      </c>
      <c r="Z64" s="28">
        <f t="shared" si="10"/>
        <v>40.6</v>
      </c>
      <c r="AA64" s="28">
        <f t="shared" si="11"/>
        <v>66.7</v>
      </c>
      <c r="AB64" s="28">
        <v>176</v>
      </c>
      <c r="AC64" s="28">
        <v>100</v>
      </c>
      <c r="AD64" s="28">
        <v>97</v>
      </c>
      <c r="AE64" s="28">
        <f t="shared" si="12"/>
        <v>2.278481012658228</v>
      </c>
      <c r="AF64" s="28">
        <f t="shared" si="13"/>
        <v>44.9</v>
      </c>
      <c r="AG64" s="28">
        <f t="shared" si="14"/>
        <v>69</v>
      </c>
      <c r="AI64" s="28">
        <f t="shared" si="25"/>
        <v>-7.0662020905923351</v>
      </c>
      <c r="AJ64" s="28">
        <f t="shared" si="15"/>
        <v>7.6999999999999957</v>
      </c>
      <c r="AK64" s="28">
        <f t="shared" si="16"/>
        <v>-42</v>
      </c>
      <c r="AL64" s="28">
        <f t="shared" si="26"/>
        <v>-7.6163000360620261</v>
      </c>
      <c r="AM64" s="28">
        <f t="shared" si="17"/>
        <v>8</v>
      </c>
      <c r="AN64" s="28">
        <f t="shared" si="18"/>
        <v>-43.099999999999994</v>
      </c>
      <c r="AO64" s="28">
        <f t="shared" si="27"/>
        <v>-6.4965517241379303</v>
      </c>
      <c r="AP64" s="28">
        <f t="shared" si="19"/>
        <v>8.4999999999999964</v>
      </c>
      <c r="AQ64" s="28">
        <f t="shared" si="20"/>
        <v>-44.300000000000011</v>
      </c>
      <c r="AR64" s="28">
        <f t="shared" si="28"/>
        <v>-8.81032011466794</v>
      </c>
      <c r="AS64" s="28">
        <f t="shared" si="21"/>
        <v>8.6000000000000014</v>
      </c>
      <c r="AT64" s="28">
        <f t="shared" si="22"/>
        <v>-44.7</v>
      </c>
      <c r="AU64" s="28">
        <f t="shared" si="29"/>
        <v>-7.435804701627486</v>
      </c>
      <c r="AV64" s="28">
        <f t="shared" si="23"/>
        <v>9.1000000000000014</v>
      </c>
      <c r="AW64" s="28">
        <f t="shared" si="24"/>
        <v>-45.900000000000006</v>
      </c>
    </row>
    <row r="65" spans="2:49" x14ac:dyDescent="0.4">
      <c r="B65" s="1272"/>
      <c r="C65" s="19">
        <v>6</v>
      </c>
      <c r="D65" s="18">
        <v>172</v>
      </c>
      <c r="E65" s="18">
        <v>139</v>
      </c>
      <c r="F65" s="18">
        <v>137</v>
      </c>
      <c r="G65" s="33">
        <f t="shared" si="0"/>
        <v>3.4285714285714284</v>
      </c>
      <c r="H65" s="33">
        <f t="shared" si="1"/>
        <v>20.3</v>
      </c>
      <c r="I65" s="33">
        <f t="shared" si="2"/>
        <v>67.5</v>
      </c>
      <c r="J65" s="33">
        <v>181</v>
      </c>
      <c r="K65" s="33">
        <v>137</v>
      </c>
      <c r="L65" s="33">
        <v>134</v>
      </c>
      <c r="M65" s="33">
        <f t="shared" si="3"/>
        <v>3.8297872340425534</v>
      </c>
      <c r="N65" s="33">
        <f t="shared" si="4"/>
        <v>26</v>
      </c>
      <c r="O65" s="33">
        <f t="shared" si="5"/>
        <v>71</v>
      </c>
      <c r="P65" s="33">
        <v>188</v>
      </c>
      <c r="Q65" s="33">
        <v>133</v>
      </c>
      <c r="R65" s="33">
        <v>130</v>
      </c>
      <c r="S65" s="33">
        <f t="shared" si="6"/>
        <v>3.103448275862069</v>
      </c>
      <c r="T65" s="33">
        <f t="shared" si="7"/>
        <v>30.9</v>
      </c>
      <c r="U65" s="33">
        <f t="shared" si="8"/>
        <v>73.7</v>
      </c>
      <c r="V65" s="33">
        <v>196</v>
      </c>
      <c r="W65" s="33">
        <v>130</v>
      </c>
      <c r="X65" s="33">
        <v>126</v>
      </c>
      <c r="Y65" s="33">
        <f t="shared" si="9"/>
        <v>3.4285714285714284</v>
      </c>
      <c r="Z65" s="33">
        <f t="shared" si="10"/>
        <v>35.699999999999996</v>
      </c>
      <c r="AA65" s="33">
        <f t="shared" si="11"/>
        <v>76.900000000000006</v>
      </c>
      <c r="AB65" s="33">
        <v>203</v>
      </c>
      <c r="AC65" s="33">
        <v>127</v>
      </c>
      <c r="AD65" s="33">
        <v>123</v>
      </c>
      <c r="AE65" s="33">
        <f t="shared" si="12"/>
        <v>3</v>
      </c>
      <c r="AF65" s="33">
        <f t="shared" si="13"/>
        <v>39.4</v>
      </c>
      <c r="AG65" s="33">
        <f t="shared" si="14"/>
        <v>79.600000000000009</v>
      </c>
      <c r="AI65" s="33">
        <f t="shared" si="25"/>
        <v>1.7142857142857142</v>
      </c>
      <c r="AJ65" s="33">
        <f t="shared" si="15"/>
        <v>-3.4999999999999964</v>
      </c>
      <c r="AK65" s="33">
        <f t="shared" si="16"/>
        <v>9.9000000000000057</v>
      </c>
      <c r="AL65" s="33">
        <f t="shared" si="26"/>
        <v>1.2765957446808511</v>
      </c>
      <c r="AM65" s="33">
        <f t="shared" si="17"/>
        <v>-4.3000000000000007</v>
      </c>
      <c r="AN65" s="33">
        <f t="shared" si="18"/>
        <v>10.200000000000003</v>
      </c>
      <c r="AO65" s="33">
        <f t="shared" si="27"/>
        <v>0</v>
      </c>
      <c r="AP65" s="33">
        <f t="shared" si="19"/>
        <v>-4.8999999999999986</v>
      </c>
      <c r="AQ65" s="33">
        <f t="shared" si="20"/>
        <v>10.200000000000003</v>
      </c>
      <c r="AR65" s="33">
        <f t="shared" si="28"/>
        <v>1.6894409937888197</v>
      </c>
      <c r="AS65" s="33">
        <f t="shared" si="21"/>
        <v>-4.9000000000000057</v>
      </c>
      <c r="AT65" s="33">
        <f t="shared" si="22"/>
        <v>10.200000000000003</v>
      </c>
      <c r="AU65" s="33">
        <f t="shared" si="29"/>
        <v>0.721518987341772</v>
      </c>
      <c r="AV65" s="33">
        <f t="shared" si="23"/>
        <v>-5.5</v>
      </c>
      <c r="AW65" s="33">
        <f t="shared" si="24"/>
        <v>10.600000000000009</v>
      </c>
    </row>
    <row r="66" spans="2:49" x14ac:dyDescent="0.4">
      <c r="B66" s="1272"/>
      <c r="C66" s="19">
        <v>7</v>
      </c>
      <c r="D66" s="18">
        <v>198</v>
      </c>
      <c r="E66" s="18">
        <v>166</v>
      </c>
      <c r="F66" s="18">
        <v>163</v>
      </c>
      <c r="G66" s="33">
        <f t="shared" si="0"/>
        <v>5.1428571428571432</v>
      </c>
      <c r="H66" s="33">
        <f t="shared" si="1"/>
        <v>17.7</v>
      </c>
      <c r="I66" s="33">
        <f t="shared" si="2"/>
        <v>77.600000000000009</v>
      </c>
      <c r="J66" s="33">
        <v>207</v>
      </c>
      <c r="K66" s="33">
        <v>163</v>
      </c>
      <c r="L66" s="33">
        <v>159</v>
      </c>
      <c r="M66" s="33">
        <f t="shared" si="3"/>
        <v>5</v>
      </c>
      <c r="N66" s="33">
        <f t="shared" si="4"/>
        <v>23.200000000000003</v>
      </c>
      <c r="O66" s="33">
        <f t="shared" si="5"/>
        <v>81.2</v>
      </c>
      <c r="P66" s="33">
        <v>215</v>
      </c>
      <c r="Q66" s="33">
        <v>160</v>
      </c>
      <c r="R66" s="33">
        <v>156</v>
      </c>
      <c r="S66" s="33">
        <f t="shared" si="6"/>
        <v>4.0677966101694913</v>
      </c>
      <c r="T66" s="33">
        <f t="shared" si="7"/>
        <v>27.400000000000002</v>
      </c>
      <c r="U66" s="33">
        <f t="shared" si="8"/>
        <v>84.3</v>
      </c>
      <c r="V66" s="33">
        <v>223</v>
      </c>
      <c r="W66" s="33">
        <v>157</v>
      </c>
      <c r="X66" s="33">
        <v>152</v>
      </c>
      <c r="Y66" s="33">
        <f t="shared" si="9"/>
        <v>4.225352112676056</v>
      </c>
      <c r="Z66" s="33">
        <f t="shared" si="10"/>
        <v>31.8</v>
      </c>
      <c r="AA66" s="33">
        <f t="shared" si="11"/>
        <v>87.5</v>
      </c>
      <c r="AB66" s="33">
        <v>231</v>
      </c>
      <c r="AC66" s="33">
        <v>153</v>
      </c>
      <c r="AD66" s="33">
        <v>148</v>
      </c>
      <c r="AE66" s="33">
        <f t="shared" si="12"/>
        <v>3.6144578313253013</v>
      </c>
      <c r="AF66" s="33">
        <f t="shared" si="13"/>
        <v>35.9</v>
      </c>
      <c r="AG66" s="33">
        <f t="shared" si="14"/>
        <v>90.600000000000009</v>
      </c>
      <c r="AI66" s="33">
        <f t="shared" si="25"/>
        <v>1.7142857142857149</v>
      </c>
      <c r="AJ66" s="33">
        <f t="shared" si="15"/>
        <v>-2.6000000000000014</v>
      </c>
      <c r="AK66" s="33">
        <f t="shared" si="16"/>
        <v>10.100000000000009</v>
      </c>
      <c r="AL66" s="33">
        <f t="shared" si="26"/>
        <v>1.1702127659574466</v>
      </c>
      <c r="AM66" s="33">
        <f t="shared" si="17"/>
        <v>-2.7999999999999972</v>
      </c>
      <c r="AN66" s="33">
        <f t="shared" si="18"/>
        <v>10.200000000000003</v>
      </c>
      <c r="AO66" s="33">
        <f t="shared" si="27"/>
        <v>0.96434833430742239</v>
      </c>
      <c r="AP66" s="33">
        <f t="shared" si="19"/>
        <v>-3.4999999999999964</v>
      </c>
      <c r="AQ66" s="33">
        <f t="shared" si="20"/>
        <v>10.599999999999994</v>
      </c>
      <c r="AR66" s="33">
        <f t="shared" si="28"/>
        <v>0.79678068410462766</v>
      </c>
      <c r="AS66" s="33">
        <f t="shared" si="21"/>
        <v>-3.899999999999995</v>
      </c>
      <c r="AT66" s="33">
        <f t="shared" si="22"/>
        <v>10.599999999999994</v>
      </c>
      <c r="AU66" s="33">
        <f t="shared" si="29"/>
        <v>0.6144578313253013</v>
      </c>
      <c r="AV66" s="33">
        <f t="shared" si="23"/>
        <v>-3.5</v>
      </c>
      <c r="AW66" s="33">
        <f t="shared" si="24"/>
        <v>11</v>
      </c>
    </row>
    <row r="67" spans="2:49" x14ac:dyDescent="0.4">
      <c r="B67" s="1272"/>
      <c r="C67" s="19">
        <v>8</v>
      </c>
      <c r="D67" s="18">
        <v>224</v>
      </c>
      <c r="E67" s="18">
        <v>193</v>
      </c>
      <c r="F67" s="18">
        <v>190</v>
      </c>
      <c r="G67" s="33">
        <f t="shared" si="0"/>
        <v>5.2941176470588234</v>
      </c>
      <c r="H67" s="33">
        <f t="shared" si="1"/>
        <v>15.2</v>
      </c>
      <c r="I67" s="33">
        <f t="shared" si="2"/>
        <v>87.8</v>
      </c>
      <c r="J67" s="33">
        <v>234</v>
      </c>
      <c r="K67" s="33">
        <v>189</v>
      </c>
      <c r="L67" s="33">
        <v>185</v>
      </c>
      <c r="M67" s="33">
        <f t="shared" si="3"/>
        <v>4.8979591836734695</v>
      </c>
      <c r="N67" s="33">
        <f t="shared" si="4"/>
        <v>20.9</v>
      </c>
      <c r="O67" s="33">
        <f t="shared" si="5"/>
        <v>91.8</v>
      </c>
      <c r="P67" s="33">
        <v>243</v>
      </c>
      <c r="Q67" s="33">
        <v>186</v>
      </c>
      <c r="R67" s="33">
        <v>181</v>
      </c>
      <c r="S67" s="33">
        <f t="shared" si="6"/>
        <v>4.838709677419355</v>
      </c>
      <c r="T67" s="33">
        <f t="shared" si="7"/>
        <v>25.5</v>
      </c>
      <c r="U67" s="33">
        <f t="shared" si="8"/>
        <v>95.3</v>
      </c>
      <c r="V67" s="33">
        <v>251</v>
      </c>
      <c r="W67" s="33">
        <v>183</v>
      </c>
      <c r="X67" s="33">
        <v>177</v>
      </c>
      <c r="Y67" s="33">
        <f t="shared" si="9"/>
        <v>4.8648648648648649</v>
      </c>
      <c r="Z67" s="33">
        <f t="shared" si="10"/>
        <v>29.5</v>
      </c>
      <c r="AA67" s="33">
        <f t="shared" si="11"/>
        <v>98.4</v>
      </c>
      <c r="AB67" s="33">
        <v>260</v>
      </c>
      <c r="AC67" s="33">
        <v>179</v>
      </c>
      <c r="AD67" s="33">
        <v>172</v>
      </c>
      <c r="AE67" s="33">
        <f t="shared" si="12"/>
        <v>4.7727272727272725</v>
      </c>
      <c r="AF67" s="33">
        <f t="shared" si="13"/>
        <v>33.800000000000004</v>
      </c>
      <c r="AG67" s="33">
        <f t="shared" si="14"/>
        <v>102</v>
      </c>
      <c r="AI67" s="33">
        <f t="shared" si="25"/>
        <v>0.15126050420168013</v>
      </c>
      <c r="AJ67" s="33">
        <f t="shared" si="15"/>
        <v>-2.5</v>
      </c>
      <c r="AK67" s="33">
        <f t="shared" si="16"/>
        <v>10.199999999999989</v>
      </c>
      <c r="AL67" s="33">
        <f t="shared" si="26"/>
        <v>-0.1020408163265305</v>
      </c>
      <c r="AM67" s="33">
        <f t="shared" si="17"/>
        <v>-2.3000000000000043</v>
      </c>
      <c r="AN67" s="33">
        <f t="shared" si="18"/>
        <v>10.599999999999994</v>
      </c>
      <c r="AO67" s="33">
        <f t="shared" si="27"/>
        <v>0.77091306724986364</v>
      </c>
      <c r="AP67" s="33">
        <f t="shared" si="19"/>
        <v>-1.9000000000000021</v>
      </c>
      <c r="AQ67" s="33">
        <f t="shared" si="20"/>
        <v>11</v>
      </c>
      <c r="AR67" s="33">
        <f t="shared" si="28"/>
        <v>0.63951275218880888</v>
      </c>
      <c r="AS67" s="33">
        <f t="shared" si="21"/>
        <v>-2.3000000000000007</v>
      </c>
      <c r="AT67" s="33">
        <f t="shared" si="22"/>
        <v>10.900000000000006</v>
      </c>
      <c r="AU67" s="33">
        <f t="shared" si="29"/>
        <v>1.1582694414019712</v>
      </c>
      <c r="AV67" s="33">
        <f t="shared" si="23"/>
        <v>-2.0999999999999943</v>
      </c>
      <c r="AW67" s="33">
        <f t="shared" si="24"/>
        <v>11.399999999999991</v>
      </c>
    </row>
    <row r="68" spans="2:49" x14ac:dyDescent="0.4">
      <c r="B68" s="1273"/>
      <c r="C68" s="21">
        <v>9</v>
      </c>
      <c r="D68" s="20">
        <v>235</v>
      </c>
      <c r="E68" s="20">
        <v>219</v>
      </c>
      <c r="F68" s="20">
        <v>216</v>
      </c>
      <c r="G68" s="34">
        <f t="shared" si="0"/>
        <v>9.473684210526315</v>
      </c>
      <c r="H68" s="34">
        <f t="shared" si="1"/>
        <v>8.1</v>
      </c>
      <c r="I68" s="34">
        <f t="shared" si="2"/>
        <v>92.2</v>
      </c>
      <c r="J68" s="34">
        <v>264</v>
      </c>
      <c r="K68" s="34">
        <v>216</v>
      </c>
      <c r="L68" s="34">
        <v>210</v>
      </c>
      <c r="M68" s="34">
        <f t="shared" si="3"/>
        <v>6.666666666666667</v>
      </c>
      <c r="N68" s="34">
        <f t="shared" si="4"/>
        <v>20.5</v>
      </c>
      <c r="O68" s="34">
        <f t="shared" si="5"/>
        <v>103.49999999999999</v>
      </c>
      <c r="P68" s="34">
        <v>274</v>
      </c>
      <c r="Q68" s="34">
        <v>212</v>
      </c>
      <c r="R68" s="34">
        <v>206</v>
      </c>
      <c r="S68" s="34">
        <f t="shared" si="6"/>
        <v>5.2941176470588234</v>
      </c>
      <c r="T68" s="34">
        <f t="shared" si="7"/>
        <v>24.8</v>
      </c>
      <c r="U68" s="34">
        <f t="shared" si="8"/>
        <v>107.5</v>
      </c>
      <c r="V68" s="34">
        <v>284</v>
      </c>
      <c r="W68" s="34">
        <v>208</v>
      </c>
      <c r="X68" s="34">
        <v>201</v>
      </c>
      <c r="Y68" s="34">
        <f t="shared" si="9"/>
        <v>5.0602409638554215</v>
      </c>
      <c r="Z68" s="34">
        <f t="shared" si="10"/>
        <v>29.2</v>
      </c>
      <c r="AA68" s="34">
        <f t="shared" si="11"/>
        <v>111.4</v>
      </c>
      <c r="AB68" s="34">
        <v>292</v>
      </c>
      <c r="AC68" s="34">
        <v>204</v>
      </c>
      <c r="AD68" s="34">
        <v>197</v>
      </c>
      <c r="AE68" s="34">
        <f t="shared" si="12"/>
        <v>4.4210526315789478</v>
      </c>
      <c r="AF68" s="34">
        <f t="shared" si="13"/>
        <v>32.5</v>
      </c>
      <c r="AG68" s="34">
        <f t="shared" si="14"/>
        <v>114.5</v>
      </c>
      <c r="AI68" s="34">
        <f t="shared" si="25"/>
        <v>4.1795665634674917</v>
      </c>
      <c r="AJ68" s="34">
        <f t="shared" si="15"/>
        <v>-7.1</v>
      </c>
      <c r="AK68" s="34">
        <f t="shared" si="16"/>
        <v>4.4000000000000057</v>
      </c>
      <c r="AL68" s="34">
        <f t="shared" si="26"/>
        <v>1.7687074829931975</v>
      </c>
      <c r="AM68" s="34">
        <f t="shared" si="17"/>
        <v>-0.39999999999999858</v>
      </c>
      <c r="AN68" s="34">
        <f t="shared" si="18"/>
        <v>11.699999999999989</v>
      </c>
      <c r="AO68" s="34">
        <f t="shared" si="27"/>
        <v>0.45540796963946839</v>
      </c>
      <c r="AP68" s="34">
        <f t="shared" si="19"/>
        <v>-0.69999999999999929</v>
      </c>
      <c r="AQ68" s="34">
        <f t="shared" si="20"/>
        <v>12.200000000000003</v>
      </c>
      <c r="AR68" s="34">
        <f t="shared" si="28"/>
        <v>0.19537609899055663</v>
      </c>
      <c r="AS68" s="34">
        <f t="shared" si="21"/>
        <v>-0.30000000000000071</v>
      </c>
      <c r="AT68" s="34">
        <f t="shared" si="22"/>
        <v>13</v>
      </c>
      <c r="AU68" s="34">
        <f t="shared" si="29"/>
        <v>-0.3516746411483247</v>
      </c>
      <c r="AV68" s="34">
        <f t="shared" si="23"/>
        <v>-1.3000000000000043</v>
      </c>
      <c r="AW68" s="34">
        <f t="shared" si="24"/>
        <v>12.5</v>
      </c>
    </row>
    <row r="69" spans="2:49" x14ac:dyDescent="0.4">
      <c r="B69" s="1271" t="s">
        <v>218</v>
      </c>
      <c r="C69" s="17">
        <v>5</v>
      </c>
      <c r="D69" s="22">
        <v>146</v>
      </c>
      <c r="E69" s="22">
        <v>113</v>
      </c>
      <c r="F69" s="22">
        <v>114</v>
      </c>
      <c r="G69" s="28">
        <f t="shared" ref="G69:G78" si="30">IF(MAX(D69,E69,F69)=D69,60*(E69-F69)/(MAX(D69,E69,F69)-MIN(D69,E69,F69)),IF(MAX(D69,E69,F69)=E69,(120+(60*(F69-D69)/(MAX(D69,E69,F69)-MIN(D69,E69,F69)))),IF(MAX(D69,E69,F69)=F69,(240+(60*(D69-E69)/(MAX(D69,E69,F69)-MIN(D69,E69,F69)))),0)))</f>
        <v>-1.8181818181818181</v>
      </c>
      <c r="H69" s="28">
        <f t="shared" ref="H69:H78" si="31">ROUND((MAX(D69/255, E69/255, F69/255) - MIN(D69/255, E69/255, F69/255))/MAX(D69/255, E69/255, F69/255),3)*100</f>
        <v>22.6</v>
      </c>
      <c r="I69" s="28">
        <f t="shared" ref="I69:I78" si="32">ROUND(MAX(D69/255, E69/255, F69/255),3)*100</f>
        <v>57.3</v>
      </c>
      <c r="J69" s="28">
        <v>154</v>
      </c>
      <c r="K69" s="28">
        <v>110</v>
      </c>
      <c r="L69" s="28">
        <v>111</v>
      </c>
      <c r="M69" s="28">
        <f t="shared" ref="M69:M78" si="33">IF(MAX(J69,K69,L69)=J69,60*(K69-L69)/(MAX(J69,K69,L69)-MIN(J69,K69,L69)),IF(MAX(J69,K69,L69)=K69,(120+(60*(L69-J69)/(MAX(J69,K69,L69)-MIN(J69,K69,L69)))),IF(MAX(J69,K69,L69)=L69,(240+(60*(J69-K69)/(MAX(J69,K69,L69)-MIN(J69,K69,L69)))),0)))</f>
        <v>-1.3636363636363635</v>
      </c>
      <c r="N69" s="28">
        <f t="shared" ref="N69:N78" si="34">ROUND((MAX(J69/255, K69/255, L69/255) - MIN(J69/255, K69/255, L69/255))/MAX(J69/255, K69/255, L69/255),3)*100</f>
        <v>28.599999999999998</v>
      </c>
      <c r="O69" s="28">
        <f t="shared" ref="O69:O78" si="35">ROUND(MAX(J69/255, K69/255, L69/255),3)*100</f>
        <v>60.4</v>
      </c>
      <c r="P69" s="28">
        <v>161</v>
      </c>
      <c r="Q69" s="28">
        <v>107</v>
      </c>
      <c r="R69" s="28">
        <v>109</v>
      </c>
      <c r="S69" s="28">
        <f t="shared" ref="S69:S78" si="36">IF(MAX(P69,Q69,R69)=P69,60*(Q69-R69)/(MAX(P69,Q69,R69)-MIN(P69,Q69,R69)),IF(MAX(P69,Q69,R69)=Q69,(120+(60*(R69-P69)/(MAX(P69,Q69,R69)-MIN(P69,Q69,R69)))),IF(MAX(P69,Q69,R69)=R69,(240+(60*(P69-Q69)/(MAX(P69,Q69,R69)-MIN(P69,Q69,R69)))),0)))</f>
        <v>-2.2222222222222223</v>
      </c>
      <c r="T69" s="28">
        <f t="shared" ref="T69:T78" si="37">ROUND((MAX(P69/255, Q69/255, R69/255) - MIN(P69/255, Q69/255, R69/255))/MAX(P69/255, Q69/255, R69/255),3)*100</f>
        <v>33.5</v>
      </c>
      <c r="U69" s="28">
        <f t="shared" ref="U69:U78" si="38">ROUND(MAX(P69/255, Q69/255, R69/255),3)*100</f>
        <v>63.1</v>
      </c>
      <c r="V69" s="28">
        <v>169</v>
      </c>
      <c r="W69" s="28">
        <v>103</v>
      </c>
      <c r="X69" s="28">
        <v>106</v>
      </c>
      <c r="Y69" s="28">
        <f t="shared" ref="Y69:Y78" si="39">IF(MAX(V69,W69,X69)=V69,60*(W69-X69)/(MAX(V69,W69,X69)-MIN(V69,W69,X69)),IF(MAX(V69,W69,X69)=W69,(120+(60*(X69-V69)/(MAX(V69,W69,X69)-MIN(V69,W69,X69)))),IF(MAX(V69,W69,X69)=X69,(240+(60*(V69-W69)/(MAX(V69,W69,X69)-MIN(V69,W69,X69)))),0)))</f>
        <v>-2.7272727272727271</v>
      </c>
      <c r="Z69" s="28">
        <f t="shared" ref="Z69:Z78" si="40">ROUND((MAX(V69/255, W69/255, X69/255) - MIN(V69/255, W69/255, X69/255))/MAX(V69/255, W69/255, X69/255),3)*100</f>
        <v>39.1</v>
      </c>
      <c r="AA69" s="28">
        <f t="shared" ref="AA69:AA78" si="41">ROUND(MAX(V69/255, W69/255, X69/255),3)*100</f>
        <v>66.3</v>
      </c>
      <c r="AB69" s="28">
        <v>175</v>
      </c>
      <c r="AC69" s="28">
        <v>100</v>
      </c>
      <c r="AD69" s="28">
        <v>104</v>
      </c>
      <c r="AE69" s="28">
        <f t="shared" ref="AE69:AE78" si="42">IF(MAX(AB69,AC69,AD69)=AB69,60*(AC69-AD69)/(MAX(AB69,AC69,AD69)-MIN(AB69,AC69,AD69)),IF(MAX(AB69,AC69,AD69)=AC69,(120+(60*(AD69-AB69)/(MAX(AB69,AC69,AD69)-MIN(AB69,AC69,AD69)))),IF(MAX(AB69,AC69,AD69)=AD69,(240+(60*(AB69-AC69)/(MAX(AB69,AC69,AD69)-MIN(AB69,AC69,AD69)))),0)))</f>
        <v>-3.2</v>
      </c>
      <c r="AF69" s="28">
        <f t="shared" ref="AF69:AF78" si="43">ROUND((MAX(AB69/255, AC69/255, AD69/255) - MIN(AB69/255, AC69/255, AD69/255))/MAX(AB69/255, AC69/255, AD69/255),3)*100</f>
        <v>42.9</v>
      </c>
      <c r="AG69" s="28">
        <f t="shared" ref="AG69:AG78" si="44">ROUND(MAX(AB69/255, AC69/255, AD69/255),3)*100</f>
        <v>68.600000000000009</v>
      </c>
      <c r="AI69" s="28">
        <f t="shared" si="25"/>
        <v>-11.291866028708133</v>
      </c>
      <c r="AJ69" s="28">
        <f t="shared" ref="AJ69:AJ78" si="45">H69-H68</f>
        <v>14.500000000000002</v>
      </c>
      <c r="AK69" s="28">
        <f t="shared" ref="AK69:AK78" si="46">I69-I68</f>
        <v>-34.900000000000006</v>
      </c>
      <c r="AL69" s="28">
        <f t="shared" si="26"/>
        <v>-8.0303030303030312</v>
      </c>
      <c r="AM69" s="28">
        <f t="shared" ref="AM69:AM78" si="47">N69-N68</f>
        <v>8.0999999999999979</v>
      </c>
      <c r="AN69" s="28">
        <f t="shared" ref="AN69:AN78" si="48">O69-O68</f>
        <v>-43.099999999999987</v>
      </c>
      <c r="AO69" s="28">
        <f t="shared" si="27"/>
        <v>-7.5163398692810457</v>
      </c>
      <c r="AP69" s="28">
        <f t="shared" ref="AP69:AP78" si="49">T69-T68</f>
        <v>8.6999999999999993</v>
      </c>
      <c r="AQ69" s="28">
        <f t="shared" ref="AQ69:AQ78" si="50">U69-U68</f>
        <v>-44.4</v>
      </c>
      <c r="AR69" s="28">
        <f t="shared" si="28"/>
        <v>-7.7875136911281491</v>
      </c>
      <c r="AS69" s="28">
        <f t="shared" ref="AS69:AS78" si="51">Z69-Z68</f>
        <v>9.9000000000000021</v>
      </c>
      <c r="AT69" s="28">
        <f t="shared" ref="AT69:AT78" si="52">AA69-AA68</f>
        <v>-45.100000000000009</v>
      </c>
      <c r="AU69" s="28">
        <f t="shared" si="29"/>
        <v>-7.621052631578948</v>
      </c>
      <c r="AV69" s="28">
        <f t="shared" ref="AV69:AV78" si="53">AF69-AF68</f>
        <v>10.399999999999999</v>
      </c>
      <c r="AW69" s="28">
        <f t="shared" ref="AW69:AW78" si="54">AG69-AG68</f>
        <v>-45.899999999999991</v>
      </c>
    </row>
    <row r="70" spans="2:49" x14ac:dyDescent="0.4">
      <c r="B70" s="1272"/>
      <c r="C70" s="19">
        <v>6</v>
      </c>
      <c r="D70" s="18">
        <v>171</v>
      </c>
      <c r="E70" s="18">
        <v>140</v>
      </c>
      <c r="F70" s="18">
        <v>140</v>
      </c>
      <c r="G70" s="33">
        <f t="shared" si="30"/>
        <v>0</v>
      </c>
      <c r="H70" s="33">
        <f t="shared" si="31"/>
        <v>18.099999999999998</v>
      </c>
      <c r="I70" s="33">
        <f t="shared" si="32"/>
        <v>67.100000000000009</v>
      </c>
      <c r="J70" s="33">
        <v>180</v>
      </c>
      <c r="K70" s="33">
        <v>137</v>
      </c>
      <c r="L70" s="33">
        <v>137</v>
      </c>
      <c r="M70" s="33">
        <f t="shared" si="33"/>
        <v>0</v>
      </c>
      <c r="N70" s="33">
        <f t="shared" si="34"/>
        <v>23.9</v>
      </c>
      <c r="O70" s="33">
        <f t="shared" si="35"/>
        <v>70.599999999999994</v>
      </c>
      <c r="P70" s="33">
        <v>187</v>
      </c>
      <c r="Q70" s="33">
        <v>133</v>
      </c>
      <c r="R70" s="33">
        <v>134</v>
      </c>
      <c r="S70" s="33">
        <f t="shared" si="36"/>
        <v>-1.1111111111111112</v>
      </c>
      <c r="T70" s="33">
        <f t="shared" si="37"/>
        <v>28.9</v>
      </c>
      <c r="U70" s="33">
        <f t="shared" si="38"/>
        <v>73.3</v>
      </c>
      <c r="V70" s="33">
        <v>195</v>
      </c>
      <c r="W70" s="33">
        <v>130</v>
      </c>
      <c r="X70" s="33">
        <v>131</v>
      </c>
      <c r="Y70" s="33">
        <f t="shared" si="39"/>
        <v>-0.92307692307692313</v>
      </c>
      <c r="Z70" s="33">
        <f t="shared" si="40"/>
        <v>33.300000000000004</v>
      </c>
      <c r="AA70" s="33">
        <f t="shared" si="41"/>
        <v>76.5</v>
      </c>
      <c r="AB70" s="33">
        <v>202</v>
      </c>
      <c r="AC70" s="33">
        <v>127</v>
      </c>
      <c r="AD70" s="33">
        <v>128</v>
      </c>
      <c r="AE70" s="33">
        <f t="shared" si="42"/>
        <v>-0.8</v>
      </c>
      <c r="AF70" s="33">
        <f t="shared" si="43"/>
        <v>37.1</v>
      </c>
      <c r="AG70" s="33">
        <f t="shared" si="44"/>
        <v>79.2</v>
      </c>
      <c r="AI70" s="33">
        <f t="shared" ref="AI70:AI78" si="55">G70-G69</f>
        <v>1.8181818181818181</v>
      </c>
      <c r="AJ70" s="33">
        <f t="shared" si="45"/>
        <v>-4.5000000000000036</v>
      </c>
      <c r="AK70" s="33">
        <f t="shared" si="46"/>
        <v>9.8000000000000114</v>
      </c>
      <c r="AL70" s="33">
        <f t="shared" ref="AL70:AL78" si="56">M70-M69</f>
        <v>1.3636363636363635</v>
      </c>
      <c r="AM70" s="33">
        <f t="shared" si="47"/>
        <v>-4.6999999999999993</v>
      </c>
      <c r="AN70" s="33">
        <f t="shared" si="48"/>
        <v>10.199999999999996</v>
      </c>
      <c r="AO70" s="33">
        <f t="shared" ref="AO70:AO78" si="57">S70-S69</f>
        <v>1.1111111111111112</v>
      </c>
      <c r="AP70" s="33">
        <f t="shared" si="49"/>
        <v>-4.6000000000000014</v>
      </c>
      <c r="AQ70" s="33">
        <f t="shared" si="50"/>
        <v>10.199999999999996</v>
      </c>
      <c r="AR70" s="33">
        <f t="shared" ref="AR70:AR78" si="58">Y70-Y69</f>
        <v>1.8041958041958039</v>
      </c>
      <c r="AS70" s="33">
        <f t="shared" si="51"/>
        <v>-5.7999999999999972</v>
      </c>
      <c r="AT70" s="33">
        <f t="shared" si="52"/>
        <v>10.200000000000003</v>
      </c>
      <c r="AU70" s="33">
        <f t="shared" ref="AU70:AU78" si="59">AE70-AE69</f>
        <v>2.4000000000000004</v>
      </c>
      <c r="AV70" s="33">
        <f t="shared" si="53"/>
        <v>-5.7999999999999972</v>
      </c>
      <c r="AW70" s="33">
        <f t="shared" si="54"/>
        <v>10.599999999999994</v>
      </c>
    </row>
    <row r="71" spans="2:49" x14ac:dyDescent="0.4">
      <c r="B71" s="1272"/>
      <c r="C71" s="19">
        <v>7</v>
      </c>
      <c r="D71" s="18">
        <v>197</v>
      </c>
      <c r="E71" s="18">
        <v>166</v>
      </c>
      <c r="F71" s="18">
        <v>166</v>
      </c>
      <c r="G71" s="33">
        <f t="shared" si="30"/>
        <v>0</v>
      </c>
      <c r="H71" s="33">
        <f t="shared" si="31"/>
        <v>15.7</v>
      </c>
      <c r="I71" s="33">
        <f t="shared" si="32"/>
        <v>77.3</v>
      </c>
      <c r="J71" s="33">
        <v>206</v>
      </c>
      <c r="K71" s="33">
        <v>163</v>
      </c>
      <c r="L71" s="33">
        <v>163</v>
      </c>
      <c r="M71" s="33">
        <f t="shared" si="33"/>
        <v>0</v>
      </c>
      <c r="N71" s="33">
        <f t="shared" si="34"/>
        <v>20.9</v>
      </c>
      <c r="O71" s="33">
        <f t="shared" si="35"/>
        <v>80.800000000000011</v>
      </c>
      <c r="P71" s="33">
        <v>214</v>
      </c>
      <c r="Q71" s="33">
        <v>160</v>
      </c>
      <c r="R71" s="33">
        <v>160</v>
      </c>
      <c r="S71" s="33">
        <f t="shared" si="36"/>
        <v>0</v>
      </c>
      <c r="T71" s="33">
        <f t="shared" si="37"/>
        <v>25.2</v>
      </c>
      <c r="U71" s="33">
        <f t="shared" si="38"/>
        <v>83.899999999999991</v>
      </c>
      <c r="V71" s="33">
        <v>222</v>
      </c>
      <c r="W71" s="33">
        <v>157</v>
      </c>
      <c r="X71" s="33">
        <v>157</v>
      </c>
      <c r="Y71" s="33">
        <f t="shared" si="39"/>
        <v>0</v>
      </c>
      <c r="Z71" s="33">
        <f t="shared" si="40"/>
        <v>29.299999999999997</v>
      </c>
      <c r="AA71" s="33">
        <f t="shared" si="41"/>
        <v>87.1</v>
      </c>
      <c r="AB71" s="33">
        <v>229</v>
      </c>
      <c r="AC71" s="33">
        <v>153</v>
      </c>
      <c r="AD71" s="33">
        <v>154</v>
      </c>
      <c r="AE71" s="33">
        <f t="shared" si="42"/>
        <v>-0.78947368421052633</v>
      </c>
      <c r="AF71" s="33">
        <f t="shared" si="43"/>
        <v>33.200000000000003</v>
      </c>
      <c r="AG71" s="33">
        <f t="shared" si="44"/>
        <v>89.8</v>
      </c>
      <c r="AI71" s="33">
        <f t="shared" si="55"/>
        <v>0</v>
      </c>
      <c r="AJ71" s="33">
        <f t="shared" si="45"/>
        <v>-2.3999999999999986</v>
      </c>
      <c r="AK71" s="33">
        <f t="shared" si="46"/>
        <v>10.199999999999989</v>
      </c>
      <c r="AL71" s="33">
        <f t="shared" si="56"/>
        <v>0</v>
      </c>
      <c r="AM71" s="33">
        <f t="shared" si="47"/>
        <v>-3</v>
      </c>
      <c r="AN71" s="33">
        <f t="shared" si="48"/>
        <v>10.200000000000017</v>
      </c>
      <c r="AO71" s="33">
        <f t="shared" si="57"/>
        <v>1.1111111111111112</v>
      </c>
      <c r="AP71" s="33">
        <f t="shared" si="49"/>
        <v>-3.6999999999999993</v>
      </c>
      <c r="AQ71" s="33">
        <f t="shared" si="50"/>
        <v>10.599999999999994</v>
      </c>
      <c r="AR71" s="33">
        <f t="shared" si="58"/>
        <v>0.92307692307692313</v>
      </c>
      <c r="AS71" s="33">
        <f t="shared" si="51"/>
        <v>-4.0000000000000071</v>
      </c>
      <c r="AT71" s="33">
        <f t="shared" si="52"/>
        <v>10.599999999999994</v>
      </c>
      <c r="AU71" s="33">
        <f t="shared" si="59"/>
        <v>1.0526315789473717E-2</v>
      </c>
      <c r="AV71" s="33">
        <f t="shared" si="53"/>
        <v>-3.8999999999999986</v>
      </c>
      <c r="AW71" s="33">
        <f t="shared" si="54"/>
        <v>10.599999999999994</v>
      </c>
    </row>
    <row r="72" spans="2:49" x14ac:dyDescent="0.4">
      <c r="B72" s="1272"/>
      <c r="C72" s="19">
        <v>8</v>
      </c>
      <c r="D72" s="18">
        <v>223</v>
      </c>
      <c r="E72" s="18">
        <v>193</v>
      </c>
      <c r="F72" s="18">
        <v>192</v>
      </c>
      <c r="G72" s="33">
        <f t="shared" si="30"/>
        <v>1.935483870967742</v>
      </c>
      <c r="H72" s="33">
        <f t="shared" si="31"/>
        <v>13.900000000000002</v>
      </c>
      <c r="I72" s="33">
        <f t="shared" si="32"/>
        <v>87.5</v>
      </c>
      <c r="J72" s="33">
        <v>233</v>
      </c>
      <c r="K72" s="33">
        <v>189</v>
      </c>
      <c r="L72" s="33">
        <v>188</v>
      </c>
      <c r="M72" s="33">
        <f t="shared" si="33"/>
        <v>1.3333333333333333</v>
      </c>
      <c r="N72" s="33">
        <f t="shared" si="34"/>
        <v>19.3</v>
      </c>
      <c r="O72" s="33">
        <f t="shared" si="35"/>
        <v>91.4</v>
      </c>
      <c r="P72" s="33">
        <v>242</v>
      </c>
      <c r="Q72" s="33">
        <v>186</v>
      </c>
      <c r="R72" s="33">
        <v>185</v>
      </c>
      <c r="S72" s="33">
        <f t="shared" si="36"/>
        <v>1.0526315789473684</v>
      </c>
      <c r="T72" s="33">
        <f t="shared" si="37"/>
        <v>23.599999999999998</v>
      </c>
      <c r="U72" s="33">
        <f t="shared" si="38"/>
        <v>94.899999999999991</v>
      </c>
      <c r="V72" s="33">
        <v>250</v>
      </c>
      <c r="W72" s="33">
        <v>183</v>
      </c>
      <c r="X72" s="33">
        <v>182</v>
      </c>
      <c r="Y72" s="33">
        <f t="shared" si="39"/>
        <v>0.88235294117647056</v>
      </c>
      <c r="Z72" s="33">
        <f t="shared" si="40"/>
        <v>27.200000000000003</v>
      </c>
      <c r="AA72" s="33">
        <f t="shared" si="41"/>
        <v>98</v>
      </c>
      <c r="AB72" s="33">
        <v>259</v>
      </c>
      <c r="AC72" s="33">
        <v>179</v>
      </c>
      <c r="AD72" s="33">
        <v>179</v>
      </c>
      <c r="AE72" s="33">
        <f t="shared" si="42"/>
        <v>0</v>
      </c>
      <c r="AF72" s="33">
        <f t="shared" si="43"/>
        <v>30.9</v>
      </c>
      <c r="AG72" s="33">
        <f t="shared" si="44"/>
        <v>101.6</v>
      </c>
      <c r="AI72" s="33">
        <f t="shared" si="55"/>
        <v>1.935483870967742</v>
      </c>
      <c r="AJ72" s="33">
        <f t="shared" si="45"/>
        <v>-1.7999999999999972</v>
      </c>
      <c r="AK72" s="33">
        <f t="shared" si="46"/>
        <v>10.200000000000003</v>
      </c>
      <c r="AL72" s="33">
        <f t="shared" si="56"/>
        <v>1.3333333333333333</v>
      </c>
      <c r="AM72" s="33">
        <f t="shared" si="47"/>
        <v>-1.5999999999999979</v>
      </c>
      <c r="AN72" s="33">
        <f t="shared" si="48"/>
        <v>10.599999999999994</v>
      </c>
      <c r="AO72" s="33">
        <f t="shared" si="57"/>
        <v>1.0526315789473684</v>
      </c>
      <c r="AP72" s="33">
        <f t="shared" si="49"/>
        <v>-1.6000000000000014</v>
      </c>
      <c r="AQ72" s="33">
        <f t="shared" si="50"/>
        <v>11</v>
      </c>
      <c r="AR72" s="33">
        <f t="shared" si="58"/>
        <v>0.88235294117647056</v>
      </c>
      <c r="AS72" s="33">
        <f t="shared" si="51"/>
        <v>-2.0999999999999943</v>
      </c>
      <c r="AT72" s="33">
        <f t="shared" si="52"/>
        <v>10.900000000000006</v>
      </c>
      <c r="AU72" s="33">
        <f t="shared" si="59"/>
        <v>0.78947368421052633</v>
      </c>
      <c r="AV72" s="33">
        <f t="shared" si="53"/>
        <v>-2.3000000000000043</v>
      </c>
      <c r="AW72" s="33">
        <f t="shared" si="54"/>
        <v>11.799999999999997</v>
      </c>
    </row>
    <row r="73" spans="2:49" x14ac:dyDescent="0.4">
      <c r="B73" s="1273"/>
      <c r="C73" s="21">
        <v>9</v>
      </c>
      <c r="D73" s="20">
        <v>251</v>
      </c>
      <c r="E73" s="20">
        <v>219</v>
      </c>
      <c r="F73" s="20">
        <v>218</v>
      </c>
      <c r="G73" s="34">
        <f t="shared" si="30"/>
        <v>1.8181818181818181</v>
      </c>
      <c r="H73" s="34">
        <f t="shared" si="31"/>
        <v>13.100000000000001</v>
      </c>
      <c r="I73" s="34">
        <f t="shared" si="32"/>
        <v>98.4</v>
      </c>
      <c r="J73" s="34">
        <v>263</v>
      </c>
      <c r="K73" s="34">
        <v>216</v>
      </c>
      <c r="L73" s="34">
        <v>214</v>
      </c>
      <c r="M73" s="34">
        <f t="shared" si="33"/>
        <v>2.4489795918367347</v>
      </c>
      <c r="N73" s="34">
        <f t="shared" si="34"/>
        <v>18.600000000000001</v>
      </c>
      <c r="O73" s="34">
        <f t="shared" si="35"/>
        <v>103.1</v>
      </c>
      <c r="P73" s="34">
        <v>273</v>
      </c>
      <c r="Q73" s="34">
        <v>212</v>
      </c>
      <c r="R73" s="34">
        <v>210</v>
      </c>
      <c r="S73" s="34">
        <f t="shared" si="36"/>
        <v>1.9047619047619047</v>
      </c>
      <c r="T73" s="34">
        <f t="shared" si="37"/>
        <v>23.1</v>
      </c>
      <c r="U73" s="34">
        <f t="shared" si="38"/>
        <v>107.1</v>
      </c>
      <c r="V73" s="34">
        <v>283</v>
      </c>
      <c r="W73" s="34">
        <v>208</v>
      </c>
      <c r="X73" s="34">
        <v>207</v>
      </c>
      <c r="Y73" s="34">
        <f t="shared" si="39"/>
        <v>0.78947368421052633</v>
      </c>
      <c r="Z73" s="34">
        <f t="shared" si="40"/>
        <v>26.900000000000002</v>
      </c>
      <c r="AA73" s="34">
        <f t="shared" si="41"/>
        <v>111.00000000000001</v>
      </c>
      <c r="AB73" s="34">
        <v>290</v>
      </c>
      <c r="AC73" s="34">
        <v>205</v>
      </c>
      <c r="AD73" s="34">
        <v>204</v>
      </c>
      <c r="AE73" s="34">
        <f t="shared" si="42"/>
        <v>0.69767441860465118</v>
      </c>
      <c r="AF73" s="34">
        <f t="shared" si="43"/>
        <v>29.7</v>
      </c>
      <c r="AG73" s="34">
        <f t="shared" si="44"/>
        <v>113.7</v>
      </c>
      <c r="AI73" s="34">
        <f t="shared" si="55"/>
        <v>-0.11730205278592387</v>
      </c>
      <c r="AJ73" s="34">
        <f t="shared" si="45"/>
        <v>-0.80000000000000071</v>
      </c>
      <c r="AK73" s="34">
        <f t="shared" si="46"/>
        <v>10.900000000000006</v>
      </c>
      <c r="AL73" s="34">
        <f t="shared" si="56"/>
        <v>1.1156462585034015</v>
      </c>
      <c r="AM73" s="34">
        <f t="shared" si="47"/>
        <v>-0.69999999999999929</v>
      </c>
      <c r="AN73" s="34">
        <f t="shared" si="48"/>
        <v>11.699999999999989</v>
      </c>
      <c r="AO73" s="34">
        <f t="shared" si="57"/>
        <v>0.85213032581453629</v>
      </c>
      <c r="AP73" s="34">
        <f t="shared" si="49"/>
        <v>-0.49999999999999645</v>
      </c>
      <c r="AQ73" s="34">
        <f t="shared" si="50"/>
        <v>12.200000000000003</v>
      </c>
      <c r="AR73" s="34">
        <f t="shared" si="58"/>
        <v>-9.2879256965944235E-2</v>
      </c>
      <c r="AS73" s="34">
        <f t="shared" si="51"/>
        <v>-0.30000000000000071</v>
      </c>
      <c r="AT73" s="34">
        <f t="shared" si="52"/>
        <v>13.000000000000014</v>
      </c>
      <c r="AU73" s="34">
        <f t="shared" si="59"/>
        <v>0.69767441860465118</v>
      </c>
      <c r="AV73" s="34">
        <f t="shared" si="53"/>
        <v>-1.1999999999999993</v>
      </c>
      <c r="AW73" s="34">
        <f t="shared" si="54"/>
        <v>12.100000000000009</v>
      </c>
    </row>
    <row r="74" spans="2:49" x14ac:dyDescent="0.4">
      <c r="B74" s="1271" t="s">
        <v>201</v>
      </c>
      <c r="C74" s="17">
        <v>5</v>
      </c>
      <c r="D74" s="22">
        <v>145</v>
      </c>
      <c r="E74" s="22">
        <v>113</v>
      </c>
      <c r="F74" s="22">
        <v>116</v>
      </c>
      <c r="G74" s="28">
        <f t="shared" si="30"/>
        <v>-5.625</v>
      </c>
      <c r="H74" s="28">
        <f t="shared" si="31"/>
        <v>22.1</v>
      </c>
      <c r="I74" s="28">
        <f t="shared" si="32"/>
        <v>56.899999999999991</v>
      </c>
      <c r="J74" s="28">
        <v>153</v>
      </c>
      <c r="K74" s="28">
        <v>110</v>
      </c>
      <c r="L74" s="28">
        <v>114</v>
      </c>
      <c r="M74" s="28">
        <f t="shared" si="33"/>
        <v>-5.5813953488372094</v>
      </c>
      <c r="N74" s="28">
        <f t="shared" si="34"/>
        <v>28.1</v>
      </c>
      <c r="O74" s="28">
        <f t="shared" si="35"/>
        <v>60</v>
      </c>
      <c r="P74" s="28">
        <v>160</v>
      </c>
      <c r="Q74" s="28">
        <v>107</v>
      </c>
      <c r="R74" s="28">
        <v>113</v>
      </c>
      <c r="S74" s="28">
        <f t="shared" si="36"/>
        <v>-6.7924528301886795</v>
      </c>
      <c r="T74" s="28">
        <f t="shared" si="37"/>
        <v>33.1</v>
      </c>
      <c r="U74" s="28">
        <f t="shared" si="38"/>
        <v>62.7</v>
      </c>
      <c r="V74" s="28">
        <v>168</v>
      </c>
      <c r="W74" s="28">
        <v>103</v>
      </c>
      <c r="X74" s="28">
        <v>111</v>
      </c>
      <c r="Y74" s="28">
        <f t="shared" si="39"/>
        <v>-7.384615384615385</v>
      </c>
      <c r="Z74" s="28">
        <f t="shared" si="40"/>
        <v>38.700000000000003</v>
      </c>
      <c r="AA74" s="28">
        <f t="shared" si="41"/>
        <v>65.900000000000006</v>
      </c>
      <c r="AB74" s="28">
        <v>174</v>
      </c>
      <c r="AC74" s="28">
        <v>100</v>
      </c>
      <c r="AD74" s="28">
        <v>109</v>
      </c>
      <c r="AE74" s="28">
        <f t="shared" si="42"/>
        <v>-7.2972972972972974</v>
      </c>
      <c r="AF74" s="28">
        <f t="shared" si="43"/>
        <v>42.5</v>
      </c>
      <c r="AG74" s="28">
        <f t="shared" si="44"/>
        <v>68.2</v>
      </c>
      <c r="AI74" s="28">
        <f t="shared" si="55"/>
        <v>-7.4431818181818183</v>
      </c>
      <c r="AJ74" s="28">
        <f t="shared" si="45"/>
        <v>9</v>
      </c>
      <c r="AK74" s="28">
        <f t="shared" si="46"/>
        <v>-41.500000000000014</v>
      </c>
      <c r="AL74" s="28">
        <f t="shared" si="56"/>
        <v>-8.0303749406739442</v>
      </c>
      <c r="AM74" s="28">
        <f t="shared" si="47"/>
        <v>9.5</v>
      </c>
      <c r="AN74" s="28">
        <f t="shared" si="48"/>
        <v>-43.099999999999994</v>
      </c>
      <c r="AO74" s="28">
        <f t="shared" si="57"/>
        <v>-8.6972147349505846</v>
      </c>
      <c r="AP74" s="28">
        <f t="shared" si="49"/>
        <v>10</v>
      </c>
      <c r="AQ74" s="28">
        <f t="shared" si="50"/>
        <v>-44.399999999999991</v>
      </c>
      <c r="AR74" s="28">
        <f t="shared" si="58"/>
        <v>-8.1740890688259107</v>
      </c>
      <c r="AS74" s="28">
        <f t="shared" si="51"/>
        <v>11.8</v>
      </c>
      <c r="AT74" s="28">
        <f t="shared" si="52"/>
        <v>-45.100000000000009</v>
      </c>
      <c r="AU74" s="28">
        <f t="shared" si="59"/>
        <v>-7.9949717159019489</v>
      </c>
      <c r="AV74" s="28">
        <f t="shared" si="53"/>
        <v>12.8</v>
      </c>
      <c r="AW74" s="28">
        <f t="shared" si="54"/>
        <v>-45.5</v>
      </c>
    </row>
    <row r="75" spans="2:49" x14ac:dyDescent="0.4">
      <c r="B75" s="1272"/>
      <c r="C75" s="19">
        <v>6</v>
      </c>
      <c r="D75" s="18">
        <v>171</v>
      </c>
      <c r="E75" s="18">
        <v>140</v>
      </c>
      <c r="F75" s="18">
        <v>142</v>
      </c>
      <c r="G75" s="33">
        <f t="shared" si="30"/>
        <v>-3.870967741935484</v>
      </c>
      <c r="H75" s="33">
        <f t="shared" si="31"/>
        <v>18.099999999999998</v>
      </c>
      <c r="I75" s="33">
        <f t="shared" si="32"/>
        <v>67.100000000000009</v>
      </c>
      <c r="J75" s="33">
        <v>179</v>
      </c>
      <c r="K75" s="33">
        <v>137</v>
      </c>
      <c r="L75" s="33">
        <v>140</v>
      </c>
      <c r="M75" s="33">
        <f t="shared" si="33"/>
        <v>-4.2857142857142856</v>
      </c>
      <c r="N75" s="33">
        <f t="shared" si="34"/>
        <v>23.5</v>
      </c>
      <c r="O75" s="33">
        <f t="shared" si="35"/>
        <v>70.199999999999989</v>
      </c>
      <c r="P75" s="33">
        <v>186</v>
      </c>
      <c r="Q75" s="33">
        <v>133</v>
      </c>
      <c r="R75" s="33">
        <v>138</v>
      </c>
      <c r="S75" s="33">
        <f t="shared" si="36"/>
        <v>-5.6603773584905657</v>
      </c>
      <c r="T75" s="33">
        <f t="shared" si="37"/>
        <v>28.499999999999996</v>
      </c>
      <c r="U75" s="33">
        <f t="shared" si="38"/>
        <v>72.899999999999991</v>
      </c>
      <c r="V75" s="33">
        <v>194</v>
      </c>
      <c r="W75" s="33">
        <v>130</v>
      </c>
      <c r="X75" s="33">
        <v>136</v>
      </c>
      <c r="Y75" s="33">
        <f t="shared" si="39"/>
        <v>-5.625</v>
      </c>
      <c r="Z75" s="33">
        <f t="shared" si="40"/>
        <v>33</v>
      </c>
      <c r="AA75" s="33">
        <f t="shared" si="41"/>
        <v>76.099999999999994</v>
      </c>
      <c r="AB75" s="33">
        <v>200</v>
      </c>
      <c r="AC75" s="33">
        <v>127</v>
      </c>
      <c r="AD75" s="33">
        <v>134</v>
      </c>
      <c r="AE75" s="33">
        <f t="shared" si="42"/>
        <v>-5.7534246575342465</v>
      </c>
      <c r="AF75" s="33">
        <f t="shared" si="43"/>
        <v>36.5</v>
      </c>
      <c r="AG75" s="33">
        <f t="shared" si="44"/>
        <v>78.400000000000006</v>
      </c>
      <c r="AI75" s="33">
        <f t="shared" si="55"/>
        <v>1.754032258064516</v>
      </c>
      <c r="AJ75" s="33">
        <f t="shared" si="45"/>
        <v>-4.0000000000000036</v>
      </c>
      <c r="AK75" s="33">
        <f t="shared" si="46"/>
        <v>10.200000000000017</v>
      </c>
      <c r="AL75" s="33">
        <f t="shared" si="56"/>
        <v>1.2956810631229239</v>
      </c>
      <c r="AM75" s="33">
        <f t="shared" si="47"/>
        <v>-4.6000000000000014</v>
      </c>
      <c r="AN75" s="33">
        <f t="shared" si="48"/>
        <v>10.199999999999989</v>
      </c>
      <c r="AO75" s="33">
        <f t="shared" si="57"/>
        <v>1.1320754716981138</v>
      </c>
      <c r="AP75" s="33">
        <f t="shared" si="49"/>
        <v>-4.600000000000005</v>
      </c>
      <c r="AQ75" s="33">
        <f t="shared" si="50"/>
        <v>10.199999999999989</v>
      </c>
      <c r="AR75" s="33">
        <f t="shared" si="58"/>
        <v>1.759615384615385</v>
      </c>
      <c r="AS75" s="33">
        <f t="shared" si="51"/>
        <v>-5.7000000000000028</v>
      </c>
      <c r="AT75" s="33">
        <f t="shared" si="52"/>
        <v>10.199999999999989</v>
      </c>
      <c r="AU75" s="33">
        <f t="shared" si="59"/>
        <v>1.5438726397630509</v>
      </c>
      <c r="AV75" s="33">
        <f t="shared" si="53"/>
        <v>-6</v>
      </c>
      <c r="AW75" s="33">
        <f t="shared" si="54"/>
        <v>10.200000000000003</v>
      </c>
    </row>
    <row r="76" spans="2:49" x14ac:dyDescent="0.4">
      <c r="B76" s="1272"/>
      <c r="C76" s="19">
        <v>7</v>
      </c>
      <c r="D76" s="18">
        <v>196</v>
      </c>
      <c r="E76" s="18">
        <v>166</v>
      </c>
      <c r="F76" s="18">
        <v>168</v>
      </c>
      <c r="G76" s="33">
        <f t="shared" si="30"/>
        <v>-4</v>
      </c>
      <c r="H76" s="33">
        <f t="shared" si="31"/>
        <v>15.299999999999999</v>
      </c>
      <c r="I76" s="33">
        <f t="shared" si="32"/>
        <v>76.900000000000006</v>
      </c>
      <c r="J76" s="33">
        <v>204</v>
      </c>
      <c r="K76" s="33">
        <v>163</v>
      </c>
      <c r="L76" s="33">
        <v>166</v>
      </c>
      <c r="M76" s="33">
        <f t="shared" si="33"/>
        <v>-4.3902439024390247</v>
      </c>
      <c r="N76" s="33">
        <f t="shared" si="34"/>
        <v>20.100000000000001</v>
      </c>
      <c r="O76" s="33">
        <f t="shared" si="35"/>
        <v>80</v>
      </c>
      <c r="P76" s="33">
        <v>212</v>
      </c>
      <c r="Q76" s="33">
        <v>160</v>
      </c>
      <c r="R76" s="33">
        <v>164</v>
      </c>
      <c r="S76" s="33">
        <f t="shared" si="36"/>
        <v>-4.615384615384615</v>
      </c>
      <c r="T76" s="33">
        <f t="shared" si="37"/>
        <v>24.5</v>
      </c>
      <c r="U76" s="33">
        <f t="shared" si="38"/>
        <v>83.1</v>
      </c>
      <c r="V76" s="33">
        <v>220</v>
      </c>
      <c r="W76" s="33">
        <v>157</v>
      </c>
      <c r="X76" s="33">
        <v>161</v>
      </c>
      <c r="Y76" s="33">
        <f t="shared" si="39"/>
        <v>-3.8095238095238093</v>
      </c>
      <c r="Z76" s="33">
        <f t="shared" si="40"/>
        <v>28.599999999999998</v>
      </c>
      <c r="AA76" s="33">
        <f t="shared" si="41"/>
        <v>86.3</v>
      </c>
      <c r="AB76" s="33">
        <v>228</v>
      </c>
      <c r="AC76" s="33">
        <v>153</v>
      </c>
      <c r="AD76" s="33">
        <v>159</v>
      </c>
      <c r="AE76" s="33">
        <f t="shared" si="42"/>
        <v>-4.8</v>
      </c>
      <c r="AF76" s="33">
        <f t="shared" si="43"/>
        <v>32.9</v>
      </c>
      <c r="AG76" s="33">
        <f t="shared" si="44"/>
        <v>89.4</v>
      </c>
      <c r="AI76" s="33">
        <f t="shared" si="55"/>
        <v>-0.12903225806451601</v>
      </c>
      <c r="AJ76" s="33">
        <f t="shared" si="45"/>
        <v>-2.7999999999999989</v>
      </c>
      <c r="AK76" s="33">
        <f t="shared" si="46"/>
        <v>9.7999999999999972</v>
      </c>
      <c r="AL76" s="33">
        <f t="shared" si="56"/>
        <v>-0.10452961672473915</v>
      </c>
      <c r="AM76" s="33">
        <f t="shared" si="47"/>
        <v>-3.3999999999999986</v>
      </c>
      <c r="AN76" s="33">
        <f t="shared" si="48"/>
        <v>9.8000000000000114</v>
      </c>
      <c r="AO76" s="33">
        <f t="shared" si="57"/>
        <v>1.0449927431059507</v>
      </c>
      <c r="AP76" s="33">
        <f t="shared" si="49"/>
        <v>-3.9999999999999964</v>
      </c>
      <c r="AQ76" s="33">
        <f t="shared" si="50"/>
        <v>10.200000000000003</v>
      </c>
      <c r="AR76" s="33">
        <f t="shared" si="58"/>
        <v>1.8154761904761907</v>
      </c>
      <c r="AS76" s="33">
        <f t="shared" si="51"/>
        <v>-4.4000000000000021</v>
      </c>
      <c r="AT76" s="33">
        <f t="shared" si="52"/>
        <v>10.200000000000003</v>
      </c>
      <c r="AU76" s="33">
        <f t="shared" si="59"/>
        <v>0.95342465753424666</v>
      </c>
      <c r="AV76" s="33">
        <f t="shared" si="53"/>
        <v>-3.6000000000000014</v>
      </c>
      <c r="AW76" s="33">
        <f t="shared" si="54"/>
        <v>11</v>
      </c>
    </row>
    <row r="77" spans="2:49" x14ac:dyDescent="0.4">
      <c r="B77" s="1272"/>
      <c r="C77" s="19">
        <v>8</v>
      </c>
      <c r="D77" s="18">
        <v>222</v>
      </c>
      <c r="E77" s="18">
        <v>193</v>
      </c>
      <c r="F77" s="18">
        <v>194</v>
      </c>
      <c r="G77" s="33">
        <f t="shared" si="30"/>
        <v>-2.0689655172413794</v>
      </c>
      <c r="H77" s="33">
        <f t="shared" si="31"/>
        <v>13.100000000000001</v>
      </c>
      <c r="I77" s="33">
        <f t="shared" si="32"/>
        <v>87.1</v>
      </c>
      <c r="J77" s="33">
        <v>232</v>
      </c>
      <c r="K77" s="33">
        <v>190</v>
      </c>
      <c r="L77" s="33">
        <v>192</v>
      </c>
      <c r="M77" s="33">
        <f t="shared" si="33"/>
        <v>-2.8571428571428572</v>
      </c>
      <c r="N77" s="33">
        <f t="shared" si="34"/>
        <v>18.099999999999998</v>
      </c>
      <c r="O77" s="33">
        <f t="shared" si="35"/>
        <v>91</v>
      </c>
      <c r="P77" s="33">
        <v>240</v>
      </c>
      <c r="Q77" s="33">
        <v>186</v>
      </c>
      <c r="R77" s="33">
        <v>189</v>
      </c>
      <c r="S77" s="33">
        <f t="shared" si="36"/>
        <v>-3.3333333333333335</v>
      </c>
      <c r="T77" s="33">
        <f t="shared" si="37"/>
        <v>22.5</v>
      </c>
      <c r="U77" s="33">
        <f t="shared" si="38"/>
        <v>94.1</v>
      </c>
      <c r="V77" s="33">
        <v>249</v>
      </c>
      <c r="W77" s="33">
        <v>183</v>
      </c>
      <c r="X77" s="33">
        <v>187</v>
      </c>
      <c r="Y77" s="33">
        <f t="shared" si="39"/>
        <v>-3.6363636363636362</v>
      </c>
      <c r="Z77" s="33">
        <f t="shared" si="40"/>
        <v>26.5</v>
      </c>
      <c r="AA77" s="33">
        <f t="shared" si="41"/>
        <v>97.6</v>
      </c>
      <c r="AB77" s="33">
        <v>257</v>
      </c>
      <c r="AC77" s="33">
        <v>179</v>
      </c>
      <c r="AD77" s="33">
        <v>185</v>
      </c>
      <c r="AE77" s="33">
        <f t="shared" si="42"/>
        <v>-4.615384615384615</v>
      </c>
      <c r="AF77" s="33">
        <f t="shared" si="43"/>
        <v>30.4</v>
      </c>
      <c r="AG77" s="33">
        <f t="shared" si="44"/>
        <v>100.8</v>
      </c>
      <c r="AI77" s="33">
        <f t="shared" si="55"/>
        <v>1.9310344827586206</v>
      </c>
      <c r="AJ77" s="33">
        <f t="shared" si="45"/>
        <v>-2.1999999999999975</v>
      </c>
      <c r="AK77" s="33">
        <f t="shared" si="46"/>
        <v>10.199999999999989</v>
      </c>
      <c r="AL77" s="33">
        <f t="shared" si="56"/>
        <v>1.5331010452961675</v>
      </c>
      <c r="AM77" s="33">
        <f t="shared" si="47"/>
        <v>-2.0000000000000036</v>
      </c>
      <c r="AN77" s="33">
        <f t="shared" si="48"/>
        <v>11</v>
      </c>
      <c r="AO77" s="33">
        <f t="shared" si="57"/>
        <v>1.2820512820512815</v>
      </c>
      <c r="AP77" s="33">
        <f t="shared" si="49"/>
        <v>-2</v>
      </c>
      <c r="AQ77" s="33">
        <f t="shared" si="50"/>
        <v>11</v>
      </c>
      <c r="AR77" s="33">
        <f t="shared" si="58"/>
        <v>0.17316017316017307</v>
      </c>
      <c r="AS77" s="33">
        <f t="shared" si="51"/>
        <v>-2.0999999999999979</v>
      </c>
      <c r="AT77" s="33">
        <f t="shared" si="52"/>
        <v>11.299999999999997</v>
      </c>
      <c r="AU77" s="33">
        <f t="shared" si="59"/>
        <v>0.18461538461538485</v>
      </c>
      <c r="AV77" s="33">
        <f t="shared" si="53"/>
        <v>-2.5</v>
      </c>
      <c r="AW77" s="33">
        <f t="shared" si="54"/>
        <v>11.399999999999991</v>
      </c>
    </row>
    <row r="78" spans="2:49" x14ac:dyDescent="0.4">
      <c r="B78" s="1273"/>
      <c r="C78" s="21">
        <v>9</v>
      </c>
      <c r="D78" s="20">
        <v>250</v>
      </c>
      <c r="E78" s="20">
        <v>220</v>
      </c>
      <c r="F78" s="20">
        <v>221</v>
      </c>
      <c r="G78" s="34">
        <f t="shared" si="30"/>
        <v>-2</v>
      </c>
      <c r="H78" s="34">
        <f t="shared" si="31"/>
        <v>12</v>
      </c>
      <c r="I78" s="34">
        <f t="shared" si="32"/>
        <v>98</v>
      </c>
      <c r="J78" s="34">
        <v>261</v>
      </c>
      <c r="K78" s="34">
        <v>216</v>
      </c>
      <c r="L78" s="34">
        <v>218</v>
      </c>
      <c r="M78" s="34">
        <f t="shared" si="33"/>
        <v>-2.6666666666666665</v>
      </c>
      <c r="N78" s="34">
        <f t="shared" si="34"/>
        <v>17.2</v>
      </c>
      <c r="O78" s="34">
        <f t="shared" si="35"/>
        <v>102.4</v>
      </c>
      <c r="P78" s="34">
        <v>271</v>
      </c>
      <c r="Q78" s="34">
        <v>212</v>
      </c>
      <c r="R78" s="34">
        <v>215</v>
      </c>
      <c r="S78" s="34">
        <f t="shared" si="36"/>
        <v>-3.0508474576271185</v>
      </c>
      <c r="T78" s="34">
        <f t="shared" si="37"/>
        <v>21.8</v>
      </c>
      <c r="U78" s="34">
        <f t="shared" si="38"/>
        <v>106.3</v>
      </c>
      <c r="V78" s="34">
        <v>281</v>
      </c>
      <c r="W78" s="34">
        <v>208</v>
      </c>
      <c r="X78" s="34">
        <v>212</v>
      </c>
      <c r="Y78" s="34">
        <f t="shared" si="39"/>
        <v>-3.2876712328767121</v>
      </c>
      <c r="Z78" s="34">
        <f t="shared" si="40"/>
        <v>26</v>
      </c>
      <c r="AA78" s="34">
        <f t="shared" si="41"/>
        <v>110.2</v>
      </c>
      <c r="AB78" s="34">
        <v>289</v>
      </c>
      <c r="AC78" s="34">
        <v>205</v>
      </c>
      <c r="AD78" s="34">
        <v>210</v>
      </c>
      <c r="AE78" s="34">
        <f t="shared" si="42"/>
        <v>-3.5714285714285716</v>
      </c>
      <c r="AF78" s="34">
        <f t="shared" si="43"/>
        <v>29.099999999999998</v>
      </c>
      <c r="AG78" s="34">
        <f t="shared" si="44"/>
        <v>113.3</v>
      </c>
      <c r="AI78" s="34">
        <f t="shared" si="55"/>
        <v>6.8965517241379448E-2</v>
      </c>
      <c r="AJ78" s="34">
        <f t="shared" si="45"/>
        <v>-1.1000000000000014</v>
      </c>
      <c r="AK78" s="34">
        <f t="shared" si="46"/>
        <v>10.900000000000006</v>
      </c>
      <c r="AL78" s="34">
        <f t="shared" si="56"/>
        <v>0.19047619047619069</v>
      </c>
      <c r="AM78" s="34">
        <f t="shared" si="47"/>
        <v>-0.89999999999999858</v>
      </c>
      <c r="AN78" s="34">
        <f t="shared" si="48"/>
        <v>11.400000000000006</v>
      </c>
      <c r="AO78" s="34">
        <f t="shared" si="57"/>
        <v>0.28248587570621497</v>
      </c>
      <c r="AP78" s="34">
        <f t="shared" si="49"/>
        <v>-0.69999999999999929</v>
      </c>
      <c r="AQ78" s="34">
        <f t="shared" si="50"/>
        <v>12.200000000000003</v>
      </c>
      <c r="AR78" s="34">
        <f t="shared" si="58"/>
        <v>0.3486924034869241</v>
      </c>
      <c r="AS78" s="34">
        <f t="shared" si="51"/>
        <v>-0.5</v>
      </c>
      <c r="AT78" s="34">
        <f t="shared" si="52"/>
        <v>12.600000000000009</v>
      </c>
      <c r="AU78" s="34">
        <f t="shared" si="59"/>
        <v>1.0439560439560434</v>
      </c>
      <c r="AV78" s="34">
        <f t="shared" si="53"/>
        <v>-1.3000000000000007</v>
      </c>
      <c r="AW78" s="34">
        <f t="shared" si="54"/>
        <v>12.5</v>
      </c>
    </row>
  </sheetData>
  <sortState ref="A34:A43">
    <sortCondition descending="1" ref="A34"/>
  </sortState>
  <mergeCells count="26">
    <mergeCell ref="B59:B63"/>
    <mergeCell ref="B64:B68"/>
    <mergeCell ref="B69:B73"/>
    <mergeCell ref="B74:B78"/>
    <mergeCell ref="B29:B33"/>
    <mergeCell ref="B34:B38"/>
    <mergeCell ref="B39:B43"/>
    <mergeCell ref="B44:B48"/>
    <mergeCell ref="B49:B53"/>
    <mergeCell ref="B54:B58"/>
    <mergeCell ref="B4:B8"/>
    <mergeCell ref="B9:B13"/>
    <mergeCell ref="B14:B18"/>
    <mergeCell ref="B19:B23"/>
    <mergeCell ref="B24:B28"/>
    <mergeCell ref="J2:O2"/>
    <mergeCell ref="P2:U2"/>
    <mergeCell ref="V2:AA2"/>
    <mergeCell ref="AB2:AG2"/>
    <mergeCell ref="B2:C2"/>
    <mergeCell ref="D2:I2"/>
    <mergeCell ref="AI2:AK2"/>
    <mergeCell ref="AL2:AN2"/>
    <mergeCell ref="AO2:AQ2"/>
    <mergeCell ref="AR2:AT2"/>
    <mergeCell ref="AU2:AW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4"/>
  <sheetViews>
    <sheetView showGridLines="0" zoomScale="70" zoomScaleNormal="70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4" customWidth="1"/>
    <col min="4" max="9" width="5.19921875" style="24" customWidth="1"/>
    <col min="10" max="33" width="5.19921875" style="29" customWidth="1"/>
    <col min="34" max="34" width="4.09765625" customWidth="1"/>
    <col min="35" max="49" width="5.69921875" style="29" customWidth="1"/>
    <col min="50" max="50" width="4.09765625" customWidth="1"/>
    <col min="51" max="65" width="5.19921875" style="29" customWidth="1"/>
    <col min="66" max="66" width="4.09765625" customWidth="1"/>
  </cols>
  <sheetData>
    <row r="1" spans="2:89" x14ac:dyDescent="0.4">
      <c r="B1" s="7"/>
    </row>
    <row r="2" spans="2:89" x14ac:dyDescent="0.4">
      <c r="B2" s="1270" t="s">
        <v>196</v>
      </c>
      <c r="C2" s="1270"/>
      <c r="D2" s="1270">
        <v>3</v>
      </c>
      <c r="E2" s="1270"/>
      <c r="F2" s="1270"/>
      <c r="G2" s="1270"/>
      <c r="H2" s="1270"/>
      <c r="I2" s="1270"/>
      <c r="J2" s="1270">
        <v>4</v>
      </c>
      <c r="K2" s="1270"/>
      <c r="L2" s="1270"/>
      <c r="M2" s="1270"/>
      <c r="N2" s="1270"/>
      <c r="O2" s="1270"/>
      <c r="P2" s="1270">
        <v>5</v>
      </c>
      <c r="Q2" s="1270"/>
      <c r="R2" s="1270"/>
      <c r="S2" s="1270"/>
      <c r="T2" s="1270"/>
      <c r="U2" s="1270"/>
      <c r="V2" s="1270">
        <v>6</v>
      </c>
      <c r="W2" s="1270"/>
      <c r="X2" s="1270"/>
      <c r="Y2" s="1270"/>
      <c r="Z2" s="1270"/>
      <c r="AA2" s="1270"/>
      <c r="AB2" s="1270">
        <v>7</v>
      </c>
      <c r="AC2" s="1270"/>
      <c r="AD2" s="1270"/>
      <c r="AE2" s="1270"/>
      <c r="AF2" s="1270"/>
      <c r="AG2" s="1270"/>
      <c r="AI2" s="1270"/>
      <c r="AJ2" s="1270"/>
      <c r="AK2" s="1270"/>
      <c r="AL2" s="1270"/>
      <c r="AM2" s="1270"/>
      <c r="AN2" s="1270"/>
      <c r="AO2" s="1270"/>
      <c r="AP2" s="1270"/>
      <c r="AQ2" s="1270"/>
      <c r="AR2" s="1270"/>
      <c r="AS2" s="1270"/>
      <c r="AT2" s="1270"/>
      <c r="AU2" s="1270"/>
      <c r="AV2" s="1270"/>
      <c r="AW2" s="1270"/>
      <c r="AY2" s="1270"/>
      <c r="AZ2" s="1270"/>
      <c r="BA2" s="1270"/>
      <c r="BB2" s="1270"/>
      <c r="BC2" s="1270"/>
      <c r="BD2" s="1270"/>
      <c r="BE2" s="1270"/>
      <c r="BF2" s="1270"/>
      <c r="BG2" s="1270"/>
      <c r="BH2" s="1270"/>
      <c r="BI2" s="1270"/>
      <c r="BJ2" s="1270"/>
      <c r="BK2" s="1270"/>
      <c r="BL2" s="1270"/>
      <c r="BM2" s="1270"/>
    </row>
    <row r="3" spans="2:89" ht="18" thickBot="1" x14ac:dyDescent="0.45">
      <c r="B3" s="36" t="s">
        <v>245</v>
      </c>
      <c r="C3" s="36" t="s">
        <v>244</v>
      </c>
      <c r="D3" s="37" t="s">
        <v>152</v>
      </c>
      <c r="E3" s="37" t="s">
        <v>153</v>
      </c>
      <c r="F3" s="37" t="s">
        <v>154</v>
      </c>
      <c r="G3" s="37" t="s">
        <v>193</v>
      </c>
      <c r="H3" s="37" t="s">
        <v>192</v>
      </c>
      <c r="I3" s="37" t="s">
        <v>194</v>
      </c>
      <c r="J3" s="37" t="s">
        <v>152</v>
      </c>
      <c r="K3" s="37" t="s">
        <v>153</v>
      </c>
      <c r="L3" s="37" t="s">
        <v>154</v>
      </c>
      <c r="M3" s="37" t="s">
        <v>193</v>
      </c>
      <c r="N3" s="37" t="s">
        <v>192</v>
      </c>
      <c r="O3" s="37" t="s">
        <v>194</v>
      </c>
      <c r="P3" s="37" t="s">
        <v>152</v>
      </c>
      <c r="Q3" s="37" t="s">
        <v>153</v>
      </c>
      <c r="R3" s="37" t="s">
        <v>154</v>
      </c>
      <c r="S3" s="37" t="s">
        <v>193</v>
      </c>
      <c r="T3" s="37" t="s">
        <v>192</v>
      </c>
      <c r="U3" s="37" t="s">
        <v>194</v>
      </c>
      <c r="V3" s="37" t="s">
        <v>152</v>
      </c>
      <c r="W3" s="37" t="s">
        <v>153</v>
      </c>
      <c r="X3" s="37" t="s">
        <v>154</v>
      </c>
      <c r="Y3" s="37" t="s">
        <v>193</v>
      </c>
      <c r="Z3" s="37" t="s">
        <v>192</v>
      </c>
      <c r="AA3" s="37" t="s">
        <v>194</v>
      </c>
      <c r="AB3" s="37" t="s">
        <v>152</v>
      </c>
      <c r="AC3" s="37" t="s">
        <v>153</v>
      </c>
      <c r="AD3" s="37" t="s">
        <v>154</v>
      </c>
      <c r="AE3" s="37" t="s">
        <v>193</v>
      </c>
      <c r="AF3" s="37" t="s">
        <v>192</v>
      </c>
      <c r="AG3" s="37" t="s">
        <v>194</v>
      </c>
      <c r="AI3" s="37" t="s">
        <v>193</v>
      </c>
      <c r="AJ3" s="37" t="s">
        <v>192</v>
      </c>
      <c r="AK3" s="37" t="s">
        <v>194</v>
      </c>
      <c r="AL3" s="37" t="s">
        <v>193</v>
      </c>
      <c r="AM3" s="37" t="s">
        <v>192</v>
      </c>
      <c r="AN3" s="37" t="s">
        <v>194</v>
      </c>
      <c r="AO3" s="37" t="s">
        <v>193</v>
      </c>
      <c r="AP3" s="37" t="s">
        <v>192</v>
      </c>
      <c r="AQ3" s="37" t="s">
        <v>194</v>
      </c>
      <c r="AR3" s="37" t="s">
        <v>193</v>
      </c>
      <c r="AS3" s="37" t="s">
        <v>192</v>
      </c>
      <c r="AT3" s="37" t="s">
        <v>194</v>
      </c>
      <c r="AU3" s="37" t="s">
        <v>193</v>
      </c>
      <c r="AV3" s="37" t="s">
        <v>192</v>
      </c>
      <c r="AW3" s="37" t="s">
        <v>194</v>
      </c>
      <c r="AY3" s="37" t="s">
        <v>193</v>
      </c>
      <c r="AZ3" s="37" t="s">
        <v>192</v>
      </c>
      <c r="BA3" s="37" t="s">
        <v>194</v>
      </c>
      <c r="BB3" s="37" t="s">
        <v>193</v>
      </c>
      <c r="BC3" s="37" t="s">
        <v>192</v>
      </c>
      <c r="BD3" s="37" t="s">
        <v>194</v>
      </c>
      <c r="BE3" s="37" t="s">
        <v>193</v>
      </c>
      <c r="BF3" s="37" t="s">
        <v>192</v>
      </c>
      <c r="BG3" s="37" t="s">
        <v>194</v>
      </c>
      <c r="BH3" s="37" t="s">
        <v>193</v>
      </c>
      <c r="BI3" s="37" t="s">
        <v>192</v>
      </c>
      <c r="BJ3" s="37" t="s">
        <v>194</v>
      </c>
      <c r="BK3" s="37" t="s">
        <v>193</v>
      </c>
      <c r="BL3" s="37" t="s">
        <v>192</v>
      </c>
      <c r="BM3" s="37" t="s">
        <v>194</v>
      </c>
      <c r="BO3" s="35" t="s">
        <v>246</v>
      </c>
      <c r="BP3" s="35" t="s">
        <v>247</v>
      </c>
      <c r="BQ3" s="35" t="s">
        <v>248</v>
      </c>
      <c r="CB3" s="37" t="s">
        <v>152</v>
      </c>
      <c r="CC3" s="37" t="s">
        <v>153</v>
      </c>
      <c r="CD3" s="37" t="s">
        <v>154</v>
      </c>
      <c r="CE3" s="37" t="s">
        <v>193</v>
      </c>
      <c r="CF3" s="37" t="s">
        <v>192</v>
      </c>
      <c r="CG3" s="37" t="s">
        <v>194</v>
      </c>
    </row>
    <row r="4" spans="2:89" x14ac:dyDescent="0.4">
      <c r="B4" s="1277">
        <v>5</v>
      </c>
      <c r="C4" s="38" t="s">
        <v>208</v>
      </c>
      <c r="D4" s="39">
        <v>127</v>
      </c>
      <c r="E4" s="39">
        <v>123</v>
      </c>
      <c r="F4" s="39">
        <v>84</v>
      </c>
      <c r="G4" s="40">
        <f t="shared" ref="G4:G35" si="0">IF(MAX(D4,E4,F4)=D4,60*(E4-F4)/(MAX(D4,E4,F4)-MIN(D4,E4,F4)),IF(MAX(D4,E4,F4)=E4,(120+(60*(F4-D4)/(MAX(D4,E4,F4)-MIN(D4,E4,F4)))),IF(MAX(D4,E4,F4)=F4,(240+(60*(D4-E4)/(MAX(D4,E4,F4)-MIN(D4,E4,F4)))),0)))</f>
        <v>54.418604651162788</v>
      </c>
      <c r="H4" s="44">
        <f t="shared" ref="H4:H35" si="1">ROUND((MAX(D4/255, E4/255, F4/255) - MIN(D4/255, E4/255, F4/255))/MAX(D4/255, E4/255, F4/255),3)*100</f>
        <v>33.900000000000006</v>
      </c>
      <c r="I4" s="49">
        <f t="shared" ref="I4:I35" si="2">ROUND(MAX(D4/255, E4/255, F4/255),3)*100</f>
        <v>49.8</v>
      </c>
      <c r="J4" s="39">
        <v>128</v>
      </c>
      <c r="K4" s="39">
        <v>123</v>
      </c>
      <c r="L4" s="39">
        <v>72</v>
      </c>
      <c r="M4" s="40">
        <f t="shared" ref="M4:M35" si="3">IF(MAX(J4,K4,L4)=J4,60*(K4-L4)/(MAX(J4,K4,L4)-MIN(J4,K4,L4)),IF(MAX(J4,K4,L4)=K4,(120+(60*(L4-J4)/(MAX(J4,K4,L4)-MIN(J4,K4,L4)))),IF(MAX(J4,K4,L4)=L4,(240+(60*(J4-K4)/(MAX(J4,K4,L4)-MIN(J4,K4,L4)))),0)))</f>
        <v>54.642857142857146</v>
      </c>
      <c r="N4" s="44">
        <f t="shared" ref="N4:N35" si="4">ROUND((MAX(J4/255, K4/255, L4/255) - MIN(J4/255, K4/255, L4/255))/MAX(J4/255, K4/255, L4/255),3)*100</f>
        <v>43.8</v>
      </c>
      <c r="O4" s="49">
        <f t="shared" ref="O4:O35" si="5">ROUND(MAX(J4/255, K4/255, L4/255),3)*100</f>
        <v>50.2</v>
      </c>
      <c r="P4" s="39">
        <v>130</v>
      </c>
      <c r="Q4" s="39">
        <v>124</v>
      </c>
      <c r="R4" s="39">
        <v>57</v>
      </c>
      <c r="S4" s="40">
        <f t="shared" ref="S4:S35" si="6">IF(MAX(P4,Q4,R4)=P4,60*(Q4-R4)/(MAX(P4,Q4,R4)-MIN(P4,Q4,R4)),IF(MAX(P4,Q4,R4)=Q4,(120+(60*(R4-P4)/(MAX(P4,Q4,R4)-MIN(P4,Q4,R4)))),IF(MAX(P4,Q4,R4)=R4,(240+(60*(P4-Q4)/(MAX(P4,Q4,R4)-MIN(P4,Q4,R4)))),0)))</f>
        <v>55.06849315068493</v>
      </c>
      <c r="T4" s="44">
        <f t="shared" ref="T4:T35" si="7">ROUND((MAX(P4/255, Q4/255, R4/255) - MIN(P4/255, Q4/255, R4/255))/MAX(P4/255, Q4/255, R4/255),3)*100</f>
        <v>56.2</v>
      </c>
      <c r="U4" s="49">
        <f t="shared" ref="U4:U35" si="8">ROUND(MAX(P4/255, Q4/255, R4/255),3)*100</f>
        <v>51</v>
      </c>
      <c r="V4" s="39">
        <v>131</v>
      </c>
      <c r="W4" s="39">
        <v>124</v>
      </c>
      <c r="X4" s="39">
        <v>42</v>
      </c>
      <c r="Y4" s="40">
        <f t="shared" ref="Y4:Y35" si="9">IF(MAX(V4,W4,X4)=V4,60*(W4-X4)/(MAX(V4,W4,X4)-MIN(V4,W4,X4)),IF(MAX(V4,W4,X4)=W4,(120+(60*(X4-V4)/(MAX(V4,W4,X4)-MIN(V4,W4,X4)))),IF(MAX(V4,W4,X4)=X4,(240+(60*(V4-W4)/(MAX(V4,W4,X4)-MIN(V4,W4,X4)))),0)))</f>
        <v>55.280898876404493</v>
      </c>
      <c r="Z4" s="44">
        <f t="shared" ref="Z4:Z35" si="10">ROUND((MAX(V4/255, W4/255, X4/255) - MIN(V4/255, W4/255, X4/255))/MAX(V4/255, W4/255, X4/255),3)*100</f>
        <v>67.900000000000006</v>
      </c>
      <c r="AA4" s="49">
        <f t="shared" ref="AA4:AA35" si="11">ROUND(MAX(V4/255, W4/255, X4/255),3)*100</f>
        <v>51.4</v>
      </c>
      <c r="AB4" s="39">
        <v>132</v>
      </c>
      <c r="AC4" s="39">
        <v>124</v>
      </c>
      <c r="AD4" s="39">
        <v>17</v>
      </c>
      <c r="AE4" s="40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55.826086956521742</v>
      </c>
      <c r="AF4" s="44">
        <f t="shared" ref="AF4:AF35" si="13">ROUND((MAX(AB4/255, AC4/255, AD4/255) - MIN(AB4/255, AC4/255, AD4/255))/MAX(AB4/255, AC4/255, AD4/255),3)*100</f>
        <v>87.1</v>
      </c>
      <c r="AG4" s="49">
        <f t="shared" ref="AG4:AG35" si="14">ROUND(MAX(AB4/255, AC4/255, AD4/255),3)*100</f>
        <v>51.800000000000004</v>
      </c>
      <c r="AI4" s="61">
        <f t="shared" ref="AI4" si="15">(G4-G5)/359</f>
        <v>1.3519184567850798E-2</v>
      </c>
      <c r="AJ4" s="62">
        <f t="shared" ref="AJ4" si="16">(H4-H5)/100</f>
        <v>-1.4999999999999928E-2</v>
      </c>
      <c r="AK4" s="62">
        <f t="shared" ref="AK4" si="17">(I4-I5)/100</f>
        <v>-1.2000000000000028E-2</v>
      </c>
      <c r="AL4" s="61">
        <f t="shared" ref="AL4:AL9" si="18">(M4-M5)/359</f>
        <v>1.4729856359832115E-2</v>
      </c>
      <c r="AM4" s="62">
        <f t="shared" ref="AM4:AM9" si="19">(N4-N5)/100</f>
        <v>-2.8000000000000042E-2</v>
      </c>
      <c r="AN4" s="62">
        <f t="shared" ref="AN4:AN9" si="20">(O4-O5)/100</f>
        <v>-0.02</v>
      </c>
      <c r="AO4" s="61">
        <f t="shared" ref="AO4:AO9" si="21">(S4-S5)/359</f>
        <v>1.3765768446250473E-2</v>
      </c>
      <c r="AP4" s="62">
        <f t="shared" ref="AP4:AP9" si="22">(T4-T5)/100</f>
        <v>-2.2999999999999972E-2</v>
      </c>
      <c r="AQ4" s="62">
        <f t="shared" ref="AQ4:AQ9" si="23">(U4-U5)/100</f>
        <v>-1.9000000000000059E-2</v>
      </c>
      <c r="AR4" s="61">
        <f t="shared" ref="AR4:AR9" si="24">(Y4-Y5)/359</f>
        <v>1.1746710554792343E-2</v>
      </c>
      <c r="AS4" s="62">
        <f t="shared" ref="AS4:AS9" si="25">(Z4-Z5)/100</f>
        <v>-1.1999999999999886E-2</v>
      </c>
      <c r="AT4" s="62">
        <f t="shared" ref="AT4:AT9" si="26">(AA4-AA5)/100</f>
        <v>-1.9000000000000059E-2</v>
      </c>
      <c r="AU4" s="61">
        <f t="shared" ref="AU4:AU9" si="27">(AE4-AE5)/359</f>
        <v>1.0657623834322401E-2</v>
      </c>
      <c r="AV4" s="62">
        <f t="shared" ref="AV4:AV9" si="28">(AF4-AF5)/100</f>
        <v>9.9999999999994321E-4</v>
      </c>
      <c r="AW4" s="62">
        <f t="shared" ref="AW4:AW9" si="29">(AG4-AG5)/100</f>
        <v>-2.2999999999999972E-2</v>
      </c>
      <c r="AY4" s="69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1"/>
      <c r="CB4" s="39">
        <v>127</v>
      </c>
      <c r="CC4" s="39">
        <v>123</v>
      </c>
      <c r="CD4" s="39">
        <v>84</v>
      </c>
      <c r="CE4" s="40">
        <f t="shared" ref="CE4:CE67" si="30">IF(MAX(CB4,CC4,CD4)=CB4,60*(CC4-CD4)/(MAX(CB4,CC4,CD4)-MIN(CB4,CC4,CD4)),IF(MAX(CB4,CC4,CD4)=CC4,(120+(60*(CD4-CB4)/(MAX(CB4,CC4,CD4)-MIN(CB4,CC4,CD4)))),IF(MAX(CB4,CC4,CD4)=CD4,(240+(60*(CB4-CC4)/(MAX(CB4,CC4,CD4)-MIN(CB4,CC4,CD4)))),0)))</f>
        <v>54.418604651162788</v>
      </c>
      <c r="CF4" s="44">
        <f t="shared" ref="CF4:CF67" si="31">ROUND((MAX(CB4/255, CC4/255, CD4/255) - MIN(CB4/255, CC4/255, CD4/255))/MAX(CB4/255, CC4/255, CD4/255),3)*100</f>
        <v>33.900000000000006</v>
      </c>
      <c r="CG4" s="49">
        <f t="shared" ref="CG4:CG67" si="32">ROUND(MAX(CB4/255, CC4/255, CD4/255),3)*100</f>
        <v>49.8</v>
      </c>
      <c r="CI4">
        <f>IF(MAX(CB4,CC4,CD4)=CB4,60*(CC4-CD4)/(MAX(CB4,CC4,CD4)-MIN(CB4,CC4,CD4)),0)</f>
        <v>54.418604651162788</v>
      </c>
      <c r="CJ4">
        <f>IF(MAX(CB4,CC4,CD4)=CC4,(120+(60*(CD4-CB4)/(MAX(CB4,CC4,CD4)-MIN(CB4,CC4,CD4)))),0)</f>
        <v>0</v>
      </c>
      <c r="CK4">
        <f>IF(MAX(CB4,CC4,CD4)=CD4,(240+(60*(CB4-CC4)/(MAX(CB4,CC4,CD4)-MIN(CB4,CC4,CD4)))),0)</f>
        <v>0</v>
      </c>
    </row>
    <row r="5" spans="2:89" x14ac:dyDescent="0.4">
      <c r="B5" s="1275">
        <v>5</v>
      </c>
      <c r="C5" s="19" t="s">
        <v>241</v>
      </c>
      <c r="D5" s="31">
        <v>130</v>
      </c>
      <c r="E5" s="31">
        <v>122</v>
      </c>
      <c r="F5" s="31">
        <v>84</v>
      </c>
      <c r="G5" s="33">
        <f t="shared" si="0"/>
        <v>49.565217391304351</v>
      </c>
      <c r="H5" s="45">
        <f t="shared" si="1"/>
        <v>35.4</v>
      </c>
      <c r="I5" s="50">
        <f t="shared" si="2"/>
        <v>51</v>
      </c>
      <c r="J5" s="31">
        <v>133</v>
      </c>
      <c r="K5" s="31">
        <v>122</v>
      </c>
      <c r="L5" s="31">
        <v>71</v>
      </c>
      <c r="M5" s="33">
        <f t="shared" si="3"/>
        <v>49.354838709677416</v>
      </c>
      <c r="N5" s="45">
        <f t="shared" si="4"/>
        <v>46.6</v>
      </c>
      <c r="O5" s="50">
        <f t="shared" si="5"/>
        <v>52.2</v>
      </c>
      <c r="P5" s="31">
        <v>135</v>
      </c>
      <c r="Q5" s="31">
        <v>122</v>
      </c>
      <c r="R5" s="31">
        <v>56</v>
      </c>
      <c r="S5" s="33">
        <f t="shared" si="6"/>
        <v>50.12658227848101</v>
      </c>
      <c r="T5" s="45">
        <f t="shared" si="7"/>
        <v>58.5</v>
      </c>
      <c r="U5" s="50">
        <f t="shared" si="8"/>
        <v>52.900000000000006</v>
      </c>
      <c r="V5" s="31">
        <v>136</v>
      </c>
      <c r="W5" s="31">
        <v>122</v>
      </c>
      <c r="X5" s="31">
        <v>42</v>
      </c>
      <c r="Y5" s="33">
        <f t="shared" si="9"/>
        <v>51.063829787234042</v>
      </c>
      <c r="Z5" s="45">
        <f t="shared" si="10"/>
        <v>69.099999999999994</v>
      </c>
      <c r="AA5" s="50">
        <f t="shared" si="11"/>
        <v>53.300000000000004</v>
      </c>
      <c r="AB5" s="31">
        <v>138</v>
      </c>
      <c r="AC5" s="31">
        <v>122</v>
      </c>
      <c r="AD5" s="31">
        <v>18</v>
      </c>
      <c r="AE5" s="33">
        <f t="shared" si="12"/>
        <v>52</v>
      </c>
      <c r="AF5" s="45">
        <f t="shared" si="13"/>
        <v>87</v>
      </c>
      <c r="AG5" s="50">
        <f t="shared" si="14"/>
        <v>54.1</v>
      </c>
      <c r="AI5" s="63">
        <f t="shared" ref="AI5:AI9" si="33">(G5-G6)/359</f>
        <v>1.2716482984134683E-2</v>
      </c>
      <c r="AJ5" s="55">
        <f t="shared" ref="AJ5:AJ9" si="34">(H5-H6)/100</f>
        <v>-7.0000000000000288E-3</v>
      </c>
      <c r="AK5" s="55">
        <f t="shared" ref="AK5:AK9" si="35">(I5-I6)/100</f>
        <v>-1.2000000000000028E-2</v>
      </c>
      <c r="AL5" s="63">
        <f t="shared" si="18"/>
        <v>9.5190493305777613E-3</v>
      </c>
      <c r="AM5" s="55">
        <f t="shared" si="19"/>
        <v>-4.999999999999929E-3</v>
      </c>
      <c r="AN5" s="55">
        <f t="shared" si="20"/>
        <v>-1.1000000000000015E-2</v>
      </c>
      <c r="AO5" s="63">
        <f t="shared" si="21"/>
        <v>1.1700992625501632E-2</v>
      </c>
      <c r="AP5" s="55">
        <f t="shared" si="22"/>
        <v>2.0000000000000282E-3</v>
      </c>
      <c r="AQ5" s="55">
        <f t="shared" si="23"/>
        <v>-1.6000000000000014E-2</v>
      </c>
      <c r="AR5" s="63">
        <f t="shared" si="24"/>
        <v>1.2627346914585188E-2</v>
      </c>
      <c r="AS5" s="55">
        <f t="shared" si="25"/>
        <v>9.9999999999994321E-4</v>
      </c>
      <c r="AT5" s="55">
        <f t="shared" si="26"/>
        <v>-2.3999999999999987E-2</v>
      </c>
      <c r="AU5" s="63">
        <f t="shared" si="27"/>
        <v>1.2247059094362215E-2</v>
      </c>
      <c r="AV5" s="55">
        <f t="shared" si="28"/>
        <v>0.03</v>
      </c>
      <c r="AW5" s="55">
        <f t="shared" si="29"/>
        <v>-2.3999999999999914E-2</v>
      </c>
      <c r="AY5" s="72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73"/>
      <c r="CB5" s="31">
        <v>130</v>
      </c>
      <c r="CC5" s="31">
        <v>122</v>
      </c>
      <c r="CD5" s="31">
        <v>84</v>
      </c>
      <c r="CE5" s="33">
        <f t="shared" si="30"/>
        <v>49.565217391304351</v>
      </c>
      <c r="CF5" s="45">
        <f t="shared" si="31"/>
        <v>35.4</v>
      </c>
      <c r="CG5" s="50">
        <f t="shared" si="32"/>
        <v>51</v>
      </c>
      <c r="CI5">
        <f t="shared" ref="CI5:CI68" si="36">IF(MAX(CB5,CC5,CD5)=CB5,60*(CC5-CD5)/(MAX(CB5,CC5,CD5)-MIN(CB5,CC5,CD5)),0)</f>
        <v>49.565217391304351</v>
      </c>
      <c r="CJ5">
        <f t="shared" ref="CJ5:CJ68" si="37">IF(MAX(CB5,CC5,CD5)=CC5,(120+(60*(CD5-CB5)/(MAX(CB5,CC5,CD5)-MIN(CB5,CC5,CD5)))),0)</f>
        <v>0</v>
      </c>
      <c r="CK5">
        <f t="shared" ref="CK5:CK68" si="38">IF(MAX(CB5,CC5,CD5)=CD5,(240+(60*(CB5-CC5)/(MAX(CB5,CC5,CD5)-MIN(CB5,CC5,CD5)))),0)</f>
        <v>0</v>
      </c>
    </row>
    <row r="6" spans="2:89" x14ac:dyDescent="0.4">
      <c r="B6" s="1275">
        <v>5</v>
      </c>
      <c r="C6" s="19" t="s">
        <v>207</v>
      </c>
      <c r="D6" s="31">
        <v>133</v>
      </c>
      <c r="E6" s="31">
        <v>121</v>
      </c>
      <c r="F6" s="31">
        <v>85</v>
      </c>
      <c r="G6" s="33">
        <f t="shared" si="0"/>
        <v>45</v>
      </c>
      <c r="H6" s="45">
        <f t="shared" si="1"/>
        <v>36.1</v>
      </c>
      <c r="I6" s="50">
        <f t="shared" si="2"/>
        <v>52.2</v>
      </c>
      <c r="J6" s="31">
        <v>136</v>
      </c>
      <c r="K6" s="31">
        <v>121</v>
      </c>
      <c r="L6" s="31">
        <v>72</v>
      </c>
      <c r="M6" s="33">
        <f t="shared" si="3"/>
        <v>45.9375</v>
      </c>
      <c r="N6" s="45">
        <f t="shared" si="4"/>
        <v>47.099999999999994</v>
      </c>
      <c r="O6" s="50">
        <f t="shared" si="5"/>
        <v>53.300000000000004</v>
      </c>
      <c r="P6" s="31">
        <v>139</v>
      </c>
      <c r="Q6" s="31">
        <v>120</v>
      </c>
      <c r="R6" s="31">
        <v>58</v>
      </c>
      <c r="S6" s="33">
        <f t="shared" si="6"/>
        <v>45.925925925925924</v>
      </c>
      <c r="T6" s="45">
        <f t="shared" si="7"/>
        <v>58.3</v>
      </c>
      <c r="U6" s="50">
        <f t="shared" si="8"/>
        <v>54.500000000000007</v>
      </c>
      <c r="V6" s="31">
        <v>142</v>
      </c>
      <c r="W6" s="31">
        <v>120</v>
      </c>
      <c r="X6" s="31">
        <v>44</v>
      </c>
      <c r="Y6" s="33">
        <f t="shared" si="9"/>
        <v>46.530612244897959</v>
      </c>
      <c r="Z6" s="45">
        <f t="shared" si="10"/>
        <v>69</v>
      </c>
      <c r="AA6" s="50">
        <f t="shared" si="11"/>
        <v>55.7</v>
      </c>
      <c r="AB6" s="31">
        <v>144</v>
      </c>
      <c r="AC6" s="31">
        <v>119</v>
      </c>
      <c r="AD6" s="31">
        <v>23</v>
      </c>
      <c r="AE6" s="33">
        <f t="shared" si="12"/>
        <v>47.603305785123965</v>
      </c>
      <c r="AF6" s="45">
        <f t="shared" si="13"/>
        <v>84</v>
      </c>
      <c r="AG6" s="50">
        <f t="shared" si="14"/>
        <v>56.499999999999993</v>
      </c>
      <c r="AI6" s="63">
        <f t="shared" si="33"/>
        <v>1.1699164345403908E-2</v>
      </c>
      <c r="AJ6" s="55">
        <f t="shared" si="34"/>
        <v>-6.9999999999999576E-3</v>
      </c>
      <c r="AK6" s="55">
        <f t="shared" si="35"/>
        <v>-1.1000000000000015E-2</v>
      </c>
      <c r="AL6" s="63">
        <f t="shared" si="18"/>
        <v>1.5707500103937143E-2</v>
      </c>
      <c r="AM6" s="55">
        <f t="shared" si="19"/>
        <v>-4.0000000000000565E-3</v>
      </c>
      <c r="AN6" s="55">
        <f t="shared" si="20"/>
        <v>-0.02</v>
      </c>
      <c r="AO6" s="63">
        <f t="shared" si="21"/>
        <v>1.3150714899213062E-2</v>
      </c>
      <c r="AP6" s="55">
        <f t="shared" si="22"/>
        <v>7.0000000000000288E-3</v>
      </c>
      <c r="AQ6" s="55">
        <f t="shared" si="23"/>
        <v>-1.9999999999999858E-2</v>
      </c>
      <c r="AR6" s="63">
        <f t="shared" si="24"/>
        <v>1.2123661345726414E-2</v>
      </c>
      <c r="AS6" s="55">
        <f t="shared" si="25"/>
        <v>7.9999999999999724E-3</v>
      </c>
      <c r="AT6" s="55">
        <f t="shared" si="26"/>
        <v>-2.2999999999999899E-2</v>
      </c>
      <c r="AU6" s="63">
        <f t="shared" si="27"/>
        <v>1.142982112847901E-2</v>
      </c>
      <c r="AV6" s="55">
        <f t="shared" si="28"/>
        <v>0.04</v>
      </c>
      <c r="AW6" s="55">
        <f t="shared" si="29"/>
        <v>-2.3000000000000041E-2</v>
      </c>
      <c r="AY6" s="72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73"/>
      <c r="CB6" s="31">
        <v>133</v>
      </c>
      <c r="CC6" s="31">
        <v>121</v>
      </c>
      <c r="CD6" s="31">
        <v>85</v>
      </c>
      <c r="CE6" s="33">
        <f t="shared" si="30"/>
        <v>45</v>
      </c>
      <c r="CF6" s="45">
        <f t="shared" si="31"/>
        <v>36.1</v>
      </c>
      <c r="CG6" s="50">
        <f t="shared" si="32"/>
        <v>52.2</v>
      </c>
      <c r="CI6">
        <f t="shared" si="36"/>
        <v>45</v>
      </c>
      <c r="CJ6">
        <f t="shared" si="37"/>
        <v>0</v>
      </c>
      <c r="CK6">
        <f t="shared" si="38"/>
        <v>0</v>
      </c>
    </row>
    <row r="7" spans="2:89" x14ac:dyDescent="0.4">
      <c r="B7" s="1275">
        <v>5</v>
      </c>
      <c r="C7" s="19" t="s">
        <v>206</v>
      </c>
      <c r="D7" s="31">
        <v>136</v>
      </c>
      <c r="E7" s="31">
        <v>120</v>
      </c>
      <c r="F7" s="31">
        <v>86</v>
      </c>
      <c r="G7" s="33">
        <f t="shared" si="0"/>
        <v>40.799999999999997</v>
      </c>
      <c r="H7" s="45">
        <f t="shared" si="1"/>
        <v>36.799999999999997</v>
      </c>
      <c r="I7" s="50">
        <f t="shared" si="2"/>
        <v>53.300000000000004</v>
      </c>
      <c r="J7" s="31">
        <v>141</v>
      </c>
      <c r="K7" s="31">
        <v>119</v>
      </c>
      <c r="L7" s="31">
        <v>74</v>
      </c>
      <c r="M7" s="33">
        <f t="shared" si="3"/>
        <v>40.298507462686565</v>
      </c>
      <c r="N7" s="45">
        <f t="shared" si="4"/>
        <v>47.5</v>
      </c>
      <c r="O7" s="50">
        <f t="shared" si="5"/>
        <v>55.300000000000004</v>
      </c>
      <c r="P7" s="31">
        <v>144</v>
      </c>
      <c r="Q7" s="31">
        <v>118</v>
      </c>
      <c r="R7" s="31">
        <v>61</v>
      </c>
      <c r="S7" s="33">
        <f t="shared" si="6"/>
        <v>41.204819277108435</v>
      </c>
      <c r="T7" s="45">
        <f t="shared" si="7"/>
        <v>57.599999999999994</v>
      </c>
      <c r="U7" s="50">
        <f t="shared" si="8"/>
        <v>56.499999999999993</v>
      </c>
      <c r="V7" s="31">
        <v>148</v>
      </c>
      <c r="W7" s="31">
        <v>118</v>
      </c>
      <c r="X7" s="31">
        <v>47</v>
      </c>
      <c r="Y7" s="33">
        <f t="shared" si="9"/>
        <v>42.178217821782177</v>
      </c>
      <c r="Z7" s="45">
        <f t="shared" si="10"/>
        <v>68.2</v>
      </c>
      <c r="AA7" s="50">
        <f t="shared" si="11"/>
        <v>57.999999999999993</v>
      </c>
      <c r="AB7" s="31">
        <v>150</v>
      </c>
      <c r="AC7" s="31">
        <v>117</v>
      </c>
      <c r="AD7" s="31">
        <v>30</v>
      </c>
      <c r="AE7" s="33">
        <f t="shared" si="12"/>
        <v>43.5</v>
      </c>
      <c r="AF7" s="45">
        <f t="shared" si="13"/>
        <v>80</v>
      </c>
      <c r="AG7" s="50">
        <f t="shared" si="14"/>
        <v>58.8</v>
      </c>
      <c r="AI7" s="63">
        <f t="shared" si="33"/>
        <v>1.5336719646075686E-2</v>
      </c>
      <c r="AJ7" s="55">
        <f t="shared" si="34"/>
        <v>9.9999999999994321E-4</v>
      </c>
      <c r="AK7" s="55">
        <f t="shared" si="35"/>
        <v>-1.2000000000000028E-2</v>
      </c>
      <c r="AL7" s="63">
        <f t="shared" si="18"/>
        <v>1.2472456658213116E-2</v>
      </c>
      <c r="AM7" s="55">
        <f t="shared" si="19"/>
        <v>0.01</v>
      </c>
      <c r="AN7" s="55">
        <f t="shared" si="20"/>
        <v>-1.1999999999999886E-2</v>
      </c>
      <c r="AO7" s="63">
        <f t="shared" si="21"/>
        <v>1.3304311555813381E-2</v>
      </c>
      <c r="AP7" s="55">
        <f t="shared" si="22"/>
        <v>1.2000000000000028E-2</v>
      </c>
      <c r="AQ7" s="55">
        <f t="shared" si="23"/>
        <v>-1.9000000000000059E-2</v>
      </c>
      <c r="AR7" s="63">
        <f t="shared" si="24"/>
        <v>1.3238092611489553E-2</v>
      </c>
      <c r="AS7" s="55">
        <f t="shared" si="25"/>
        <v>2.200000000000003E-2</v>
      </c>
      <c r="AT7" s="55">
        <f t="shared" si="26"/>
        <v>-2.000000000000007E-2</v>
      </c>
      <c r="AU7" s="63">
        <f t="shared" si="27"/>
        <v>1.3026380468621998E-2</v>
      </c>
      <c r="AV7" s="55">
        <f t="shared" si="28"/>
        <v>3.7000000000000026E-2</v>
      </c>
      <c r="AW7" s="55">
        <f t="shared" si="29"/>
        <v>-2.3999999999999987E-2</v>
      </c>
      <c r="AY7" s="72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73"/>
      <c r="CB7" s="31">
        <v>136</v>
      </c>
      <c r="CC7" s="31">
        <v>120</v>
      </c>
      <c r="CD7" s="31">
        <v>86</v>
      </c>
      <c r="CE7" s="33">
        <f t="shared" si="30"/>
        <v>40.799999999999997</v>
      </c>
      <c r="CF7" s="45">
        <f t="shared" si="31"/>
        <v>36.799999999999997</v>
      </c>
      <c r="CG7" s="50">
        <f t="shared" si="32"/>
        <v>53.300000000000004</v>
      </c>
      <c r="CI7">
        <f t="shared" si="36"/>
        <v>40.799999999999997</v>
      </c>
      <c r="CJ7">
        <f t="shared" si="37"/>
        <v>0</v>
      </c>
      <c r="CK7">
        <f t="shared" si="38"/>
        <v>0</v>
      </c>
    </row>
    <row r="8" spans="2:89" x14ac:dyDescent="0.4">
      <c r="B8" s="1278">
        <v>5</v>
      </c>
      <c r="C8" s="21" t="s">
        <v>205</v>
      </c>
      <c r="D8" s="32">
        <v>139</v>
      </c>
      <c r="E8" s="32">
        <v>118</v>
      </c>
      <c r="F8" s="32">
        <v>88</v>
      </c>
      <c r="G8" s="34">
        <f t="shared" si="0"/>
        <v>35.294117647058826</v>
      </c>
      <c r="H8" s="46">
        <f t="shared" si="1"/>
        <v>36.700000000000003</v>
      </c>
      <c r="I8" s="51">
        <f t="shared" si="2"/>
        <v>54.500000000000007</v>
      </c>
      <c r="J8" s="32">
        <v>144</v>
      </c>
      <c r="K8" s="32">
        <v>117</v>
      </c>
      <c r="L8" s="32">
        <v>77</v>
      </c>
      <c r="M8" s="34">
        <f t="shared" si="3"/>
        <v>35.820895522388057</v>
      </c>
      <c r="N8" s="46">
        <f t="shared" si="4"/>
        <v>46.5</v>
      </c>
      <c r="O8" s="51">
        <f t="shared" si="5"/>
        <v>56.499999999999993</v>
      </c>
      <c r="P8" s="32">
        <v>149</v>
      </c>
      <c r="Q8" s="32">
        <v>116</v>
      </c>
      <c r="R8" s="32">
        <v>65</v>
      </c>
      <c r="S8" s="34">
        <f t="shared" si="6"/>
        <v>36.428571428571431</v>
      </c>
      <c r="T8" s="46">
        <f t="shared" si="7"/>
        <v>56.399999999999991</v>
      </c>
      <c r="U8" s="51">
        <f t="shared" si="8"/>
        <v>58.4</v>
      </c>
      <c r="V8" s="32">
        <v>153</v>
      </c>
      <c r="W8" s="32">
        <v>115</v>
      </c>
      <c r="X8" s="32">
        <v>52</v>
      </c>
      <c r="Y8" s="34">
        <f t="shared" si="9"/>
        <v>37.425742574257427</v>
      </c>
      <c r="Z8" s="46">
        <f t="shared" si="10"/>
        <v>66</v>
      </c>
      <c r="AA8" s="51">
        <f t="shared" si="11"/>
        <v>60</v>
      </c>
      <c r="AB8" s="32">
        <v>156</v>
      </c>
      <c r="AC8" s="32">
        <v>114</v>
      </c>
      <c r="AD8" s="32">
        <v>37</v>
      </c>
      <c r="AE8" s="34">
        <f t="shared" si="12"/>
        <v>38.823529411764703</v>
      </c>
      <c r="AF8" s="46">
        <f t="shared" si="13"/>
        <v>76.3</v>
      </c>
      <c r="AG8" s="51">
        <f t="shared" si="14"/>
        <v>61.199999999999996</v>
      </c>
      <c r="AI8" s="64">
        <f t="shared" si="33"/>
        <v>1.3108307389808295E-2</v>
      </c>
      <c r="AJ8" s="56">
        <f t="shared" si="34"/>
        <v>8.0000000000000418E-3</v>
      </c>
      <c r="AK8" s="56">
        <f t="shared" si="35"/>
        <v>-1.1999999999999957E-2</v>
      </c>
      <c r="AL8" s="64">
        <f t="shared" si="18"/>
        <v>1.2472456658213107E-2</v>
      </c>
      <c r="AM8" s="56">
        <f t="shared" si="19"/>
        <v>1.1999999999999957E-2</v>
      </c>
      <c r="AN8" s="56">
        <f t="shared" si="20"/>
        <v>-1.4999999999999999E-2</v>
      </c>
      <c r="AO8" s="64">
        <f t="shared" si="21"/>
        <v>1.1937922801432547E-2</v>
      </c>
      <c r="AP8" s="56">
        <f t="shared" si="22"/>
        <v>1.4999999999999857E-2</v>
      </c>
      <c r="AQ8" s="56">
        <f t="shared" si="23"/>
        <v>-1.6000000000000014E-2</v>
      </c>
      <c r="AR8" s="64">
        <f t="shared" si="24"/>
        <v>1.1399468637671564E-2</v>
      </c>
      <c r="AS8" s="56">
        <f t="shared" si="25"/>
        <v>2.8999999999999984E-2</v>
      </c>
      <c r="AT8" s="56">
        <f t="shared" si="26"/>
        <v>-1.6000000000000014E-2</v>
      </c>
      <c r="AU8" s="64">
        <f t="shared" si="27"/>
        <v>1.1611022278472423E-2</v>
      </c>
      <c r="AV8" s="56">
        <f t="shared" si="28"/>
        <v>4.2999999999999969E-2</v>
      </c>
      <c r="AW8" s="56">
        <f t="shared" si="29"/>
        <v>-1.9000000000000059E-2</v>
      </c>
      <c r="AY8" s="74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75"/>
      <c r="CB8" s="32">
        <v>139</v>
      </c>
      <c r="CC8" s="32">
        <v>118</v>
      </c>
      <c r="CD8" s="32">
        <v>88</v>
      </c>
      <c r="CE8" s="34">
        <f t="shared" si="30"/>
        <v>35.294117647058826</v>
      </c>
      <c r="CF8" s="46">
        <f t="shared" si="31"/>
        <v>36.700000000000003</v>
      </c>
      <c r="CG8" s="51">
        <f t="shared" si="32"/>
        <v>54.500000000000007</v>
      </c>
      <c r="CI8">
        <f t="shared" si="36"/>
        <v>35.294117647058826</v>
      </c>
      <c r="CJ8">
        <f t="shared" si="37"/>
        <v>0</v>
      </c>
      <c r="CK8">
        <f t="shared" si="38"/>
        <v>0</v>
      </c>
    </row>
    <row r="9" spans="2:89" x14ac:dyDescent="0.4">
      <c r="B9" s="1274">
        <v>5</v>
      </c>
      <c r="C9" s="17" t="s">
        <v>200</v>
      </c>
      <c r="D9" s="22">
        <v>142</v>
      </c>
      <c r="E9" s="22">
        <v>117</v>
      </c>
      <c r="F9" s="22">
        <v>91</v>
      </c>
      <c r="G9" s="28">
        <f t="shared" si="0"/>
        <v>30.588235294117649</v>
      </c>
      <c r="H9" s="47">
        <f t="shared" si="1"/>
        <v>35.9</v>
      </c>
      <c r="I9" s="52">
        <f t="shared" si="2"/>
        <v>55.7</v>
      </c>
      <c r="J9" s="22">
        <v>148</v>
      </c>
      <c r="K9" s="22">
        <v>116</v>
      </c>
      <c r="L9" s="22">
        <v>81</v>
      </c>
      <c r="M9" s="28">
        <f t="shared" si="3"/>
        <v>31.343283582089551</v>
      </c>
      <c r="N9" s="47">
        <f t="shared" si="4"/>
        <v>45.300000000000004</v>
      </c>
      <c r="O9" s="52">
        <f t="shared" si="5"/>
        <v>57.999999999999993</v>
      </c>
      <c r="P9" s="22">
        <v>153</v>
      </c>
      <c r="Q9" s="22">
        <v>114</v>
      </c>
      <c r="R9" s="22">
        <v>69</v>
      </c>
      <c r="S9" s="28">
        <f t="shared" si="6"/>
        <v>32.142857142857146</v>
      </c>
      <c r="T9" s="47">
        <f t="shared" si="7"/>
        <v>54.900000000000006</v>
      </c>
      <c r="U9" s="52">
        <f t="shared" si="8"/>
        <v>60</v>
      </c>
      <c r="V9" s="22">
        <v>157</v>
      </c>
      <c r="W9" s="22">
        <v>113</v>
      </c>
      <c r="X9" s="22">
        <v>58</v>
      </c>
      <c r="Y9" s="28">
        <f t="shared" si="9"/>
        <v>33.333333333333336</v>
      </c>
      <c r="Z9" s="47">
        <f t="shared" si="10"/>
        <v>63.1</v>
      </c>
      <c r="AA9" s="52">
        <f t="shared" si="11"/>
        <v>61.6</v>
      </c>
      <c r="AB9" s="22">
        <v>161</v>
      </c>
      <c r="AC9" s="22">
        <v>112</v>
      </c>
      <c r="AD9" s="22">
        <v>45</v>
      </c>
      <c r="AE9" s="28">
        <f t="shared" si="12"/>
        <v>34.655172413793103</v>
      </c>
      <c r="AF9" s="47">
        <f t="shared" si="13"/>
        <v>72</v>
      </c>
      <c r="AG9" s="52">
        <f t="shared" si="14"/>
        <v>63.1</v>
      </c>
      <c r="AI9" s="65">
        <f t="shared" si="33"/>
        <v>1.1666393576929387E-2</v>
      </c>
      <c r="AJ9" s="57">
        <f t="shared" si="34"/>
        <v>1.2000000000000028E-2</v>
      </c>
      <c r="AK9" s="57">
        <f t="shared" si="35"/>
        <v>-7.9999999999999013E-3</v>
      </c>
      <c r="AL9" s="65">
        <f t="shared" si="18"/>
        <v>1.274109418623616E-2</v>
      </c>
      <c r="AM9" s="57">
        <f t="shared" si="19"/>
        <v>2.000000000000007E-2</v>
      </c>
      <c r="AN9" s="57">
        <f t="shared" si="20"/>
        <v>-8.0000000000000418E-3</v>
      </c>
      <c r="AO9" s="65">
        <f t="shared" si="21"/>
        <v>1.0045325284132281E-2</v>
      </c>
      <c r="AP9" s="57">
        <f t="shared" si="22"/>
        <v>2.3000000000000041E-2</v>
      </c>
      <c r="AQ9" s="57">
        <f t="shared" si="23"/>
        <v>-1.1999999999999957E-2</v>
      </c>
      <c r="AR9" s="65">
        <f t="shared" si="24"/>
        <v>1.1869549818606483E-2</v>
      </c>
      <c r="AS9" s="57">
        <f t="shared" si="25"/>
        <v>2.9000000000000057E-2</v>
      </c>
      <c r="AT9" s="57">
        <f t="shared" si="26"/>
        <v>-1.4999999999999999E-2</v>
      </c>
      <c r="AU9" s="65">
        <f t="shared" si="27"/>
        <v>1.3706571419099776E-2</v>
      </c>
      <c r="AV9" s="57">
        <f t="shared" si="28"/>
        <v>3.8999999999999917E-2</v>
      </c>
      <c r="AW9" s="57">
        <f t="shared" si="29"/>
        <v>-2.000000000000007E-2</v>
      </c>
      <c r="AY9" s="76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77"/>
      <c r="CB9" s="22">
        <v>142</v>
      </c>
      <c r="CC9" s="22">
        <v>117</v>
      </c>
      <c r="CD9" s="22">
        <v>91</v>
      </c>
      <c r="CE9" s="28">
        <f t="shared" si="30"/>
        <v>30.588235294117649</v>
      </c>
      <c r="CF9" s="47">
        <f t="shared" si="31"/>
        <v>35.9</v>
      </c>
      <c r="CG9" s="52">
        <f t="shared" si="32"/>
        <v>55.7</v>
      </c>
      <c r="CI9">
        <f t="shared" si="36"/>
        <v>30.588235294117649</v>
      </c>
      <c r="CJ9">
        <f t="shared" si="37"/>
        <v>0</v>
      </c>
      <c r="CK9">
        <f t="shared" si="38"/>
        <v>0</v>
      </c>
    </row>
    <row r="10" spans="2:89" x14ac:dyDescent="0.4">
      <c r="B10" s="1275">
        <v>5</v>
      </c>
      <c r="C10" s="19" t="s">
        <v>199</v>
      </c>
      <c r="D10" s="31">
        <v>144</v>
      </c>
      <c r="E10" s="31">
        <v>116</v>
      </c>
      <c r="F10" s="31">
        <v>94</v>
      </c>
      <c r="G10" s="33">
        <f t="shared" si="0"/>
        <v>26.4</v>
      </c>
      <c r="H10" s="45">
        <f t="shared" si="1"/>
        <v>34.699999999999996</v>
      </c>
      <c r="I10" s="50">
        <f t="shared" si="2"/>
        <v>56.499999999999993</v>
      </c>
      <c r="J10" s="31">
        <v>150</v>
      </c>
      <c r="K10" s="31">
        <v>114</v>
      </c>
      <c r="L10" s="31">
        <v>85</v>
      </c>
      <c r="M10" s="33">
        <f t="shared" si="3"/>
        <v>26.76923076923077</v>
      </c>
      <c r="N10" s="45">
        <f t="shared" si="4"/>
        <v>43.3</v>
      </c>
      <c r="O10" s="50">
        <f t="shared" si="5"/>
        <v>58.8</v>
      </c>
      <c r="P10" s="31">
        <v>156</v>
      </c>
      <c r="Q10" s="31">
        <v>113</v>
      </c>
      <c r="R10" s="31">
        <v>74</v>
      </c>
      <c r="S10" s="33">
        <f t="shared" si="6"/>
        <v>28.536585365853657</v>
      </c>
      <c r="T10" s="45">
        <f t="shared" si="7"/>
        <v>52.6</v>
      </c>
      <c r="U10" s="50">
        <f t="shared" si="8"/>
        <v>61.199999999999996</v>
      </c>
      <c r="V10" s="31">
        <v>161</v>
      </c>
      <c r="W10" s="31">
        <v>111</v>
      </c>
      <c r="X10" s="31">
        <v>64</v>
      </c>
      <c r="Y10" s="33">
        <f t="shared" si="9"/>
        <v>29.072164948453608</v>
      </c>
      <c r="Z10" s="45">
        <f t="shared" si="10"/>
        <v>60.199999999999996</v>
      </c>
      <c r="AA10" s="50">
        <f t="shared" si="11"/>
        <v>63.1</v>
      </c>
      <c r="AB10" s="31">
        <v>166</v>
      </c>
      <c r="AC10" s="31">
        <v>109</v>
      </c>
      <c r="AD10" s="31">
        <v>53</v>
      </c>
      <c r="AE10" s="33">
        <f t="shared" si="12"/>
        <v>29.734513274336283</v>
      </c>
      <c r="AF10" s="45">
        <f t="shared" si="13"/>
        <v>68.100000000000009</v>
      </c>
      <c r="AG10" s="50">
        <f t="shared" si="14"/>
        <v>65.100000000000009</v>
      </c>
      <c r="AI10" s="63">
        <f>(G10-G11)/359</f>
        <v>1.0863509749303618E-2</v>
      </c>
      <c r="AJ10" s="55">
        <f>(H10-H11)/100</f>
        <v>1.5999999999999945E-2</v>
      </c>
      <c r="AK10" s="55">
        <f>(I10-I11)/100</f>
        <v>-3.9999999999999862E-3</v>
      </c>
      <c r="AL10" s="63">
        <f>(M10-M11)/359</f>
        <v>9.2805871009213649E-3</v>
      </c>
      <c r="AM10" s="55">
        <f>(N10-N11)/100</f>
        <v>1.1999999999999957E-2</v>
      </c>
      <c r="AN10" s="55">
        <f>(O10-O11)/100</f>
        <v>-7.9999999999999724E-3</v>
      </c>
      <c r="AO10" s="63">
        <f>(S10-S11)/359</f>
        <v>1.1790495536209542E-2</v>
      </c>
      <c r="AP10" s="55">
        <f>(T10-T11)/100</f>
        <v>2.6000000000000013E-2</v>
      </c>
      <c r="AQ10" s="55">
        <f>(U10-U11)/100</f>
        <v>-8.0000000000000418E-3</v>
      </c>
      <c r="AR10" s="63">
        <f>(Y10-Y11)/359</f>
        <v>1.1639409267902537E-2</v>
      </c>
      <c r="AS10" s="55">
        <f>(Z10-Z11)/100</f>
        <v>2.8999999999999984E-2</v>
      </c>
      <c r="AT10" s="55">
        <f>(AA10-AA11)/100</f>
        <v>-1.1999999999999957E-2</v>
      </c>
      <c r="AU10" s="63">
        <f>(AE10-AE11)/359</f>
        <v>9.8960866086855153E-3</v>
      </c>
      <c r="AV10" s="55">
        <f>(AF10-AF11)/100</f>
        <v>0.03</v>
      </c>
      <c r="AW10" s="55">
        <f>(AG10-AG11)/100</f>
        <v>-1.1999999999999886E-2</v>
      </c>
      <c r="AY10" s="72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73"/>
      <c r="BO10" s="1279" t="s">
        <v>249</v>
      </c>
      <c r="BP10" s="1279"/>
      <c r="BQ10" s="1279"/>
      <c r="BR10" s="1279"/>
      <c r="BS10" s="1279"/>
      <c r="BT10" s="1279"/>
      <c r="BU10" s="1279"/>
      <c r="BV10" s="1279"/>
      <c r="BW10" s="1279"/>
      <c r="BX10" s="1279"/>
      <c r="CB10" s="31">
        <v>144</v>
      </c>
      <c r="CC10" s="31">
        <v>116</v>
      </c>
      <c r="CD10" s="31">
        <v>94</v>
      </c>
      <c r="CE10" s="33">
        <f t="shared" si="30"/>
        <v>26.4</v>
      </c>
      <c r="CF10" s="45">
        <f t="shared" si="31"/>
        <v>34.699999999999996</v>
      </c>
      <c r="CG10" s="50">
        <f t="shared" si="32"/>
        <v>56.499999999999993</v>
      </c>
      <c r="CI10">
        <f t="shared" si="36"/>
        <v>26.4</v>
      </c>
      <c r="CJ10">
        <f t="shared" si="37"/>
        <v>0</v>
      </c>
      <c r="CK10">
        <f t="shared" si="38"/>
        <v>0</v>
      </c>
    </row>
    <row r="11" spans="2:89" x14ac:dyDescent="0.4">
      <c r="B11" s="1275">
        <v>5</v>
      </c>
      <c r="C11" s="19" t="s">
        <v>242</v>
      </c>
      <c r="D11" s="31">
        <v>145</v>
      </c>
      <c r="E11" s="31">
        <v>115</v>
      </c>
      <c r="F11" s="31">
        <v>97</v>
      </c>
      <c r="G11" s="33">
        <f t="shared" si="0"/>
        <v>22.5</v>
      </c>
      <c r="H11" s="45">
        <f t="shared" si="1"/>
        <v>33.1</v>
      </c>
      <c r="I11" s="50">
        <f t="shared" si="2"/>
        <v>56.899999999999991</v>
      </c>
      <c r="J11" s="31">
        <v>152</v>
      </c>
      <c r="K11" s="31">
        <v>113</v>
      </c>
      <c r="L11" s="31">
        <v>88</v>
      </c>
      <c r="M11" s="33">
        <f t="shared" si="3"/>
        <v>23.4375</v>
      </c>
      <c r="N11" s="45">
        <f t="shared" si="4"/>
        <v>42.1</v>
      </c>
      <c r="O11" s="50">
        <f t="shared" si="5"/>
        <v>59.599999999999994</v>
      </c>
      <c r="P11" s="31">
        <v>158</v>
      </c>
      <c r="Q11" s="31">
        <v>111</v>
      </c>
      <c r="R11" s="31">
        <v>79</v>
      </c>
      <c r="S11" s="33">
        <f t="shared" si="6"/>
        <v>24.303797468354432</v>
      </c>
      <c r="T11" s="45">
        <f t="shared" si="7"/>
        <v>50</v>
      </c>
      <c r="U11" s="50">
        <f t="shared" si="8"/>
        <v>62</v>
      </c>
      <c r="V11" s="31">
        <v>164</v>
      </c>
      <c r="W11" s="31">
        <v>109</v>
      </c>
      <c r="X11" s="31">
        <v>70</v>
      </c>
      <c r="Y11" s="33">
        <f t="shared" si="9"/>
        <v>24.893617021276597</v>
      </c>
      <c r="Z11" s="45">
        <f t="shared" si="10"/>
        <v>57.3</v>
      </c>
      <c r="AA11" s="50">
        <f t="shared" si="11"/>
        <v>64.3</v>
      </c>
      <c r="AB11" s="31">
        <v>169</v>
      </c>
      <c r="AC11" s="31">
        <v>107</v>
      </c>
      <c r="AD11" s="31">
        <v>59</v>
      </c>
      <c r="AE11" s="33">
        <f t="shared" si="12"/>
        <v>26.181818181818183</v>
      </c>
      <c r="AF11" s="45">
        <f t="shared" si="13"/>
        <v>65.100000000000009</v>
      </c>
      <c r="AG11" s="50">
        <f t="shared" si="14"/>
        <v>66.3</v>
      </c>
      <c r="AI11" s="66"/>
      <c r="AJ11" s="54"/>
      <c r="AK11" s="54"/>
      <c r="AL11" s="66"/>
      <c r="AM11" s="54"/>
      <c r="AN11" s="54"/>
      <c r="AO11" s="66"/>
      <c r="AP11" s="54"/>
      <c r="AQ11" s="54"/>
      <c r="AR11" s="66"/>
      <c r="AS11" s="54"/>
      <c r="AT11" s="54"/>
      <c r="AU11" s="66"/>
      <c r="AV11" s="54"/>
      <c r="AW11" s="54"/>
      <c r="AY11" s="78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80"/>
      <c r="CB11" s="31">
        <v>145</v>
      </c>
      <c r="CC11" s="31">
        <v>115</v>
      </c>
      <c r="CD11" s="31">
        <v>97</v>
      </c>
      <c r="CE11" s="33">
        <f t="shared" si="30"/>
        <v>22.5</v>
      </c>
      <c r="CF11" s="45">
        <f t="shared" si="31"/>
        <v>33.1</v>
      </c>
      <c r="CG11" s="50">
        <f t="shared" si="32"/>
        <v>56.899999999999991</v>
      </c>
      <c r="CI11">
        <f t="shared" si="36"/>
        <v>22.5</v>
      </c>
      <c r="CJ11">
        <f t="shared" si="37"/>
        <v>0</v>
      </c>
      <c r="CK11">
        <f t="shared" si="38"/>
        <v>0</v>
      </c>
    </row>
    <row r="12" spans="2:89" x14ac:dyDescent="0.4">
      <c r="B12" s="1275">
        <v>5</v>
      </c>
      <c r="C12" s="19" t="s">
        <v>198</v>
      </c>
      <c r="D12" s="31">
        <v>146</v>
      </c>
      <c r="E12" s="31">
        <v>115</v>
      </c>
      <c r="F12" s="31">
        <v>100</v>
      </c>
      <c r="G12" s="33">
        <f t="shared" si="0"/>
        <v>19.565217391304348</v>
      </c>
      <c r="H12" s="45">
        <f t="shared" si="1"/>
        <v>31.5</v>
      </c>
      <c r="I12" s="50">
        <f t="shared" si="2"/>
        <v>57.3</v>
      </c>
      <c r="J12" s="31">
        <v>154</v>
      </c>
      <c r="K12" s="31">
        <v>112</v>
      </c>
      <c r="L12" s="31">
        <v>93</v>
      </c>
      <c r="M12" s="33">
        <f t="shared" si="3"/>
        <v>18.688524590163933</v>
      </c>
      <c r="N12" s="45">
        <f t="shared" si="4"/>
        <v>39.6</v>
      </c>
      <c r="O12" s="50">
        <f t="shared" si="5"/>
        <v>60.4</v>
      </c>
      <c r="P12" s="31">
        <v>160</v>
      </c>
      <c r="Q12" s="31">
        <v>110</v>
      </c>
      <c r="R12" s="31">
        <v>84</v>
      </c>
      <c r="S12" s="33">
        <f t="shared" si="6"/>
        <v>20.526315789473685</v>
      </c>
      <c r="T12" s="45">
        <f t="shared" si="7"/>
        <v>47.5</v>
      </c>
      <c r="U12" s="50">
        <f t="shared" si="8"/>
        <v>62.7</v>
      </c>
      <c r="V12" s="31">
        <v>167</v>
      </c>
      <c r="W12" s="31">
        <v>107</v>
      </c>
      <c r="X12" s="31">
        <v>76</v>
      </c>
      <c r="Y12" s="33">
        <f t="shared" si="9"/>
        <v>20.439560439560438</v>
      </c>
      <c r="Z12" s="45">
        <f t="shared" si="10"/>
        <v>54.500000000000007</v>
      </c>
      <c r="AA12" s="50">
        <f t="shared" si="11"/>
        <v>65.5</v>
      </c>
      <c r="AB12" s="31">
        <v>173</v>
      </c>
      <c r="AC12" s="31">
        <v>104</v>
      </c>
      <c r="AD12" s="31">
        <v>68</v>
      </c>
      <c r="AE12" s="33">
        <f t="shared" si="12"/>
        <v>20.571428571428573</v>
      </c>
      <c r="AF12" s="45">
        <f t="shared" si="13"/>
        <v>60.699999999999996</v>
      </c>
      <c r="AG12" s="50">
        <f t="shared" si="14"/>
        <v>67.800000000000011</v>
      </c>
      <c r="AI12" s="63">
        <f>(G12-G11)/359</f>
        <v>-8.1748819183722898E-3</v>
      </c>
      <c r="AJ12" s="55">
        <f>(H12-H11)/100</f>
        <v>-1.6000000000000014E-2</v>
      </c>
      <c r="AK12" s="55">
        <f>(I12-I11)/100</f>
        <v>4.0000000000000565E-3</v>
      </c>
      <c r="AL12" s="63">
        <f>(M12-M11)/359</f>
        <v>-1.3228343759989044E-2</v>
      </c>
      <c r="AM12" s="55">
        <f>(N12-N11)/100</f>
        <v>-2.5000000000000001E-2</v>
      </c>
      <c r="AN12" s="55">
        <f>(O12-O11)/100</f>
        <v>8.0000000000000418E-3</v>
      </c>
      <c r="AO12" s="63">
        <f>(S12-S11)/359</f>
        <v>-1.052223308880431E-2</v>
      </c>
      <c r="AP12" s="55">
        <f>(T12-T11)/100</f>
        <v>-2.5000000000000001E-2</v>
      </c>
      <c r="AQ12" s="55">
        <f>(U12-U11)/100</f>
        <v>7.0000000000000288E-3</v>
      </c>
      <c r="AR12" s="63">
        <f>(Y12-Y11)/359</f>
        <v>-1.2406842846006015E-2</v>
      </c>
      <c r="AS12" s="55">
        <f>(Z12-Z11)/100</f>
        <v>-2.79999999999999E-2</v>
      </c>
      <c r="AT12" s="55">
        <f>(AA12-AA11)/100</f>
        <v>1.2000000000000028E-2</v>
      </c>
      <c r="AU12" s="63">
        <f>(AE12-AE11)/359</f>
        <v>-1.562782621278443E-2</v>
      </c>
      <c r="AV12" s="55">
        <f>(AF12-AF11)/100</f>
        <v>-4.4000000000000129E-2</v>
      </c>
      <c r="AW12" s="55">
        <f>(AG12-AG11)/100</f>
        <v>1.5000000000000142E-2</v>
      </c>
      <c r="AY12" s="72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73"/>
      <c r="CB12" s="31">
        <v>146</v>
      </c>
      <c r="CC12" s="31">
        <v>115</v>
      </c>
      <c r="CD12" s="31">
        <v>100</v>
      </c>
      <c r="CE12" s="33">
        <f t="shared" si="30"/>
        <v>19.565217391304348</v>
      </c>
      <c r="CF12" s="45">
        <f t="shared" si="31"/>
        <v>31.5</v>
      </c>
      <c r="CG12" s="50">
        <f t="shared" si="32"/>
        <v>57.3</v>
      </c>
      <c r="CI12">
        <f t="shared" si="36"/>
        <v>19.565217391304348</v>
      </c>
      <c r="CJ12">
        <f t="shared" si="37"/>
        <v>0</v>
      </c>
      <c r="CK12">
        <f t="shared" si="38"/>
        <v>0</v>
      </c>
    </row>
    <row r="13" spans="2:89" x14ac:dyDescent="0.4">
      <c r="B13" s="1278">
        <v>5</v>
      </c>
      <c r="C13" s="21" t="s">
        <v>197</v>
      </c>
      <c r="D13" s="32">
        <v>147</v>
      </c>
      <c r="E13" s="32">
        <v>114</v>
      </c>
      <c r="F13" s="32">
        <v>103</v>
      </c>
      <c r="G13" s="34">
        <f t="shared" si="0"/>
        <v>15</v>
      </c>
      <c r="H13" s="46">
        <f t="shared" si="1"/>
        <v>29.9</v>
      </c>
      <c r="I13" s="51">
        <f t="shared" si="2"/>
        <v>57.599999999999994</v>
      </c>
      <c r="J13" s="32">
        <v>155</v>
      </c>
      <c r="K13" s="32">
        <v>111</v>
      </c>
      <c r="L13" s="32">
        <v>97</v>
      </c>
      <c r="M13" s="34">
        <f t="shared" si="3"/>
        <v>14.482758620689655</v>
      </c>
      <c r="N13" s="46">
        <f t="shared" si="4"/>
        <v>37.4</v>
      </c>
      <c r="O13" s="51">
        <f t="shared" si="5"/>
        <v>60.8</v>
      </c>
      <c r="P13" s="32">
        <v>162</v>
      </c>
      <c r="Q13" s="32">
        <v>109</v>
      </c>
      <c r="R13" s="32">
        <v>90</v>
      </c>
      <c r="S13" s="34">
        <f t="shared" si="6"/>
        <v>15.833333333333334</v>
      </c>
      <c r="T13" s="46">
        <f t="shared" si="7"/>
        <v>44.4</v>
      </c>
      <c r="U13" s="51">
        <f t="shared" si="8"/>
        <v>63.5</v>
      </c>
      <c r="V13" s="32">
        <v>169</v>
      </c>
      <c r="W13" s="32">
        <v>106</v>
      </c>
      <c r="X13" s="32">
        <v>83</v>
      </c>
      <c r="Y13" s="34">
        <f t="shared" si="9"/>
        <v>16.046511627906977</v>
      </c>
      <c r="Z13" s="46">
        <f t="shared" si="10"/>
        <v>50.9</v>
      </c>
      <c r="AA13" s="51">
        <f t="shared" si="11"/>
        <v>66.3</v>
      </c>
      <c r="AB13" s="32">
        <v>175</v>
      </c>
      <c r="AC13" s="32">
        <v>102</v>
      </c>
      <c r="AD13" s="32">
        <v>75</v>
      </c>
      <c r="AE13" s="34">
        <f t="shared" si="12"/>
        <v>16.2</v>
      </c>
      <c r="AF13" s="46">
        <f t="shared" si="13"/>
        <v>57.099999999999994</v>
      </c>
      <c r="AG13" s="51">
        <f t="shared" si="14"/>
        <v>68.600000000000009</v>
      </c>
      <c r="AI13" s="64">
        <f t="shared" ref="AI13:AI18" si="39">(G13-G12)/359</f>
        <v>-1.2716482984134672E-2</v>
      </c>
      <c r="AJ13" s="56">
        <f t="shared" ref="AJ13:AJ18" si="40">(H13-H12)/100</f>
        <v>-1.6000000000000014E-2</v>
      </c>
      <c r="AK13" s="56">
        <f t="shared" ref="AK13:AK18" si="41">(I13-I12)/100</f>
        <v>2.9999999999999714E-3</v>
      </c>
      <c r="AL13" s="64">
        <f t="shared" ref="AL13:AL18" si="42">(M13-M12)/359</f>
        <v>-1.1715225541711081E-2</v>
      </c>
      <c r="AM13" s="56">
        <f t="shared" ref="AM13:AM18" si="43">(N13-N12)/100</f>
        <v>-2.200000000000003E-2</v>
      </c>
      <c r="AN13" s="56">
        <f t="shared" ref="AN13:AN18" si="44">(O13-O12)/100</f>
        <v>3.9999999999999862E-3</v>
      </c>
      <c r="AO13" s="64">
        <f t="shared" ref="AO13:AO18" si="45">(S13-S12)/359</f>
        <v>-1.307237452963886E-2</v>
      </c>
      <c r="AP13" s="56">
        <f t="shared" ref="AP13:AP18" si="46">(T13-T12)/100</f>
        <v>-3.1000000000000014E-2</v>
      </c>
      <c r="AQ13" s="56">
        <f t="shared" ref="AQ13:AQ18" si="47">(U13-U12)/100</f>
        <v>7.9999999999999724E-3</v>
      </c>
      <c r="AR13" s="64">
        <f t="shared" ref="AR13:AR18" si="48">(Y13-Y12)/359</f>
        <v>-1.223690476783694E-2</v>
      </c>
      <c r="AS13" s="56">
        <f t="shared" ref="AS13:AS18" si="49">(Z13-Z12)/100</f>
        <v>-3.6000000000000087E-2</v>
      </c>
      <c r="AT13" s="56">
        <f t="shared" ref="AT13:AT18" si="50">(AA13-AA12)/100</f>
        <v>7.9999999999999724E-3</v>
      </c>
      <c r="AU13" s="64">
        <f t="shared" ref="AU13:AU18" si="51">(AE13-AE12)/359</f>
        <v>-1.2176681257461209E-2</v>
      </c>
      <c r="AV13" s="56">
        <f t="shared" ref="AV13:AV18" si="52">(AF13-AF12)/100</f>
        <v>-3.6000000000000011E-2</v>
      </c>
      <c r="AW13" s="56">
        <f t="shared" ref="AW13:AW18" si="53">(AG13-AG12)/100</f>
        <v>7.9999999999999724E-3</v>
      </c>
      <c r="AY13" s="74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75"/>
      <c r="CB13" s="32">
        <v>147</v>
      </c>
      <c r="CC13" s="32">
        <v>114</v>
      </c>
      <c r="CD13" s="32">
        <v>103</v>
      </c>
      <c r="CE13" s="34">
        <f t="shared" si="30"/>
        <v>15</v>
      </c>
      <c r="CF13" s="46">
        <f t="shared" si="31"/>
        <v>29.9</v>
      </c>
      <c r="CG13" s="51">
        <f t="shared" si="32"/>
        <v>57.599999999999994</v>
      </c>
      <c r="CI13">
        <f t="shared" si="36"/>
        <v>15</v>
      </c>
      <c r="CJ13">
        <f t="shared" si="37"/>
        <v>0</v>
      </c>
      <c r="CK13">
        <f t="shared" si="38"/>
        <v>0</v>
      </c>
    </row>
    <row r="14" spans="2:89" x14ac:dyDescent="0.4">
      <c r="B14" s="1274">
        <v>5</v>
      </c>
      <c r="C14" s="17" t="s">
        <v>204</v>
      </c>
      <c r="D14" s="22">
        <v>147</v>
      </c>
      <c r="E14" s="22">
        <v>114</v>
      </c>
      <c r="F14" s="22">
        <v>106</v>
      </c>
      <c r="G14" s="28">
        <f t="shared" si="0"/>
        <v>11.707317073170731</v>
      </c>
      <c r="H14" s="47">
        <f t="shared" si="1"/>
        <v>27.900000000000002</v>
      </c>
      <c r="I14" s="52">
        <f t="shared" si="2"/>
        <v>57.599999999999994</v>
      </c>
      <c r="J14" s="22">
        <v>155</v>
      </c>
      <c r="K14" s="22">
        <v>111</v>
      </c>
      <c r="L14" s="22">
        <v>101</v>
      </c>
      <c r="M14" s="28">
        <f t="shared" si="3"/>
        <v>11.111111111111111</v>
      </c>
      <c r="N14" s="47">
        <f t="shared" si="4"/>
        <v>34.799999999999997</v>
      </c>
      <c r="O14" s="52">
        <f t="shared" si="5"/>
        <v>60.8</v>
      </c>
      <c r="P14" s="22">
        <v>163</v>
      </c>
      <c r="Q14" s="22">
        <v>108</v>
      </c>
      <c r="R14" s="22">
        <v>95</v>
      </c>
      <c r="S14" s="28">
        <f t="shared" si="6"/>
        <v>11.470588235294118</v>
      </c>
      <c r="T14" s="47">
        <f t="shared" si="7"/>
        <v>41.699999999999996</v>
      </c>
      <c r="U14" s="52">
        <f t="shared" si="8"/>
        <v>63.9</v>
      </c>
      <c r="V14" s="22">
        <v>170</v>
      </c>
      <c r="W14" s="22">
        <v>105</v>
      </c>
      <c r="X14" s="22">
        <v>89</v>
      </c>
      <c r="Y14" s="28">
        <f t="shared" si="9"/>
        <v>11.851851851851851</v>
      </c>
      <c r="Z14" s="47">
        <f t="shared" si="10"/>
        <v>47.599999999999994</v>
      </c>
      <c r="AA14" s="52">
        <f t="shared" si="11"/>
        <v>66.7</v>
      </c>
      <c r="AB14" s="22">
        <v>176</v>
      </c>
      <c r="AC14" s="22">
        <v>101</v>
      </c>
      <c r="AD14" s="22">
        <v>83</v>
      </c>
      <c r="AE14" s="28">
        <f t="shared" si="12"/>
        <v>11.612903225806452</v>
      </c>
      <c r="AF14" s="47">
        <f t="shared" si="13"/>
        <v>52.800000000000004</v>
      </c>
      <c r="AG14" s="52">
        <f t="shared" si="14"/>
        <v>69</v>
      </c>
      <c r="AI14" s="65">
        <f t="shared" si="39"/>
        <v>-9.1718187376859852E-3</v>
      </c>
      <c r="AJ14" s="57">
        <f t="shared" si="40"/>
        <v>-1.9999999999999966E-2</v>
      </c>
      <c r="AK14" s="57">
        <f t="shared" si="41"/>
        <v>0</v>
      </c>
      <c r="AL14" s="65">
        <f t="shared" si="42"/>
        <v>-9.3917757926978949E-3</v>
      </c>
      <c r="AM14" s="57">
        <f t="shared" si="43"/>
        <v>-2.6000000000000013E-2</v>
      </c>
      <c r="AN14" s="57">
        <f t="shared" si="44"/>
        <v>0</v>
      </c>
      <c r="AO14" s="65">
        <f t="shared" si="45"/>
        <v>-1.2152493309301437E-2</v>
      </c>
      <c r="AP14" s="57">
        <f t="shared" si="46"/>
        <v>-2.7000000000000027E-2</v>
      </c>
      <c r="AQ14" s="57">
        <f t="shared" si="47"/>
        <v>3.9999999999999862E-3</v>
      </c>
      <c r="AR14" s="65">
        <f t="shared" si="48"/>
        <v>-1.1684289069791437E-2</v>
      </c>
      <c r="AS14" s="57">
        <f t="shared" si="49"/>
        <v>-3.3000000000000043E-2</v>
      </c>
      <c r="AT14" s="57">
        <f t="shared" si="50"/>
        <v>4.0000000000000565E-3</v>
      </c>
      <c r="AU14" s="65">
        <f t="shared" si="51"/>
        <v>-1.2777428340371998E-2</v>
      </c>
      <c r="AV14" s="57">
        <f t="shared" si="52"/>
        <v>-4.2999999999999899E-2</v>
      </c>
      <c r="AW14" s="57">
        <f t="shared" si="53"/>
        <v>3.9999999999999151E-3</v>
      </c>
      <c r="AY14" s="76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77"/>
      <c r="CB14" s="22">
        <v>147</v>
      </c>
      <c r="CC14" s="22">
        <v>114</v>
      </c>
      <c r="CD14" s="22">
        <v>106</v>
      </c>
      <c r="CE14" s="28">
        <f t="shared" si="30"/>
        <v>11.707317073170731</v>
      </c>
      <c r="CF14" s="47">
        <f t="shared" si="31"/>
        <v>27.900000000000002</v>
      </c>
      <c r="CG14" s="52">
        <f t="shared" si="32"/>
        <v>57.599999999999994</v>
      </c>
      <c r="CI14">
        <f t="shared" si="36"/>
        <v>11.707317073170731</v>
      </c>
      <c r="CJ14">
        <f t="shared" si="37"/>
        <v>0</v>
      </c>
      <c r="CK14">
        <f t="shared" si="38"/>
        <v>0</v>
      </c>
    </row>
    <row r="15" spans="2:89" x14ac:dyDescent="0.4">
      <c r="B15" s="1275">
        <v>5</v>
      </c>
      <c r="C15" s="19" t="s">
        <v>203</v>
      </c>
      <c r="D15" s="31">
        <v>147</v>
      </c>
      <c r="E15" s="31">
        <v>113</v>
      </c>
      <c r="F15" s="31">
        <v>109</v>
      </c>
      <c r="G15" s="33">
        <f t="shared" si="0"/>
        <v>6.3157894736842106</v>
      </c>
      <c r="H15" s="45">
        <f t="shared" si="1"/>
        <v>25.900000000000002</v>
      </c>
      <c r="I15" s="50">
        <f t="shared" si="2"/>
        <v>57.599999999999994</v>
      </c>
      <c r="J15" s="31">
        <v>155</v>
      </c>
      <c r="K15" s="31">
        <v>110</v>
      </c>
      <c r="L15" s="31">
        <v>105</v>
      </c>
      <c r="M15" s="33">
        <f t="shared" si="3"/>
        <v>6</v>
      </c>
      <c r="N15" s="45">
        <f t="shared" si="4"/>
        <v>32.300000000000004</v>
      </c>
      <c r="O15" s="50">
        <f t="shared" si="5"/>
        <v>60.8</v>
      </c>
      <c r="P15" s="31">
        <v>163</v>
      </c>
      <c r="Q15" s="31">
        <v>107</v>
      </c>
      <c r="R15" s="31">
        <v>100</v>
      </c>
      <c r="S15" s="33">
        <f t="shared" si="6"/>
        <v>6.666666666666667</v>
      </c>
      <c r="T15" s="45">
        <f t="shared" si="7"/>
        <v>38.700000000000003</v>
      </c>
      <c r="U15" s="50">
        <f t="shared" si="8"/>
        <v>63.9</v>
      </c>
      <c r="V15" s="31">
        <v>170</v>
      </c>
      <c r="W15" s="31">
        <v>104</v>
      </c>
      <c r="X15" s="31">
        <v>96</v>
      </c>
      <c r="Y15" s="33">
        <f t="shared" si="9"/>
        <v>6.4864864864864868</v>
      </c>
      <c r="Z15" s="45">
        <f t="shared" si="10"/>
        <v>43.5</v>
      </c>
      <c r="AA15" s="50">
        <f t="shared" si="11"/>
        <v>66.7</v>
      </c>
      <c r="AB15" s="31">
        <v>177</v>
      </c>
      <c r="AC15" s="31">
        <v>100</v>
      </c>
      <c r="AD15" s="31">
        <v>91</v>
      </c>
      <c r="AE15" s="33">
        <f t="shared" si="12"/>
        <v>6.2790697674418601</v>
      </c>
      <c r="AF15" s="45">
        <f t="shared" si="13"/>
        <v>48.6</v>
      </c>
      <c r="AG15" s="50">
        <f t="shared" si="14"/>
        <v>69.399999999999991</v>
      </c>
      <c r="AI15" s="63">
        <f t="shared" si="39"/>
        <v>-1.5018182728374709E-2</v>
      </c>
      <c r="AJ15" s="55">
        <f t="shared" si="40"/>
        <v>-0.02</v>
      </c>
      <c r="AK15" s="55">
        <f t="shared" si="41"/>
        <v>0</v>
      </c>
      <c r="AL15" s="63">
        <f t="shared" si="42"/>
        <v>-1.4237078303930671E-2</v>
      </c>
      <c r="AM15" s="55">
        <f t="shared" si="43"/>
        <v>-2.4999999999999929E-2</v>
      </c>
      <c r="AN15" s="55">
        <f t="shared" si="44"/>
        <v>0</v>
      </c>
      <c r="AO15" s="63">
        <f t="shared" si="45"/>
        <v>-1.3381397127095964E-2</v>
      </c>
      <c r="AP15" s="55">
        <f t="shared" si="46"/>
        <v>-2.999999999999993E-2</v>
      </c>
      <c r="AQ15" s="55">
        <f t="shared" si="47"/>
        <v>0</v>
      </c>
      <c r="AR15" s="63">
        <f t="shared" si="48"/>
        <v>-1.4945307424416058E-2</v>
      </c>
      <c r="AS15" s="55">
        <f t="shared" si="49"/>
        <v>-4.0999999999999946E-2</v>
      </c>
      <c r="AT15" s="55">
        <f t="shared" si="50"/>
        <v>0</v>
      </c>
      <c r="AU15" s="63">
        <f t="shared" si="51"/>
        <v>-1.4857474814386051E-2</v>
      </c>
      <c r="AV15" s="55">
        <f t="shared" si="52"/>
        <v>-4.200000000000003E-2</v>
      </c>
      <c r="AW15" s="55">
        <f t="shared" si="53"/>
        <v>3.9999999999999151E-3</v>
      </c>
      <c r="AY15" s="72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73"/>
      <c r="CB15" s="31">
        <v>147</v>
      </c>
      <c r="CC15" s="31">
        <v>113</v>
      </c>
      <c r="CD15" s="31">
        <v>109</v>
      </c>
      <c r="CE15" s="33">
        <f t="shared" si="30"/>
        <v>6.3157894736842106</v>
      </c>
      <c r="CF15" s="45">
        <f t="shared" si="31"/>
        <v>25.900000000000002</v>
      </c>
      <c r="CG15" s="50">
        <f t="shared" si="32"/>
        <v>57.599999999999994</v>
      </c>
      <c r="CI15">
        <f t="shared" si="36"/>
        <v>6.3157894736842106</v>
      </c>
      <c r="CJ15">
        <f t="shared" si="37"/>
        <v>0</v>
      </c>
      <c r="CK15">
        <f t="shared" si="38"/>
        <v>0</v>
      </c>
    </row>
    <row r="16" spans="2:89" x14ac:dyDescent="0.4">
      <c r="B16" s="1275">
        <v>5</v>
      </c>
      <c r="C16" s="19" t="s">
        <v>202</v>
      </c>
      <c r="D16" s="31">
        <v>147</v>
      </c>
      <c r="E16" s="31">
        <v>113</v>
      </c>
      <c r="F16" s="31">
        <v>112</v>
      </c>
      <c r="G16" s="33">
        <f t="shared" si="0"/>
        <v>1.7142857142857142</v>
      </c>
      <c r="H16" s="45">
        <f t="shared" si="1"/>
        <v>23.799999999999997</v>
      </c>
      <c r="I16" s="50">
        <f t="shared" si="2"/>
        <v>57.599999999999994</v>
      </c>
      <c r="J16" s="31">
        <v>155</v>
      </c>
      <c r="K16" s="31">
        <v>110</v>
      </c>
      <c r="L16" s="31">
        <v>108</v>
      </c>
      <c r="M16" s="33">
        <f t="shared" si="3"/>
        <v>2.5531914893617023</v>
      </c>
      <c r="N16" s="45">
        <f t="shared" si="4"/>
        <v>30.3</v>
      </c>
      <c r="O16" s="50">
        <f t="shared" si="5"/>
        <v>60.8</v>
      </c>
      <c r="P16" s="31">
        <v>162</v>
      </c>
      <c r="Q16" s="31">
        <v>107</v>
      </c>
      <c r="R16" s="31">
        <v>104</v>
      </c>
      <c r="S16" s="33">
        <f t="shared" si="6"/>
        <v>3.103448275862069</v>
      </c>
      <c r="T16" s="45">
        <f t="shared" si="7"/>
        <v>35.799999999999997</v>
      </c>
      <c r="U16" s="50">
        <f t="shared" si="8"/>
        <v>63.5</v>
      </c>
      <c r="V16" s="31">
        <v>170</v>
      </c>
      <c r="W16" s="31">
        <v>103</v>
      </c>
      <c r="X16" s="31">
        <v>101</v>
      </c>
      <c r="Y16" s="33">
        <f t="shared" si="9"/>
        <v>1.7391304347826086</v>
      </c>
      <c r="Z16" s="45">
        <f t="shared" si="10"/>
        <v>40.6</v>
      </c>
      <c r="AA16" s="50">
        <f t="shared" si="11"/>
        <v>66.7</v>
      </c>
      <c r="AB16" s="31">
        <v>176</v>
      </c>
      <c r="AC16" s="31">
        <v>100</v>
      </c>
      <c r="AD16" s="31">
        <v>97</v>
      </c>
      <c r="AE16" s="33">
        <f t="shared" si="12"/>
        <v>2.278481012658228</v>
      </c>
      <c r="AF16" s="45">
        <f t="shared" si="13"/>
        <v>44.9</v>
      </c>
      <c r="AG16" s="50">
        <f t="shared" si="14"/>
        <v>69</v>
      </c>
      <c r="AI16" s="63">
        <f t="shared" si="39"/>
        <v>-1.2817559218380212E-2</v>
      </c>
      <c r="AJ16" s="55">
        <f t="shared" si="40"/>
        <v>-2.100000000000005E-2</v>
      </c>
      <c r="AK16" s="55">
        <f t="shared" si="41"/>
        <v>0</v>
      </c>
      <c r="AL16" s="63">
        <f t="shared" si="42"/>
        <v>-9.601137912641498E-3</v>
      </c>
      <c r="AM16" s="55">
        <f t="shared" si="43"/>
        <v>-2.0000000000000035E-2</v>
      </c>
      <c r="AN16" s="55">
        <f t="shared" si="44"/>
        <v>0</v>
      </c>
      <c r="AO16" s="63">
        <f t="shared" si="45"/>
        <v>-9.925399417283003E-3</v>
      </c>
      <c r="AP16" s="55">
        <f t="shared" si="46"/>
        <v>-2.9000000000000057E-2</v>
      </c>
      <c r="AQ16" s="55">
        <f t="shared" si="47"/>
        <v>-3.9999999999999862E-3</v>
      </c>
      <c r="AR16" s="63">
        <f t="shared" si="48"/>
        <v>-1.3223833013102725E-2</v>
      </c>
      <c r="AS16" s="55">
        <f t="shared" si="49"/>
        <v>-2.8999999999999984E-2</v>
      </c>
      <c r="AT16" s="55">
        <f t="shared" si="50"/>
        <v>0</v>
      </c>
      <c r="AU16" s="63">
        <f t="shared" si="51"/>
        <v>-1.1143701266806774E-2</v>
      </c>
      <c r="AV16" s="55">
        <f t="shared" si="52"/>
        <v>-3.7000000000000026E-2</v>
      </c>
      <c r="AW16" s="55">
        <f t="shared" si="53"/>
        <v>-3.9999999999999151E-3</v>
      </c>
      <c r="AY16" s="72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73"/>
      <c r="CB16" s="31">
        <v>147</v>
      </c>
      <c r="CC16" s="31">
        <v>113</v>
      </c>
      <c r="CD16" s="31">
        <v>112</v>
      </c>
      <c r="CE16" s="33">
        <f t="shared" si="30"/>
        <v>1.7142857142857142</v>
      </c>
      <c r="CF16" s="45">
        <f t="shared" si="31"/>
        <v>23.799999999999997</v>
      </c>
      <c r="CG16" s="50">
        <f t="shared" si="32"/>
        <v>57.599999999999994</v>
      </c>
      <c r="CI16">
        <f t="shared" si="36"/>
        <v>1.7142857142857142</v>
      </c>
      <c r="CJ16">
        <f t="shared" si="37"/>
        <v>0</v>
      </c>
      <c r="CK16">
        <f t="shared" si="38"/>
        <v>0</v>
      </c>
    </row>
    <row r="17" spans="2:89" x14ac:dyDescent="0.4">
      <c r="B17" s="1275">
        <v>5</v>
      </c>
      <c r="C17" s="19" t="s">
        <v>243</v>
      </c>
      <c r="D17" s="31">
        <v>146</v>
      </c>
      <c r="E17" s="31">
        <v>113</v>
      </c>
      <c r="F17" s="31">
        <v>114</v>
      </c>
      <c r="G17" s="33">
        <f t="shared" si="0"/>
        <v>-1.8181818181818181</v>
      </c>
      <c r="H17" s="45">
        <f t="shared" si="1"/>
        <v>22.6</v>
      </c>
      <c r="I17" s="50">
        <f t="shared" si="2"/>
        <v>57.3</v>
      </c>
      <c r="J17" s="31">
        <v>154</v>
      </c>
      <c r="K17" s="31">
        <v>110</v>
      </c>
      <c r="L17" s="31">
        <v>111</v>
      </c>
      <c r="M17" s="33">
        <f t="shared" si="3"/>
        <v>-1.3636363636363635</v>
      </c>
      <c r="N17" s="45">
        <f t="shared" si="4"/>
        <v>28.599999999999998</v>
      </c>
      <c r="O17" s="50">
        <f t="shared" si="5"/>
        <v>60.4</v>
      </c>
      <c r="P17" s="31">
        <v>161</v>
      </c>
      <c r="Q17" s="31">
        <v>107</v>
      </c>
      <c r="R17" s="31">
        <v>109</v>
      </c>
      <c r="S17" s="33">
        <f t="shared" si="6"/>
        <v>-2.2222222222222223</v>
      </c>
      <c r="T17" s="45">
        <f t="shared" si="7"/>
        <v>33.5</v>
      </c>
      <c r="U17" s="50">
        <f t="shared" si="8"/>
        <v>63.1</v>
      </c>
      <c r="V17" s="31">
        <v>169</v>
      </c>
      <c r="W17" s="31">
        <v>103</v>
      </c>
      <c r="X17" s="31">
        <v>106</v>
      </c>
      <c r="Y17" s="33">
        <f t="shared" si="9"/>
        <v>-2.7272727272727271</v>
      </c>
      <c r="Z17" s="45">
        <f t="shared" si="10"/>
        <v>39.1</v>
      </c>
      <c r="AA17" s="50">
        <f t="shared" si="11"/>
        <v>66.3</v>
      </c>
      <c r="AB17" s="31">
        <v>175</v>
      </c>
      <c r="AC17" s="31">
        <v>100</v>
      </c>
      <c r="AD17" s="31">
        <v>104</v>
      </c>
      <c r="AE17" s="33">
        <f t="shared" si="12"/>
        <v>-3.2</v>
      </c>
      <c r="AF17" s="45">
        <f t="shared" si="13"/>
        <v>42.9</v>
      </c>
      <c r="AG17" s="50">
        <f t="shared" si="14"/>
        <v>68.600000000000009</v>
      </c>
      <c r="AI17" s="63">
        <f t="shared" si="39"/>
        <v>-9.8397424302716779E-3</v>
      </c>
      <c r="AJ17" s="55">
        <f t="shared" si="40"/>
        <v>-1.1999999999999957E-2</v>
      </c>
      <c r="AK17" s="55">
        <f t="shared" si="41"/>
        <v>-2.9999999999999714E-3</v>
      </c>
      <c r="AL17" s="63">
        <f t="shared" si="42"/>
        <v>-1.0910383991638066E-2</v>
      </c>
      <c r="AM17" s="55">
        <f t="shared" si="43"/>
        <v>-1.7000000000000029E-2</v>
      </c>
      <c r="AN17" s="55">
        <f t="shared" si="44"/>
        <v>-3.9999999999999862E-3</v>
      </c>
      <c r="AO17" s="63">
        <f t="shared" si="45"/>
        <v>-1.4834736763465991E-2</v>
      </c>
      <c r="AP17" s="55">
        <f t="shared" si="46"/>
        <v>-2.2999999999999972E-2</v>
      </c>
      <c r="AQ17" s="55">
        <f t="shared" si="47"/>
        <v>-3.9999999999999862E-3</v>
      </c>
      <c r="AR17" s="63">
        <f t="shared" si="48"/>
        <v>-1.2441234434694529E-2</v>
      </c>
      <c r="AS17" s="55">
        <f t="shared" si="49"/>
        <v>-1.4999999999999999E-2</v>
      </c>
      <c r="AT17" s="55">
        <f t="shared" si="50"/>
        <v>-4.0000000000000565E-3</v>
      </c>
      <c r="AU17" s="63">
        <f t="shared" si="51"/>
        <v>-1.5260392792919858E-2</v>
      </c>
      <c r="AV17" s="55">
        <f t="shared" si="52"/>
        <v>-0.02</v>
      </c>
      <c r="AW17" s="55">
        <f t="shared" si="53"/>
        <v>-3.9999999999999151E-3</v>
      </c>
      <c r="AY17" s="72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73"/>
      <c r="CB17" s="31">
        <v>146</v>
      </c>
      <c r="CC17" s="31">
        <v>113</v>
      </c>
      <c r="CD17" s="31">
        <v>114</v>
      </c>
      <c r="CE17" s="33">
        <f t="shared" si="30"/>
        <v>-1.8181818181818181</v>
      </c>
      <c r="CF17" s="45">
        <f t="shared" si="31"/>
        <v>22.6</v>
      </c>
      <c r="CG17" s="50">
        <f t="shared" si="32"/>
        <v>57.3</v>
      </c>
      <c r="CI17">
        <f t="shared" si="36"/>
        <v>-1.8181818181818181</v>
      </c>
      <c r="CJ17">
        <f t="shared" si="37"/>
        <v>0</v>
      </c>
      <c r="CK17">
        <f t="shared" si="38"/>
        <v>0</v>
      </c>
    </row>
    <row r="18" spans="2:89" ht="18" thickBot="1" x14ac:dyDescent="0.45">
      <c r="B18" s="1276">
        <v>5</v>
      </c>
      <c r="C18" s="41" t="s">
        <v>201</v>
      </c>
      <c r="D18" s="42">
        <v>145</v>
      </c>
      <c r="E18" s="42">
        <v>113</v>
      </c>
      <c r="F18" s="42">
        <v>116</v>
      </c>
      <c r="G18" s="43">
        <f t="shared" si="0"/>
        <v>-5.625</v>
      </c>
      <c r="H18" s="48">
        <f t="shared" si="1"/>
        <v>22.1</v>
      </c>
      <c r="I18" s="53">
        <f t="shared" si="2"/>
        <v>56.899999999999991</v>
      </c>
      <c r="J18" s="42">
        <v>153</v>
      </c>
      <c r="K18" s="42">
        <v>110</v>
      </c>
      <c r="L18" s="42">
        <v>114</v>
      </c>
      <c r="M18" s="43">
        <f t="shared" si="3"/>
        <v>-5.5813953488372094</v>
      </c>
      <c r="N18" s="48">
        <f t="shared" si="4"/>
        <v>28.1</v>
      </c>
      <c r="O18" s="53">
        <f t="shared" si="5"/>
        <v>60</v>
      </c>
      <c r="P18" s="42">
        <v>160</v>
      </c>
      <c r="Q18" s="42">
        <v>107</v>
      </c>
      <c r="R18" s="42">
        <v>113</v>
      </c>
      <c r="S18" s="43">
        <f t="shared" si="6"/>
        <v>-6.7924528301886795</v>
      </c>
      <c r="T18" s="48">
        <f t="shared" si="7"/>
        <v>33.1</v>
      </c>
      <c r="U18" s="53">
        <f t="shared" si="8"/>
        <v>62.7</v>
      </c>
      <c r="V18" s="42">
        <v>168</v>
      </c>
      <c r="W18" s="42">
        <v>103</v>
      </c>
      <c r="X18" s="42">
        <v>111</v>
      </c>
      <c r="Y18" s="43">
        <f t="shared" si="9"/>
        <v>-7.384615384615385</v>
      </c>
      <c r="Z18" s="48">
        <f t="shared" si="10"/>
        <v>38.700000000000003</v>
      </c>
      <c r="AA18" s="53">
        <f t="shared" si="11"/>
        <v>65.900000000000006</v>
      </c>
      <c r="AB18" s="42">
        <v>174</v>
      </c>
      <c r="AC18" s="42">
        <v>100</v>
      </c>
      <c r="AD18" s="42">
        <v>109</v>
      </c>
      <c r="AE18" s="43">
        <f t="shared" si="12"/>
        <v>-7.2972972972972974</v>
      </c>
      <c r="AF18" s="48">
        <f t="shared" si="13"/>
        <v>42.5</v>
      </c>
      <c r="AG18" s="53">
        <f t="shared" si="14"/>
        <v>68.2</v>
      </c>
      <c r="AI18" s="67">
        <f t="shared" si="39"/>
        <v>-1.0603950367181564E-2</v>
      </c>
      <c r="AJ18" s="68">
        <f t="shared" si="40"/>
        <v>-5.0000000000000001E-3</v>
      </c>
      <c r="AK18" s="68">
        <f t="shared" si="41"/>
        <v>-4.0000000000000565E-3</v>
      </c>
      <c r="AL18" s="67">
        <f t="shared" si="42"/>
        <v>-1.1748632270754447E-2</v>
      </c>
      <c r="AM18" s="68">
        <f t="shared" si="43"/>
        <v>-4.9999999999999645E-3</v>
      </c>
      <c r="AN18" s="68">
        <f t="shared" si="44"/>
        <v>-3.9999999999999862E-3</v>
      </c>
      <c r="AO18" s="67">
        <f t="shared" si="45"/>
        <v>-1.2730447375951134E-2</v>
      </c>
      <c r="AP18" s="68">
        <f t="shared" si="46"/>
        <v>-3.9999999999999862E-3</v>
      </c>
      <c r="AQ18" s="68">
        <f t="shared" si="47"/>
        <v>-3.9999999999999862E-3</v>
      </c>
      <c r="AR18" s="67">
        <f t="shared" si="48"/>
        <v>-1.2973099324074257E-2</v>
      </c>
      <c r="AS18" s="68">
        <f t="shared" si="49"/>
        <v>-3.9999999999999862E-3</v>
      </c>
      <c r="AT18" s="68">
        <f t="shared" si="50"/>
        <v>-3.9999999999999151E-3</v>
      </c>
      <c r="AU18" s="67">
        <f t="shared" si="51"/>
        <v>-1.1413084393585786E-2</v>
      </c>
      <c r="AV18" s="68">
        <f t="shared" si="52"/>
        <v>-3.9999999999999862E-3</v>
      </c>
      <c r="AW18" s="68">
        <f t="shared" si="53"/>
        <v>-4.0000000000000565E-3</v>
      </c>
      <c r="AY18" s="81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3"/>
      <c r="CB18" s="42">
        <v>145</v>
      </c>
      <c r="CC18" s="42">
        <v>113</v>
      </c>
      <c r="CD18" s="42">
        <v>116</v>
      </c>
      <c r="CE18" s="43">
        <f t="shared" si="30"/>
        <v>-5.625</v>
      </c>
      <c r="CF18" s="48">
        <f t="shared" si="31"/>
        <v>22.1</v>
      </c>
      <c r="CG18" s="53">
        <f t="shared" si="32"/>
        <v>56.899999999999991</v>
      </c>
      <c r="CI18">
        <f t="shared" si="36"/>
        <v>-5.625</v>
      </c>
      <c r="CJ18">
        <f t="shared" si="37"/>
        <v>0</v>
      </c>
      <c r="CK18">
        <f t="shared" si="38"/>
        <v>0</v>
      </c>
    </row>
    <row r="19" spans="2:89" x14ac:dyDescent="0.4">
      <c r="B19" s="1277">
        <v>6</v>
      </c>
      <c r="C19" s="38" t="s">
        <v>208</v>
      </c>
      <c r="D19" s="39">
        <v>153</v>
      </c>
      <c r="E19" s="39">
        <v>149</v>
      </c>
      <c r="F19" s="39">
        <v>108</v>
      </c>
      <c r="G19" s="40">
        <f t="shared" si="0"/>
        <v>54.666666666666664</v>
      </c>
      <c r="H19" s="44">
        <f t="shared" si="1"/>
        <v>29.4</v>
      </c>
      <c r="I19" s="49">
        <f t="shared" si="2"/>
        <v>60</v>
      </c>
      <c r="J19" s="39">
        <v>154</v>
      </c>
      <c r="K19" s="39">
        <v>149</v>
      </c>
      <c r="L19" s="39">
        <v>96</v>
      </c>
      <c r="M19" s="40">
        <f t="shared" si="3"/>
        <v>54.827586206896555</v>
      </c>
      <c r="N19" s="44">
        <f t="shared" si="4"/>
        <v>37.700000000000003</v>
      </c>
      <c r="O19" s="49">
        <f t="shared" si="5"/>
        <v>60.4</v>
      </c>
      <c r="P19" s="39">
        <v>156</v>
      </c>
      <c r="Q19" s="39">
        <v>150</v>
      </c>
      <c r="R19" s="39">
        <v>81</v>
      </c>
      <c r="S19" s="40">
        <f t="shared" si="6"/>
        <v>55.2</v>
      </c>
      <c r="T19" s="44">
        <f t="shared" si="7"/>
        <v>48.1</v>
      </c>
      <c r="U19" s="49">
        <f t="shared" si="8"/>
        <v>61.199999999999996</v>
      </c>
      <c r="V19" s="39">
        <v>157</v>
      </c>
      <c r="W19" s="39">
        <v>150</v>
      </c>
      <c r="X19" s="39">
        <v>67</v>
      </c>
      <c r="Y19" s="40">
        <f t="shared" si="9"/>
        <v>55.333333333333336</v>
      </c>
      <c r="Z19" s="44">
        <f t="shared" si="10"/>
        <v>57.3</v>
      </c>
      <c r="AA19" s="49">
        <f t="shared" si="11"/>
        <v>61.6</v>
      </c>
      <c r="AB19" s="39">
        <v>158</v>
      </c>
      <c r="AC19" s="39">
        <v>150</v>
      </c>
      <c r="AD19" s="39">
        <v>49</v>
      </c>
      <c r="AE19" s="40">
        <f t="shared" si="12"/>
        <v>55.596330275229356</v>
      </c>
      <c r="AF19" s="44">
        <f t="shared" si="13"/>
        <v>69</v>
      </c>
      <c r="AG19" s="49">
        <f t="shared" si="14"/>
        <v>62</v>
      </c>
      <c r="AI19" s="61">
        <f t="shared" ref="AI19:AI25" si="54">(G19-G20)/359</f>
        <v>1.2999071494893216E-2</v>
      </c>
      <c r="AJ19" s="62">
        <f t="shared" ref="AJ19:AJ25" si="55">(H19-H20)/100</f>
        <v>-1.4000000000000021E-2</v>
      </c>
      <c r="AK19" s="62">
        <f t="shared" ref="AK19:AK25" si="56">(I19-I20)/100</f>
        <v>-1.1999999999999957E-2</v>
      </c>
      <c r="AL19" s="61">
        <f t="shared" ref="AL19:AL25" si="57">(M19-M20)/359</f>
        <v>1.2548762010404644E-2</v>
      </c>
      <c r="AM19" s="62">
        <f t="shared" ref="AM19:AM25" si="58">(N19-N20)/100</f>
        <v>-1.4999999999999999E-2</v>
      </c>
      <c r="AN19" s="62">
        <f t="shared" ref="AN19:AN25" si="59">(O19-O20)/100</f>
        <v>-1.6000000000000014E-2</v>
      </c>
      <c r="AO19" s="61">
        <f t="shared" ref="AO19:AO25" si="60">(S19-S20)/359</f>
        <v>1.2016501533796416E-2</v>
      </c>
      <c r="AP19" s="62">
        <f t="shared" ref="AP19:AP25" si="61">(T19-T20)/100</f>
        <v>-1.2999999999999972E-2</v>
      </c>
      <c r="AQ19" s="62">
        <f t="shared" ref="AQ19:AQ25" si="62">(U19-U20)/100</f>
        <v>-1.5000000000000071E-2</v>
      </c>
      <c r="AR19" s="61">
        <f t="shared" ref="AR19:AR25" si="63">(Y19-Y20)/359</f>
        <v>1.311513463324049E-2</v>
      </c>
      <c r="AS19" s="62">
        <f t="shared" ref="AS19:AS25" si="64">(Z19-Z20)/100</f>
        <v>-1.6000000000000014E-2</v>
      </c>
      <c r="AT19" s="62">
        <f t="shared" ref="AT19:AT25" si="65">(AA19-AA20)/100</f>
        <v>-2.2999999999999972E-2</v>
      </c>
      <c r="AU19" s="61">
        <f t="shared" ref="AU19:AU25" si="66">(AE19-AE20)/359</f>
        <v>1.0986507972662615E-2</v>
      </c>
      <c r="AV19" s="62">
        <f t="shared" ref="AV19:AV25" si="67">(AF19-AF20)/100</f>
        <v>-1.0999999999999944E-2</v>
      </c>
      <c r="AW19" s="62">
        <f t="shared" ref="AW19:AW25" si="68">(AG19-AG20)/100</f>
        <v>-2.2999999999999972E-2</v>
      </c>
      <c r="AY19" s="69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CB19" s="39">
        <v>153</v>
      </c>
      <c r="CC19" s="39">
        <v>149</v>
      </c>
      <c r="CD19" s="39">
        <v>108</v>
      </c>
      <c r="CE19" s="40">
        <f t="shared" si="30"/>
        <v>54.666666666666664</v>
      </c>
      <c r="CF19" s="44">
        <f t="shared" si="31"/>
        <v>29.4</v>
      </c>
      <c r="CG19" s="49">
        <f t="shared" si="32"/>
        <v>60</v>
      </c>
      <c r="CI19">
        <f t="shared" si="36"/>
        <v>54.666666666666664</v>
      </c>
      <c r="CJ19">
        <f t="shared" si="37"/>
        <v>0</v>
      </c>
      <c r="CK19">
        <f t="shared" si="38"/>
        <v>0</v>
      </c>
    </row>
    <row r="20" spans="2:89" x14ac:dyDescent="0.4">
      <c r="B20" s="1275">
        <v>6</v>
      </c>
      <c r="C20" s="19" t="s">
        <v>241</v>
      </c>
      <c r="D20" s="31">
        <v>156</v>
      </c>
      <c r="E20" s="31">
        <v>148</v>
      </c>
      <c r="F20" s="31">
        <v>108</v>
      </c>
      <c r="G20" s="33">
        <f t="shared" si="0"/>
        <v>50</v>
      </c>
      <c r="H20" s="45">
        <f t="shared" si="1"/>
        <v>30.8</v>
      </c>
      <c r="I20" s="50">
        <f t="shared" si="2"/>
        <v>61.199999999999996</v>
      </c>
      <c r="J20" s="31">
        <v>158</v>
      </c>
      <c r="K20" s="31">
        <v>148</v>
      </c>
      <c r="L20" s="31">
        <v>96</v>
      </c>
      <c r="M20" s="33">
        <f t="shared" si="3"/>
        <v>50.322580645161288</v>
      </c>
      <c r="N20" s="45">
        <f t="shared" si="4"/>
        <v>39.200000000000003</v>
      </c>
      <c r="O20" s="50">
        <f t="shared" si="5"/>
        <v>62</v>
      </c>
      <c r="P20" s="31">
        <v>160</v>
      </c>
      <c r="Q20" s="31">
        <v>148</v>
      </c>
      <c r="R20" s="31">
        <v>81</v>
      </c>
      <c r="S20" s="33">
        <f t="shared" si="6"/>
        <v>50.88607594936709</v>
      </c>
      <c r="T20" s="45">
        <f t="shared" si="7"/>
        <v>49.4</v>
      </c>
      <c r="U20" s="50">
        <f t="shared" si="8"/>
        <v>62.7</v>
      </c>
      <c r="V20" s="31">
        <v>163</v>
      </c>
      <c r="W20" s="31">
        <v>148</v>
      </c>
      <c r="X20" s="31">
        <v>67</v>
      </c>
      <c r="Y20" s="33">
        <f t="shared" si="9"/>
        <v>50.625</v>
      </c>
      <c r="Z20" s="45">
        <f t="shared" si="10"/>
        <v>58.9</v>
      </c>
      <c r="AA20" s="50">
        <f t="shared" si="11"/>
        <v>63.9</v>
      </c>
      <c r="AB20" s="31">
        <v>164</v>
      </c>
      <c r="AC20" s="31">
        <v>148</v>
      </c>
      <c r="AD20" s="31">
        <v>49</v>
      </c>
      <c r="AE20" s="33">
        <f t="shared" si="12"/>
        <v>51.652173913043477</v>
      </c>
      <c r="AF20" s="45">
        <f t="shared" si="13"/>
        <v>70.099999999999994</v>
      </c>
      <c r="AG20" s="50">
        <f t="shared" si="14"/>
        <v>64.3</v>
      </c>
      <c r="AI20" s="63">
        <f t="shared" si="54"/>
        <v>1.2256267409470748E-2</v>
      </c>
      <c r="AJ20" s="55">
        <f t="shared" si="55"/>
        <v>-5.9999999999999784E-3</v>
      </c>
      <c r="AK20" s="55">
        <f t="shared" si="56"/>
        <v>-1.2000000000000028E-2</v>
      </c>
      <c r="AL20" s="63">
        <f t="shared" si="57"/>
        <v>1.1027699948537386E-2</v>
      </c>
      <c r="AM20" s="55">
        <f t="shared" si="58"/>
        <v>-1.4999999999999928E-2</v>
      </c>
      <c r="AN20" s="55">
        <f t="shared" si="59"/>
        <v>-1.4999999999999999E-2</v>
      </c>
      <c r="AO20" s="63">
        <f t="shared" si="60"/>
        <v>1.3338481821051079E-2</v>
      </c>
      <c r="AP20" s="55">
        <f t="shared" si="61"/>
        <v>-3.0000000000000426E-3</v>
      </c>
      <c r="AQ20" s="55">
        <f t="shared" si="62"/>
        <v>-0.02</v>
      </c>
      <c r="AR20" s="63">
        <f t="shared" si="63"/>
        <v>1.1025998142989792E-2</v>
      </c>
      <c r="AS20" s="55">
        <f t="shared" si="64"/>
        <v>0</v>
      </c>
      <c r="AT20" s="55">
        <f t="shared" si="65"/>
        <v>-2.000000000000007E-2</v>
      </c>
      <c r="AU20" s="63">
        <f t="shared" si="66"/>
        <v>1.1858540194568794E-2</v>
      </c>
      <c r="AV20" s="55">
        <f t="shared" si="67"/>
        <v>5.0000000000000001E-3</v>
      </c>
      <c r="AW20" s="55">
        <f t="shared" si="68"/>
        <v>-2.8000000000000115E-2</v>
      </c>
      <c r="AY20" s="72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73"/>
      <c r="CB20" s="31">
        <v>156</v>
      </c>
      <c r="CC20" s="31">
        <v>148</v>
      </c>
      <c r="CD20" s="31">
        <v>108</v>
      </c>
      <c r="CE20" s="33">
        <f t="shared" si="30"/>
        <v>50</v>
      </c>
      <c r="CF20" s="45">
        <f t="shared" si="31"/>
        <v>30.8</v>
      </c>
      <c r="CG20" s="50">
        <f t="shared" si="32"/>
        <v>61.199999999999996</v>
      </c>
      <c r="CI20">
        <f t="shared" si="36"/>
        <v>50</v>
      </c>
      <c r="CJ20">
        <f t="shared" si="37"/>
        <v>0</v>
      </c>
      <c r="CK20">
        <f t="shared" si="38"/>
        <v>0</v>
      </c>
    </row>
    <row r="21" spans="2:89" x14ac:dyDescent="0.4">
      <c r="B21" s="1275">
        <v>6</v>
      </c>
      <c r="C21" s="19" t="s">
        <v>207</v>
      </c>
      <c r="D21" s="31">
        <v>159</v>
      </c>
      <c r="E21" s="31">
        <v>147</v>
      </c>
      <c r="F21" s="31">
        <v>109</v>
      </c>
      <c r="G21" s="33">
        <f t="shared" si="0"/>
        <v>45.6</v>
      </c>
      <c r="H21" s="45">
        <f t="shared" si="1"/>
        <v>31.4</v>
      </c>
      <c r="I21" s="50">
        <f t="shared" si="2"/>
        <v>62.4</v>
      </c>
      <c r="J21" s="31">
        <v>162</v>
      </c>
      <c r="K21" s="31">
        <v>147</v>
      </c>
      <c r="L21" s="31">
        <v>96</v>
      </c>
      <c r="M21" s="33">
        <f t="shared" si="3"/>
        <v>46.363636363636367</v>
      </c>
      <c r="N21" s="45">
        <f t="shared" si="4"/>
        <v>40.699999999999996</v>
      </c>
      <c r="O21" s="50">
        <f t="shared" si="5"/>
        <v>63.5</v>
      </c>
      <c r="P21" s="31">
        <v>165</v>
      </c>
      <c r="Q21" s="31">
        <v>146</v>
      </c>
      <c r="R21" s="31">
        <v>83</v>
      </c>
      <c r="S21" s="33">
        <f t="shared" si="6"/>
        <v>46.097560975609753</v>
      </c>
      <c r="T21" s="45">
        <f t="shared" si="7"/>
        <v>49.7</v>
      </c>
      <c r="U21" s="50">
        <f t="shared" si="8"/>
        <v>64.7</v>
      </c>
      <c r="V21" s="31">
        <v>168</v>
      </c>
      <c r="W21" s="31">
        <v>146</v>
      </c>
      <c r="X21" s="31">
        <v>69</v>
      </c>
      <c r="Y21" s="33">
        <f t="shared" si="9"/>
        <v>46.666666666666664</v>
      </c>
      <c r="Z21" s="45">
        <f t="shared" si="10"/>
        <v>58.9</v>
      </c>
      <c r="AA21" s="50">
        <f t="shared" si="11"/>
        <v>65.900000000000006</v>
      </c>
      <c r="AB21" s="31">
        <v>171</v>
      </c>
      <c r="AC21" s="31">
        <v>146</v>
      </c>
      <c r="AD21" s="31">
        <v>52</v>
      </c>
      <c r="AE21" s="33">
        <f t="shared" si="12"/>
        <v>47.394957983193279</v>
      </c>
      <c r="AF21" s="45">
        <f t="shared" si="13"/>
        <v>69.599999999999994</v>
      </c>
      <c r="AG21" s="50">
        <f t="shared" si="14"/>
        <v>67.100000000000009</v>
      </c>
      <c r="AI21" s="63">
        <f t="shared" si="54"/>
        <v>1.1313477608742233E-2</v>
      </c>
      <c r="AJ21" s="55">
        <f t="shared" si="55"/>
        <v>-7.0000000000000288E-3</v>
      </c>
      <c r="AK21" s="55">
        <f t="shared" si="56"/>
        <v>-1.1000000000000015E-2</v>
      </c>
      <c r="AL21" s="63">
        <f t="shared" si="57"/>
        <v>1.4400018141755148E-2</v>
      </c>
      <c r="AM21" s="55">
        <f t="shared" si="58"/>
        <v>2.9999999999999003E-3</v>
      </c>
      <c r="AN21" s="55">
        <f t="shared" si="59"/>
        <v>-1.6000000000000084E-2</v>
      </c>
      <c r="AO21" s="63">
        <f t="shared" si="60"/>
        <v>1.3005541913755771E-2</v>
      </c>
      <c r="AP21" s="55">
        <f t="shared" si="61"/>
        <v>3.0000000000000426E-3</v>
      </c>
      <c r="AQ21" s="55">
        <f t="shared" si="62"/>
        <v>-0.02</v>
      </c>
      <c r="AR21" s="63">
        <f t="shared" si="63"/>
        <v>1.2502643021962362E-2</v>
      </c>
      <c r="AS21" s="55">
        <f t="shared" si="64"/>
        <v>9.0000000000000566E-3</v>
      </c>
      <c r="AT21" s="55">
        <f t="shared" si="65"/>
        <v>-2.2999999999999972E-2</v>
      </c>
      <c r="AU21" s="63">
        <f t="shared" si="66"/>
        <v>1.264015355445801E-2</v>
      </c>
      <c r="AV21" s="55">
        <f t="shared" si="67"/>
        <v>2.3999999999999914E-2</v>
      </c>
      <c r="AW21" s="55">
        <f t="shared" si="68"/>
        <v>-2.299999999999983E-2</v>
      </c>
      <c r="AY21" s="72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73"/>
      <c r="CB21" s="31">
        <v>159</v>
      </c>
      <c r="CC21" s="31">
        <v>147</v>
      </c>
      <c r="CD21" s="31">
        <v>109</v>
      </c>
      <c r="CE21" s="33">
        <f t="shared" si="30"/>
        <v>45.6</v>
      </c>
      <c r="CF21" s="45">
        <f t="shared" si="31"/>
        <v>31.4</v>
      </c>
      <c r="CG21" s="50">
        <f t="shared" si="32"/>
        <v>62.4</v>
      </c>
      <c r="CI21">
        <f t="shared" si="36"/>
        <v>45.6</v>
      </c>
      <c r="CJ21">
        <f t="shared" si="37"/>
        <v>0</v>
      </c>
      <c r="CK21">
        <f t="shared" si="38"/>
        <v>0</v>
      </c>
    </row>
    <row r="22" spans="2:89" x14ac:dyDescent="0.4">
      <c r="B22" s="1275">
        <v>6</v>
      </c>
      <c r="C22" s="19" t="s">
        <v>206</v>
      </c>
      <c r="D22" s="31">
        <v>162</v>
      </c>
      <c r="E22" s="31">
        <v>146</v>
      </c>
      <c r="F22" s="31">
        <v>110</v>
      </c>
      <c r="G22" s="33">
        <f t="shared" si="0"/>
        <v>41.53846153846154</v>
      </c>
      <c r="H22" s="45">
        <f t="shared" si="1"/>
        <v>32.1</v>
      </c>
      <c r="I22" s="50">
        <f t="shared" si="2"/>
        <v>63.5</v>
      </c>
      <c r="J22" s="31">
        <v>166</v>
      </c>
      <c r="K22" s="31">
        <v>145</v>
      </c>
      <c r="L22" s="31">
        <v>99</v>
      </c>
      <c r="M22" s="33">
        <f t="shared" si="3"/>
        <v>41.194029850746269</v>
      </c>
      <c r="N22" s="45">
        <f t="shared" si="4"/>
        <v>40.400000000000006</v>
      </c>
      <c r="O22" s="50">
        <f t="shared" si="5"/>
        <v>65.100000000000009</v>
      </c>
      <c r="P22" s="31">
        <v>170</v>
      </c>
      <c r="Q22" s="31">
        <v>144</v>
      </c>
      <c r="R22" s="31">
        <v>86</v>
      </c>
      <c r="S22" s="33">
        <f t="shared" si="6"/>
        <v>41.428571428571431</v>
      </c>
      <c r="T22" s="45">
        <f t="shared" si="7"/>
        <v>49.4</v>
      </c>
      <c r="U22" s="50">
        <f t="shared" si="8"/>
        <v>66.7</v>
      </c>
      <c r="V22" s="31">
        <v>174</v>
      </c>
      <c r="W22" s="31">
        <v>144</v>
      </c>
      <c r="X22" s="31">
        <v>73</v>
      </c>
      <c r="Y22" s="33">
        <f t="shared" si="9"/>
        <v>42.178217821782177</v>
      </c>
      <c r="Z22" s="45">
        <f t="shared" si="10"/>
        <v>57.999999999999993</v>
      </c>
      <c r="AA22" s="50">
        <f t="shared" si="11"/>
        <v>68.2</v>
      </c>
      <c r="AB22" s="31">
        <v>177</v>
      </c>
      <c r="AC22" s="31">
        <v>143</v>
      </c>
      <c r="AD22" s="31">
        <v>58</v>
      </c>
      <c r="AE22" s="33">
        <f t="shared" si="12"/>
        <v>42.857142857142854</v>
      </c>
      <c r="AF22" s="45">
        <f t="shared" si="13"/>
        <v>67.2</v>
      </c>
      <c r="AG22" s="50">
        <f t="shared" si="14"/>
        <v>69.399999999999991</v>
      </c>
      <c r="AI22" s="63">
        <f t="shared" si="54"/>
        <v>1.6070280694236137E-2</v>
      </c>
      <c r="AJ22" s="55">
        <f t="shared" si="55"/>
        <v>6.000000000000014E-3</v>
      </c>
      <c r="AK22" s="55">
        <f t="shared" si="56"/>
        <v>-1.2000000000000028E-2</v>
      </c>
      <c r="AL22" s="63">
        <f t="shared" si="57"/>
        <v>1.3976488196409391E-2</v>
      </c>
      <c r="AM22" s="55">
        <f t="shared" si="58"/>
        <v>4.0000000000000565E-3</v>
      </c>
      <c r="AN22" s="55">
        <f t="shared" si="59"/>
        <v>-1.5999999999999945E-2</v>
      </c>
      <c r="AO22" s="63">
        <f t="shared" si="60"/>
        <v>1.2400632987534597E-2</v>
      </c>
      <c r="AP22" s="55">
        <f t="shared" si="61"/>
        <v>2.9999999999999714E-3</v>
      </c>
      <c r="AQ22" s="55">
        <f t="shared" si="62"/>
        <v>-1.9000000000000059E-2</v>
      </c>
      <c r="AR22" s="63">
        <f t="shared" si="63"/>
        <v>1.262161280850352E-2</v>
      </c>
      <c r="AS22" s="55">
        <f t="shared" si="64"/>
        <v>0.01</v>
      </c>
      <c r="AT22" s="55">
        <f t="shared" si="65"/>
        <v>-1.9999999999999858E-2</v>
      </c>
      <c r="AU22" s="63">
        <f t="shared" si="66"/>
        <v>1.2640153554457989E-2</v>
      </c>
      <c r="AV22" s="55">
        <f t="shared" si="67"/>
        <v>2.200000000000003E-2</v>
      </c>
      <c r="AW22" s="55">
        <f t="shared" si="68"/>
        <v>-2.4000000000000056E-2</v>
      </c>
      <c r="AY22" s="72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73"/>
      <c r="CB22" s="31">
        <v>162</v>
      </c>
      <c r="CC22" s="31">
        <v>146</v>
      </c>
      <c r="CD22" s="31">
        <v>110</v>
      </c>
      <c r="CE22" s="33">
        <f t="shared" si="30"/>
        <v>41.53846153846154</v>
      </c>
      <c r="CF22" s="45">
        <f t="shared" si="31"/>
        <v>32.1</v>
      </c>
      <c r="CG22" s="50">
        <f t="shared" si="32"/>
        <v>63.5</v>
      </c>
      <c r="CI22">
        <f t="shared" si="36"/>
        <v>41.53846153846154</v>
      </c>
      <c r="CJ22">
        <f t="shared" si="37"/>
        <v>0</v>
      </c>
      <c r="CK22">
        <f t="shared" si="38"/>
        <v>0</v>
      </c>
    </row>
    <row r="23" spans="2:89" x14ac:dyDescent="0.4">
      <c r="B23" s="1278">
        <v>6</v>
      </c>
      <c r="C23" s="21" t="s">
        <v>205</v>
      </c>
      <c r="D23" s="32">
        <v>165</v>
      </c>
      <c r="E23" s="32">
        <v>144</v>
      </c>
      <c r="F23" s="32">
        <v>113</v>
      </c>
      <c r="G23" s="34">
        <f t="shared" si="0"/>
        <v>35.769230769230766</v>
      </c>
      <c r="H23" s="46">
        <f t="shared" si="1"/>
        <v>31.5</v>
      </c>
      <c r="I23" s="51">
        <f t="shared" si="2"/>
        <v>64.7</v>
      </c>
      <c r="J23" s="32">
        <v>170</v>
      </c>
      <c r="K23" s="32">
        <v>143</v>
      </c>
      <c r="L23" s="32">
        <v>102</v>
      </c>
      <c r="M23" s="34">
        <f t="shared" si="3"/>
        <v>36.176470588235297</v>
      </c>
      <c r="N23" s="46">
        <f t="shared" si="4"/>
        <v>40</v>
      </c>
      <c r="O23" s="51">
        <f t="shared" si="5"/>
        <v>66.7</v>
      </c>
      <c r="P23" s="32">
        <v>175</v>
      </c>
      <c r="Q23" s="32">
        <v>142</v>
      </c>
      <c r="R23" s="32">
        <v>89</v>
      </c>
      <c r="S23" s="34">
        <f t="shared" si="6"/>
        <v>36.97674418604651</v>
      </c>
      <c r="T23" s="46">
        <f t="shared" si="7"/>
        <v>49.1</v>
      </c>
      <c r="U23" s="51">
        <f t="shared" si="8"/>
        <v>68.600000000000009</v>
      </c>
      <c r="V23" s="32">
        <v>179</v>
      </c>
      <c r="W23" s="32">
        <v>141</v>
      </c>
      <c r="X23" s="32">
        <v>77</v>
      </c>
      <c r="Y23" s="34">
        <f t="shared" si="9"/>
        <v>37.647058823529413</v>
      </c>
      <c r="Z23" s="46">
        <f t="shared" si="10"/>
        <v>56.999999999999993</v>
      </c>
      <c r="AA23" s="51">
        <f t="shared" si="11"/>
        <v>70.199999999999989</v>
      </c>
      <c r="AB23" s="32">
        <v>183</v>
      </c>
      <c r="AC23" s="32">
        <v>140</v>
      </c>
      <c r="AD23" s="32">
        <v>64</v>
      </c>
      <c r="AE23" s="34">
        <f t="shared" si="12"/>
        <v>38.319327731092436</v>
      </c>
      <c r="AF23" s="46">
        <f t="shared" si="13"/>
        <v>65</v>
      </c>
      <c r="AG23" s="51">
        <f t="shared" si="14"/>
        <v>71.8</v>
      </c>
      <c r="AI23" s="64">
        <f t="shared" si="54"/>
        <v>1.2856224555388894E-2</v>
      </c>
      <c r="AJ23" s="56">
        <f t="shared" si="55"/>
        <v>5.0000000000000001E-3</v>
      </c>
      <c r="AK23" s="56">
        <f t="shared" si="56"/>
        <v>-1.2000000000000028E-2</v>
      </c>
      <c r="AL23" s="64">
        <f t="shared" si="57"/>
        <v>1.114918536144022E-2</v>
      </c>
      <c r="AM23" s="56">
        <f t="shared" si="58"/>
        <v>2.9999999999999714E-3</v>
      </c>
      <c r="AN23" s="56">
        <f t="shared" si="59"/>
        <v>-1.4999999999999999E-2</v>
      </c>
      <c r="AO23" s="64">
        <f t="shared" si="60"/>
        <v>1.2551966436636194E-2</v>
      </c>
      <c r="AP23" s="56">
        <f t="shared" si="61"/>
        <v>1.6000000000000014E-2</v>
      </c>
      <c r="AQ23" s="56">
        <f t="shared" si="62"/>
        <v>-1.5999999999999803E-2</v>
      </c>
      <c r="AR23" s="64">
        <f t="shared" si="63"/>
        <v>1.21998108380394E-2</v>
      </c>
      <c r="AS23" s="56">
        <f t="shared" si="64"/>
        <v>2.0999999999999873E-2</v>
      </c>
      <c r="AT23" s="56">
        <f t="shared" si="65"/>
        <v>-2.0000000000000143E-2</v>
      </c>
      <c r="AU23" s="64">
        <f t="shared" si="66"/>
        <v>1.1031624991972362E-2</v>
      </c>
      <c r="AV23" s="56">
        <f t="shared" si="67"/>
        <v>2.7999999999999973E-2</v>
      </c>
      <c r="AW23" s="56">
        <f t="shared" si="68"/>
        <v>-1.9000000000000059E-2</v>
      </c>
      <c r="AY23" s="74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75"/>
      <c r="CB23" s="32">
        <v>165</v>
      </c>
      <c r="CC23" s="32">
        <v>144</v>
      </c>
      <c r="CD23" s="32">
        <v>113</v>
      </c>
      <c r="CE23" s="34">
        <f t="shared" si="30"/>
        <v>35.769230769230766</v>
      </c>
      <c r="CF23" s="46">
        <f t="shared" si="31"/>
        <v>31.5</v>
      </c>
      <c r="CG23" s="51">
        <f t="shared" si="32"/>
        <v>64.7</v>
      </c>
      <c r="CI23">
        <f t="shared" si="36"/>
        <v>35.769230769230766</v>
      </c>
      <c r="CJ23">
        <f t="shared" si="37"/>
        <v>0</v>
      </c>
      <c r="CK23">
        <f t="shared" si="38"/>
        <v>0</v>
      </c>
    </row>
    <row r="24" spans="2:89" x14ac:dyDescent="0.4">
      <c r="B24" s="1274">
        <v>6</v>
      </c>
      <c r="C24" s="17" t="s">
        <v>200</v>
      </c>
      <c r="D24" s="22">
        <v>168</v>
      </c>
      <c r="E24" s="22">
        <v>143</v>
      </c>
      <c r="F24" s="22">
        <v>116</v>
      </c>
      <c r="G24" s="28">
        <f t="shared" si="0"/>
        <v>31.153846153846153</v>
      </c>
      <c r="H24" s="47">
        <f t="shared" si="1"/>
        <v>31</v>
      </c>
      <c r="I24" s="52">
        <f t="shared" si="2"/>
        <v>65.900000000000006</v>
      </c>
      <c r="J24" s="22">
        <v>174</v>
      </c>
      <c r="K24" s="22">
        <v>142</v>
      </c>
      <c r="L24" s="22">
        <v>105</v>
      </c>
      <c r="M24" s="28">
        <f t="shared" si="3"/>
        <v>32.173913043478258</v>
      </c>
      <c r="N24" s="47">
        <f t="shared" si="4"/>
        <v>39.700000000000003</v>
      </c>
      <c r="O24" s="52">
        <f t="shared" si="5"/>
        <v>68.2</v>
      </c>
      <c r="P24" s="22">
        <v>179</v>
      </c>
      <c r="Q24" s="22">
        <v>140</v>
      </c>
      <c r="R24" s="22">
        <v>94</v>
      </c>
      <c r="S24" s="28">
        <f t="shared" si="6"/>
        <v>32.470588235294116</v>
      </c>
      <c r="T24" s="47">
        <f t="shared" si="7"/>
        <v>47.5</v>
      </c>
      <c r="U24" s="52">
        <f t="shared" si="8"/>
        <v>70.199999999999989</v>
      </c>
      <c r="V24" s="22">
        <v>184</v>
      </c>
      <c r="W24" s="22">
        <v>139</v>
      </c>
      <c r="X24" s="22">
        <v>83</v>
      </c>
      <c r="Y24" s="28">
        <f t="shared" si="9"/>
        <v>33.267326732673268</v>
      </c>
      <c r="Z24" s="47">
        <f t="shared" si="10"/>
        <v>54.900000000000006</v>
      </c>
      <c r="AA24" s="52">
        <f t="shared" si="11"/>
        <v>72.2</v>
      </c>
      <c r="AB24" s="22">
        <v>188</v>
      </c>
      <c r="AC24" s="22">
        <v>138</v>
      </c>
      <c r="AD24" s="22">
        <v>71</v>
      </c>
      <c r="AE24" s="28">
        <f t="shared" si="12"/>
        <v>34.358974358974358</v>
      </c>
      <c r="AF24" s="47">
        <f t="shared" si="13"/>
        <v>62.2</v>
      </c>
      <c r="AG24" s="52">
        <f t="shared" si="14"/>
        <v>73.7</v>
      </c>
      <c r="AI24" s="65">
        <f t="shared" si="54"/>
        <v>1.1406748257477407E-2</v>
      </c>
      <c r="AJ24" s="57">
        <f t="shared" si="55"/>
        <v>0.01</v>
      </c>
      <c r="AK24" s="57">
        <f t="shared" si="56"/>
        <v>-7.9999999999999724E-3</v>
      </c>
      <c r="AL24" s="65">
        <f t="shared" si="57"/>
        <v>1.3428890994450337E-2</v>
      </c>
      <c r="AM24" s="57">
        <f t="shared" si="58"/>
        <v>1.3000000000000043E-2</v>
      </c>
      <c r="AN24" s="57">
        <f t="shared" si="59"/>
        <v>-1.1999999999999886E-2</v>
      </c>
      <c r="AO24" s="65">
        <f t="shared" si="60"/>
        <v>1.0861168980126861E-2</v>
      </c>
      <c r="AP24" s="57">
        <f t="shared" si="61"/>
        <v>1.6000000000000014E-2</v>
      </c>
      <c r="AQ24" s="57">
        <f t="shared" si="62"/>
        <v>-1.6000000000000084E-2</v>
      </c>
      <c r="AR24" s="65">
        <f t="shared" si="63"/>
        <v>1.1633475325248409E-2</v>
      </c>
      <c r="AS24" s="57">
        <f t="shared" si="64"/>
        <v>2.200000000000003E-2</v>
      </c>
      <c r="AT24" s="57">
        <f t="shared" si="65"/>
        <v>-1.4999999999999999E-2</v>
      </c>
      <c r="AU24" s="65">
        <f t="shared" si="66"/>
        <v>1.2868646028389271E-2</v>
      </c>
      <c r="AV24" s="57">
        <f t="shared" si="67"/>
        <v>2.6000000000000086E-2</v>
      </c>
      <c r="AW24" s="57">
        <f t="shared" si="68"/>
        <v>-0.02</v>
      </c>
      <c r="AY24" s="76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77"/>
      <c r="CB24" s="22">
        <v>168</v>
      </c>
      <c r="CC24" s="22">
        <v>143</v>
      </c>
      <c r="CD24" s="22">
        <v>116</v>
      </c>
      <c r="CE24" s="28">
        <f t="shared" si="30"/>
        <v>31.153846153846153</v>
      </c>
      <c r="CF24" s="47">
        <f t="shared" si="31"/>
        <v>31</v>
      </c>
      <c r="CG24" s="52">
        <f t="shared" si="32"/>
        <v>65.900000000000006</v>
      </c>
      <c r="CI24">
        <f t="shared" si="36"/>
        <v>31.153846153846153</v>
      </c>
      <c r="CJ24">
        <f t="shared" si="37"/>
        <v>0</v>
      </c>
      <c r="CK24">
        <f t="shared" si="38"/>
        <v>0</v>
      </c>
    </row>
    <row r="25" spans="2:89" x14ac:dyDescent="0.4">
      <c r="B25" s="1275">
        <v>6</v>
      </c>
      <c r="C25" s="19" t="s">
        <v>199</v>
      </c>
      <c r="D25" s="31">
        <v>170</v>
      </c>
      <c r="E25" s="31">
        <v>142</v>
      </c>
      <c r="F25" s="31">
        <v>119</v>
      </c>
      <c r="G25" s="33">
        <f t="shared" si="0"/>
        <v>27.058823529411764</v>
      </c>
      <c r="H25" s="45">
        <f t="shared" si="1"/>
        <v>30</v>
      </c>
      <c r="I25" s="50">
        <f t="shared" si="2"/>
        <v>66.7</v>
      </c>
      <c r="J25" s="31">
        <v>177</v>
      </c>
      <c r="K25" s="31">
        <v>140</v>
      </c>
      <c r="L25" s="31">
        <v>109</v>
      </c>
      <c r="M25" s="33">
        <f t="shared" si="3"/>
        <v>27.352941176470587</v>
      </c>
      <c r="N25" s="45">
        <f t="shared" si="4"/>
        <v>38.4</v>
      </c>
      <c r="O25" s="50">
        <f t="shared" si="5"/>
        <v>69.399999999999991</v>
      </c>
      <c r="P25" s="31">
        <v>183</v>
      </c>
      <c r="Q25" s="31">
        <v>139</v>
      </c>
      <c r="R25" s="31">
        <v>99</v>
      </c>
      <c r="S25" s="33">
        <f t="shared" si="6"/>
        <v>28.571428571428573</v>
      </c>
      <c r="T25" s="45">
        <f t="shared" si="7"/>
        <v>45.9</v>
      </c>
      <c r="U25" s="50">
        <f t="shared" si="8"/>
        <v>71.8</v>
      </c>
      <c r="V25" s="31">
        <v>188</v>
      </c>
      <c r="W25" s="31">
        <v>137</v>
      </c>
      <c r="X25" s="31">
        <v>89</v>
      </c>
      <c r="Y25" s="33">
        <f t="shared" si="9"/>
        <v>29.09090909090909</v>
      </c>
      <c r="Z25" s="45">
        <f t="shared" si="10"/>
        <v>52.7</v>
      </c>
      <c r="AA25" s="50">
        <f t="shared" si="11"/>
        <v>73.7</v>
      </c>
      <c r="AB25" s="31">
        <v>193</v>
      </c>
      <c r="AC25" s="31">
        <v>135</v>
      </c>
      <c r="AD25" s="31">
        <v>78</v>
      </c>
      <c r="AE25" s="33">
        <f t="shared" si="12"/>
        <v>29.739130434782609</v>
      </c>
      <c r="AF25" s="45">
        <f t="shared" si="13"/>
        <v>59.599999999999994</v>
      </c>
      <c r="AG25" s="50">
        <f t="shared" si="14"/>
        <v>75.7</v>
      </c>
      <c r="AI25" s="63">
        <f t="shared" si="54"/>
        <v>1.18630181877765E-2</v>
      </c>
      <c r="AJ25" s="55">
        <f t="shared" si="55"/>
        <v>9.0000000000000219E-3</v>
      </c>
      <c r="AK25" s="55">
        <f t="shared" si="56"/>
        <v>-7.9999999999999724E-3</v>
      </c>
      <c r="AL25" s="63">
        <f t="shared" si="57"/>
        <v>1.0352583677178135E-2</v>
      </c>
      <c r="AM25" s="55">
        <f t="shared" si="58"/>
        <v>1.4999999999999999E-2</v>
      </c>
      <c r="AN25" s="55">
        <f t="shared" si="59"/>
        <v>-7.9999999999999724E-3</v>
      </c>
      <c r="AO25" s="63">
        <f t="shared" si="60"/>
        <v>1.1495777512490613E-2</v>
      </c>
      <c r="AP25" s="55">
        <f t="shared" si="61"/>
        <v>2.1000000000000015E-2</v>
      </c>
      <c r="AQ25" s="55">
        <f t="shared" si="62"/>
        <v>-7.0000000000000288E-3</v>
      </c>
      <c r="AR25" s="63">
        <f t="shared" si="63"/>
        <v>1.1111053689645007E-2</v>
      </c>
      <c r="AS25" s="55">
        <f t="shared" si="64"/>
        <v>1.7000000000000029E-2</v>
      </c>
      <c r="AT25" s="55">
        <f t="shared" si="65"/>
        <v>-1.5999999999999945E-2</v>
      </c>
      <c r="AU25" s="63">
        <f t="shared" si="66"/>
        <v>1.0366103954702955E-2</v>
      </c>
      <c r="AV25" s="55">
        <f t="shared" si="67"/>
        <v>2.1999999999999957E-2</v>
      </c>
      <c r="AW25" s="55">
        <f t="shared" si="68"/>
        <v>-1.5999999999999945E-2</v>
      </c>
      <c r="AY25" s="72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73"/>
      <c r="CB25" s="31">
        <v>170</v>
      </c>
      <c r="CC25" s="31">
        <v>142</v>
      </c>
      <c r="CD25" s="31">
        <v>119</v>
      </c>
      <c r="CE25" s="33">
        <f t="shared" si="30"/>
        <v>27.058823529411764</v>
      </c>
      <c r="CF25" s="45">
        <f t="shared" si="31"/>
        <v>30</v>
      </c>
      <c r="CG25" s="50">
        <f t="shared" si="32"/>
        <v>66.7</v>
      </c>
      <c r="CI25">
        <f t="shared" si="36"/>
        <v>27.058823529411764</v>
      </c>
      <c r="CJ25">
        <f t="shared" si="37"/>
        <v>0</v>
      </c>
      <c r="CK25">
        <f t="shared" si="38"/>
        <v>0</v>
      </c>
    </row>
    <row r="26" spans="2:89" x14ac:dyDescent="0.4">
      <c r="B26" s="1275">
        <v>6</v>
      </c>
      <c r="C26" s="19" t="s">
        <v>242</v>
      </c>
      <c r="D26" s="31">
        <v>172</v>
      </c>
      <c r="E26" s="31">
        <v>141</v>
      </c>
      <c r="F26" s="31">
        <v>122</v>
      </c>
      <c r="G26" s="33">
        <f t="shared" si="0"/>
        <v>22.8</v>
      </c>
      <c r="H26" s="45">
        <f t="shared" si="1"/>
        <v>29.099999999999998</v>
      </c>
      <c r="I26" s="50">
        <f t="shared" si="2"/>
        <v>67.5</v>
      </c>
      <c r="J26" s="31">
        <v>179</v>
      </c>
      <c r="K26" s="31">
        <v>139</v>
      </c>
      <c r="L26" s="31">
        <v>113</v>
      </c>
      <c r="M26" s="33">
        <f t="shared" si="3"/>
        <v>23.636363636363637</v>
      </c>
      <c r="N26" s="45">
        <f t="shared" si="4"/>
        <v>36.9</v>
      </c>
      <c r="O26" s="50">
        <f t="shared" si="5"/>
        <v>70.199999999999989</v>
      </c>
      <c r="P26" s="31">
        <v>185</v>
      </c>
      <c r="Q26" s="31">
        <v>137</v>
      </c>
      <c r="R26" s="31">
        <v>104</v>
      </c>
      <c r="S26" s="33">
        <f t="shared" si="6"/>
        <v>24.444444444444443</v>
      </c>
      <c r="T26" s="45">
        <f t="shared" si="7"/>
        <v>43.8</v>
      </c>
      <c r="U26" s="50">
        <f t="shared" si="8"/>
        <v>72.5</v>
      </c>
      <c r="V26" s="31">
        <v>192</v>
      </c>
      <c r="W26" s="31">
        <v>135</v>
      </c>
      <c r="X26" s="31">
        <v>94</v>
      </c>
      <c r="Y26" s="33">
        <f t="shared" si="9"/>
        <v>25.102040816326532</v>
      </c>
      <c r="Z26" s="45">
        <f t="shared" si="10"/>
        <v>51</v>
      </c>
      <c r="AA26" s="50">
        <f t="shared" si="11"/>
        <v>75.3</v>
      </c>
      <c r="AB26" s="31">
        <v>197</v>
      </c>
      <c r="AC26" s="31">
        <v>133</v>
      </c>
      <c r="AD26" s="31">
        <v>84</v>
      </c>
      <c r="AE26" s="33">
        <f t="shared" si="12"/>
        <v>26.017699115044248</v>
      </c>
      <c r="AF26" s="45">
        <f t="shared" si="13"/>
        <v>57.4</v>
      </c>
      <c r="AG26" s="50">
        <f t="shared" si="14"/>
        <v>77.3</v>
      </c>
      <c r="AI26" s="66"/>
      <c r="AJ26" s="54"/>
      <c r="AK26" s="54"/>
      <c r="AL26" s="66"/>
      <c r="AM26" s="54"/>
      <c r="AN26" s="54"/>
      <c r="AO26" s="66"/>
      <c r="AP26" s="54"/>
      <c r="AQ26" s="54"/>
      <c r="AR26" s="66"/>
      <c r="AS26" s="54"/>
      <c r="AT26" s="54"/>
      <c r="AU26" s="66"/>
      <c r="AV26" s="54"/>
      <c r="AW26" s="54"/>
      <c r="AY26" s="78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80"/>
      <c r="CB26" s="31">
        <v>172</v>
      </c>
      <c r="CC26" s="31">
        <v>141</v>
      </c>
      <c r="CD26" s="31">
        <v>122</v>
      </c>
      <c r="CE26" s="33">
        <f t="shared" si="30"/>
        <v>22.8</v>
      </c>
      <c r="CF26" s="45">
        <f t="shared" si="31"/>
        <v>29.099999999999998</v>
      </c>
      <c r="CG26" s="50">
        <f t="shared" si="32"/>
        <v>67.5</v>
      </c>
      <c r="CI26">
        <f t="shared" si="36"/>
        <v>22.8</v>
      </c>
      <c r="CJ26">
        <f t="shared" si="37"/>
        <v>0</v>
      </c>
      <c r="CK26">
        <f t="shared" si="38"/>
        <v>0</v>
      </c>
    </row>
    <row r="27" spans="2:89" x14ac:dyDescent="0.4">
      <c r="B27" s="1275">
        <v>6</v>
      </c>
      <c r="C27" s="19" t="s">
        <v>198</v>
      </c>
      <c r="D27" s="31">
        <v>173</v>
      </c>
      <c r="E27" s="31">
        <v>140</v>
      </c>
      <c r="F27" s="31">
        <v>125</v>
      </c>
      <c r="G27" s="33">
        <f t="shared" si="0"/>
        <v>18.75</v>
      </c>
      <c r="H27" s="45">
        <f t="shared" si="1"/>
        <v>27.700000000000003</v>
      </c>
      <c r="I27" s="50">
        <f t="shared" si="2"/>
        <v>67.800000000000011</v>
      </c>
      <c r="J27" s="31">
        <v>180</v>
      </c>
      <c r="K27" s="31">
        <v>138</v>
      </c>
      <c r="L27" s="31">
        <v>117</v>
      </c>
      <c r="M27" s="33">
        <f t="shared" si="3"/>
        <v>20</v>
      </c>
      <c r="N27" s="45">
        <f t="shared" si="4"/>
        <v>35</v>
      </c>
      <c r="O27" s="50">
        <f t="shared" si="5"/>
        <v>70.599999999999994</v>
      </c>
      <c r="P27" s="31">
        <v>187</v>
      </c>
      <c r="Q27" s="31">
        <v>136</v>
      </c>
      <c r="R27" s="31">
        <v>109</v>
      </c>
      <c r="S27" s="33">
        <f t="shared" si="6"/>
        <v>20.76923076923077</v>
      </c>
      <c r="T27" s="45">
        <f t="shared" si="7"/>
        <v>41.699999999999996</v>
      </c>
      <c r="U27" s="50">
        <f t="shared" si="8"/>
        <v>73.3</v>
      </c>
      <c r="V27" s="31">
        <v>194</v>
      </c>
      <c r="W27" s="31">
        <v>133</v>
      </c>
      <c r="X27" s="31">
        <v>101</v>
      </c>
      <c r="Y27" s="33">
        <f t="shared" si="9"/>
        <v>20.64516129032258</v>
      </c>
      <c r="Z27" s="45">
        <f t="shared" si="10"/>
        <v>47.9</v>
      </c>
      <c r="AA27" s="50">
        <f t="shared" si="11"/>
        <v>76.099999999999994</v>
      </c>
      <c r="AB27" s="31">
        <v>200</v>
      </c>
      <c r="AC27" s="31">
        <v>131</v>
      </c>
      <c r="AD27" s="31">
        <v>93</v>
      </c>
      <c r="AE27" s="33">
        <f t="shared" si="12"/>
        <v>21.308411214953271</v>
      </c>
      <c r="AF27" s="45">
        <f t="shared" si="13"/>
        <v>53.5</v>
      </c>
      <c r="AG27" s="50">
        <f t="shared" si="14"/>
        <v>78.400000000000006</v>
      </c>
      <c r="AI27" s="63">
        <f t="shared" ref="AI27:AI33" si="69">(G27-G26)/359</f>
        <v>-1.1281337047353762E-2</v>
      </c>
      <c r="AJ27" s="55">
        <f t="shared" ref="AJ27:AJ33" si="70">(H27-H26)/100</f>
        <v>-1.399999999999995E-2</v>
      </c>
      <c r="AK27" s="55">
        <f t="shared" ref="AK27:AK33" si="71">(I27-I26)/100</f>
        <v>3.0000000000001137E-3</v>
      </c>
      <c r="AL27" s="63">
        <f t="shared" ref="AL27:AL33" si="72">(M27-M26)/359</f>
        <v>-1.0129146619397317E-2</v>
      </c>
      <c r="AM27" s="55">
        <f t="shared" ref="AM27:AM33" si="73">(N27-N26)/100</f>
        <v>-1.8999999999999986E-2</v>
      </c>
      <c r="AN27" s="55">
        <f t="shared" ref="AN27:AN33" si="74">(O27-O26)/100</f>
        <v>4.0000000000000565E-3</v>
      </c>
      <c r="AO27" s="63">
        <f t="shared" ref="AO27:AO33" si="75">(S27-S26)/359</f>
        <v>-1.0237363997809673E-2</v>
      </c>
      <c r="AP27" s="55">
        <f t="shared" ref="AP27:AP33" si="76">(T27-T26)/100</f>
        <v>-2.1000000000000015E-2</v>
      </c>
      <c r="AQ27" s="55">
        <f t="shared" ref="AQ27:AQ33" si="77">(U27-U26)/100</f>
        <v>7.9999999999999724E-3</v>
      </c>
      <c r="AR27" s="63">
        <f t="shared" ref="AR27:AR33" si="78">(Y27-Y26)/359</f>
        <v>-1.2414706200568112E-2</v>
      </c>
      <c r="AS27" s="55">
        <f t="shared" ref="AS27:AS33" si="79">(Z27-Z26)/100</f>
        <v>-3.1000000000000014E-2</v>
      </c>
      <c r="AT27" s="55">
        <f t="shared" ref="AT27:AT33" si="80">(AA27-AA26)/100</f>
        <v>7.9999999999999724E-3</v>
      </c>
      <c r="AU27" s="63">
        <f t="shared" ref="AU27:AU33" si="81">(AE27-AE26)/359</f>
        <v>-1.3117793593568183E-2</v>
      </c>
      <c r="AV27" s="55">
        <f t="shared" ref="AV27:AV33" si="82">(AF27-AF26)/100</f>
        <v>-3.8999999999999986E-2</v>
      </c>
      <c r="AW27" s="55">
        <f t="shared" ref="AW27:AW33" si="83">(AG27-AG26)/100</f>
        <v>1.1000000000000086E-2</v>
      </c>
      <c r="AY27" s="72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3"/>
      <c r="CB27" s="31">
        <v>173</v>
      </c>
      <c r="CC27" s="31">
        <v>140</v>
      </c>
      <c r="CD27" s="31">
        <v>125</v>
      </c>
      <c r="CE27" s="33">
        <f t="shared" si="30"/>
        <v>18.75</v>
      </c>
      <c r="CF27" s="45">
        <f t="shared" si="31"/>
        <v>27.700000000000003</v>
      </c>
      <c r="CG27" s="50">
        <f t="shared" si="32"/>
        <v>67.800000000000011</v>
      </c>
      <c r="CI27">
        <f t="shared" si="36"/>
        <v>18.75</v>
      </c>
      <c r="CJ27">
        <f t="shared" si="37"/>
        <v>0</v>
      </c>
      <c r="CK27">
        <f t="shared" si="38"/>
        <v>0</v>
      </c>
    </row>
    <row r="28" spans="2:89" x14ac:dyDescent="0.4">
      <c r="B28" s="1278">
        <v>6</v>
      </c>
      <c r="C28" s="21" t="s">
        <v>197</v>
      </c>
      <c r="D28" s="32">
        <v>173</v>
      </c>
      <c r="E28" s="32">
        <v>140</v>
      </c>
      <c r="F28" s="32">
        <v>128</v>
      </c>
      <c r="G28" s="34">
        <f t="shared" si="0"/>
        <v>16</v>
      </c>
      <c r="H28" s="46">
        <f t="shared" si="1"/>
        <v>26</v>
      </c>
      <c r="I28" s="51">
        <f t="shared" si="2"/>
        <v>67.800000000000011</v>
      </c>
      <c r="J28" s="32">
        <v>182</v>
      </c>
      <c r="K28" s="32">
        <v>137</v>
      </c>
      <c r="L28" s="32">
        <v>121</v>
      </c>
      <c r="M28" s="34">
        <f t="shared" si="3"/>
        <v>15.737704918032787</v>
      </c>
      <c r="N28" s="46">
        <f t="shared" si="4"/>
        <v>33.5</v>
      </c>
      <c r="O28" s="51">
        <f t="shared" si="5"/>
        <v>71.399999999999991</v>
      </c>
      <c r="P28" s="32">
        <v>189</v>
      </c>
      <c r="Q28" s="32">
        <v>135</v>
      </c>
      <c r="R28" s="32">
        <v>114</v>
      </c>
      <c r="S28" s="34">
        <f t="shared" si="6"/>
        <v>16.8</v>
      </c>
      <c r="T28" s="46">
        <f t="shared" si="7"/>
        <v>39.700000000000003</v>
      </c>
      <c r="U28" s="51">
        <f t="shared" si="8"/>
        <v>74.099999999999994</v>
      </c>
      <c r="V28" s="32">
        <v>196</v>
      </c>
      <c r="W28" s="32">
        <v>132</v>
      </c>
      <c r="X28" s="32">
        <v>108</v>
      </c>
      <c r="Y28" s="34">
        <f t="shared" si="9"/>
        <v>16.363636363636363</v>
      </c>
      <c r="Z28" s="46">
        <f t="shared" si="10"/>
        <v>44.9</v>
      </c>
      <c r="AA28" s="51">
        <f t="shared" si="11"/>
        <v>76.900000000000006</v>
      </c>
      <c r="AB28" s="32">
        <v>202</v>
      </c>
      <c r="AC28" s="32">
        <v>129</v>
      </c>
      <c r="AD28" s="32">
        <v>100</v>
      </c>
      <c r="AE28" s="34">
        <f t="shared" si="12"/>
        <v>17.058823529411764</v>
      </c>
      <c r="AF28" s="46">
        <f t="shared" si="13"/>
        <v>50.5</v>
      </c>
      <c r="AG28" s="51">
        <f t="shared" si="14"/>
        <v>79.2</v>
      </c>
      <c r="AI28" s="64">
        <f t="shared" si="69"/>
        <v>-7.6601671309192198E-3</v>
      </c>
      <c r="AJ28" s="56">
        <f t="shared" si="70"/>
        <v>-1.7000000000000029E-2</v>
      </c>
      <c r="AK28" s="56">
        <f t="shared" si="71"/>
        <v>0</v>
      </c>
      <c r="AL28" s="64">
        <f t="shared" si="72"/>
        <v>-1.1872688250605052E-2</v>
      </c>
      <c r="AM28" s="56">
        <f t="shared" si="73"/>
        <v>-1.4999999999999999E-2</v>
      </c>
      <c r="AN28" s="56">
        <f t="shared" si="74"/>
        <v>7.9999999999999724E-3</v>
      </c>
      <c r="AO28" s="64">
        <f t="shared" si="75"/>
        <v>-1.1056353117634456E-2</v>
      </c>
      <c r="AP28" s="56">
        <f t="shared" si="76"/>
        <v>-1.9999999999999928E-2</v>
      </c>
      <c r="AQ28" s="56">
        <f t="shared" si="77"/>
        <v>7.9999999999999724E-3</v>
      </c>
      <c r="AR28" s="64">
        <f t="shared" si="78"/>
        <v>-1.1926253277677485E-2</v>
      </c>
      <c r="AS28" s="56">
        <f t="shared" si="79"/>
        <v>-0.03</v>
      </c>
      <c r="AT28" s="56">
        <f t="shared" si="80"/>
        <v>8.0000000000001129E-3</v>
      </c>
      <c r="AU28" s="64">
        <f t="shared" si="81"/>
        <v>-1.1837291603179683E-2</v>
      </c>
      <c r="AV28" s="56">
        <f t="shared" si="82"/>
        <v>-0.03</v>
      </c>
      <c r="AW28" s="56">
        <f t="shared" si="83"/>
        <v>7.9999999999999724E-3</v>
      </c>
      <c r="AY28" s="74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75"/>
      <c r="CB28" s="32">
        <v>173</v>
      </c>
      <c r="CC28" s="32">
        <v>140</v>
      </c>
      <c r="CD28" s="32">
        <v>128</v>
      </c>
      <c r="CE28" s="34">
        <f t="shared" si="30"/>
        <v>16</v>
      </c>
      <c r="CF28" s="46">
        <f t="shared" si="31"/>
        <v>26</v>
      </c>
      <c r="CG28" s="51">
        <f t="shared" si="32"/>
        <v>67.800000000000011</v>
      </c>
      <c r="CI28">
        <f t="shared" si="36"/>
        <v>16</v>
      </c>
      <c r="CJ28">
        <f t="shared" si="37"/>
        <v>0</v>
      </c>
      <c r="CK28">
        <f t="shared" si="38"/>
        <v>0</v>
      </c>
    </row>
    <row r="29" spans="2:89" x14ac:dyDescent="0.4">
      <c r="B29" s="1274">
        <v>6</v>
      </c>
      <c r="C29" s="17" t="s">
        <v>204</v>
      </c>
      <c r="D29" s="22">
        <v>173</v>
      </c>
      <c r="E29" s="22">
        <v>140</v>
      </c>
      <c r="F29" s="22">
        <v>131</v>
      </c>
      <c r="G29" s="28">
        <f t="shared" si="0"/>
        <v>12.857142857142858</v>
      </c>
      <c r="H29" s="47">
        <f t="shared" si="1"/>
        <v>24.3</v>
      </c>
      <c r="I29" s="52">
        <f t="shared" si="2"/>
        <v>67.800000000000011</v>
      </c>
      <c r="J29" s="22">
        <v>182</v>
      </c>
      <c r="K29" s="22">
        <v>137</v>
      </c>
      <c r="L29" s="22">
        <v>125</v>
      </c>
      <c r="M29" s="28">
        <f t="shared" si="3"/>
        <v>12.631578947368421</v>
      </c>
      <c r="N29" s="47">
        <f t="shared" si="4"/>
        <v>31.3</v>
      </c>
      <c r="O29" s="52">
        <f t="shared" si="5"/>
        <v>71.399999999999991</v>
      </c>
      <c r="P29" s="22">
        <v>189</v>
      </c>
      <c r="Q29" s="22">
        <v>134</v>
      </c>
      <c r="R29" s="22">
        <v>120</v>
      </c>
      <c r="S29" s="28">
        <f t="shared" si="6"/>
        <v>12.173913043478262</v>
      </c>
      <c r="T29" s="47">
        <f t="shared" si="7"/>
        <v>36.5</v>
      </c>
      <c r="U29" s="52">
        <f t="shared" si="8"/>
        <v>74.099999999999994</v>
      </c>
      <c r="V29" s="22">
        <v>196</v>
      </c>
      <c r="W29" s="22">
        <v>131</v>
      </c>
      <c r="X29" s="22">
        <v>114</v>
      </c>
      <c r="Y29" s="28">
        <f t="shared" si="9"/>
        <v>12.439024390243903</v>
      </c>
      <c r="Z29" s="47">
        <f t="shared" si="10"/>
        <v>41.8</v>
      </c>
      <c r="AA29" s="52">
        <f t="shared" si="11"/>
        <v>76.900000000000006</v>
      </c>
      <c r="AB29" s="22">
        <v>203</v>
      </c>
      <c r="AC29" s="22">
        <v>128</v>
      </c>
      <c r="AD29" s="22">
        <v>108</v>
      </c>
      <c r="AE29" s="28">
        <f t="shared" si="12"/>
        <v>12.631578947368421</v>
      </c>
      <c r="AF29" s="47">
        <f t="shared" si="13"/>
        <v>46.800000000000004</v>
      </c>
      <c r="AG29" s="52">
        <f t="shared" si="14"/>
        <v>79.600000000000009</v>
      </c>
      <c r="AI29" s="65">
        <f t="shared" si="69"/>
        <v>-8.7544767210505359E-3</v>
      </c>
      <c r="AJ29" s="57">
        <f t="shared" si="70"/>
        <v>-1.6999999999999994E-2</v>
      </c>
      <c r="AK29" s="57">
        <f t="shared" si="71"/>
        <v>0</v>
      </c>
      <c r="AL29" s="65">
        <f t="shared" si="72"/>
        <v>-8.6521614781737196E-3</v>
      </c>
      <c r="AM29" s="57">
        <f t="shared" si="73"/>
        <v>-2.1999999999999992E-2</v>
      </c>
      <c r="AN29" s="57">
        <f t="shared" si="74"/>
        <v>0</v>
      </c>
      <c r="AO29" s="65">
        <f t="shared" si="75"/>
        <v>-1.2886036090589803E-2</v>
      </c>
      <c r="AP29" s="57">
        <f t="shared" si="76"/>
        <v>-3.2000000000000028E-2</v>
      </c>
      <c r="AQ29" s="57">
        <f t="shared" si="77"/>
        <v>0</v>
      </c>
      <c r="AR29" s="65">
        <f t="shared" si="78"/>
        <v>-1.0932066778251979E-2</v>
      </c>
      <c r="AS29" s="57">
        <f t="shared" si="79"/>
        <v>-3.1000000000000014E-2</v>
      </c>
      <c r="AT29" s="57">
        <f t="shared" si="80"/>
        <v>0</v>
      </c>
      <c r="AU29" s="65">
        <f t="shared" si="81"/>
        <v>-1.2332157610148588E-2</v>
      </c>
      <c r="AV29" s="57">
        <f t="shared" si="82"/>
        <v>-3.6999999999999957E-2</v>
      </c>
      <c r="AW29" s="57">
        <f t="shared" si="83"/>
        <v>4.0000000000000565E-3</v>
      </c>
      <c r="AY29" s="76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77"/>
      <c r="CB29" s="22">
        <v>173</v>
      </c>
      <c r="CC29" s="22">
        <v>140</v>
      </c>
      <c r="CD29" s="22">
        <v>131</v>
      </c>
      <c r="CE29" s="28">
        <f t="shared" si="30"/>
        <v>12.857142857142858</v>
      </c>
      <c r="CF29" s="47">
        <f t="shared" si="31"/>
        <v>24.3</v>
      </c>
      <c r="CG29" s="52">
        <f t="shared" si="32"/>
        <v>67.800000000000011</v>
      </c>
      <c r="CI29">
        <f t="shared" si="36"/>
        <v>12.857142857142858</v>
      </c>
      <c r="CJ29">
        <f t="shared" si="37"/>
        <v>0</v>
      </c>
      <c r="CK29">
        <f t="shared" si="38"/>
        <v>0</v>
      </c>
    </row>
    <row r="30" spans="2:89" x14ac:dyDescent="0.4">
      <c r="B30" s="1275">
        <v>6</v>
      </c>
      <c r="C30" s="19" t="s">
        <v>203</v>
      </c>
      <c r="D30" s="31">
        <v>173</v>
      </c>
      <c r="E30" s="31">
        <v>139</v>
      </c>
      <c r="F30" s="31">
        <v>135</v>
      </c>
      <c r="G30" s="33">
        <f t="shared" si="0"/>
        <v>6.3157894736842106</v>
      </c>
      <c r="H30" s="45">
        <f t="shared" si="1"/>
        <v>22</v>
      </c>
      <c r="I30" s="50">
        <f t="shared" si="2"/>
        <v>67.800000000000011</v>
      </c>
      <c r="J30" s="31">
        <v>181</v>
      </c>
      <c r="K30" s="31">
        <v>137</v>
      </c>
      <c r="L30" s="31">
        <v>130</v>
      </c>
      <c r="M30" s="33">
        <f t="shared" si="3"/>
        <v>8.235294117647058</v>
      </c>
      <c r="N30" s="45">
        <f t="shared" si="4"/>
        <v>28.199999999999996</v>
      </c>
      <c r="O30" s="50">
        <f t="shared" si="5"/>
        <v>71</v>
      </c>
      <c r="P30" s="31">
        <v>189</v>
      </c>
      <c r="Q30" s="31">
        <v>134</v>
      </c>
      <c r="R30" s="31">
        <v>125</v>
      </c>
      <c r="S30" s="33">
        <f t="shared" si="6"/>
        <v>8.4375</v>
      </c>
      <c r="T30" s="45">
        <f t="shared" si="7"/>
        <v>33.900000000000006</v>
      </c>
      <c r="U30" s="50">
        <f t="shared" si="8"/>
        <v>74.099999999999994</v>
      </c>
      <c r="V30" s="31">
        <v>196</v>
      </c>
      <c r="W30" s="31">
        <v>130</v>
      </c>
      <c r="X30" s="31">
        <v>121</v>
      </c>
      <c r="Y30" s="33">
        <f t="shared" si="9"/>
        <v>7.2</v>
      </c>
      <c r="Z30" s="45">
        <f t="shared" si="10"/>
        <v>38.299999999999997</v>
      </c>
      <c r="AA30" s="50">
        <f t="shared" si="11"/>
        <v>76.900000000000006</v>
      </c>
      <c r="AB30" s="31">
        <v>203</v>
      </c>
      <c r="AC30" s="31">
        <v>127</v>
      </c>
      <c r="AD30" s="31">
        <v>116</v>
      </c>
      <c r="AE30" s="33">
        <f t="shared" si="12"/>
        <v>7.5862068965517242</v>
      </c>
      <c r="AF30" s="45">
        <f t="shared" si="13"/>
        <v>42.9</v>
      </c>
      <c r="AG30" s="50">
        <f t="shared" si="14"/>
        <v>79.600000000000009</v>
      </c>
      <c r="AI30" s="63">
        <f t="shared" si="69"/>
        <v>-1.8221040065344422E-2</v>
      </c>
      <c r="AJ30" s="55">
        <f t="shared" si="70"/>
        <v>-2.3000000000000007E-2</v>
      </c>
      <c r="AK30" s="55">
        <f t="shared" si="71"/>
        <v>0</v>
      </c>
      <c r="AL30" s="63">
        <f t="shared" si="72"/>
        <v>-1.2245918745741959E-2</v>
      </c>
      <c r="AM30" s="55">
        <f t="shared" si="73"/>
        <v>-3.1000000000000048E-2</v>
      </c>
      <c r="AN30" s="55">
        <f t="shared" si="74"/>
        <v>-3.9999999999999151E-3</v>
      </c>
      <c r="AO30" s="63">
        <f t="shared" si="75"/>
        <v>-1.0407835775705464E-2</v>
      </c>
      <c r="AP30" s="55">
        <f t="shared" si="76"/>
        <v>-2.5999999999999943E-2</v>
      </c>
      <c r="AQ30" s="55">
        <f t="shared" si="77"/>
        <v>0</v>
      </c>
      <c r="AR30" s="63">
        <f t="shared" si="78"/>
        <v>-1.4593382702629255E-2</v>
      </c>
      <c r="AS30" s="55">
        <f t="shared" si="79"/>
        <v>-3.5000000000000003E-2</v>
      </c>
      <c r="AT30" s="55">
        <f t="shared" si="80"/>
        <v>0</v>
      </c>
      <c r="AU30" s="63">
        <f t="shared" si="81"/>
        <v>-1.4053961144336203E-2</v>
      </c>
      <c r="AV30" s="55">
        <f t="shared" si="82"/>
        <v>-3.9000000000000055E-2</v>
      </c>
      <c r="AW30" s="55">
        <f t="shared" si="83"/>
        <v>0</v>
      </c>
      <c r="AY30" s="72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73"/>
      <c r="CB30" s="31">
        <v>173</v>
      </c>
      <c r="CC30" s="31">
        <v>139</v>
      </c>
      <c r="CD30" s="31">
        <v>135</v>
      </c>
      <c r="CE30" s="33">
        <f t="shared" si="30"/>
        <v>6.3157894736842106</v>
      </c>
      <c r="CF30" s="45">
        <f t="shared" si="31"/>
        <v>22</v>
      </c>
      <c r="CG30" s="50">
        <f t="shared" si="32"/>
        <v>67.800000000000011</v>
      </c>
      <c r="CI30">
        <f t="shared" si="36"/>
        <v>6.3157894736842106</v>
      </c>
      <c r="CJ30">
        <f t="shared" si="37"/>
        <v>0</v>
      </c>
      <c r="CK30">
        <f t="shared" si="38"/>
        <v>0</v>
      </c>
    </row>
    <row r="31" spans="2:89" x14ac:dyDescent="0.4">
      <c r="B31" s="1275">
        <v>6</v>
      </c>
      <c r="C31" s="19" t="s">
        <v>202</v>
      </c>
      <c r="D31" s="31">
        <v>172</v>
      </c>
      <c r="E31" s="31">
        <v>139</v>
      </c>
      <c r="F31" s="31">
        <v>137</v>
      </c>
      <c r="G31" s="33">
        <f t="shared" si="0"/>
        <v>3.4285714285714284</v>
      </c>
      <c r="H31" s="45">
        <f t="shared" si="1"/>
        <v>20.3</v>
      </c>
      <c r="I31" s="50">
        <f t="shared" si="2"/>
        <v>67.5</v>
      </c>
      <c r="J31" s="31">
        <v>181</v>
      </c>
      <c r="K31" s="31">
        <v>137</v>
      </c>
      <c r="L31" s="31">
        <v>134</v>
      </c>
      <c r="M31" s="33">
        <f t="shared" si="3"/>
        <v>3.8297872340425534</v>
      </c>
      <c r="N31" s="45">
        <f t="shared" si="4"/>
        <v>26</v>
      </c>
      <c r="O31" s="50">
        <f t="shared" si="5"/>
        <v>71</v>
      </c>
      <c r="P31" s="31">
        <v>188</v>
      </c>
      <c r="Q31" s="31">
        <v>133</v>
      </c>
      <c r="R31" s="31">
        <v>130</v>
      </c>
      <c r="S31" s="33">
        <f t="shared" si="6"/>
        <v>3.103448275862069</v>
      </c>
      <c r="T31" s="45">
        <f t="shared" si="7"/>
        <v>30.9</v>
      </c>
      <c r="U31" s="50">
        <f t="shared" si="8"/>
        <v>73.7</v>
      </c>
      <c r="V31" s="31">
        <v>196</v>
      </c>
      <c r="W31" s="31">
        <v>130</v>
      </c>
      <c r="X31" s="31">
        <v>126</v>
      </c>
      <c r="Y31" s="33">
        <f t="shared" si="9"/>
        <v>3.4285714285714284</v>
      </c>
      <c r="Z31" s="45">
        <f t="shared" si="10"/>
        <v>35.699999999999996</v>
      </c>
      <c r="AA31" s="50">
        <f t="shared" si="11"/>
        <v>76.900000000000006</v>
      </c>
      <c r="AB31" s="31">
        <v>203</v>
      </c>
      <c r="AC31" s="31">
        <v>127</v>
      </c>
      <c r="AD31" s="31">
        <v>123</v>
      </c>
      <c r="AE31" s="33">
        <f t="shared" si="12"/>
        <v>3</v>
      </c>
      <c r="AF31" s="45">
        <f t="shared" si="13"/>
        <v>39.4</v>
      </c>
      <c r="AG31" s="50">
        <f t="shared" si="14"/>
        <v>79.600000000000009</v>
      </c>
      <c r="AI31" s="63">
        <f t="shared" si="69"/>
        <v>-8.0423900978071929E-3</v>
      </c>
      <c r="AJ31" s="55">
        <f t="shared" si="70"/>
        <v>-1.6999999999999994E-2</v>
      </c>
      <c r="AK31" s="55">
        <f t="shared" si="71"/>
        <v>-3.0000000000001137E-3</v>
      </c>
      <c r="AL31" s="63">
        <f t="shared" si="72"/>
        <v>-1.2271606918118396E-2</v>
      </c>
      <c r="AM31" s="55">
        <f t="shared" si="73"/>
        <v>-2.1999999999999957E-2</v>
      </c>
      <c r="AN31" s="55">
        <f t="shared" si="74"/>
        <v>0</v>
      </c>
      <c r="AO31" s="63">
        <f t="shared" si="75"/>
        <v>-1.4858082797041589E-2</v>
      </c>
      <c r="AP31" s="55">
        <f t="shared" si="76"/>
        <v>-3.0000000000000072E-2</v>
      </c>
      <c r="AQ31" s="55">
        <f t="shared" si="77"/>
        <v>-3.9999999999999151E-3</v>
      </c>
      <c r="AR31" s="63">
        <f t="shared" si="78"/>
        <v>-1.0505372065260647E-2</v>
      </c>
      <c r="AS31" s="55">
        <f t="shared" si="79"/>
        <v>-2.6000000000000013E-2</v>
      </c>
      <c r="AT31" s="55">
        <f t="shared" si="80"/>
        <v>0</v>
      </c>
      <c r="AU31" s="63">
        <f t="shared" si="81"/>
        <v>-1.2774949572567477E-2</v>
      </c>
      <c r="AV31" s="55">
        <f t="shared" si="82"/>
        <v>-3.5000000000000003E-2</v>
      </c>
      <c r="AW31" s="55">
        <f t="shared" si="83"/>
        <v>0</v>
      </c>
      <c r="AY31" s="72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73"/>
      <c r="CB31" s="31">
        <v>172</v>
      </c>
      <c r="CC31" s="31">
        <v>139</v>
      </c>
      <c r="CD31" s="31">
        <v>137</v>
      </c>
      <c r="CE31" s="33">
        <f t="shared" si="30"/>
        <v>3.4285714285714284</v>
      </c>
      <c r="CF31" s="45">
        <f t="shared" si="31"/>
        <v>20.3</v>
      </c>
      <c r="CG31" s="50">
        <f t="shared" si="32"/>
        <v>67.5</v>
      </c>
      <c r="CI31">
        <f t="shared" si="36"/>
        <v>3.4285714285714284</v>
      </c>
      <c r="CJ31">
        <f t="shared" si="37"/>
        <v>0</v>
      </c>
      <c r="CK31">
        <f t="shared" si="38"/>
        <v>0</v>
      </c>
    </row>
    <row r="32" spans="2:89" x14ac:dyDescent="0.4">
      <c r="B32" s="1275">
        <v>6</v>
      </c>
      <c r="C32" s="19" t="s">
        <v>243</v>
      </c>
      <c r="D32" s="31">
        <v>171</v>
      </c>
      <c r="E32" s="31">
        <v>140</v>
      </c>
      <c r="F32" s="31">
        <v>140</v>
      </c>
      <c r="G32" s="33">
        <f t="shared" si="0"/>
        <v>0</v>
      </c>
      <c r="H32" s="45">
        <f t="shared" si="1"/>
        <v>18.099999999999998</v>
      </c>
      <c r="I32" s="50">
        <f t="shared" si="2"/>
        <v>67.100000000000009</v>
      </c>
      <c r="J32" s="31">
        <v>180</v>
      </c>
      <c r="K32" s="31">
        <v>137</v>
      </c>
      <c r="L32" s="31">
        <v>137</v>
      </c>
      <c r="M32" s="33">
        <f t="shared" si="3"/>
        <v>0</v>
      </c>
      <c r="N32" s="45">
        <f t="shared" si="4"/>
        <v>23.9</v>
      </c>
      <c r="O32" s="50">
        <f t="shared" si="5"/>
        <v>70.599999999999994</v>
      </c>
      <c r="P32" s="31">
        <v>187</v>
      </c>
      <c r="Q32" s="31">
        <v>133</v>
      </c>
      <c r="R32" s="31">
        <v>134</v>
      </c>
      <c r="S32" s="33">
        <f t="shared" si="6"/>
        <v>-1.1111111111111112</v>
      </c>
      <c r="T32" s="45">
        <f t="shared" si="7"/>
        <v>28.9</v>
      </c>
      <c r="U32" s="50">
        <f t="shared" si="8"/>
        <v>73.3</v>
      </c>
      <c r="V32" s="31">
        <v>195</v>
      </c>
      <c r="W32" s="31">
        <v>130</v>
      </c>
      <c r="X32" s="31">
        <v>131</v>
      </c>
      <c r="Y32" s="33">
        <f t="shared" si="9"/>
        <v>-0.92307692307692313</v>
      </c>
      <c r="Z32" s="45">
        <f t="shared" si="10"/>
        <v>33.300000000000004</v>
      </c>
      <c r="AA32" s="50">
        <f t="shared" si="11"/>
        <v>76.5</v>
      </c>
      <c r="AB32" s="31">
        <v>202</v>
      </c>
      <c r="AC32" s="31">
        <v>127</v>
      </c>
      <c r="AD32" s="31">
        <v>128</v>
      </c>
      <c r="AE32" s="33">
        <f t="shared" si="12"/>
        <v>-0.8</v>
      </c>
      <c r="AF32" s="45">
        <f t="shared" si="13"/>
        <v>37.1</v>
      </c>
      <c r="AG32" s="50">
        <f t="shared" si="14"/>
        <v>79.2</v>
      </c>
      <c r="AI32" s="63">
        <f t="shared" si="69"/>
        <v>-9.5503382411460409E-3</v>
      </c>
      <c r="AJ32" s="55">
        <f t="shared" si="70"/>
        <v>-2.200000000000003E-2</v>
      </c>
      <c r="AK32" s="55">
        <f t="shared" si="71"/>
        <v>-3.9999999999999151E-3</v>
      </c>
      <c r="AL32" s="63">
        <f t="shared" si="72"/>
        <v>-1.066793101404611E-2</v>
      </c>
      <c r="AM32" s="55">
        <f t="shared" si="73"/>
        <v>-2.1000000000000015E-2</v>
      </c>
      <c r="AN32" s="55">
        <f t="shared" si="74"/>
        <v>-4.0000000000000565E-3</v>
      </c>
      <c r="AO32" s="63">
        <f t="shared" si="75"/>
        <v>-1.1739719740872368E-2</v>
      </c>
      <c r="AP32" s="55">
        <f t="shared" si="76"/>
        <v>-0.02</v>
      </c>
      <c r="AQ32" s="55">
        <f t="shared" si="77"/>
        <v>-4.0000000000000565E-3</v>
      </c>
      <c r="AR32" s="63">
        <f t="shared" si="78"/>
        <v>-1.212158315222382E-2</v>
      </c>
      <c r="AS32" s="55">
        <f t="shared" si="79"/>
        <v>-2.3999999999999914E-2</v>
      </c>
      <c r="AT32" s="55">
        <f t="shared" si="80"/>
        <v>-4.0000000000000565E-3</v>
      </c>
      <c r="AU32" s="63">
        <f t="shared" si="81"/>
        <v>-1.0584958217270195E-2</v>
      </c>
      <c r="AV32" s="55">
        <f t="shared" si="82"/>
        <v>-2.2999999999999972E-2</v>
      </c>
      <c r="AW32" s="55">
        <f t="shared" si="83"/>
        <v>-4.0000000000000565E-3</v>
      </c>
      <c r="AY32" s="72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73"/>
      <c r="CB32" s="31">
        <v>171</v>
      </c>
      <c r="CC32" s="31">
        <v>140</v>
      </c>
      <c r="CD32" s="31">
        <v>140</v>
      </c>
      <c r="CE32" s="33">
        <f t="shared" si="30"/>
        <v>0</v>
      </c>
      <c r="CF32" s="45">
        <f t="shared" si="31"/>
        <v>18.099999999999998</v>
      </c>
      <c r="CG32" s="50">
        <f t="shared" si="32"/>
        <v>67.100000000000009</v>
      </c>
      <c r="CI32">
        <f t="shared" si="36"/>
        <v>0</v>
      </c>
      <c r="CJ32">
        <f t="shared" si="37"/>
        <v>0</v>
      </c>
      <c r="CK32">
        <f t="shared" si="38"/>
        <v>0</v>
      </c>
    </row>
    <row r="33" spans="2:89" ht="18" thickBot="1" x14ac:dyDescent="0.45">
      <c r="B33" s="1276">
        <v>6</v>
      </c>
      <c r="C33" s="41" t="s">
        <v>201</v>
      </c>
      <c r="D33" s="42">
        <v>171</v>
      </c>
      <c r="E33" s="42">
        <v>140</v>
      </c>
      <c r="F33" s="42">
        <v>142</v>
      </c>
      <c r="G33" s="43">
        <f t="shared" si="0"/>
        <v>-3.870967741935484</v>
      </c>
      <c r="H33" s="48">
        <f t="shared" si="1"/>
        <v>18.099999999999998</v>
      </c>
      <c r="I33" s="53">
        <f t="shared" si="2"/>
        <v>67.100000000000009</v>
      </c>
      <c r="J33" s="42">
        <v>179</v>
      </c>
      <c r="K33" s="42">
        <v>137</v>
      </c>
      <c r="L33" s="42">
        <v>140</v>
      </c>
      <c r="M33" s="43">
        <f t="shared" si="3"/>
        <v>-4.2857142857142856</v>
      </c>
      <c r="N33" s="48">
        <f t="shared" si="4"/>
        <v>23.5</v>
      </c>
      <c r="O33" s="53">
        <f t="shared" si="5"/>
        <v>70.199999999999989</v>
      </c>
      <c r="P33" s="42">
        <v>186</v>
      </c>
      <c r="Q33" s="42">
        <v>133</v>
      </c>
      <c r="R33" s="42">
        <v>138</v>
      </c>
      <c r="S33" s="43">
        <f t="shared" si="6"/>
        <v>-5.6603773584905657</v>
      </c>
      <c r="T33" s="48">
        <f t="shared" si="7"/>
        <v>28.499999999999996</v>
      </c>
      <c r="U33" s="53">
        <f t="shared" si="8"/>
        <v>72.899999999999991</v>
      </c>
      <c r="V33" s="42">
        <v>194</v>
      </c>
      <c r="W33" s="42">
        <v>130</v>
      </c>
      <c r="X33" s="42">
        <v>136</v>
      </c>
      <c r="Y33" s="43">
        <f t="shared" si="9"/>
        <v>-5.625</v>
      </c>
      <c r="Z33" s="48">
        <f t="shared" si="10"/>
        <v>33</v>
      </c>
      <c r="AA33" s="53">
        <f t="shared" si="11"/>
        <v>76.099999999999994</v>
      </c>
      <c r="AB33" s="42">
        <v>200</v>
      </c>
      <c r="AC33" s="42">
        <v>127</v>
      </c>
      <c r="AD33" s="42">
        <v>134</v>
      </c>
      <c r="AE33" s="43">
        <f t="shared" si="12"/>
        <v>-5.7534246575342465</v>
      </c>
      <c r="AF33" s="48">
        <f t="shared" si="13"/>
        <v>36.5</v>
      </c>
      <c r="AG33" s="53">
        <f t="shared" si="14"/>
        <v>78.400000000000006</v>
      </c>
      <c r="AI33" s="67">
        <f t="shared" si="69"/>
        <v>-1.0782639949681014E-2</v>
      </c>
      <c r="AJ33" s="68">
        <f t="shared" si="70"/>
        <v>0</v>
      </c>
      <c r="AK33" s="68">
        <f t="shared" si="71"/>
        <v>0</v>
      </c>
      <c r="AL33" s="67">
        <f t="shared" si="72"/>
        <v>-1.1937922801432551E-2</v>
      </c>
      <c r="AM33" s="68">
        <f t="shared" si="73"/>
        <v>-3.9999999999999862E-3</v>
      </c>
      <c r="AN33" s="68">
        <f t="shared" si="74"/>
        <v>-4.0000000000000565E-3</v>
      </c>
      <c r="AO33" s="67">
        <f t="shared" si="75"/>
        <v>-1.2672050828355028E-2</v>
      </c>
      <c r="AP33" s="68">
        <f t="shared" si="76"/>
        <v>-4.0000000000000209E-3</v>
      </c>
      <c r="AQ33" s="68">
        <f t="shared" si="77"/>
        <v>-4.0000000000000565E-3</v>
      </c>
      <c r="AR33" s="67">
        <f t="shared" si="78"/>
        <v>-1.3097278765802443E-2</v>
      </c>
      <c r="AS33" s="68">
        <f t="shared" si="79"/>
        <v>-3.0000000000000426E-3</v>
      </c>
      <c r="AT33" s="68">
        <f t="shared" si="80"/>
        <v>-4.0000000000000565E-3</v>
      </c>
      <c r="AU33" s="67">
        <f t="shared" si="81"/>
        <v>-1.3797840271683138E-2</v>
      </c>
      <c r="AV33" s="68">
        <f t="shared" si="82"/>
        <v>-6.000000000000014E-3</v>
      </c>
      <c r="AW33" s="68">
        <f t="shared" si="83"/>
        <v>-7.9999999999999724E-3</v>
      </c>
      <c r="AY33" s="81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3"/>
      <c r="CB33" s="42">
        <v>171</v>
      </c>
      <c r="CC33" s="42">
        <v>140</v>
      </c>
      <c r="CD33" s="42">
        <v>142</v>
      </c>
      <c r="CE33" s="43">
        <f t="shared" si="30"/>
        <v>-3.870967741935484</v>
      </c>
      <c r="CF33" s="48">
        <f t="shared" si="31"/>
        <v>18.099999999999998</v>
      </c>
      <c r="CG33" s="53">
        <f t="shared" si="32"/>
        <v>67.100000000000009</v>
      </c>
      <c r="CI33">
        <f t="shared" si="36"/>
        <v>-3.870967741935484</v>
      </c>
      <c r="CJ33">
        <f t="shared" si="37"/>
        <v>0</v>
      </c>
      <c r="CK33">
        <f t="shared" si="38"/>
        <v>0</v>
      </c>
    </row>
    <row r="34" spans="2:89" x14ac:dyDescent="0.4">
      <c r="B34" s="1277">
        <v>7</v>
      </c>
      <c r="C34" s="38" t="s">
        <v>208</v>
      </c>
      <c r="D34" s="39">
        <v>179</v>
      </c>
      <c r="E34" s="39">
        <v>175</v>
      </c>
      <c r="F34" s="39">
        <v>133</v>
      </c>
      <c r="G34" s="40">
        <f t="shared" si="0"/>
        <v>54.782608695652172</v>
      </c>
      <c r="H34" s="44">
        <f t="shared" si="1"/>
        <v>25.7</v>
      </c>
      <c r="I34" s="49">
        <f t="shared" si="2"/>
        <v>70.199999999999989</v>
      </c>
      <c r="J34" s="39">
        <v>181</v>
      </c>
      <c r="K34" s="39">
        <v>176</v>
      </c>
      <c r="L34" s="39">
        <v>120</v>
      </c>
      <c r="M34" s="40">
        <f t="shared" si="3"/>
        <v>55.081967213114751</v>
      </c>
      <c r="N34" s="44">
        <f t="shared" si="4"/>
        <v>33.700000000000003</v>
      </c>
      <c r="O34" s="49">
        <f t="shared" si="5"/>
        <v>71</v>
      </c>
      <c r="P34" s="39">
        <v>182</v>
      </c>
      <c r="Q34" s="39">
        <v>176</v>
      </c>
      <c r="R34" s="39">
        <v>106</v>
      </c>
      <c r="S34" s="40">
        <f t="shared" si="6"/>
        <v>55.263157894736842</v>
      </c>
      <c r="T34" s="44">
        <f t="shared" si="7"/>
        <v>41.8</v>
      </c>
      <c r="U34" s="49">
        <f t="shared" si="8"/>
        <v>71.399999999999991</v>
      </c>
      <c r="V34" s="39">
        <v>184</v>
      </c>
      <c r="W34" s="39">
        <v>176</v>
      </c>
      <c r="X34" s="39">
        <v>93</v>
      </c>
      <c r="Y34" s="40">
        <f t="shared" si="9"/>
        <v>54.725274725274723</v>
      </c>
      <c r="Z34" s="44">
        <f t="shared" si="10"/>
        <v>49.5</v>
      </c>
      <c r="AA34" s="49">
        <f t="shared" si="11"/>
        <v>72.2</v>
      </c>
      <c r="AB34" s="39">
        <v>185</v>
      </c>
      <c r="AC34" s="39">
        <v>177</v>
      </c>
      <c r="AD34" s="39">
        <v>77</v>
      </c>
      <c r="AE34" s="40">
        <f t="shared" si="12"/>
        <v>55.555555555555557</v>
      </c>
      <c r="AF34" s="44">
        <f t="shared" si="13"/>
        <v>58.4</v>
      </c>
      <c r="AG34" s="49">
        <f t="shared" si="14"/>
        <v>72.5</v>
      </c>
      <c r="AI34" s="61">
        <f t="shared" ref="AI34:AI40" si="84">(G34-G35)/359</f>
        <v>1.2753557278549045E-2</v>
      </c>
      <c r="AJ34" s="62">
        <f t="shared" ref="AJ34:AJ40" si="85">(H34-H35)/100</f>
        <v>-1.2000000000000028E-2</v>
      </c>
      <c r="AK34" s="62">
        <f t="shared" ref="AK34:AK40" si="86">(I34-I35)/100</f>
        <v>-1.2000000000000028E-2</v>
      </c>
      <c r="AL34" s="61">
        <f t="shared" ref="AL34:AL40" si="87">(M34-M35)/359</f>
        <v>1.4584438348080514E-2</v>
      </c>
      <c r="AM34" s="62">
        <f t="shared" ref="AM34:AM40" si="88">(N34-N35)/100</f>
        <v>-1.3999999999999915E-2</v>
      </c>
      <c r="AN34" s="62">
        <f t="shared" ref="AN34:AN40" si="89">(O34-O35)/100</f>
        <v>-1.4999999999999999E-2</v>
      </c>
      <c r="AO34" s="61">
        <f t="shared" ref="AO34:AO40" si="90">(S34-S35)/359</f>
        <v>1.1565589926534062E-2</v>
      </c>
      <c r="AP34" s="62">
        <f t="shared" ref="AP34:AP40" si="91">(T34-T35)/100</f>
        <v>-1.4999999999999999E-2</v>
      </c>
      <c r="AQ34" s="62">
        <f t="shared" ref="AQ34:AQ40" si="92">(U34-U35)/100</f>
        <v>-1.9000000000000059E-2</v>
      </c>
      <c r="AR34" s="61">
        <f t="shared" ref="AR34:AR40" si="93">(Y34-Y35)/359</f>
        <v>9.6804309896231823E-3</v>
      </c>
      <c r="AS34" s="62">
        <f t="shared" ref="AS34:AS40" si="94">(Z34-Z35)/100</f>
        <v>-1.2999999999999972E-2</v>
      </c>
      <c r="AT34" s="62">
        <f t="shared" ref="AT34:AT40" si="95">(AA34-AA35)/100</f>
        <v>-1.8999999999999916E-2</v>
      </c>
      <c r="AU34" s="61">
        <f t="shared" ref="AU34:AU40" si="96">(AE34-AE35)/359</f>
        <v>1.1284486843438702E-2</v>
      </c>
      <c r="AV34" s="62">
        <f t="shared" ref="AV34:AV40" si="97">(AF34-AF35)/100</f>
        <v>-7.9999999999999724E-3</v>
      </c>
      <c r="AW34" s="62">
        <f t="shared" ref="AW34:AW40" si="98">(AG34-AG35)/100</f>
        <v>-2.4000000000000056E-2</v>
      </c>
      <c r="AY34" s="69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1"/>
      <c r="CB34" s="39">
        <v>179</v>
      </c>
      <c r="CC34" s="39">
        <v>175</v>
      </c>
      <c r="CD34" s="39">
        <v>133</v>
      </c>
      <c r="CE34" s="40">
        <f t="shared" si="30"/>
        <v>54.782608695652172</v>
      </c>
      <c r="CF34" s="44">
        <f t="shared" si="31"/>
        <v>25.7</v>
      </c>
      <c r="CG34" s="49">
        <f t="shared" si="32"/>
        <v>70.199999999999989</v>
      </c>
      <c r="CI34">
        <f t="shared" si="36"/>
        <v>54.782608695652172</v>
      </c>
      <c r="CJ34">
        <f t="shared" si="37"/>
        <v>0</v>
      </c>
      <c r="CK34">
        <f t="shared" si="38"/>
        <v>0</v>
      </c>
    </row>
    <row r="35" spans="2:89" x14ac:dyDescent="0.4">
      <c r="B35" s="1275">
        <v>7</v>
      </c>
      <c r="C35" s="19" t="s">
        <v>241</v>
      </c>
      <c r="D35" s="31">
        <v>182</v>
      </c>
      <c r="E35" s="31">
        <v>174</v>
      </c>
      <c r="F35" s="31">
        <v>133</v>
      </c>
      <c r="G35" s="33">
        <f t="shared" si="0"/>
        <v>50.204081632653065</v>
      </c>
      <c r="H35" s="45">
        <f t="shared" si="1"/>
        <v>26.900000000000002</v>
      </c>
      <c r="I35" s="50">
        <f t="shared" si="2"/>
        <v>71.399999999999991</v>
      </c>
      <c r="J35" s="31">
        <v>185</v>
      </c>
      <c r="K35" s="31">
        <v>174</v>
      </c>
      <c r="L35" s="31">
        <v>120</v>
      </c>
      <c r="M35" s="33">
        <f t="shared" si="3"/>
        <v>49.846153846153847</v>
      </c>
      <c r="N35" s="45">
        <f t="shared" si="4"/>
        <v>35.099999999999994</v>
      </c>
      <c r="O35" s="50">
        <f t="shared" si="5"/>
        <v>72.5</v>
      </c>
      <c r="P35" s="31">
        <v>187</v>
      </c>
      <c r="Q35" s="31">
        <v>175</v>
      </c>
      <c r="R35" s="31">
        <v>106</v>
      </c>
      <c r="S35" s="33">
        <f t="shared" si="6"/>
        <v>51.111111111111114</v>
      </c>
      <c r="T35" s="45">
        <f t="shared" si="7"/>
        <v>43.3</v>
      </c>
      <c r="U35" s="50">
        <f t="shared" si="8"/>
        <v>73.3</v>
      </c>
      <c r="V35" s="31">
        <v>189</v>
      </c>
      <c r="W35" s="31">
        <v>175</v>
      </c>
      <c r="X35" s="31">
        <v>93</v>
      </c>
      <c r="Y35" s="33">
        <f t="shared" si="9"/>
        <v>51.25</v>
      </c>
      <c r="Z35" s="45">
        <f t="shared" si="10"/>
        <v>50.8</v>
      </c>
      <c r="AA35" s="50">
        <f t="shared" si="11"/>
        <v>74.099999999999994</v>
      </c>
      <c r="AB35" s="31">
        <v>191</v>
      </c>
      <c r="AC35" s="31">
        <v>175</v>
      </c>
      <c r="AD35" s="31">
        <v>78</v>
      </c>
      <c r="AE35" s="33">
        <f t="shared" si="12"/>
        <v>51.504424778761063</v>
      </c>
      <c r="AF35" s="45">
        <f t="shared" si="13"/>
        <v>59.199999999999996</v>
      </c>
      <c r="AG35" s="50">
        <f t="shared" si="14"/>
        <v>74.900000000000006</v>
      </c>
      <c r="AI35" s="63">
        <f t="shared" si="84"/>
        <v>1.1281992977178025E-2</v>
      </c>
      <c r="AJ35" s="55">
        <f t="shared" si="85"/>
        <v>-1.1999999999999993E-2</v>
      </c>
      <c r="AK35" s="55">
        <f t="shared" si="86"/>
        <v>-1.1000000000000086E-2</v>
      </c>
      <c r="AL35" s="63">
        <f t="shared" si="87"/>
        <v>8.5834205119802356E-3</v>
      </c>
      <c r="AM35" s="55">
        <f t="shared" si="88"/>
        <v>-1.1000000000000015E-2</v>
      </c>
      <c r="AN35" s="55">
        <f t="shared" si="89"/>
        <v>-1.2000000000000028E-2</v>
      </c>
      <c r="AO35" s="63">
        <f t="shared" si="90"/>
        <v>1.1053632223548658E-2</v>
      </c>
      <c r="AP35" s="55">
        <f t="shared" si="91"/>
        <v>-7.0000000000000288E-3</v>
      </c>
      <c r="AQ35" s="55">
        <f t="shared" si="92"/>
        <v>-1.6000000000000084E-2</v>
      </c>
      <c r="AR35" s="63">
        <f t="shared" si="93"/>
        <v>1.0724233983286912E-2</v>
      </c>
      <c r="AS35" s="55">
        <f t="shared" si="94"/>
        <v>-7.0000000000000288E-3</v>
      </c>
      <c r="AT35" s="55">
        <f t="shared" si="95"/>
        <v>-0.02</v>
      </c>
      <c r="AU35" s="63">
        <f t="shared" si="96"/>
        <v>1.2047179942267077E-2</v>
      </c>
      <c r="AV35" s="55">
        <f t="shared" si="97"/>
        <v>-2.0000000000000282E-3</v>
      </c>
      <c r="AW35" s="55">
        <f t="shared" si="98"/>
        <v>-2.3999999999999914E-2</v>
      </c>
      <c r="AY35" s="72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73"/>
      <c r="CB35" s="31">
        <v>182</v>
      </c>
      <c r="CC35" s="31">
        <v>174</v>
      </c>
      <c r="CD35" s="31">
        <v>133</v>
      </c>
      <c r="CE35" s="33">
        <f t="shared" si="30"/>
        <v>50.204081632653065</v>
      </c>
      <c r="CF35" s="45">
        <f t="shared" si="31"/>
        <v>26.900000000000002</v>
      </c>
      <c r="CG35" s="50">
        <f t="shared" si="32"/>
        <v>71.399999999999991</v>
      </c>
      <c r="CI35">
        <f t="shared" si="36"/>
        <v>50.204081632653065</v>
      </c>
      <c r="CJ35">
        <f t="shared" si="37"/>
        <v>0</v>
      </c>
      <c r="CK35">
        <f t="shared" si="38"/>
        <v>0</v>
      </c>
    </row>
    <row r="36" spans="2:89" x14ac:dyDescent="0.4">
      <c r="B36" s="1275">
        <v>7</v>
      </c>
      <c r="C36" s="19" t="s">
        <v>207</v>
      </c>
      <c r="D36" s="31">
        <v>185</v>
      </c>
      <c r="E36" s="31">
        <v>173</v>
      </c>
      <c r="F36" s="31">
        <v>133</v>
      </c>
      <c r="G36" s="33">
        <f t="shared" ref="G36:G67" si="99">IF(MAX(D36,E36,F36)=D36,60*(E36-F36)/(MAX(D36,E36,F36)-MIN(D36,E36,F36)),IF(MAX(D36,E36,F36)=E36,(120+(60*(F36-D36)/(MAX(D36,E36,F36)-MIN(D36,E36,F36)))),IF(MAX(D36,E36,F36)=F36,(240+(60*(D36-E36)/(MAX(D36,E36,F36)-MIN(D36,E36,F36)))),0)))</f>
        <v>46.153846153846153</v>
      </c>
      <c r="H36" s="45">
        <f t="shared" ref="H36:H67" si="100">ROUND((MAX(D36/255, E36/255, F36/255) - MIN(D36/255, E36/255, F36/255))/MAX(D36/255, E36/255, F36/255),3)*100</f>
        <v>28.1</v>
      </c>
      <c r="I36" s="50">
        <f t="shared" ref="I36:I67" si="101">ROUND(MAX(D36/255, E36/255, F36/255),3)*100</f>
        <v>72.5</v>
      </c>
      <c r="J36" s="31">
        <v>188</v>
      </c>
      <c r="K36" s="31">
        <v>173</v>
      </c>
      <c r="L36" s="31">
        <v>120</v>
      </c>
      <c r="M36" s="33">
        <f t="shared" ref="M36:M67" si="102">IF(MAX(J36,K36,L36)=J36,60*(K36-L36)/(MAX(J36,K36,L36)-MIN(J36,K36,L36)),IF(MAX(J36,K36,L36)=K36,(120+(60*(L36-J36)/(MAX(J36,K36,L36)-MIN(J36,K36,L36)))),IF(MAX(J36,K36,L36)=L36,(240+(60*(J36-K36)/(MAX(J36,K36,L36)-MIN(J36,K36,L36)))),0)))</f>
        <v>46.764705882352942</v>
      </c>
      <c r="N36" s="45">
        <f t="shared" ref="N36:N67" si="103">ROUND((MAX(J36/255, K36/255, L36/255) - MIN(J36/255, K36/255, L36/255))/MAX(J36/255, K36/255, L36/255),3)*100</f>
        <v>36.199999999999996</v>
      </c>
      <c r="O36" s="50">
        <f t="shared" ref="O36:O67" si="104">ROUND(MAX(J36/255, K36/255, L36/255),3)*100</f>
        <v>73.7</v>
      </c>
      <c r="P36" s="31">
        <v>191</v>
      </c>
      <c r="Q36" s="31">
        <v>173</v>
      </c>
      <c r="R36" s="31">
        <v>107</v>
      </c>
      <c r="S36" s="33">
        <f t="shared" ref="S36:S67" si="105">IF(MAX(P36,Q36,R36)=P36,60*(Q36-R36)/(MAX(P36,Q36,R36)-MIN(P36,Q36,R36)),IF(MAX(P36,Q36,R36)=Q36,(120+(60*(R36-P36)/(MAX(P36,Q36,R36)-MIN(P36,Q36,R36)))),IF(MAX(P36,Q36,R36)=R36,(240+(60*(P36-Q36)/(MAX(P36,Q36,R36)-MIN(P36,Q36,R36)))),0)))</f>
        <v>47.142857142857146</v>
      </c>
      <c r="T36" s="45">
        <f t="shared" ref="T36:T67" si="106">ROUND((MAX(P36/255, Q36/255, R36/255) - MIN(P36/255, Q36/255, R36/255))/MAX(P36/255, Q36/255, R36/255),3)*100</f>
        <v>44</v>
      </c>
      <c r="U36" s="50">
        <f t="shared" ref="U36:U67" si="107">ROUND(MAX(P36/255, Q36/255, R36/255),3)*100</f>
        <v>74.900000000000006</v>
      </c>
      <c r="V36" s="31">
        <v>194</v>
      </c>
      <c r="W36" s="31">
        <v>173</v>
      </c>
      <c r="X36" s="31">
        <v>94</v>
      </c>
      <c r="Y36" s="33">
        <f t="shared" ref="Y36:Y67" si="108">IF(MAX(V36,W36,X36)=V36,60*(W36-X36)/(MAX(V36,W36,X36)-MIN(V36,W36,X36)),IF(MAX(V36,W36,X36)=W36,(120+(60*(X36-V36)/(MAX(V36,W36,X36)-MIN(V36,W36,X36)))),IF(MAX(V36,W36,X36)=X36,(240+(60*(V36-W36)/(MAX(V36,W36,X36)-MIN(V36,W36,X36)))),0)))</f>
        <v>47.4</v>
      </c>
      <c r="Z36" s="45">
        <f t="shared" ref="Z36:Z67" si="109">ROUND((MAX(V36/255, W36/255, X36/255) - MIN(V36/255, W36/255, X36/255))/MAX(V36/255, W36/255, X36/255),3)*100</f>
        <v>51.5</v>
      </c>
      <c r="AA36" s="50">
        <f t="shared" ref="AA36:AA67" si="110">ROUND(MAX(V36/255, W36/255, X36/255),3)*100</f>
        <v>76.099999999999994</v>
      </c>
      <c r="AB36" s="31">
        <v>197</v>
      </c>
      <c r="AC36" s="31">
        <v>172</v>
      </c>
      <c r="AD36" s="31">
        <v>80</v>
      </c>
      <c r="AE36" s="33">
        <f t="shared" ref="AE36:AE67" si="111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47.179487179487182</v>
      </c>
      <c r="AF36" s="45">
        <f t="shared" ref="AF36:AF67" si="112">ROUND((MAX(AB36/255, AC36/255, AD36/255) - MIN(AB36/255, AC36/255, AD36/255))/MAX(AB36/255, AC36/255, AD36/255),3)*100</f>
        <v>59.4</v>
      </c>
      <c r="AG36" s="50">
        <f t="shared" ref="AG36:AG67" si="113">ROUND(MAX(AB36/255, AC36/255, AD36/255),3)*100</f>
        <v>77.3</v>
      </c>
      <c r="AI36" s="63">
        <f t="shared" si="84"/>
        <v>1.40466157179249E-2</v>
      </c>
      <c r="AJ36" s="55">
        <f t="shared" si="85"/>
        <v>-4.9999999999999645E-3</v>
      </c>
      <c r="AK36" s="55">
        <f t="shared" si="86"/>
        <v>-1.5999999999999945E-2</v>
      </c>
      <c r="AL36" s="63">
        <f t="shared" si="87"/>
        <v>1.56597457924674E-2</v>
      </c>
      <c r="AM36" s="55">
        <f t="shared" si="88"/>
        <v>-1.0000000000000141E-3</v>
      </c>
      <c r="AN36" s="55">
        <f t="shared" si="89"/>
        <v>-0.02</v>
      </c>
      <c r="AO36" s="63">
        <f t="shared" si="90"/>
        <v>1.4133402856868427E-2</v>
      </c>
      <c r="AP36" s="55">
        <f t="shared" si="91"/>
        <v>-2.0000000000000282E-3</v>
      </c>
      <c r="AQ36" s="55">
        <f t="shared" si="92"/>
        <v>-2.3999999999999914E-2</v>
      </c>
      <c r="AR36" s="63">
        <f t="shared" si="93"/>
        <v>1.5204045758173988E-2</v>
      </c>
      <c r="AS36" s="55">
        <f t="shared" si="94"/>
        <v>2.9999999999999714E-3</v>
      </c>
      <c r="AT36" s="55">
        <f t="shared" si="95"/>
        <v>-2.7000000000000027E-2</v>
      </c>
      <c r="AU36" s="63">
        <f t="shared" si="96"/>
        <v>1.3034783229769311E-2</v>
      </c>
      <c r="AV36" s="55">
        <f t="shared" si="97"/>
        <v>6.000000000000014E-3</v>
      </c>
      <c r="AW36" s="55">
        <f t="shared" si="98"/>
        <v>-2.7000000000000027E-2</v>
      </c>
      <c r="AY36" s="72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73"/>
      <c r="CB36" s="31">
        <v>185</v>
      </c>
      <c r="CC36" s="31">
        <v>173</v>
      </c>
      <c r="CD36" s="31">
        <v>133</v>
      </c>
      <c r="CE36" s="33">
        <f t="shared" si="30"/>
        <v>46.153846153846153</v>
      </c>
      <c r="CF36" s="45">
        <f t="shared" si="31"/>
        <v>28.1</v>
      </c>
      <c r="CG36" s="50">
        <f t="shared" si="32"/>
        <v>72.5</v>
      </c>
      <c r="CI36">
        <f t="shared" si="36"/>
        <v>46.153846153846153</v>
      </c>
      <c r="CJ36">
        <f t="shared" si="37"/>
        <v>0</v>
      </c>
      <c r="CK36">
        <f t="shared" si="38"/>
        <v>0</v>
      </c>
    </row>
    <row r="37" spans="2:89" x14ac:dyDescent="0.4">
      <c r="B37" s="1275">
        <v>7</v>
      </c>
      <c r="C37" s="19" t="s">
        <v>206</v>
      </c>
      <c r="D37" s="31">
        <v>189</v>
      </c>
      <c r="E37" s="31">
        <v>172</v>
      </c>
      <c r="F37" s="31">
        <v>135</v>
      </c>
      <c r="G37" s="33">
        <f t="shared" si="99"/>
        <v>41.111111111111114</v>
      </c>
      <c r="H37" s="45">
        <f t="shared" si="100"/>
        <v>28.599999999999998</v>
      </c>
      <c r="I37" s="50">
        <f t="shared" si="101"/>
        <v>74.099999999999994</v>
      </c>
      <c r="J37" s="31">
        <v>193</v>
      </c>
      <c r="K37" s="31">
        <v>171</v>
      </c>
      <c r="L37" s="31">
        <v>123</v>
      </c>
      <c r="M37" s="33">
        <f t="shared" si="102"/>
        <v>41.142857142857146</v>
      </c>
      <c r="N37" s="45">
        <f t="shared" si="103"/>
        <v>36.299999999999997</v>
      </c>
      <c r="O37" s="50">
        <f t="shared" si="104"/>
        <v>75.7</v>
      </c>
      <c r="P37" s="31">
        <v>197</v>
      </c>
      <c r="Q37" s="31">
        <v>171</v>
      </c>
      <c r="R37" s="31">
        <v>110</v>
      </c>
      <c r="S37" s="33">
        <f t="shared" si="105"/>
        <v>42.068965517241381</v>
      </c>
      <c r="T37" s="45">
        <f t="shared" si="106"/>
        <v>44.2</v>
      </c>
      <c r="U37" s="50">
        <f t="shared" si="107"/>
        <v>77.3</v>
      </c>
      <c r="V37" s="31">
        <v>201</v>
      </c>
      <c r="W37" s="31">
        <v>170</v>
      </c>
      <c r="X37" s="31">
        <v>98</v>
      </c>
      <c r="Y37" s="33">
        <f t="shared" si="108"/>
        <v>41.941747572815537</v>
      </c>
      <c r="Z37" s="45">
        <f t="shared" si="109"/>
        <v>51.2</v>
      </c>
      <c r="AA37" s="50">
        <f t="shared" si="110"/>
        <v>78.8</v>
      </c>
      <c r="AB37" s="31">
        <v>204</v>
      </c>
      <c r="AC37" s="31">
        <v>169</v>
      </c>
      <c r="AD37" s="31">
        <v>84</v>
      </c>
      <c r="AE37" s="33">
        <f t="shared" si="111"/>
        <v>42.5</v>
      </c>
      <c r="AF37" s="45">
        <f t="shared" si="112"/>
        <v>58.8</v>
      </c>
      <c r="AG37" s="50">
        <f t="shared" si="113"/>
        <v>80</v>
      </c>
      <c r="AI37" s="63">
        <f t="shared" si="84"/>
        <v>1.1198334318111479E-2</v>
      </c>
      <c r="AJ37" s="55">
        <f t="shared" si="85"/>
        <v>0</v>
      </c>
      <c r="AK37" s="55">
        <f t="shared" si="86"/>
        <v>-1.2000000000000028E-2</v>
      </c>
      <c r="AL37" s="63">
        <f t="shared" si="87"/>
        <v>1.1029968109492617E-2</v>
      </c>
      <c r="AM37" s="55">
        <f t="shared" si="88"/>
        <v>2.9999999999999714E-3</v>
      </c>
      <c r="AN37" s="55">
        <f t="shared" si="89"/>
        <v>-1.5999999999999945E-2</v>
      </c>
      <c r="AO37" s="63">
        <f t="shared" si="90"/>
        <v>1.2726923446354821E-2</v>
      </c>
      <c r="AP37" s="55">
        <f t="shared" si="91"/>
        <v>6.000000000000014E-3</v>
      </c>
      <c r="AQ37" s="55">
        <f t="shared" si="92"/>
        <v>-1.9000000000000059E-2</v>
      </c>
      <c r="AR37" s="63">
        <f t="shared" si="93"/>
        <v>1.0765527843711578E-2</v>
      </c>
      <c r="AS37" s="55">
        <f t="shared" si="94"/>
        <v>7.0000000000000288E-3</v>
      </c>
      <c r="AT37" s="55">
        <f t="shared" si="95"/>
        <v>-2.0000000000000143E-2</v>
      </c>
      <c r="AU37" s="63">
        <f t="shared" si="96"/>
        <v>1.0647114344252868E-2</v>
      </c>
      <c r="AV37" s="55">
        <f t="shared" si="97"/>
        <v>1.2000000000000028E-2</v>
      </c>
      <c r="AW37" s="55">
        <f t="shared" si="98"/>
        <v>-2.3999999999999914E-2</v>
      </c>
      <c r="AY37" s="72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73"/>
      <c r="CB37" s="31">
        <v>189</v>
      </c>
      <c r="CC37" s="31">
        <v>172</v>
      </c>
      <c r="CD37" s="31">
        <v>135</v>
      </c>
      <c r="CE37" s="33">
        <f t="shared" si="30"/>
        <v>41.111111111111114</v>
      </c>
      <c r="CF37" s="45">
        <f t="shared" si="31"/>
        <v>28.599999999999998</v>
      </c>
      <c r="CG37" s="50">
        <f t="shared" si="32"/>
        <v>74.099999999999994</v>
      </c>
      <c r="CI37">
        <f t="shared" si="36"/>
        <v>41.111111111111114</v>
      </c>
      <c r="CJ37">
        <f t="shared" si="37"/>
        <v>0</v>
      </c>
      <c r="CK37">
        <f t="shared" si="38"/>
        <v>0</v>
      </c>
    </row>
    <row r="38" spans="2:89" x14ac:dyDescent="0.4">
      <c r="B38" s="1278">
        <v>7</v>
      </c>
      <c r="C38" s="21" t="s">
        <v>205</v>
      </c>
      <c r="D38" s="32">
        <v>192</v>
      </c>
      <c r="E38" s="32">
        <v>171</v>
      </c>
      <c r="F38" s="32">
        <v>137</v>
      </c>
      <c r="G38" s="34">
        <f t="shared" si="99"/>
        <v>37.090909090909093</v>
      </c>
      <c r="H38" s="46">
        <f t="shared" si="100"/>
        <v>28.599999999999998</v>
      </c>
      <c r="I38" s="51">
        <f t="shared" si="101"/>
        <v>75.3</v>
      </c>
      <c r="J38" s="32">
        <v>197</v>
      </c>
      <c r="K38" s="32">
        <v>170</v>
      </c>
      <c r="L38" s="32">
        <v>126</v>
      </c>
      <c r="M38" s="34">
        <f t="shared" si="102"/>
        <v>37.183098591549296</v>
      </c>
      <c r="N38" s="46">
        <f t="shared" si="103"/>
        <v>36</v>
      </c>
      <c r="O38" s="51">
        <f t="shared" si="104"/>
        <v>77.3</v>
      </c>
      <c r="P38" s="32">
        <v>202</v>
      </c>
      <c r="Q38" s="32">
        <v>169</v>
      </c>
      <c r="R38" s="32">
        <v>114</v>
      </c>
      <c r="S38" s="34">
        <f t="shared" si="105"/>
        <v>37.5</v>
      </c>
      <c r="T38" s="46">
        <f t="shared" si="106"/>
        <v>43.6</v>
      </c>
      <c r="U38" s="51">
        <f t="shared" si="107"/>
        <v>79.2</v>
      </c>
      <c r="V38" s="32">
        <v>206</v>
      </c>
      <c r="W38" s="32">
        <v>168</v>
      </c>
      <c r="X38" s="32">
        <v>102</v>
      </c>
      <c r="Y38" s="34">
        <f t="shared" si="108"/>
        <v>38.07692307692308</v>
      </c>
      <c r="Z38" s="46">
        <f t="shared" si="109"/>
        <v>50.5</v>
      </c>
      <c r="AA38" s="51">
        <f t="shared" si="110"/>
        <v>80.800000000000011</v>
      </c>
      <c r="AB38" s="32">
        <v>210</v>
      </c>
      <c r="AC38" s="32">
        <v>167</v>
      </c>
      <c r="AD38" s="32">
        <v>89</v>
      </c>
      <c r="AE38" s="34">
        <f t="shared" si="111"/>
        <v>38.67768595041322</v>
      </c>
      <c r="AF38" s="46">
        <f t="shared" si="112"/>
        <v>57.599999999999994</v>
      </c>
      <c r="AG38" s="51">
        <f t="shared" si="113"/>
        <v>82.399999999999991</v>
      </c>
      <c r="AI38" s="64">
        <f t="shared" si="84"/>
        <v>1.519371992909598E-2</v>
      </c>
      <c r="AJ38" s="56">
        <f t="shared" si="85"/>
        <v>4.0000000000000209E-3</v>
      </c>
      <c r="AK38" s="56">
        <f t="shared" si="86"/>
        <v>-1.2000000000000028E-2</v>
      </c>
      <c r="AL38" s="64">
        <f t="shared" si="87"/>
        <v>1.4123739652399065E-2</v>
      </c>
      <c r="AM38" s="56">
        <f t="shared" si="88"/>
        <v>7.0000000000000288E-3</v>
      </c>
      <c r="AN38" s="56">
        <f t="shared" si="89"/>
        <v>-1.4999999999999999E-2</v>
      </c>
      <c r="AO38" s="64">
        <f t="shared" si="90"/>
        <v>1.1395289946821988E-2</v>
      </c>
      <c r="AP38" s="56">
        <f t="shared" si="91"/>
        <v>9.0000000000000566E-3</v>
      </c>
      <c r="AQ38" s="56">
        <f t="shared" si="92"/>
        <v>-1.6000000000000084E-2</v>
      </c>
      <c r="AR38" s="64">
        <f t="shared" si="93"/>
        <v>1.2856224555388915E-2</v>
      </c>
      <c r="AS38" s="56">
        <f t="shared" si="94"/>
        <v>1.2000000000000028E-2</v>
      </c>
      <c r="AT38" s="56">
        <f t="shared" si="95"/>
        <v>-1.8999999999999774E-2</v>
      </c>
      <c r="AU38" s="64">
        <f t="shared" si="96"/>
        <v>1.3029765878588357E-2</v>
      </c>
      <c r="AV38" s="56">
        <f t="shared" si="97"/>
        <v>1.9999999999999858E-2</v>
      </c>
      <c r="AW38" s="56">
        <f t="shared" si="98"/>
        <v>-2.3000000000000114E-2</v>
      </c>
      <c r="AY38" s="74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75"/>
      <c r="CB38" s="32">
        <v>192</v>
      </c>
      <c r="CC38" s="32">
        <v>171</v>
      </c>
      <c r="CD38" s="32">
        <v>137</v>
      </c>
      <c r="CE38" s="34">
        <f t="shared" si="30"/>
        <v>37.090909090909093</v>
      </c>
      <c r="CF38" s="46">
        <f t="shared" si="31"/>
        <v>28.599999999999998</v>
      </c>
      <c r="CG38" s="51">
        <f t="shared" si="32"/>
        <v>75.3</v>
      </c>
      <c r="CI38">
        <f t="shared" si="36"/>
        <v>37.090909090909093</v>
      </c>
      <c r="CJ38">
        <f t="shared" si="37"/>
        <v>0</v>
      </c>
      <c r="CK38">
        <f t="shared" si="38"/>
        <v>0</v>
      </c>
    </row>
    <row r="39" spans="2:89" x14ac:dyDescent="0.4">
      <c r="B39" s="1274">
        <v>7</v>
      </c>
      <c r="C39" s="17" t="s">
        <v>200</v>
      </c>
      <c r="D39" s="22">
        <v>195</v>
      </c>
      <c r="E39" s="22">
        <v>169</v>
      </c>
      <c r="F39" s="22">
        <v>140</v>
      </c>
      <c r="G39" s="28">
        <f t="shared" si="99"/>
        <v>31.636363636363637</v>
      </c>
      <c r="H39" s="47">
        <f t="shared" si="100"/>
        <v>28.199999999999996</v>
      </c>
      <c r="I39" s="52">
        <f t="shared" si="101"/>
        <v>76.5</v>
      </c>
      <c r="J39" s="22">
        <v>201</v>
      </c>
      <c r="K39" s="22">
        <v>168</v>
      </c>
      <c r="L39" s="22">
        <v>130</v>
      </c>
      <c r="M39" s="28">
        <f t="shared" si="102"/>
        <v>32.112676056338032</v>
      </c>
      <c r="N39" s="47">
        <f t="shared" si="103"/>
        <v>35.299999999999997</v>
      </c>
      <c r="O39" s="52">
        <f t="shared" si="104"/>
        <v>78.8</v>
      </c>
      <c r="P39" s="22">
        <v>206</v>
      </c>
      <c r="Q39" s="22">
        <v>167</v>
      </c>
      <c r="R39" s="22">
        <v>118</v>
      </c>
      <c r="S39" s="28">
        <f t="shared" si="105"/>
        <v>33.409090909090907</v>
      </c>
      <c r="T39" s="47">
        <f t="shared" si="106"/>
        <v>42.699999999999996</v>
      </c>
      <c r="U39" s="52">
        <f t="shared" si="107"/>
        <v>80.800000000000011</v>
      </c>
      <c r="V39" s="22">
        <v>211</v>
      </c>
      <c r="W39" s="22">
        <v>165</v>
      </c>
      <c r="X39" s="22">
        <v>107</v>
      </c>
      <c r="Y39" s="28">
        <f t="shared" si="108"/>
        <v>33.46153846153846</v>
      </c>
      <c r="Z39" s="47">
        <f t="shared" si="109"/>
        <v>49.3</v>
      </c>
      <c r="AA39" s="52">
        <f t="shared" si="110"/>
        <v>82.699999999999989</v>
      </c>
      <c r="AB39" s="22">
        <v>216</v>
      </c>
      <c r="AC39" s="22">
        <v>164</v>
      </c>
      <c r="AD39" s="22">
        <v>96</v>
      </c>
      <c r="AE39" s="28">
        <f t="shared" si="111"/>
        <v>34</v>
      </c>
      <c r="AF39" s="47">
        <f t="shared" si="112"/>
        <v>55.600000000000009</v>
      </c>
      <c r="AG39" s="52">
        <f t="shared" si="113"/>
        <v>84.7</v>
      </c>
      <c r="AI39" s="65">
        <f t="shared" si="84"/>
        <v>1.2441649904203116E-2</v>
      </c>
      <c r="AJ39" s="57">
        <f t="shared" si="85"/>
        <v>1.2999999999999935E-2</v>
      </c>
      <c r="AK39" s="57">
        <f t="shared" si="86"/>
        <v>-7.9999999999999724E-3</v>
      </c>
      <c r="AL39" s="65">
        <f t="shared" si="87"/>
        <v>1.066006064240598E-2</v>
      </c>
      <c r="AM39" s="57">
        <f t="shared" si="88"/>
        <v>9.9999999999999291E-3</v>
      </c>
      <c r="AN39" s="57">
        <f t="shared" si="89"/>
        <v>-1.2000000000000028E-2</v>
      </c>
      <c r="AO39" s="65">
        <f t="shared" si="90"/>
        <v>1.3382840518942082E-2</v>
      </c>
      <c r="AP39" s="57">
        <f t="shared" si="91"/>
        <v>1.6999999999999956E-2</v>
      </c>
      <c r="AQ39" s="57">
        <f t="shared" si="92"/>
        <v>-1.5999999999999803E-2</v>
      </c>
      <c r="AR39" s="65">
        <f t="shared" si="93"/>
        <v>1.207611384207646E-2</v>
      </c>
      <c r="AS39" s="57">
        <f t="shared" si="94"/>
        <v>1.6000000000000014E-2</v>
      </c>
      <c r="AT39" s="57">
        <f t="shared" si="95"/>
        <v>-2.0000000000000143E-2</v>
      </c>
      <c r="AU39" s="65">
        <f t="shared" si="96"/>
        <v>4.9520272361498014E-3</v>
      </c>
      <c r="AV39" s="57">
        <f t="shared" si="97"/>
        <v>4.400000000000006E-2</v>
      </c>
      <c r="AW39" s="57">
        <f t="shared" si="98"/>
        <v>2.0000000000000143E-2</v>
      </c>
      <c r="AY39" s="76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77"/>
      <c r="CB39" s="22">
        <v>195</v>
      </c>
      <c r="CC39" s="22">
        <v>169</v>
      </c>
      <c r="CD39" s="22">
        <v>140</v>
      </c>
      <c r="CE39" s="28">
        <f t="shared" si="30"/>
        <v>31.636363636363637</v>
      </c>
      <c r="CF39" s="47">
        <f t="shared" si="31"/>
        <v>28.199999999999996</v>
      </c>
      <c r="CG39" s="52">
        <f t="shared" si="32"/>
        <v>76.5</v>
      </c>
      <c r="CI39">
        <f t="shared" si="36"/>
        <v>31.636363636363637</v>
      </c>
      <c r="CJ39">
        <f t="shared" si="37"/>
        <v>0</v>
      </c>
      <c r="CK39">
        <f t="shared" si="38"/>
        <v>0</v>
      </c>
    </row>
    <row r="40" spans="2:89" x14ac:dyDescent="0.4">
      <c r="B40" s="1275">
        <v>7</v>
      </c>
      <c r="C40" s="19" t="s">
        <v>199</v>
      </c>
      <c r="D40" s="31">
        <v>197</v>
      </c>
      <c r="E40" s="31">
        <v>168</v>
      </c>
      <c r="F40" s="31">
        <v>144</v>
      </c>
      <c r="G40" s="33">
        <f t="shared" si="99"/>
        <v>27.169811320754718</v>
      </c>
      <c r="H40" s="45">
        <f t="shared" si="100"/>
        <v>26.900000000000002</v>
      </c>
      <c r="I40" s="50">
        <f t="shared" si="101"/>
        <v>77.3</v>
      </c>
      <c r="J40" s="31">
        <v>204</v>
      </c>
      <c r="K40" s="31">
        <v>167</v>
      </c>
      <c r="L40" s="31">
        <v>134</v>
      </c>
      <c r="M40" s="33">
        <f t="shared" si="102"/>
        <v>28.285714285714285</v>
      </c>
      <c r="N40" s="45">
        <f t="shared" si="103"/>
        <v>34.300000000000004</v>
      </c>
      <c r="O40" s="50">
        <f t="shared" si="104"/>
        <v>80</v>
      </c>
      <c r="P40" s="31">
        <v>210</v>
      </c>
      <c r="Q40" s="31">
        <v>165</v>
      </c>
      <c r="R40" s="31">
        <v>124</v>
      </c>
      <c r="S40" s="33">
        <f t="shared" si="105"/>
        <v>28.604651162790699</v>
      </c>
      <c r="T40" s="45">
        <f t="shared" si="106"/>
        <v>41</v>
      </c>
      <c r="U40" s="50">
        <f t="shared" si="107"/>
        <v>82.399999999999991</v>
      </c>
      <c r="V40" s="31">
        <v>216</v>
      </c>
      <c r="W40" s="31">
        <v>163</v>
      </c>
      <c r="X40" s="31">
        <v>113</v>
      </c>
      <c r="Y40" s="33">
        <f t="shared" si="108"/>
        <v>29.126213592233011</v>
      </c>
      <c r="Z40" s="45">
        <f t="shared" si="109"/>
        <v>47.699999999999996</v>
      </c>
      <c r="AA40" s="50">
        <f t="shared" si="110"/>
        <v>84.7</v>
      </c>
      <c r="AB40" s="31">
        <v>211</v>
      </c>
      <c r="AC40" s="31">
        <v>161</v>
      </c>
      <c r="AD40" s="31">
        <v>103</v>
      </c>
      <c r="AE40" s="33">
        <f t="shared" si="111"/>
        <v>32.222222222222221</v>
      </c>
      <c r="AF40" s="45">
        <f t="shared" si="112"/>
        <v>51.2</v>
      </c>
      <c r="AG40" s="50">
        <f t="shared" si="113"/>
        <v>82.699999999999989</v>
      </c>
      <c r="AI40" s="63">
        <f t="shared" si="84"/>
        <v>1.0140388735512073E-2</v>
      </c>
      <c r="AJ40" s="55">
        <f t="shared" si="85"/>
        <v>1.1000000000000015E-2</v>
      </c>
      <c r="AK40" s="55">
        <f t="shared" si="86"/>
        <v>-3.0000000000001137E-3</v>
      </c>
      <c r="AL40" s="63">
        <f t="shared" si="87"/>
        <v>1.2429484328550356E-2</v>
      </c>
      <c r="AM40" s="55">
        <f t="shared" si="88"/>
        <v>1.3000000000000043E-2</v>
      </c>
      <c r="AN40" s="55">
        <f t="shared" si="89"/>
        <v>-8.0000000000001129E-3</v>
      </c>
      <c r="AO40" s="63">
        <f t="shared" si="90"/>
        <v>1.0040811038414203E-2</v>
      </c>
      <c r="AP40" s="55">
        <f t="shared" si="91"/>
        <v>1.3999999999999986E-2</v>
      </c>
      <c r="AQ40" s="55">
        <f t="shared" si="92"/>
        <v>-7.0000000000000288E-3</v>
      </c>
      <c r="AR40" s="63">
        <f t="shared" si="93"/>
        <v>1.093652811206967E-2</v>
      </c>
      <c r="AS40" s="55">
        <f t="shared" si="94"/>
        <v>1.9999999999999928E-2</v>
      </c>
      <c r="AT40" s="55">
        <f t="shared" si="95"/>
        <v>-1.2000000000000028E-2</v>
      </c>
      <c r="AU40" s="63">
        <f t="shared" si="96"/>
        <v>1.8543188944060929E-2</v>
      </c>
      <c r="AV40" s="55">
        <f t="shared" si="97"/>
        <v>1.0000000000000141E-3</v>
      </c>
      <c r="AW40" s="55">
        <f t="shared" si="98"/>
        <v>-5.5000000000000139E-2</v>
      </c>
      <c r="AY40" s="72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73"/>
      <c r="CB40" s="31">
        <v>197</v>
      </c>
      <c r="CC40" s="31">
        <v>168</v>
      </c>
      <c r="CD40" s="31">
        <v>144</v>
      </c>
      <c r="CE40" s="33">
        <f t="shared" si="30"/>
        <v>27.169811320754718</v>
      </c>
      <c r="CF40" s="45">
        <f t="shared" si="31"/>
        <v>26.900000000000002</v>
      </c>
      <c r="CG40" s="50">
        <f t="shared" si="32"/>
        <v>77.3</v>
      </c>
      <c r="CI40">
        <f t="shared" si="36"/>
        <v>27.169811320754718</v>
      </c>
      <c r="CJ40">
        <f t="shared" si="37"/>
        <v>0</v>
      </c>
      <c r="CK40">
        <f t="shared" si="38"/>
        <v>0</v>
      </c>
    </row>
    <row r="41" spans="2:89" x14ac:dyDescent="0.4">
      <c r="B41" s="1275">
        <v>7</v>
      </c>
      <c r="C41" s="19" t="s">
        <v>242</v>
      </c>
      <c r="D41" s="31">
        <v>198</v>
      </c>
      <c r="E41" s="31">
        <v>167</v>
      </c>
      <c r="F41" s="31">
        <v>147</v>
      </c>
      <c r="G41" s="33">
        <f t="shared" si="99"/>
        <v>23.529411764705884</v>
      </c>
      <c r="H41" s="45">
        <f t="shared" si="100"/>
        <v>25.8</v>
      </c>
      <c r="I41" s="50">
        <f t="shared" si="101"/>
        <v>77.600000000000009</v>
      </c>
      <c r="J41" s="31">
        <v>206</v>
      </c>
      <c r="K41" s="31">
        <v>165</v>
      </c>
      <c r="L41" s="31">
        <v>138</v>
      </c>
      <c r="M41" s="33">
        <f t="shared" si="102"/>
        <v>23.823529411764707</v>
      </c>
      <c r="N41" s="45">
        <f t="shared" si="103"/>
        <v>33</v>
      </c>
      <c r="O41" s="50">
        <f t="shared" si="104"/>
        <v>80.800000000000011</v>
      </c>
      <c r="P41" s="31">
        <v>212</v>
      </c>
      <c r="Q41" s="31">
        <v>163</v>
      </c>
      <c r="R41" s="31">
        <v>128</v>
      </c>
      <c r="S41" s="33">
        <f t="shared" si="105"/>
        <v>25</v>
      </c>
      <c r="T41" s="45">
        <f t="shared" si="106"/>
        <v>39.6</v>
      </c>
      <c r="U41" s="50">
        <f t="shared" si="107"/>
        <v>83.1</v>
      </c>
      <c r="V41" s="31">
        <v>219</v>
      </c>
      <c r="W41" s="31">
        <v>161</v>
      </c>
      <c r="X41" s="31">
        <v>119</v>
      </c>
      <c r="Y41" s="33">
        <f t="shared" si="108"/>
        <v>25.2</v>
      </c>
      <c r="Z41" s="45">
        <f t="shared" si="109"/>
        <v>45.7</v>
      </c>
      <c r="AA41" s="50">
        <f t="shared" si="110"/>
        <v>85.9</v>
      </c>
      <c r="AB41" s="31">
        <v>225</v>
      </c>
      <c r="AC41" s="31">
        <v>159</v>
      </c>
      <c r="AD41" s="31">
        <v>110</v>
      </c>
      <c r="AE41" s="33">
        <f t="shared" si="111"/>
        <v>25.565217391304348</v>
      </c>
      <c r="AF41" s="45">
        <f t="shared" si="112"/>
        <v>51.1</v>
      </c>
      <c r="AG41" s="50">
        <f t="shared" si="113"/>
        <v>88.2</v>
      </c>
      <c r="AI41" s="66"/>
      <c r="AJ41" s="54"/>
      <c r="AK41" s="54"/>
      <c r="AL41" s="66"/>
      <c r="AM41" s="54"/>
      <c r="AN41" s="54"/>
      <c r="AO41" s="66"/>
      <c r="AP41" s="54"/>
      <c r="AQ41" s="54"/>
      <c r="AR41" s="66"/>
      <c r="AS41" s="54"/>
      <c r="AT41" s="54"/>
      <c r="AU41" s="66"/>
      <c r="AV41" s="54"/>
      <c r="AW41" s="54"/>
      <c r="AY41" s="78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80"/>
      <c r="CB41" s="31">
        <v>198</v>
      </c>
      <c r="CC41" s="31">
        <v>167</v>
      </c>
      <c r="CD41" s="31">
        <v>147</v>
      </c>
      <c r="CE41" s="33">
        <f t="shared" si="30"/>
        <v>23.529411764705884</v>
      </c>
      <c r="CF41" s="45">
        <f t="shared" si="31"/>
        <v>25.8</v>
      </c>
      <c r="CG41" s="50">
        <f t="shared" si="32"/>
        <v>77.600000000000009</v>
      </c>
      <c r="CI41">
        <f t="shared" si="36"/>
        <v>23.529411764705884</v>
      </c>
      <c r="CJ41">
        <f t="shared" si="37"/>
        <v>0</v>
      </c>
      <c r="CK41">
        <f t="shared" si="38"/>
        <v>0</v>
      </c>
    </row>
    <row r="42" spans="2:89" x14ac:dyDescent="0.4">
      <c r="B42" s="1275">
        <v>7</v>
      </c>
      <c r="C42" s="19" t="s">
        <v>198</v>
      </c>
      <c r="D42" s="31">
        <v>199</v>
      </c>
      <c r="E42" s="31">
        <v>167</v>
      </c>
      <c r="F42" s="31">
        <v>151</v>
      </c>
      <c r="G42" s="33">
        <f t="shared" si="99"/>
        <v>20</v>
      </c>
      <c r="H42" s="45">
        <f t="shared" si="100"/>
        <v>24.099999999999998</v>
      </c>
      <c r="I42" s="50">
        <f t="shared" si="101"/>
        <v>78</v>
      </c>
      <c r="J42" s="31">
        <v>207</v>
      </c>
      <c r="K42" s="31">
        <v>164</v>
      </c>
      <c r="L42" s="31">
        <v>143</v>
      </c>
      <c r="M42" s="33">
        <f t="shared" si="102"/>
        <v>19.6875</v>
      </c>
      <c r="N42" s="45">
        <f t="shared" si="103"/>
        <v>30.9</v>
      </c>
      <c r="O42" s="50">
        <f t="shared" si="104"/>
        <v>81.2</v>
      </c>
      <c r="P42" s="31">
        <v>215</v>
      </c>
      <c r="Q42" s="31">
        <v>162</v>
      </c>
      <c r="R42" s="31">
        <v>134</v>
      </c>
      <c r="S42" s="33">
        <f t="shared" si="105"/>
        <v>20.74074074074074</v>
      </c>
      <c r="T42" s="45">
        <f t="shared" si="106"/>
        <v>37.700000000000003</v>
      </c>
      <c r="U42" s="50">
        <f t="shared" si="107"/>
        <v>84.3</v>
      </c>
      <c r="V42" s="31">
        <v>222</v>
      </c>
      <c r="W42" s="31">
        <v>159</v>
      </c>
      <c r="X42" s="31">
        <v>126</v>
      </c>
      <c r="Y42" s="33">
        <f t="shared" si="108"/>
        <v>20.625</v>
      </c>
      <c r="Z42" s="45">
        <f t="shared" si="109"/>
        <v>43.2</v>
      </c>
      <c r="AA42" s="50">
        <f t="shared" si="110"/>
        <v>87.1</v>
      </c>
      <c r="AB42" s="31">
        <v>228</v>
      </c>
      <c r="AC42" s="31">
        <v>157</v>
      </c>
      <c r="AD42" s="31">
        <v>117</v>
      </c>
      <c r="AE42" s="33">
        <f t="shared" si="111"/>
        <v>21.621621621621621</v>
      </c>
      <c r="AF42" s="45">
        <f t="shared" si="112"/>
        <v>48.699999999999996</v>
      </c>
      <c r="AG42" s="50">
        <f t="shared" si="113"/>
        <v>89.4</v>
      </c>
      <c r="AI42" s="63">
        <f t="shared" ref="AI42:AI48" si="114">(G42-G41)/359</f>
        <v>-9.8312305423562223E-3</v>
      </c>
      <c r="AJ42" s="55">
        <f t="shared" ref="AJ42:AJ48" si="115">(H42-H41)/100</f>
        <v>-1.7000000000000029E-2</v>
      </c>
      <c r="AK42" s="55">
        <f t="shared" ref="AK42:AK48" si="116">(I42-I41)/100</f>
        <v>3.9999999999999151E-3</v>
      </c>
      <c r="AL42" s="63">
        <f t="shared" ref="AL42:AL48" si="117">(M42-M41)/359</f>
        <v>-1.1520973291823696E-2</v>
      </c>
      <c r="AM42" s="55">
        <f t="shared" ref="AM42:AM48" si="118">(N42-N41)/100</f>
        <v>-2.1000000000000015E-2</v>
      </c>
      <c r="AN42" s="55">
        <f t="shared" ref="AN42:AN48" si="119">(O42-O41)/100</f>
        <v>3.9999999999999151E-3</v>
      </c>
      <c r="AO42" s="63">
        <f t="shared" ref="AO42:AO48" si="120">(S42-S41)/359</f>
        <v>-1.1864231919942228E-2</v>
      </c>
      <c r="AP42" s="55">
        <f t="shared" ref="AP42:AP48" si="121">(T42-T41)/100</f>
        <v>-1.8999999999999986E-2</v>
      </c>
      <c r="AQ42" s="55">
        <f t="shared" ref="AQ42:AQ48" si="122">(U42-U41)/100</f>
        <v>1.2000000000000028E-2</v>
      </c>
      <c r="AR42" s="63">
        <f t="shared" ref="AR42:AR48" si="123">(Y42-Y41)/359</f>
        <v>-1.2743732590529246E-2</v>
      </c>
      <c r="AS42" s="55">
        <f t="shared" ref="AS42:AS48" si="124">(Z42-Z41)/100</f>
        <v>-2.5000000000000001E-2</v>
      </c>
      <c r="AT42" s="55">
        <f t="shared" ref="AT42:AT48" si="125">(AA42-AA41)/100</f>
        <v>1.1999999999999886E-2</v>
      </c>
      <c r="AU42" s="63">
        <f t="shared" ref="AU42:AU48" si="126">(AE42-AE41)/359</f>
        <v>-1.098494643365662E-2</v>
      </c>
      <c r="AV42" s="55">
        <f t="shared" ref="AV42:AV48" si="127">(AF42-AF41)/100</f>
        <v>-2.4000000000000056E-2</v>
      </c>
      <c r="AW42" s="55">
        <f t="shared" ref="AW42:AW48" si="128">(AG42-AG41)/100</f>
        <v>1.2000000000000028E-2</v>
      </c>
      <c r="AY42" s="72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73"/>
      <c r="CB42" s="31">
        <v>199</v>
      </c>
      <c r="CC42" s="31">
        <v>167</v>
      </c>
      <c r="CD42" s="31">
        <v>151</v>
      </c>
      <c r="CE42" s="33">
        <f t="shared" si="30"/>
        <v>20</v>
      </c>
      <c r="CF42" s="45">
        <f t="shared" si="31"/>
        <v>24.099999999999998</v>
      </c>
      <c r="CG42" s="50">
        <f t="shared" si="32"/>
        <v>78</v>
      </c>
      <c r="CI42">
        <f t="shared" si="36"/>
        <v>20</v>
      </c>
      <c r="CJ42">
        <f t="shared" si="37"/>
        <v>0</v>
      </c>
      <c r="CK42">
        <f t="shared" si="38"/>
        <v>0</v>
      </c>
    </row>
    <row r="43" spans="2:89" x14ac:dyDescent="0.4">
      <c r="B43" s="1278">
        <v>7</v>
      </c>
      <c r="C43" s="21" t="s">
        <v>197</v>
      </c>
      <c r="D43" s="32">
        <v>199</v>
      </c>
      <c r="E43" s="32">
        <v>166</v>
      </c>
      <c r="F43" s="32">
        <v>154</v>
      </c>
      <c r="G43" s="34">
        <f t="shared" si="99"/>
        <v>16</v>
      </c>
      <c r="H43" s="46">
        <f t="shared" si="100"/>
        <v>22.6</v>
      </c>
      <c r="I43" s="51">
        <f t="shared" si="101"/>
        <v>78</v>
      </c>
      <c r="J43" s="32">
        <v>208</v>
      </c>
      <c r="K43" s="32">
        <v>164</v>
      </c>
      <c r="L43" s="32">
        <v>147</v>
      </c>
      <c r="M43" s="34">
        <f t="shared" si="102"/>
        <v>16.721311475409838</v>
      </c>
      <c r="N43" s="46">
        <f t="shared" si="103"/>
        <v>29.299999999999997</v>
      </c>
      <c r="O43" s="51">
        <f t="shared" si="104"/>
        <v>81.599999999999994</v>
      </c>
      <c r="P43" s="32">
        <v>216</v>
      </c>
      <c r="Q43" s="32">
        <v>161</v>
      </c>
      <c r="R43" s="32">
        <v>140</v>
      </c>
      <c r="S43" s="34">
        <f t="shared" si="105"/>
        <v>16.578947368421051</v>
      </c>
      <c r="T43" s="46">
        <f t="shared" si="106"/>
        <v>35.199999999999996</v>
      </c>
      <c r="U43" s="51">
        <f t="shared" si="107"/>
        <v>84.7</v>
      </c>
      <c r="V43" s="32">
        <v>224</v>
      </c>
      <c r="W43" s="32">
        <v>158</v>
      </c>
      <c r="X43" s="32">
        <v>132</v>
      </c>
      <c r="Y43" s="34">
        <f t="shared" si="108"/>
        <v>16.956521739130434</v>
      </c>
      <c r="Z43" s="46">
        <f t="shared" si="109"/>
        <v>41.099999999999994</v>
      </c>
      <c r="AA43" s="51">
        <f t="shared" si="110"/>
        <v>87.8</v>
      </c>
      <c r="AB43" s="32">
        <v>230</v>
      </c>
      <c r="AC43" s="32">
        <v>155</v>
      </c>
      <c r="AD43" s="32">
        <v>125</v>
      </c>
      <c r="AE43" s="34">
        <f t="shared" si="111"/>
        <v>17.142857142857142</v>
      </c>
      <c r="AF43" s="46">
        <f t="shared" si="112"/>
        <v>45.7</v>
      </c>
      <c r="AG43" s="51">
        <f t="shared" si="113"/>
        <v>90.2</v>
      </c>
      <c r="AI43" s="64">
        <f t="shared" si="114"/>
        <v>-1.1142061281337047E-2</v>
      </c>
      <c r="AJ43" s="56">
        <f t="shared" si="115"/>
        <v>-1.4999999999999965E-2</v>
      </c>
      <c r="AK43" s="56">
        <f t="shared" si="116"/>
        <v>0</v>
      </c>
      <c r="AL43" s="64">
        <f t="shared" si="117"/>
        <v>-8.2623635782455764E-3</v>
      </c>
      <c r="AM43" s="56">
        <f t="shared" si="118"/>
        <v>-1.6000000000000014E-2</v>
      </c>
      <c r="AN43" s="56">
        <f t="shared" si="119"/>
        <v>3.9999999999999151E-3</v>
      </c>
      <c r="AO43" s="64">
        <f t="shared" si="120"/>
        <v>-1.1592739198662086E-2</v>
      </c>
      <c r="AP43" s="56">
        <f t="shared" si="121"/>
        <v>-2.5000000000000071E-2</v>
      </c>
      <c r="AQ43" s="56">
        <f t="shared" si="122"/>
        <v>4.0000000000000565E-3</v>
      </c>
      <c r="AR43" s="64">
        <f t="shared" si="123"/>
        <v>-1.0218602397965366E-2</v>
      </c>
      <c r="AS43" s="56">
        <f t="shared" si="124"/>
        <v>-2.1000000000000085E-2</v>
      </c>
      <c r="AT43" s="56">
        <f t="shared" si="125"/>
        <v>7.0000000000000288E-3</v>
      </c>
      <c r="AU43" s="64">
        <f t="shared" si="126"/>
        <v>-1.247566707176735E-2</v>
      </c>
      <c r="AV43" s="56">
        <f t="shared" si="127"/>
        <v>-2.999999999999993E-2</v>
      </c>
      <c r="AW43" s="56">
        <f t="shared" si="128"/>
        <v>7.9999999999999724E-3</v>
      </c>
      <c r="AY43" s="74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75"/>
      <c r="CB43" s="32">
        <v>199</v>
      </c>
      <c r="CC43" s="32">
        <v>166</v>
      </c>
      <c r="CD43" s="32">
        <v>154</v>
      </c>
      <c r="CE43" s="34">
        <f t="shared" si="30"/>
        <v>16</v>
      </c>
      <c r="CF43" s="46">
        <f t="shared" si="31"/>
        <v>22.6</v>
      </c>
      <c r="CG43" s="51">
        <f t="shared" si="32"/>
        <v>78</v>
      </c>
      <c r="CI43">
        <f t="shared" si="36"/>
        <v>16</v>
      </c>
      <c r="CJ43">
        <f t="shared" si="37"/>
        <v>0</v>
      </c>
      <c r="CK43">
        <f t="shared" si="38"/>
        <v>0</v>
      </c>
    </row>
    <row r="44" spans="2:89" x14ac:dyDescent="0.4">
      <c r="B44" s="1274">
        <v>7</v>
      </c>
      <c r="C44" s="17" t="s">
        <v>204</v>
      </c>
      <c r="D44" s="22">
        <v>199</v>
      </c>
      <c r="E44" s="22">
        <v>166</v>
      </c>
      <c r="F44" s="22">
        <v>157</v>
      </c>
      <c r="G44" s="28">
        <f t="shared" si="99"/>
        <v>12.857142857142858</v>
      </c>
      <c r="H44" s="47">
        <f t="shared" si="100"/>
        <v>21.099999999999998</v>
      </c>
      <c r="I44" s="52">
        <f t="shared" si="101"/>
        <v>78</v>
      </c>
      <c r="J44" s="22">
        <v>208</v>
      </c>
      <c r="K44" s="22">
        <v>163</v>
      </c>
      <c r="L44" s="22">
        <v>151</v>
      </c>
      <c r="M44" s="28">
        <f t="shared" si="102"/>
        <v>12.631578947368421</v>
      </c>
      <c r="N44" s="47">
        <f t="shared" si="103"/>
        <v>27.400000000000002</v>
      </c>
      <c r="O44" s="52">
        <f t="shared" si="104"/>
        <v>81.599999999999994</v>
      </c>
      <c r="P44" s="22">
        <v>216</v>
      </c>
      <c r="Q44" s="22">
        <v>160</v>
      </c>
      <c r="R44" s="22">
        <v>145</v>
      </c>
      <c r="S44" s="28">
        <f t="shared" si="105"/>
        <v>12.67605633802817</v>
      </c>
      <c r="T44" s="47">
        <f t="shared" si="106"/>
        <v>32.9</v>
      </c>
      <c r="U44" s="52">
        <f t="shared" si="107"/>
        <v>84.7</v>
      </c>
      <c r="V44" s="22">
        <v>224</v>
      </c>
      <c r="W44" s="22">
        <v>157</v>
      </c>
      <c r="X44" s="22">
        <v>139</v>
      </c>
      <c r="Y44" s="28">
        <f t="shared" si="108"/>
        <v>12.705882352941176</v>
      </c>
      <c r="Z44" s="47">
        <f t="shared" si="109"/>
        <v>37.9</v>
      </c>
      <c r="AA44" s="52">
        <f t="shared" si="110"/>
        <v>87.8</v>
      </c>
      <c r="AB44" s="22">
        <v>231</v>
      </c>
      <c r="AC44" s="22">
        <v>154</v>
      </c>
      <c r="AD44" s="22">
        <v>133</v>
      </c>
      <c r="AE44" s="28">
        <f t="shared" si="111"/>
        <v>12.857142857142858</v>
      </c>
      <c r="AF44" s="47">
        <f t="shared" si="112"/>
        <v>42.4</v>
      </c>
      <c r="AG44" s="52">
        <f t="shared" si="113"/>
        <v>90.600000000000009</v>
      </c>
      <c r="AI44" s="65">
        <f t="shared" si="114"/>
        <v>-8.7544767210505359E-3</v>
      </c>
      <c r="AJ44" s="57">
        <f t="shared" si="115"/>
        <v>-1.5000000000000036E-2</v>
      </c>
      <c r="AK44" s="57">
        <f t="shared" si="116"/>
        <v>0</v>
      </c>
      <c r="AL44" s="65">
        <f t="shared" si="117"/>
        <v>-1.1392012612928737E-2</v>
      </c>
      <c r="AM44" s="57">
        <f t="shared" si="118"/>
        <v>-1.8999999999999951E-2</v>
      </c>
      <c r="AN44" s="57">
        <f t="shared" si="119"/>
        <v>0</v>
      </c>
      <c r="AO44" s="65">
        <f t="shared" si="120"/>
        <v>-1.0871562758754545E-2</v>
      </c>
      <c r="AP44" s="57">
        <f t="shared" si="121"/>
        <v>-2.2999999999999972E-2</v>
      </c>
      <c r="AQ44" s="57">
        <f t="shared" si="122"/>
        <v>0</v>
      </c>
      <c r="AR44" s="65">
        <f t="shared" si="123"/>
        <v>-1.18402211314464E-2</v>
      </c>
      <c r="AS44" s="57">
        <f t="shared" si="124"/>
        <v>-3.1999999999999959E-2</v>
      </c>
      <c r="AT44" s="57">
        <f t="shared" si="125"/>
        <v>0</v>
      </c>
      <c r="AU44" s="65">
        <f t="shared" si="126"/>
        <v>-1.1937922801432547E-2</v>
      </c>
      <c r="AV44" s="57">
        <f t="shared" si="127"/>
        <v>-3.3000000000000043E-2</v>
      </c>
      <c r="AW44" s="57">
        <f t="shared" si="128"/>
        <v>4.0000000000000565E-3</v>
      </c>
      <c r="AY44" s="76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77"/>
      <c r="CB44" s="22">
        <v>199</v>
      </c>
      <c r="CC44" s="22">
        <v>166</v>
      </c>
      <c r="CD44" s="22">
        <v>157</v>
      </c>
      <c r="CE44" s="28">
        <f t="shared" si="30"/>
        <v>12.857142857142858</v>
      </c>
      <c r="CF44" s="47">
        <f t="shared" si="31"/>
        <v>21.099999999999998</v>
      </c>
      <c r="CG44" s="52">
        <f t="shared" si="32"/>
        <v>78</v>
      </c>
      <c r="CI44">
        <f t="shared" si="36"/>
        <v>12.857142857142858</v>
      </c>
      <c r="CJ44">
        <f t="shared" si="37"/>
        <v>0</v>
      </c>
      <c r="CK44">
        <f t="shared" si="38"/>
        <v>0</v>
      </c>
    </row>
    <row r="45" spans="2:89" x14ac:dyDescent="0.4">
      <c r="B45" s="1275">
        <v>7</v>
      </c>
      <c r="C45" s="19" t="s">
        <v>203</v>
      </c>
      <c r="D45" s="31">
        <v>199</v>
      </c>
      <c r="E45" s="31">
        <v>166</v>
      </c>
      <c r="F45" s="31">
        <v>160</v>
      </c>
      <c r="G45" s="33">
        <f t="shared" si="99"/>
        <v>9.2307692307692299</v>
      </c>
      <c r="H45" s="45">
        <f t="shared" si="100"/>
        <v>19.600000000000001</v>
      </c>
      <c r="I45" s="50">
        <f t="shared" si="101"/>
        <v>78</v>
      </c>
      <c r="J45" s="31">
        <v>208</v>
      </c>
      <c r="K45" s="31">
        <v>163</v>
      </c>
      <c r="L45" s="31">
        <v>156</v>
      </c>
      <c r="M45" s="33">
        <f t="shared" si="102"/>
        <v>8.0769230769230766</v>
      </c>
      <c r="N45" s="45">
        <f t="shared" si="103"/>
        <v>25</v>
      </c>
      <c r="O45" s="50">
        <f t="shared" si="104"/>
        <v>81.599999999999994</v>
      </c>
      <c r="P45" s="31">
        <v>216</v>
      </c>
      <c r="Q45" s="31">
        <v>160</v>
      </c>
      <c r="R45" s="31">
        <v>151</v>
      </c>
      <c r="S45" s="33">
        <f t="shared" si="105"/>
        <v>8.3076923076923084</v>
      </c>
      <c r="T45" s="45">
        <f t="shared" si="106"/>
        <v>30.099999999999998</v>
      </c>
      <c r="U45" s="50">
        <f t="shared" si="107"/>
        <v>84.7</v>
      </c>
      <c r="V45" s="31">
        <v>223</v>
      </c>
      <c r="W45" s="31">
        <v>157</v>
      </c>
      <c r="X45" s="31">
        <v>146</v>
      </c>
      <c r="Y45" s="33">
        <f t="shared" si="108"/>
        <v>8.5714285714285712</v>
      </c>
      <c r="Z45" s="45">
        <f t="shared" si="109"/>
        <v>34.5</v>
      </c>
      <c r="AA45" s="50">
        <f t="shared" si="110"/>
        <v>87.5</v>
      </c>
      <c r="AB45" s="31">
        <v>231</v>
      </c>
      <c r="AC45" s="31">
        <v>153</v>
      </c>
      <c r="AD45" s="31">
        <v>141</v>
      </c>
      <c r="AE45" s="33">
        <f t="shared" si="111"/>
        <v>8</v>
      </c>
      <c r="AF45" s="45">
        <f t="shared" si="112"/>
        <v>39</v>
      </c>
      <c r="AG45" s="50">
        <f t="shared" si="113"/>
        <v>90.600000000000009</v>
      </c>
      <c r="AI45" s="63">
        <f t="shared" si="114"/>
        <v>-1.0101319293519853E-2</v>
      </c>
      <c r="AJ45" s="55">
        <f t="shared" si="115"/>
        <v>-1.4999999999999965E-2</v>
      </c>
      <c r="AK45" s="55">
        <f t="shared" si="116"/>
        <v>0</v>
      </c>
      <c r="AL45" s="63">
        <f t="shared" si="117"/>
        <v>-1.2687063705975891E-2</v>
      </c>
      <c r="AM45" s="55">
        <f t="shared" si="118"/>
        <v>-2.4000000000000021E-2</v>
      </c>
      <c r="AN45" s="55">
        <f t="shared" si="119"/>
        <v>0</v>
      </c>
      <c r="AO45" s="63">
        <f t="shared" si="120"/>
        <v>-1.2168144931297665E-2</v>
      </c>
      <c r="AP45" s="55">
        <f t="shared" si="121"/>
        <v>-2.8000000000000008E-2</v>
      </c>
      <c r="AQ45" s="55">
        <f t="shared" si="122"/>
        <v>0</v>
      </c>
      <c r="AR45" s="63">
        <f t="shared" si="123"/>
        <v>-1.1516584349617283E-2</v>
      </c>
      <c r="AS45" s="55">
        <f t="shared" si="124"/>
        <v>-3.3999999999999989E-2</v>
      </c>
      <c r="AT45" s="55">
        <f t="shared" si="125"/>
        <v>-2.9999999999999714E-3</v>
      </c>
      <c r="AU45" s="63">
        <f t="shared" si="126"/>
        <v>-1.3529645841623559E-2</v>
      </c>
      <c r="AV45" s="55">
        <f t="shared" si="127"/>
        <v>-3.3999999999999989E-2</v>
      </c>
      <c r="AW45" s="55">
        <f t="shared" si="128"/>
        <v>0</v>
      </c>
      <c r="AY45" s="72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73"/>
      <c r="CB45" s="31">
        <v>199</v>
      </c>
      <c r="CC45" s="31">
        <v>166</v>
      </c>
      <c r="CD45" s="31">
        <v>160</v>
      </c>
      <c r="CE45" s="33">
        <f t="shared" si="30"/>
        <v>9.2307692307692299</v>
      </c>
      <c r="CF45" s="45">
        <f t="shared" si="31"/>
        <v>19.600000000000001</v>
      </c>
      <c r="CG45" s="50">
        <f t="shared" si="32"/>
        <v>78</v>
      </c>
      <c r="CI45">
        <f t="shared" si="36"/>
        <v>9.2307692307692299</v>
      </c>
      <c r="CJ45">
        <f t="shared" si="37"/>
        <v>0</v>
      </c>
      <c r="CK45">
        <f t="shared" si="38"/>
        <v>0</v>
      </c>
    </row>
    <row r="46" spans="2:89" x14ac:dyDescent="0.4">
      <c r="B46" s="1275">
        <v>7</v>
      </c>
      <c r="C46" s="19" t="s">
        <v>202</v>
      </c>
      <c r="D46" s="31">
        <v>198</v>
      </c>
      <c r="E46" s="31">
        <v>166</v>
      </c>
      <c r="F46" s="31">
        <v>163</v>
      </c>
      <c r="G46" s="33">
        <f t="shared" si="99"/>
        <v>5.1428571428571432</v>
      </c>
      <c r="H46" s="45">
        <f t="shared" si="100"/>
        <v>17.7</v>
      </c>
      <c r="I46" s="50">
        <f t="shared" si="101"/>
        <v>77.600000000000009</v>
      </c>
      <c r="J46" s="31">
        <v>207</v>
      </c>
      <c r="K46" s="31">
        <v>163</v>
      </c>
      <c r="L46" s="31">
        <v>159</v>
      </c>
      <c r="M46" s="33">
        <f t="shared" si="102"/>
        <v>5</v>
      </c>
      <c r="N46" s="45">
        <f t="shared" si="103"/>
        <v>23.200000000000003</v>
      </c>
      <c r="O46" s="50">
        <f t="shared" si="104"/>
        <v>81.2</v>
      </c>
      <c r="P46" s="31">
        <v>215</v>
      </c>
      <c r="Q46" s="31">
        <v>160</v>
      </c>
      <c r="R46" s="31">
        <v>156</v>
      </c>
      <c r="S46" s="33">
        <f t="shared" si="105"/>
        <v>4.0677966101694913</v>
      </c>
      <c r="T46" s="45">
        <f t="shared" si="106"/>
        <v>27.400000000000002</v>
      </c>
      <c r="U46" s="50">
        <f t="shared" si="107"/>
        <v>84.3</v>
      </c>
      <c r="V46" s="31">
        <v>223</v>
      </c>
      <c r="W46" s="31">
        <v>157</v>
      </c>
      <c r="X46" s="31">
        <v>152</v>
      </c>
      <c r="Y46" s="33">
        <f t="shared" si="108"/>
        <v>4.225352112676056</v>
      </c>
      <c r="Z46" s="45">
        <f t="shared" si="109"/>
        <v>31.8</v>
      </c>
      <c r="AA46" s="50">
        <f t="shared" si="110"/>
        <v>87.5</v>
      </c>
      <c r="AB46" s="31">
        <v>231</v>
      </c>
      <c r="AC46" s="31">
        <v>153</v>
      </c>
      <c r="AD46" s="31">
        <v>148</v>
      </c>
      <c r="AE46" s="33">
        <f t="shared" si="111"/>
        <v>3.6144578313253013</v>
      </c>
      <c r="AF46" s="45">
        <f t="shared" si="112"/>
        <v>35.9</v>
      </c>
      <c r="AG46" s="50">
        <f t="shared" si="113"/>
        <v>90.600000000000009</v>
      </c>
      <c r="AI46" s="63">
        <f t="shared" si="114"/>
        <v>-1.1386941749058738E-2</v>
      </c>
      <c r="AJ46" s="55">
        <f t="shared" si="115"/>
        <v>-1.900000000000002E-2</v>
      </c>
      <c r="AK46" s="55">
        <f t="shared" si="116"/>
        <v>-3.9999999999999151E-3</v>
      </c>
      <c r="AL46" s="63">
        <f t="shared" si="117"/>
        <v>-8.5708163702592662E-3</v>
      </c>
      <c r="AM46" s="55">
        <f t="shared" si="118"/>
        <v>-1.7999999999999971E-2</v>
      </c>
      <c r="AN46" s="55">
        <f t="shared" si="119"/>
        <v>-3.9999999999999151E-3</v>
      </c>
      <c r="AO46" s="63">
        <f t="shared" si="120"/>
        <v>-1.1810294422069129E-2</v>
      </c>
      <c r="AP46" s="55">
        <f t="shared" si="121"/>
        <v>-2.6999999999999958E-2</v>
      </c>
      <c r="AQ46" s="55">
        <f t="shared" si="122"/>
        <v>-4.0000000000000565E-3</v>
      </c>
      <c r="AR46" s="63">
        <f t="shared" si="123"/>
        <v>-1.2106062559199207E-2</v>
      </c>
      <c r="AS46" s="55">
        <f t="shared" si="124"/>
        <v>-2.6999999999999993E-2</v>
      </c>
      <c r="AT46" s="55">
        <f t="shared" si="125"/>
        <v>0</v>
      </c>
      <c r="AU46" s="63">
        <f t="shared" si="126"/>
        <v>-1.2215994898815315E-2</v>
      </c>
      <c r="AV46" s="55">
        <f t="shared" si="127"/>
        <v>-3.1000000000000014E-2</v>
      </c>
      <c r="AW46" s="55">
        <f t="shared" si="128"/>
        <v>0</v>
      </c>
      <c r="AY46" s="72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73"/>
      <c r="CB46" s="31">
        <v>198</v>
      </c>
      <c r="CC46" s="31">
        <v>166</v>
      </c>
      <c r="CD46" s="31">
        <v>163</v>
      </c>
      <c r="CE46" s="33">
        <f t="shared" si="30"/>
        <v>5.1428571428571432</v>
      </c>
      <c r="CF46" s="45">
        <f t="shared" si="31"/>
        <v>17.7</v>
      </c>
      <c r="CG46" s="50">
        <f t="shared" si="32"/>
        <v>77.600000000000009</v>
      </c>
      <c r="CI46">
        <f t="shared" si="36"/>
        <v>5.1428571428571432</v>
      </c>
      <c r="CJ46">
        <f t="shared" si="37"/>
        <v>0</v>
      </c>
      <c r="CK46">
        <f t="shared" si="38"/>
        <v>0</v>
      </c>
    </row>
    <row r="47" spans="2:89" x14ac:dyDescent="0.4">
      <c r="B47" s="1275">
        <v>7</v>
      </c>
      <c r="C47" s="19" t="s">
        <v>243</v>
      </c>
      <c r="D47" s="31">
        <v>197</v>
      </c>
      <c r="E47" s="31">
        <v>166</v>
      </c>
      <c r="F47" s="31">
        <v>166</v>
      </c>
      <c r="G47" s="33">
        <f t="shared" si="99"/>
        <v>0</v>
      </c>
      <c r="H47" s="45">
        <f t="shared" si="100"/>
        <v>15.7</v>
      </c>
      <c r="I47" s="50">
        <f t="shared" si="101"/>
        <v>77.3</v>
      </c>
      <c r="J47" s="31">
        <v>206</v>
      </c>
      <c r="K47" s="31">
        <v>163</v>
      </c>
      <c r="L47" s="31">
        <v>163</v>
      </c>
      <c r="M47" s="33">
        <f t="shared" si="102"/>
        <v>0</v>
      </c>
      <c r="N47" s="45">
        <f t="shared" si="103"/>
        <v>20.9</v>
      </c>
      <c r="O47" s="50">
        <f t="shared" si="104"/>
        <v>80.800000000000011</v>
      </c>
      <c r="P47" s="31">
        <v>214</v>
      </c>
      <c r="Q47" s="31">
        <v>160</v>
      </c>
      <c r="R47" s="31">
        <v>160</v>
      </c>
      <c r="S47" s="33">
        <f t="shared" si="105"/>
        <v>0</v>
      </c>
      <c r="T47" s="45">
        <f t="shared" si="106"/>
        <v>25.2</v>
      </c>
      <c r="U47" s="50">
        <f t="shared" si="107"/>
        <v>83.899999999999991</v>
      </c>
      <c r="V47" s="31">
        <v>222</v>
      </c>
      <c r="W47" s="31">
        <v>157</v>
      </c>
      <c r="X47" s="31">
        <v>157</v>
      </c>
      <c r="Y47" s="33">
        <f t="shared" si="108"/>
        <v>0</v>
      </c>
      <c r="Z47" s="45">
        <f t="shared" si="109"/>
        <v>29.299999999999997</v>
      </c>
      <c r="AA47" s="50">
        <f t="shared" si="110"/>
        <v>87.1</v>
      </c>
      <c r="AB47" s="31">
        <v>229</v>
      </c>
      <c r="AC47" s="31">
        <v>153</v>
      </c>
      <c r="AD47" s="31">
        <v>154</v>
      </c>
      <c r="AE47" s="33">
        <f t="shared" si="111"/>
        <v>-0.78947368421052633</v>
      </c>
      <c r="AF47" s="45">
        <f t="shared" si="112"/>
        <v>33.200000000000003</v>
      </c>
      <c r="AG47" s="50">
        <f t="shared" si="113"/>
        <v>89.8</v>
      </c>
      <c r="AI47" s="63">
        <f t="shared" si="114"/>
        <v>-1.4325507361719062E-2</v>
      </c>
      <c r="AJ47" s="55">
        <f t="shared" si="115"/>
        <v>-0.02</v>
      </c>
      <c r="AK47" s="55">
        <f t="shared" si="116"/>
        <v>-3.0000000000001137E-3</v>
      </c>
      <c r="AL47" s="63">
        <f t="shared" si="117"/>
        <v>-1.3927576601671309E-2</v>
      </c>
      <c r="AM47" s="55">
        <f t="shared" si="118"/>
        <v>-2.3000000000000041E-2</v>
      </c>
      <c r="AN47" s="55">
        <f t="shared" si="119"/>
        <v>-3.9999999999999151E-3</v>
      </c>
      <c r="AO47" s="63">
        <f t="shared" si="120"/>
        <v>-1.1330909777630896E-2</v>
      </c>
      <c r="AP47" s="55">
        <f t="shared" si="121"/>
        <v>-2.200000000000003E-2</v>
      </c>
      <c r="AQ47" s="55">
        <f t="shared" si="122"/>
        <v>-4.0000000000000565E-3</v>
      </c>
      <c r="AR47" s="63">
        <f t="shared" si="123"/>
        <v>-1.1769783043665894E-2</v>
      </c>
      <c r="AS47" s="55">
        <f t="shared" si="124"/>
        <v>-2.5000000000000036E-2</v>
      </c>
      <c r="AT47" s="55">
        <f t="shared" si="125"/>
        <v>-4.0000000000000565E-3</v>
      </c>
      <c r="AU47" s="63">
        <f t="shared" si="126"/>
        <v>-1.2267218706227932E-2</v>
      </c>
      <c r="AV47" s="55">
        <f t="shared" si="127"/>
        <v>-2.6999999999999958E-2</v>
      </c>
      <c r="AW47" s="55">
        <f t="shared" si="128"/>
        <v>-8.0000000000001129E-3</v>
      </c>
      <c r="AY47" s="72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73"/>
      <c r="CB47" s="31">
        <v>197</v>
      </c>
      <c r="CC47" s="31">
        <v>166</v>
      </c>
      <c r="CD47" s="31">
        <v>166</v>
      </c>
      <c r="CE47" s="33">
        <f t="shared" si="30"/>
        <v>0</v>
      </c>
      <c r="CF47" s="45">
        <f t="shared" si="31"/>
        <v>15.7</v>
      </c>
      <c r="CG47" s="50">
        <f t="shared" si="32"/>
        <v>77.3</v>
      </c>
      <c r="CI47">
        <f t="shared" si="36"/>
        <v>0</v>
      </c>
      <c r="CJ47">
        <f t="shared" si="37"/>
        <v>0</v>
      </c>
      <c r="CK47">
        <f t="shared" si="38"/>
        <v>0</v>
      </c>
    </row>
    <row r="48" spans="2:89" ht="18" thickBot="1" x14ac:dyDescent="0.45">
      <c r="B48" s="1276">
        <v>7</v>
      </c>
      <c r="C48" s="41" t="s">
        <v>201</v>
      </c>
      <c r="D48" s="42">
        <v>196</v>
      </c>
      <c r="E48" s="42">
        <v>166</v>
      </c>
      <c r="F48" s="42">
        <v>168</v>
      </c>
      <c r="G48" s="43">
        <f t="shared" si="99"/>
        <v>-4</v>
      </c>
      <c r="H48" s="48">
        <f t="shared" si="100"/>
        <v>15.299999999999999</v>
      </c>
      <c r="I48" s="53">
        <f t="shared" si="101"/>
        <v>76.900000000000006</v>
      </c>
      <c r="J48" s="42">
        <v>204</v>
      </c>
      <c r="K48" s="42">
        <v>163</v>
      </c>
      <c r="L48" s="42">
        <v>166</v>
      </c>
      <c r="M48" s="43">
        <f t="shared" si="102"/>
        <v>-4.3902439024390247</v>
      </c>
      <c r="N48" s="48">
        <f t="shared" si="103"/>
        <v>20.100000000000001</v>
      </c>
      <c r="O48" s="53">
        <f t="shared" si="104"/>
        <v>80</v>
      </c>
      <c r="P48" s="42">
        <v>212</v>
      </c>
      <c r="Q48" s="42">
        <v>160</v>
      </c>
      <c r="R48" s="42">
        <v>164</v>
      </c>
      <c r="S48" s="43">
        <f t="shared" si="105"/>
        <v>-4.615384615384615</v>
      </c>
      <c r="T48" s="48">
        <f t="shared" si="106"/>
        <v>24.5</v>
      </c>
      <c r="U48" s="53">
        <f t="shared" si="107"/>
        <v>83.1</v>
      </c>
      <c r="V48" s="42">
        <v>220</v>
      </c>
      <c r="W48" s="42">
        <v>157</v>
      </c>
      <c r="X48" s="42">
        <v>161</v>
      </c>
      <c r="Y48" s="43">
        <f t="shared" si="108"/>
        <v>-3.8095238095238093</v>
      </c>
      <c r="Z48" s="48">
        <f t="shared" si="109"/>
        <v>28.599999999999998</v>
      </c>
      <c r="AA48" s="53">
        <f t="shared" si="110"/>
        <v>86.3</v>
      </c>
      <c r="AB48" s="42">
        <v>228</v>
      </c>
      <c r="AC48" s="42">
        <v>153</v>
      </c>
      <c r="AD48" s="42">
        <v>159</v>
      </c>
      <c r="AE48" s="43">
        <f t="shared" si="111"/>
        <v>-4.8</v>
      </c>
      <c r="AF48" s="48">
        <f t="shared" si="112"/>
        <v>32.9</v>
      </c>
      <c r="AG48" s="53">
        <f t="shared" si="113"/>
        <v>89.4</v>
      </c>
      <c r="AI48" s="67">
        <f t="shared" si="114"/>
        <v>-1.1142061281337047E-2</v>
      </c>
      <c r="AJ48" s="68">
        <f t="shared" si="115"/>
        <v>-4.0000000000000036E-3</v>
      </c>
      <c r="AK48" s="68">
        <f t="shared" si="116"/>
        <v>-3.9999999999999151E-3</v>
      </c>
      <c r="AL48" s="67">
        <f t="shared" si="117"/>
        <v>-1.222909165024798E-2</v>
      </c>
      <c r="AM48" s="68">
        <f t="shared" si="118"/>
        <v>-7.9999999999999724E-3</v>
      </c>
      <c r="AN48" s="68">
        <f t="shared" si="119"/>
        <v>-8.0000000000001129E-3</v>
      </c>
      <c r="AO48" s="67">
        <f t="shared" si="120"/>
        <v>-1.2856224555388899E-2</v>
      </c>
      <c r="AP48" s="68">
        <f t="shared" si="121"/>
        <v>-6.9999999999999932E-3</v>
      </c>
      <c r="AQ48" s="68">
        <f t="shared" si="122"/>
        <v>-7.9999999999999724E-3</v>
      </c>
      <c r="AR48" s="67">
        <f t="shared" si="123"/>
        <v>-1.0611486934606711E-2</v>
      </c>
      <c r="AS48" s="68">
        <f t="shared" si="124"/>
        <v>-6.9999999999999932E-3</v>
      </c>
      <c r="AT48" s="68">
        <f t="shared" si="125"/>
        <v>-7.9999999999999724E-3</v>
      </c>
      <c r="AU48" s="67">
        <f t="shared" si="126"/>
        <v>-1.1171382495235301E-2</v>
      </c>
      <c r="AV48" s="68">
        <f t="shared" si="127"/>
        <v>-3.0000000000000426E-3</v>
      </c>
      <c r="AW48" s="68">
        <f t="shared" si="128"/>
        <v>-3.9999999999999151E-3</v>
      </c>
      <c r="AY48" s="81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3"/>
      <c r="CB48" s="42">
        <v>196</v>
      </c>
      <c r="CC48" s="42">
        <v>166</v>
      </c>
      <c r="CD48" s="42">
        <v>168</v>
      </c>
      <c r="CE48" s="43">
        <f t="shared" si="30"/>
        <v>-4</v>
      </c>
      <c r="CF48" s="48">
        <f t="shared" si="31"/>
        <v>15.299999999999999</v>
      </c>
      <c r="CG48" s="53">
        <f t="shared" si="32"/>
        <v>76.900000000000006</v>
      </c>
      <c r="CI48">
        <f t="shared" si="36"/>
        <v>-4</v>
      </c>
      <c r="CJ48">
        <f t="shared" si="37"/>
        <v>0</v>
      </c>
      <c r="CK48">
        <f t="shared" si="38"/>
        <v>0</v>
      </c>
    </row>
    <row r="49" spans="2:89" x14ac:dyDescent="0.4">
      <c r="B49" s="1277">
        <v>8</v>
      </c>
      <c r="C49" s="38" t="s">
        <v>208</v>
      </c>
      <c r="D49" s="39">
        <v>206</v>
      </c>
      <c r="E49" s="39">
        <v>202</v>
      </c>
      <c r="F49" s="39">
        <v>157</v>
      </c>
      <c r="G49" s="40">
        <f t="shared" si="99"/>
        <v>55.102040816326529</v>
      </c>
      <c r="H49" s="44">
        <f t="shared" si="100"/>
        <v>23.799999999999997</v>
      </c>
      <c r="I49" s="49">
        <f t="shared" si="101"/>
        <v>80.800000000000011</v>
      </c>
      <c r="J49" s="39">
        <v>208</v>
      </c>
      <c r="K49" s="39">
        <v>202</v>
      </c>
      <c r="L49" s="39">
        <v>144</v>
      </c>
      <c r="M49" s="40">
        <f t="shared" si="102"/>
        <v>54.375</v>
      </c>
      <c r="N49" s="44">
        <f t="shared" si="103"/>
        <v>30.8</v>
      </c>
      <c r="O49" s="49">
        <f t="shared" si="104"/>
        <v>81.599999999999994</v>
      </c>
      <c r="P49" s="39">
        <v>209</v>
      </c>
      <c r="Q49" s="39">
        <v>203</v>
      </c>
      <c r="R49" s="39">
        <v>130</v>
      </c>
      <c r="S49" s="40">
        <f t="shared" si="105"/>
        <v>55.443037974683541</v>
      </c>
      <c r="T49" s="44">
        <f t="shared" si="106"/>
        <v>37.799999999999997</v>
      </c>
      <c r="U49" s="49">
        <f t="shared" si="107"/>
        <v>82</v>
      </c>
      <c r="V49" s="39">
        <v>211</v>
      </c>
      <c r="W49" s="39">
        <v>203</v>
      </c>
      <c r="X49" s="39">
        <v>116</v>
      </c>
      <c r="Y49" s="40">
        <f t="shared" si="108"/>
        <v>54.94736842105263</v>
      </c>
      <c r="Z49" s="44">
        <f t="shared" si="109"/>
        <v>45</v>
      </c>
      <c r="AA49" s="49">
        <f t="shared" si="110"/>
        <v>82.699999999999989</v>
      </c>
      <c r="AB49" s="39">
        <v>212</v>
      </c>
      <c r="AC49" s="39">
        <v>203</v>
      </c>
      <c r="AD49" s="39">
        <v>101</v>
      </c>
      <c r="AE49" s="40">
        <f t="shared" si="111"/>
        <v>55.135135135135137</v>
      </c>
      <c r="AF49" s="44">
        <f t="shared" si="112"/>
        <v>52.400000000000006</v>
      </c>
      <c r="AG49" s="49">
        <f t="shared" si="113"/>
        <v>83.1</v>
      </c>
      <c r="AI49" s="61">
        <f t="shared" ref="AI49:AI55" si="129">(G49-G50)/359</f>
        <v>1.2069108766283461E-2</v>
      </c>
      <c r="AJ49" s="62">
        <f t="shared" ref="AJ49:AJ55" si="130">(H49-H50)/100</f>
        <v>-1.1000000000000015E-2</v>
      </c>
      <c r="AK49" s="62">
        <f t="shared" ref="AK49:AK55" si="131">(I49-I50)/100</f>
        <v>-1.1999999999999886E-2</v>
      </c>
      <c r="AL49" s="61">
        <f t="shared" ref="AL49:AL55" si="132">(M49-M50)/359</f>
        <v>9.2763896395460111E-3</v>
      </c>
      <c r="AM49" s="62">
        <f t="shared" ref="AM49:AM55" si="133">(N49-N50)/100</f>
        <v>-0.01</v>
      </c>
      <c r="AN49" s="62">
        <f t="shared" ref="AN49:AN55" si="134">(O49-O50)/100</f>
        <v>-1.0999999999999944E-2</v>
      </c>
      <c r="AO49" s="61">
        <f t="shared" ref="AO49:AO55" si="135">(S49-S50)/359</f>
        <v>1.1470018857560629E-2</v>
      </c>
      <c r="AP49" s="62">
        <f t="shared" ref="AP49:AP55" si="136">(T49-T50)/100</f>
        <v>-1.2000000000000028E-2</v>
      </c>
      <c r="AQ49" s="62">
        <f t="shared" ref="AQ49:AQ55" si="137">(U49-U50)/100</f>
        <v>-1.4999999999999999E-2</v>
      </c>
      <c r="AR49" s="61">
        <f t="shared" ref="AR49:AR55" si="138">(Y49-Y50)/359</f>
        <v>9.801662931702506E-3</v>
      </c>
      <c r="AS49" s="62">
        <f t="shared" ref="AS49:AS55" si="139">(Z49-Z50)/100</f>
        <v>-6.000000000000014E-3</v>
      </c>
      <c r="AT49" s="62">
        <f t="shared" ref="AT49:AT55" si="140">(AA49-AA50)/100</f>
        <v>-1.6000000000000084E-2</v>
      </c>
      <c r="AU49" s="61">
        <f t="shared" ref="AU49:AU55" si="141">(AE49-AE50)/359</f>
        <v>9.7018418442664633E-3</v>
      </c>
      <c r="AV49" s="62">
        <f t="shared" ref="AV49:AV55" si="142">(AF49-AF50)/100</f>
        <v>-5.9999999999999429E-3</v>
      </c>
      <c r="AW49" s="62">
        <f t="shared" ref="AW49:AW55" si="143">(AG49-AG50)/100</f>
        <v>-0.02</v>
      </c>
      <c r="AY49" s="69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1"/>
      <c r="CB49" s="39">
        <v>206</v>
      </c>
      <c r="CC49" s="39">
        <v>202</v>
      </c>
      <c r="CD49" s="39">
        <v>157</v>
      </c>
      <c r="CE49" s="40">
        <f t="shared" si="30"/>
        <v>55.102040816326529</v>
      </c>
      <c r="CF49" s="44">
        <f t="shared" si="31"/>
        <v>23.799999999999997</v>
      </c>
      <c r="CG49" s="49">
        <f t="shared" si="32"/>
        <v>80.800000000000011</v>
      </c>
      <c r="CI49">
        <f t="shared" si="36"/>
        <v>55.102040816326529</v>
      </c>
      <c r="CJ49">
        <f t="shared" si="37"/>
        <v>0</v>
      </c>
      <c r="CK49">
        <f t="shared" si="38"/>
        <v>0</v>
      </c>
    </row>
    <row r="50" spans="2:89" x14ac:dyDescent="0.4">
      <c r="B50" s="1275">
        <v>8</v>
      </c>
      <c r="C50" s="19" t="s">
        <v>241</v>
      </c>
      <c r="D50" s="31">
        <v>209</v>
      </c>
      <c r="E50" s="31">
        <v>201</v>
      </c>
      <c r="F50" s="31">
        <v>157</v>
      </c>
      <c r="G50" s="33">
        <f t="shared" si="99"/>
        <v>50.769230769230766</v>
      </c>
      <c r="H50" s="45">
        <f t="shared" si="100"/>
        <v>24.9</v>
      </c>
      <c r="I50" s="50">
        <f t="shared" si="101"/>
        <v>82</v>
      </c>
      <c r="J50" s="31">
        <v>211</v>
      </c>
      <c r="K50" s="31">
        <v>201</v>
      </c>
      <c r="L50" s="31">
        <v>144</v>
      </c>
      <c r="M50" s="33">
        <f t="shared" si="102"/>
        <v>51.044776119402982</v>
      </c>
      <c r="N50" s="45">
        <f t="shared" si="103"/>
        <v>31.8</v>
      </c>
      <c r="O50" s="50">
        <f t="shared" si="104"/>
        <v>82.699999999999989</v>
      </c>
      <c r="P50" s="31">
        <v>213</v>
      </c>
      <c r="Q50" s="31">
        <v>201</v>
      </c>
      <c r="R50" s="31">
        <v>130</v>
      </c>
      <c r="S50" s="33">
        <f t="shared" si="105"/>
        <v>51.325301204819276</v>
      </c>
      <c r="T50" s="45">
        <f t="shared" si="106"/>
        <v>39</v>
      </c>
      <c r="U50" s="50">
        <f t="shared" si="107"/>
        <v>83.5</v>
      </c>
      <c r="V50" s="31">
        <v>215</v>
      </c>
      <c r="W50" s="31">
        <v>201</v>
      </c>
      <c r="X50" s="31">
        <v>117</v>
      </c>
      <c r="Y50" s="33">
        <f t="shared" si="108"/>
        <v>51.428571428571431</v>
      </c>
      <c r="Z50" s="45">
        <f t="shared" si="109"/>
        <v>45.6</v>
      </c>
      <c r="AA50" s="50">
        <f t="shared" si="110"/>
        <v>84.3</v>
      </c>
      <c r="AB50" s="31">
        <v>217</v>
      </c>
      <c r="AC50" s="31">
        <v>201</v>
      </c>
      <c r="AD50" s="31">
        <v>102</v>
      </c>
      <c r="AE50" s="33">
        <f t="shared" si="111"/>
        <v>51.652173913043477</v>
      </c>
      <c r="AF50" s="45">
        <f t="shared" si="112"/>
        <v>53</v>
      </c>
      <c r="AG50" s="50">
        <f t="shared" si="113"/>
        <v>85.1</v>
      </c>
      <c r="AI50" s="63">
        <f t="shared" si="129"/>
        <v>8.9751001613092192E-3</v>
      </c>
      <c r="AJ50" s="55">
        <f t="shared" si="130"/>
        <v>-2.0000000000000282E-3</v>
      </c>
      <c r="AK50" s="55">
        <f t="shared" si="131"/>
        <v>-6.9999999999998865E-3</v>
      </c>
      <c r="AL50" s="63">
        <f t="shared" si="132"/>
        <v>8.9657079745995554E-3</v>
      </c>
      <c r="AM50" s="55">
        <f t="shared" si="133"/>
        <v>-4.0000000000000209E-3</v>
      </c>
      <c r="AN50" s="55">
        <f t="shared" si="134"/>
        <v>-1.2000000000000028E-2</v>
      </c>
      <c r="AO50" s="63">
        <f t="shared" si="135"/>
        <v>9.2626774507500714E-3</v>
      </c>
      <c r="AP50" s="55">
        <f t="shared" si="136"/>
        <v>-2.0000000000000282E-3</v>
      </c>
      <c r="AQ50" s="55">
        <f t="shared" si="137"/>
        <v>-1.5999999999999945E-2</v>
      </c>
      <c r="AR50" s="63">
        <f t="shared" si="138"/>
        <v>8.8949228716556344E-3</v>
      </c>
      <c r="AS50" s="55">
        <f t="shared" si="139"/>
        <v>-8.0000000000000418E-3</v>
      </c>
      <c r="AT50" s="55">
        <f t="shared" si="140"/>
        <v>-0.02</v>
      </c>
      <c r="AU50" s="63">
        <f t="shared" si="141"/>
        <v>1.0454078688517911E-2</v>
      </c>
      <c r="AV50" s="55">
        <f t="shared" si="142"/>
        <v>-4.0000000000000565E-3</v>
      </c>
      <c r="AW50" s="55">
        <f t="shared" si="143"/>
        <v>-2.4000000000000056E-2</v>
      </c>
      <c r="AY50" s="72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73"/>
      <c r="CB50" s="31">
        <v>209</v>
      </c>
      <c r="CC50" s="31">
        <v>201</v>
      </c>
      <c r="CD50" s="31">
        <v>157</v>
      </c>
      <c r="CE50" s="33">
        <f t="shared" si="30"/>
        <v>50.769230769230766</v>
      </c>
      <c r="CF50" s="45">
        <f t="shared" si="31"/>
        <v>24.9</v>
      </c>
      <c r="CG50" s="50">
        <f t="shared" si="32"/>
        <v>82</v>
      </c>
      <c r="CI50">
        <f t="shared" si="36"/>
        <v>50.769230769230766</v>
      </c>
      <c r="CJ50">
        <f t="shared" si="37"/>
        <v>0</v>
      </c>
      <c r="CK50">
        <f t="shared" si="38"/>
        <v>0</v>
      </c>
    </row>
    <row r="51" spans="2:89" x14ac:dyDescent="0.4">
      <c r="B51" s="1275">
        <v>8</v>
      </c>
      <c r="C51" s="19" t="s">
        <v>207</v>
      </c>
      <c r="D51" s="31">
        <v>211</v>
      </c>
      <c r="E51" s="31">
        <v>200</v>
      </c>
      <c r="F51" s="31">
        <v>158</v>
      </c>
      <c r="G51" s="33">
        <f t="shared" si="99"/>
        <v>47.547169811320757</v>
      </c>
      <c r="H51" s="45">
        <f t="shared" si="100"/>
        <v>25.1</v>
      </c>
      <c r="I51" s="50">
        <f t="shared" si="101"/>
        <v>82.699999999999989</v>
      </c>
      <c r="J51" s="31">
        <v>214</v>
      </c>
      <c r="K51" s="31">
        <v>200</v>
      </c>
      <c r="L51" s="31">
        <v>145</v>
      </c>
      <c r="M51" s="33">
        <f t="shared" si="102"/>
        <v>47.826086956521742</v>
      </c>
      <c r="N51" s="45">
        <f t="shared" si="103"/>
        <v>32.200000000000003</v>
      </c>
      <c r="O51" s="50">
        <f t="shared" si="104"/>
        <v>83.899999999999991</v>
      </c>
      <c r="P51" s="31">
        <v>217</v>
      </c>
      <c r="Q51" s="31">
        <v>200</v>
      </c>
      <c r="R51" s="31">
        <v>132</v>
      </c>
      <c r="S51" s="33">
        <f t="shared" si="105"/>
        <v>48</v>
      </c>
      <c r="T51" s="45">
        <f t="shared" si="106"/>
        <v>39.200000000000003</v>
      </c>
      <c r="U51" s="50">
        <f t="shared" si="107"/>
        <v>85.1</v>
      </c>
      <c r="V51" s="31">
        <v>220</v>
      </c>
      <c r="W51" s="31">
        <v>200</v>
      </c>
      <c r="X51" s="31">
        <v>118</v>
      </c>
      <c r="Y51" s="33">
        <f t="shared" si="108"/>
        <v>48.235294117647058</v>
      </c>
      <c r="Z51" s="45">
        <f t="shared" si="109"/>
        <v>46.400000000000006</v>
      </c>
      <c r="AA51" s="50">
        <f t="shared" si="110"/>
        <v>86.3</v>
      </c>
      <c r="AB51" s="31">
        <v>223</v>
      </c>
      <c r="AC51" s="31">
        <v>199</v>
      </c>
      <c r="AD51" s="31">
        <v>104</v>
      </c>
      <c r="AE51" s="33">
        <f t="shared" si="111"/>
        <v>47.899159663865547</v>
      </c>
      <c r="AF51" s="45">
        <f t="shared" si="112"/>
        <v>53.400000000000006</v>
      </c>
      <c r="AG51" s="50">
        <f t="shared" si="113"/>
        <v>87.5</v>
      </c>
      <c r="AI51" s="63">
        <f t="shared" si="129"/>
        <v>1.3932354501020082E-2</v>
      </c>
      <c r="AJ51" s="55">
        <f t="shared" si="130"/>
        <v>-5.0000000000000001E-3</v>
      </c>
      <c r="AK51" s="55">
        <f t="shared" si="131"/>
        <v>-1.6000000000000084E-2</v>
      </c>
      <c r="AL51" s="63">
        <f t="shared" si="132"/>
        <v>1.5522467492370979E-2</v>
      </c>
      <c r="AM51" s="55">
        <f t="shared" si="133"/>
        <v>-1.9999999999999575E-3</v>
      </c>
      <c r="AN51" s="55">
        <f t="shared" si="134"/>
        <v>-2.0000000000000143E-2</v>
      </c>
      <c r="AO51" s="63">
        <f t="shared" si="135"/>
        <v>1.4054190934413778E-2</v>
      </c>
      <c r="AP51" s="55">
        <f t="shared" si="136"/>
        <v>-2.9999999999999714E-3</v>
      </c>
      <c r="AQ51" s="55">
        <f t="shared" si="137"/>
        <v>-2.4000000000000056E-2</v>
      </c>
      <c r="AR51" s="63">
        <f t="shared" si="138"/>
        <v>1.4980922731209481E-2</v>
      </c>
      <c r="AS51" s="55">
        <f t="shared" si="139"/>
        <v>1.0000000000000141E-3</v>
      </c>
      <c r="AT51" s="55">
        <f t="shared" si="140"/>
        <v>-2.7000000000000027E-2</v>
      </c>
      <c r="AU51" s="63">
        <f t="shared" si="141"/>
        <v>8.7838355208945361E-3</v>
      </c>
      <c r="AV51" s="55">
        <f t="shared" si="142"/>
        <v>1.4000000000000058E-2</v>
      </c>
      <c r="AW51" s="55">
        <f t="shared" si="143"/>
        <v>-1.4999999999999999E-2</v>
      </c>
      <c r="AY51" s="72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73"/>
      <c r="CB51" s="31">
        <v>211</v>
      </c>
      <c r="CC51" s="31">
        <v>200</v>
      </c>
      <c r="CD51" s="31">
        <v>158</v>
      </c>
      <c r="CE51" s="33">
        <f t="shared" si="30"/>
        <v>47.547169811320757</v>
      </c>
      <c r="CF51" s="45">
        <f t="shared" si="31"/>
        <v>25.1</v>
      </c>
      <c r="CG51" s="50">
        <f t="shared" si="32"/>
        <v>82.699999999999989</v>
      </c>
      <c r="CI51">
        <f t="shared" si="36"/>
        <v>47.547169811320757</v>
      </c>
      <c r="CJ51">
        <f t="shared" si="37"/>
        <v>0</v>
      </c>
      <c r="CK51">
        <f t="shared" si="38"/>
        <v>0</v>
      </c>
    </row>
    <row r="52" spans="2:89" x14ac:dyDescent="0.4">
      <c r="B52" s="1275">
        <v>8</v>
      </c>
      <c r="C52" s="19" t="s">
        <v>206</v>
      </c>
      <c r="D52" s="31">
        <v>215</v>
      </c>
      <c r="E52" s="31">
        <v>199</v>
      </c>
      <c r="F52" s="31">
        <v>160</v>
      </c>
      <c r="G52" s="33">
        <f t="shared" si="99"/>
        <v>42.545454545454547</v>
      </c>
      <c r="H52" s="45">
        <f t="shared" si="100"/>
        <v>25.6</v>
      </c>
      <c r="I52" s="50">
        <f t="shared" si="101"/>
        <v>84.3</v>
      </c>
      <c r="J52" s="31">
        <v>219</v>
      </c>
      <c r="K52" s="31">
        <v>198</v>
      </c>
      <c r="L52" s="31">
        <v>148</v>
      </c>
      <c r="M52" s="33">
        <f t="shared" si="102"/>
        <v>42.25352112676056</v>
      </c>
      <c r="N52" s="45">
        <f t="shared" si="103"/>
        <v>32.4</v>
      </c>
      <c r="O52" s="50">
        <f t="shared" si="104"/>
        <v>85.9</v>
      </c>
      <c r="P52" s="31">
        <v>223</v>
      </c>
      <c r="Q52" s="31">
        <v>198</v>
      </c>
      <c r="R52" s="31">
        <v>135</v>
      </c>
      <c r="S52" s="33">
        <f t="shared" si="105"/>
        <v>42.954545454545453</v>
      </c>
      <c r="T52" s="45">
        <f t="shared" si="106"/>
        <v>39.5</v>
      </c>
      <c r="U52" s="50">
        <f t="shared" si="107"/>
        <v>87.5</v>
      </c>
      <c r="V52" s="31">
        <v>227</v>
      </c>
      <c r="W52" s="31">
        <v>197</v>
      </c>
      <c r="X52" s="31">
        <v>122</v>
      </c>
      <c r="Y52" s="33">
        <f t="shared" si="108"/>
        <v>42.857142857142854</v>
      </c>
      <c r="Z52" s="45">
        <f t="shared" si="109"/>
        <v>46.300000000000004</v>
      </c>
      <c r="AA52" s="50">
        <f t="shared" si="110"/>
        <v>89</v>
      </c>
      <c r="AB52" s="31">
        <v>227</v>
      </c>
      <c r="AC52" s="31">
        <v>197</v>
      </c>
      <c r="AD52" s="31">
        <v>109</v>
      </c>
      <c r="AE52" s="33">
        <f t="shared" si="111"/>
        <v>44.745762711864408</v>
      </c>
      <c r="AF52" s="45">
        <f t="shared" si="112"/>
        <v>52</v>
      </c>
      <c r="AG52" s="50">
        <f t="shared" si="113"/>
        <v>89</v>
      </c>
      <c r="AI52" s="63">
        <f t="shared" si="129"/>
        <v>1.4054190934413778E-2</v>
      </c>
      <c r="AJ52" s="55">
        <f t="shared" si="130"/>
        <v>-9.9999999999997877E-4</v>
      </c>
      <c r="AK52" s="55">
        <f t="shared" si="131"/>
        <v>-1.2000000000000028E-2</v>
      </c>
      <c r="AL52" s="63">
        <f t="shared" si="132"/>
        <v>1.4671921328405422E-2</v>
      </c>
      <c r="AM52" s="55">
        <f t="shared" si="133"/>
        <v>-2.0000000000000282E-3</v>
      </c>
      <c r="AN52" s="55">
        <f t="shared" si="134"/>
        <v>-1.8999999999999916E-2</v>
      </c>
      <c r="AO52" s="63">
        <f t="shared" si="135"/>
        <v>1.5657972482485006E-2</v>
      </c>
      <c r="AP52" s="55">
        <f t="shared" si="136"/>
        <v>1.9999999999999575E-3</v>
      </c>
      <c r="AQ52" s="55">
        <f t="shared" si="137"/>
        <v>-2.2999999999999972E-2</v>
      </c>
      <c r="AR52" s="63">
        <f t="shared" si="138"/>
        <v>1.3165185893168592E-2</v>
      </c>
      <c r="AS52" s="55">
        <f t="shared" si="139"/>
        <v>4.0000000000000565E-3</v>
      </c>
      <c r="AT52" s="55">
        <f t="shared" si="140"/>
        <v>-2.4000000000000056E-2</v>
      </c>
      <c r="AU52" s="63">
        <f t="shared" si="141"/>
        <v>1.8161438050839845E-2</v>
      </c>
      <c r="AV52" s="55">
        <f t="shared" si="142"/>
        <v>-1.0000000000000141E-3</v>
      </c>
      <c r="AW52" s="55">
        <f t="shared" si="143"/>
        <v>-4.3000000000000115E-2</v>
      </c>
      <c r="AY52" s="72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73"/>
      <c r="CB52" s="31">
        <v>215</v>
      </c>
      <c r="CC52" s="31">
        <v>199</v>
      </c>
      <c r="CD52" s="31">
        <v>160</v>
      </c>
      <c r="CE52" s="33">
        <f t="shared" si="30"/>
        <v>42.545454545454547</v>
      </c>
      <c r="CF52" s="45">
        <f t="shared" si="31"/>
        <v>25.6</v>
      </c>
      <c r="CG52" s="50">
        <f t="shared" si="32"/>
        <v>84.3</v>
      </c>
      <c r="CI52">
        <f t="shared" si="36"/>
        <v>42.545454545454547</v>
      </c>
      <c r="CJ52">
        <f t="shared" si="37"/>
        <v>0</v>
      </c>
      <c r="CK52">
        <f t="shared" si="38"/>
        <v>0</v>
      </c>
    </row>
    <row r="53" spans="2:89" x14ac:dyDescent="0.4">
      <c r="B53" s="1278">
        <v>8</v>
      </c>
      <c r="C53" s="21" t="s">
        <v>205</v>
      </c>
      <c r="D53" s="32">
        <v>218</v>
      </c>
      <c r="E53" s="32">
        <v>197</v>
      </c>
      <c r="F53" s="32">
        <v>162</v>
      </c>
      <c r="G53" s="34">
        <f t="shared" si="99"/>
        <v>37.5</v>
      </c>
      <c r="H53" s="46">
        <f t="shared" si="100"/>
        <v>25.7</v>
      </c>
      <c r="I53" s="51">
        <f t="shared" si="101"/>
        <v>85.5</v>
      </c>
      <c r="J53" s="32">
        <v>224</v>
      </c>
      <c r="K53" s="32">
        <v>196</v>
      </c>
      <c r="L53" s="32">
        <v>151</v>
      </c>
      <c r="M53" s="34">
        <f t="shared" si="102"/>
        <v>36.986301369863014</v>
      </c>
      <c r="N53" s="46">
        <f t="shared" si="103"/>
        <v>32.6</v>
      </c>
      <c r="O53" s="51">
        <f t="shared" si="104"/>
        <v>87.8</v>
      </c>
      <c r="P53" s="32">
        <v>229</v>
      </c>
      <c r="Q53" s="32">
        <v>195</v>
      </c>
      <c r="R53" s="32">
        <v>139</v>
      </c>
      <c r="S53" s="34">
        <f t="shared" si="105"/>
        <v>37.333333333333336</v>
      </c>
      <c r="T53" s="46">
        <f t="shared" si="106"/>
        <v>39.300000000000004</v>
      </c>
      <c r="U53" s="51">
        <f t="shared" si="107"/>
        <v>89.8</v>
      </c>
      <c r="V53" s="32">
        <v>233</v>
      </c>
      <c r="W53" s="32">
        <v>194</v>
      </c>
      <c r="X53" s="32">
        <v>126</v>
      </c>
      <c r="Y53" s="34">
        <f t="shared" si="108"/>
        <v>38.13084112149533</v>
      </c>
      <c r="Z53" s="46">
        <f t="shared" si="109"/>
        <v>45.9</v>
      </c>
      <c r="AA53" s="51">
        <f t="shared" si="110"/>
        <v>91.4</v>
      </c>
      <c r="AB53" s="32">
        <v>238</v>
      </c>
      <c r="AC53" s="32">
        <v>193</v>
      </c>
      <c r="AD53" s="32">
        <v>114</v>
      </c>
      <c r="AE53" s="34">
        <f t="shared" si="111"/>
        <v>38.225806451612904</v>
      </c>
      <c r="AF53" s="46">
        <f t="shared" si="112"/>
        <v>52.1</v>
      </c>
      <c r="AG53" s="51">
        <f t="shared" si="113"/>
        <v>93.300000000000011</v>
      </c>
      <c r="AI53" s="64">
        <f t="shared" si="129"/>
        <v>1.3294504937958978E-2</v>
      </c>
      <c r="AJ53" s="56">
        <f t="shared" si="130"/>
        <v>8.0000000000000071E-3</v>
      </c>
      <c r="AK53" s="56">
        <f t="shared" si="131"/>
        <v>-1.2000000000000028E-2</v>
      </c>
      <c r="AL53" s="64">
        <f t="shared" si="132"/>
        <v>9.1578585874003103E-3</v>
      </c>
      <c r="AM53" s="56">
        <f t="shared" si="133"/>
        <v>3.9999999999999862E-3</v>
      </c>
      <c r="AN53" s="56">
        <f t="shared" si="134"/>
        <v>-1.2000000000000028E-2</v>
      </c>
      <c r="AO53" s="64">
        <f t="shared" si="135"/>
        <v>1.1142061281337047E-2</v>
      </c>
      <c r="AP53" s="56">
        <f t="shared" si="136"/>
        <v>7.0000000000000288E-3</v>
      </c>
      <c r="AQ53" s="56">
        <f t="shared" si="137"/>
        <v>-1.6000000000000084E-2</v>
      </c>
      <c r="AR53" s="64">
        <f t="shared" si="138"/>
        <v>1.2495769661312588E-2</v>
      </c>
      <c r="AS53" s="56">
        <f t="shared" si="139"/>
        <v>1.0999999999999944E-2</v>
      </c>
      <c r="AT53" s="56">
        <f t="shared" si="140"/>
        <v>-2.2999999999999972E-2</v>
      </c>
      <c r="AU53" s="64">
        <f t="shared" si="141"/>
        <v>1.0782639949681023E-2</v>
      </c>
      <c r="AV53" s="56">
        <f t="shared" si="142"/>
        <v>1.3000000000000043E-2</v>
      </c>
      <c r="AW53" s="56">
        <f t="shared" si="143"/>
        <v>-2.3999999999999914E-2</v>
      </c>
      <c r="AY53" s="74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75"/>
      <c r="CB53" s="32">
        <v>218</v>
      </c>
      <c r="CC53" s="32">
        <v>197</v>
      </c>
      <c r="CD53" s="32">
        <v>162</v>
      </c>
      <c r="CE53" s="34">
        <f t="shared" si="30"/>
        <v>37.5</v>
      </c>
      <c r="CF53" s="46">
        <f t="shared" si="31"/>
        <v>25.7</v>
      </c>
      <c r="CG53" s="51">
        <f t="shared" si="32"/>
        <v>85.5</v>
      </c>
      <c r="CI53">
        <f t="shared" si="36"/>
        <v>37.5</v>
      </c>
      <c r="CJ53">
        <f t="shared" si="37"/>
        <v>0</v>
      </c>
      <c r="CK53">
        <f t="shared" si="38"/>
        <v>0</v>
      </c>
    </row>
    <row r="54" spans="2:89" x14ac:dyDescent="0.4">
      <c r="B54" s="1274">
        <v>8</v>
      </c>
      <c r="C54" s="17" t="s">
        <v>200</v>
      </c>
      <c r="D54" s="22">
        <v>221</v>
      </c>
      <c r="E54" s="22">
        <v>196</v>
      </c>
      <c r="F54" s="22">
        <v>166</v>
      </c>
      <c r="G54" s="28">
        <f t="shared" si="99"/>
        <v>32.727272727272727</v>
      </c>
      <c r="H54" s="47">
        <f t="shared" si="100"/>
        <v>24.9</v>
      </c>
      <c r="I54" s="52">
        <f t="shared" si="101"/>
        <v>86.7</v>
      </c>
      <c r="J54" s="22">
        <v>227</v>
      </c>
      <c r="K54" s="22">
        <v>195</v>
      </c>
      <c r="L54" s="22">
        <v>154</v>
      </c>
      <c r="M54" s="28">
        <f t="shared" si="102"/>
        <v>33.698630136986303</v>
      </c>
      <c r="N54" s="47">
        <f t="shared" si="103"/>
        <v>32.200000000000003</v>
      </c>
      <c r="O54" s="52">
        <f t="shared" si="104"/>
        <v>89</v>
      </c>
      <c r="P54" s="22">
        <v>233</v>
      </c>
      <c r="Q54" s="22">
        <v>193</v>
      </c>
      <c r="R54" s="22">
        <v>143</v>
      </c>
      <c r="S54" s="28">
        <f t="shared" si="105"/>
        <v>33.333333333333336</v>
      </c>
      <c r="T54" s="47">
        <f t="shared" si="106"/>
        <v>38.6</v>
      </c>
      <c r="U54" s="52">
        <f t="shared" si="107"/>
        <v>91.4</v>
      </c>
      <c r="V54" s="22">
        <v>239</v>
      </c>
      <c r="W54" s="22">
        <v>192</v>
      </c>
      <c r="X54" s="22">
        <v>132</v>
      </c>
      <c r="Y54" s="28">
        <f t="shared" si="108"/>
        <v>33.644859813084111</v>
      </c>
      <c r="Z54" s="47">
        <f t="shared" si="109"/>
        <v>44.800000000000004</v>
      </c>
      <c r="AA54" s="52">
        <f t="shared" si="110"/>
        <v>93.7</v>
      </c>
      <c r="AB54" s="22">
        <v>244</v>
      </c>
      <c r="AC54" s="22">
        <v>191</v>
      </c>
      <c r="AD54" s="22">
        <v>120</v>
      </c>
      <c r="AE54" s="28">
        <f t="shared" si="111"/>
        <v>34.354838709677416</v>
      </c>
      <c r="AF54" s="47">
        <f t="shared" si="112"/>
        <v>50.8</v>
      </c>
      <c r="AG54" s="52">
        <f t="shared" si="113"/>
        <v>95.7</v>
      </c>
      <c r="AI54" s="65">
        <f t="shared" si="129"/>
        <v>1.0691876987141608E-2</v>
      </c>
      <c r="AJ54" s="57">
        <f t="shared" si="130"/>
        <v>6.9999999999999932E-3</v>
      </c>
      <c r="AK54" s="57">
        <f t="shared" si="131"/>
        <v>-7.9999999999999724E-3</v>
      </c>
      <c r="AL54" s="65">
        <f t="shared" si="132"/>
        <v>1.4945116444715795E-2</v>
      </c>
      <c r="AM54" s="57">
        <f t="shared" si="133"/>
        <v>1.0000000000000035E-2</v>
      </c>
      <c r="AN54" s="57">
        <f t="shared" si="134"/>
        <v>-1.6000000000000084E-2</v>
      </c>
      <c r="AO54" s="65">
        <f t="shared" si="135"/>
        <v>1.2101864313062715E-2</v>
      </c>
      <c r="AP54" s="57">
        <f t="shared" si="136"/>
        <v>0.01</v>
      </c>
      <c r="AQ54" s="57">
        <f t="shared" si="137"/>
        <v>-1.4999999999999999E-2</v>
      </c>
      <c r="AR54" s="65">
        <f t="shared" si="138"/>
        <v>1.0948674369911964E-2</v>
      </c>
      <c r="AS54" s="57">
        <f t="shared" si="139"/>
        <v>1.6000000000000014E-2</v>
      </c>
      <c r="AT54" s="57">
        <f t="shared" si="140"/>
        <v>-1.5999999999999945E-2</v>
      </c>
      <c r="AU54" s="65">
        <f t="shared" si="141"/>
        <v>1.1451075962821805E-2</v>
      </c>
      <c r="AV54" s="57">
        <f t="shared" si="142"/>
        <v>1.3999999999999986E-2</v>
      </c>
      <c r="AW54" s="57">
        <f t="shared" si="143"/>
        <v>-1.8999999999999916E-2</v>
      </c>
      <c r="AY54" s="76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77"/>
      <c r="CB54" s="22">
        <v>221</v>
      </c>
      <c r="CC54" s="22">
        <v>196</v>
      </c>
      <c r="CD54" s="22">
        <v>166</v>
      </c>
      <c r="CE54" s="28">
        <f t="shared" si="30"/>
        <v>32.727272727272727</v>
      </c>
      <c r="CF54" s="47">
        <f t="shared" si="31"/>
        <v>24.9</v>
      </c>
      <c r="CG54" s="52">
        <f t="shared" si="32"/>
        <v>86.7</v>
      </c>
      <c r="CI54">
        <f t="shared" si="36"/>
        <v>32.727272727272727</v>
      </c>
      <c r="CJ54">
        <f t="shared" si="37"/>
        <v>0</v>
      </c>
      <c r="CK54">
        <f t="shared" si="38"/>
        <v>0</v>
      </c>
    </row>
    <row r="55" spans="2:89" x14ac:dyDescent="0.4">
      <c r="B55" s="1275">
        <v>8</v>
      </c>
      <c r="C55" s="19" t="s">
        <v>199</v>
      </c>
      <c r="D55" s="31">
        <v>223</v>
      </c>
      <c r="E55" s="31">
        <v>195</v>
      </c>
      <c r="F55" s="31">
        <v>169</v>
      </c>
      <c r="G55" s="33">
        <f t="shared" si="99"/>
        <v>28.888888888888889</v>
      </c>
      <c r="H55" s="45">
        <f t="shared" si="100"/>
        <v>24.2</v>
      </c>
      <c r="I55" s="50">
        <f t="shared" si="101"/>
        <v>87.5</v>
      </c>
      <c r="J55" s="31">
        <v>231</v>
      </c>
      <c r="K55" s="31">
        <v>193</v>
      </c>
      <c r="L55" s="31">
        <v>159</v>
      </c>
      <c r="M55" s="33">
        <f t="shared" si="102"/>
        <v>28.333333333333332</v>
      </c>
      <c r="N55" s="45">
        <f t="shared" si="103"/>
        <v>31.2</v>
      </c>
      <c r="O55" s="50">
        <f t="shared" si="104"/>
        <v>90.600000000000009</v>
      </c>
      <c r="P55" s="31">
        <v>237</v>
      </c>
      <c r="Q55" s="31">
        <v>191</v>
      </c>
      <c r="R55" s="31">
        <v>148</v>
      </c>
      <c r="S55" s="33">
        <f t="shared" si="105"/>
        <v>28.988764044943821</v>
      </c>
      <c r="T55" s="45">
        <f t="shared" si="106"/>
        <v>37.6</v>
      </c>
      <c r="U55" s="50">
        <f t="shared" si="107"/>
        <v>92.9</v>
      </c>
      <c r="V55" s="31">
        <v>243</v>
      </c>
      <c r="W55" s="31">
        <v>190</v>
      </c>
      <c r="X55" s="31">
        <v>138</v>
      </c>
      <c r="Y55" s="33">
        <f t="shared" si="108"/>
        <v>29.714285714285715</v>
      </c>
      <c r="Z55" s="45">
        <f t="shared" si="109"/>
        <v>43.2</v>
      </c>
      <c r="AA55" s="50">
        <f t="shared" si="110"/>
        <v>95.3</v>
      </c>
      <c r="AB55" s="31">
        <v>249</v>
      </c>
      <c r="AC55" s="31">
        <v>188</v>
      </c>
      <c r="AD55" s="31">
        <v>126</v>
      </c>
      <c r="AE55" s="33">
        <f t="shared" si="111"/>
        <v>30.243902439024389</v>
      </c>
      <c r="AF55" s="45">
        <f t="shared" si="112"/>
        <v>49.4</v>
      </c>
      <c r="AG55" s="50">
        <f t="shared" si="113"/>
        <v>97.6</v>
      </c>
      <c r="AI55" s="63">
        <f t="shared" si="129"/>
        <v>1.1095344043260165E-2</v>
      </c>
      <c r="AJ55" s="55">
        <f t="shared" si="130"/>
        <v>6.000000000000014E-3</v>
      </c>
      <c r="AK55" s="55">
        <f t="shared" si="131"/>
        <v>-7.0000000000000288E-3</v>
      </c>
      <c r="AL55" s="63">
        <f t="shared" si="132"/>
        <v>8.3042358141420403E-3</v>
      </c>
      <c r="AM55" s="55">
        <f t="shared" si="133"/>
        <v>6.9999999999999932E-3</v>
      </c>
      <c r="AN55" s="55">
        <f t="shared" si="134"/>
        <v>-7.9999999999999724E-3</v>
      </c>
      <c r="AO55" s="63">
        <f t="shared" si="135"/>
        <v>9.6699795700096822E-3</v>
      </c>
      <c r="AP55" s="55">
        <f t="shared" si="136"/>
        <v>1.3000000000000043E-2</v>
      </c>
      <c r="AQ55" s="55">
        <f t="shared" si="137"/>
        <v>-1.1999999999999886E-2</v>
      </c>
      <c r="AR55" s="63">
        <f t="shared" si="138"/>
        <v>1.137386560757846E-2</v>
      </c>
      <c r="AS55" s="55">
        <f t="shared" si="139"/>
        <v>1.5000000000000071E-2</v>
      </c>
      <c r="AT55" s="55">
        <f t="shared" si="140"/>
        <v>-1.5999999999999945E-2</v>
      </c>
      <c r="AU55" s="63">
        <f t="shared" si="141"/>
        <v>1.1038748477680223E-2</v>
      </c>
      <c r="AV55" s="55">
        <f t="shared" si="142"/>
        <v>1.8000000000000044E-2</v>
      </c>
      <c r="AW55" s="55">
        <f t="shared" si="143"/>
        <v>-0.02</v>
      </c>
      <c r="AY55" s="72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73"/>
      <c r="CB55" s="31">
        <v>223</v>
      </c>
      <c r="CC55" s="31">
        <v>195</v>
      </c>
      <c r="CD55" s="31">
        <v>169</v>
      </c>
      <c r="CE55" s="33">
        <f t="shared" si="30"/>
        <v>28.888888888888889</v>
      </c>
      <c r="CF55" s="45">
        <f t="shared" si="31"/>
        <v>24.2</v>
      </c>
      <c r="CG55" s="50">
        <f t="shared" si="32"/>
        <v>87.5</v>
      </c>
      <c r="CI55">
        <f t="shared" si="36"/>
        <v>28.888888888888889</v>
      </c>
      <c r="CJ55">
        <f t="shared" si="37"/>
        <v>0</v>
      </c>
      <c r="CK55">
        <f t="shared" si="38"/>
        <v>0</v>
      </c>
    </row>
    <row r="56" spans="2:89" x14ac:dyDescent="0.4">
      <c r="B56" s="1275">
        <v>8</v>
      </c>
      <c r="C56" s="19" t="s">
        <v>242</v>
      </c>
      <c r="D56" s="31">
        <v>225</v>
      </c>
      <c r="E56" s="31">
        <v>194</v>
      </c>
      <c r="F56" s="31">
        <v>172</v>
      </c>
      <c r="G56" s="33">
        <f t="shared" si="99"/>
        <v>24.90566037735849</v>
      </c>
      <c r="H56" s="45">
        <f t="shared" si="100"/>
        <v>23.599999999999998</v>
      </c>
      <c r="I56" s="50">
        <f t="shared" si="101"/>
        <v>88.2</v>
      </c>
      <c r="J56" s="31">
        <v>233</v>
      </c>
      <c r="K56" s="31">
        <v>192</v>
      </c>
      <c r="L56" s="31">
        <v>162</v>
      </c>
      <c r="M56" s="33">
        <f t="shared" si="102"/>
        <v>25.35211267605634</v>
      </c>
      <c r="N56" s="45">
        <f t="shared" si="103"/>
        <v>30.5</v>
      </c>
      <c r="O56" s="50">
        <f t="shared" si="104"/>
        <v>91.4</v>
      </c>
      <c r="P56" s="31">
        <v>240</v>
      </c>
      <c r="Q56" s="31">
        <v>190</v>
      </c>
      <c r="R56" s="31">
        <v>153</v>
      </c>
      <c r="S56" s="33">
        <f t="shared" si="105"/>
        <v>25.517241379310345</v>
      </c>
      <c r="T56" s="45">
        <f t="shared" si="106"/>
        <v>36.299999999999997</v>
      </c>
      <c r="U56" s="50">
        <f t="shared" si="107"/>
        <v>94.1</v>
      </c>
      <c r="V56" s="31">
        <v>247</v>
      </c>
      <c r="W56" s="31">
        <v>188</v>
      </c>
      <c r="X56" s="31">
        <v>144</v>
      </c>
      <c r="Y56" s="33">
        <f t="shared" si="108"/>
        <v>25.631067961165048</v>
      </c>
      <c r="Z56" s="45">
        <f t="shared" si="109"/>
        <v>41.699999999999996</v>
      </c>
      <c r="AA56" s="50">
        <f t="shared" si="110"/>
        <v>96.899999999999991</v>
      </c>
      <c r="AB56" s="31">
        <v>254</v>
      </c>
      <c r="AC56" s="31">
        <v>186</v>
      </c>
      <c r="AD56" s="31">
        <v>133</v>
      </c>
      <c r="AE56" s="33">
        <f t="shared" si="111"/>
        <v>26.280991735537189</v>
      </c>
      <c r="AF56" s="45">
        <f t="shared" si="112"/>
        <v>47.599999999999994</v>
      </c>
      <c r="AG56" s="50">
        <f t="shared" si="113"/>
        <v>99.6</v>
      </c>
      <c r="AI56" s="66"/>
      <c r="AJ56" s="54"/>
      <c r="AK56" s="54"/>
      <c r="AL56" s="66"/>
      <c r="AM56" s="54"/>
      <c r="AN56" s="54"/>
      <c r="AO56" s="66"/>
      <c r="AP56" s="54"/>
      <c r="AQ56" s="54"/>
      <c r="AR56" s="66"/>
      <c r="AS56" s="54"/>
      <c r="AT56" s="54"/>
      <c r="AU56" s="66"/>
      <c r="AV56" s="54"/>
      <c r="AW56" s="54"/>
      <c r="AY56" s="78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80"/>
      <c r="CB56" s="31">
        <v>225</v>
      </c>
      <c r="CC56" s="31">
        <v>194</v>
      </c>
      <c r="CD56" s="31">
        <v>172</v>
      </c>
      <c r="CE56" s="33">
        <f t="shared" si="30"/>
        <v>24.90566037735849</v>
      </c>
      <c r="CF56" s="45">
        <f t="shared" si="31"/>
        <v>23.599999999999998</v>
      </c>
      <c r="CG56" s="50">
        <f t="shared" si="32"/>
        <v>88.2</v>
      </c>
      <c r="CI56">
        <f t="shared" si="36"/>
        <v>24.90566037735849</v>
      </c>
      <c r="CJ56">
        <f t="shared" si="37"/>
        <v>0</v>
      </c>
      <c r="CK56">
        <f t="shared" si="38"/>
        <v>0</v>
      </c>
    </row>
    <row r="57" spans="2:89" x14ac:dyDescent="0.4">
      <c r="B57" s="1275">
        <v>8</v>
      </c>
      <c r="C57" s="19" t="s">
        <v>198</v>
      </c>
      <c r="D57" s="31">
        <v>226</v>
      </c>
      <c r="E57" s="31">
        <v>193</v>
      </c>
      <c r="F57" s="31">
        <v>176</v>
      </c>
      <c r="G57" s="33">
        <f t="shared" si="99"/>
        <v>20.399999999999999</v>
      </c>
      <c r="H57" s="45">
        <f t="shared" si="100"/>
        <v>22.1</v>
      </c>
      <c r="I57" s="50">
        <f t="shared" si="101"/>
        <v>88.6</v>
      </c>
      <c r="J57" s="31">
        <v>235</v>
      </c>
      <c r="K57" s="31">
        <v>191</v>
      </c>
      <c r="L57" s="31">
        <v>167</v>
      </c>
      <c r="M57" s="33">
        <f t="shared" si="102"/>
        <v>21.176470588235293</v>
      </c>
      <c r="N57" s="45">
        <f t="shared" si="103"/>
        <v>28.9</v>
      </c>
      <c r="O57" s="50">
        <f t="shared" si="104"/>
        <v>92.2</v>
      </c>
      <c r="P57" s="31">
        <v>243</v>
      </c>
      <c r="Q57" s="31">
        <v>188</v>
      </c>
      <c r="R57" s="31">
        <v>158</v>
      </c>
      <c r="S57" s="33">
        <f t="shared" si="105"/>
        <v>21.176470588235293</v>
      </c>
      <c r="T57" s="45">
        <f t="shared" si="106"/>
        <v>35</v>
      </c>
      <c r="U57" s="50">
        <f t="shared" si="107"/>
        <v>95.3</v>
      </c>
      <c r="V57" s="31">
        <v>250</v>
      </c>
      <c r="W57" s="31">
        <v>186</v>
      </c>
      <c r="X57" s="31">
        <v>150</v>
      </c>
      <c r="Y57" s="33">
        <f t="shared" si="108"/>
        <v>21.6</v>
      </c>
      <c r="Z57" s="45">
        <f t="shared" si="109"/>
        <v>40</v>
      </c>
      <c r="AA57" s="50">
        <f t="shared" si="110"/>
        <v>98</v>
      </c>
      <c r="AB57" s="31">
        <v>257</v>
      </c>
      <c r="AC57" s="31">
        <v>183</v>
      </c>
      <c r="AD57" s="31">
        <v>141</v>
      </c>
      <c r="AE57" s="33">
        <f t="shared" si="111"/>
        <v>21.724137931034484</v>
      </c>
      <c r="AF57" s="45">
        <f t="shared" si="112"/>
        <v>45.1</v>
      </c>
      <c r="AG57" s="50">
        <f t="shared" si="113"/>
        <v>100.8</v>
      </c>
      <c r="AI57" s="63">
        <f t="shared" ref="AI57:AI63" si="144">(G57-G56)/359</f>
        <v>-1.255058600935513E-2</v>
      </c>
      <c r="AJ57" s="55">
        <f t="shared" ref="AJ57:AJ63" si="145">(H57-H56)/100</f>
        <v>-1.4999999999999965E-2</v>
      </c>
      <c r="AK57" s="55">
        <f t="shared" ref="AK57:AK63" si="146">(I57-I56)/100</f>
        <v>3.9999999999999151E-3</v>
      </c>
      <c r="AL57" s="63">
        <f t="shared" ref="AL57:AL63" si="147">(M57-M56)/359</f>
        <v>-1.1631315007858068E-2</v>
      </c>
      <c r="AM57" s="55">
        <f t="shared" ref="AM57:AM63" si="148">(N57-N56)/100</f>
        <v>-1.6000000000000014E-2</v>
      </c>
      <c r="AN57" s="55">
        <f t="shared" ref="AN57:AN63" si="149">(O57-O56)/100</f>
        <v>7.9999999999999724E-3</v>
      </c>
      <c r="AO57" s="63">
        <f t="shared" ref="AO57:AO63" si="150">(S57-S56)/359</f>
        <v>-1.209128354059903E-2</v>
      </c>
      <c r="AP57" s="55">
        <f t="shared" ref="AP57:AP63" si="151">(T57-T56)/100</f>
        <v>-1.2999999999999972E-2</v>
      </c>
      <c r="AQ57" s="55">
        <f t="shared" ref="AQ57:AQ63" si="152">(U57-U56)/100</f>
        <v>1.2000000000000028E-2</v>
      </c>
      <c r="AR57" s="63">
        <f t="shared" ref="AR57:AR63" si="153">(Y57-Y56)/359</f>
        <v>-1.1228601563133834E-2</v>
      </c>
      <c r="AS57" s="55">
        <f t="shared" ref="AS57:AS63" si="154">(Z57-Z56)/100</f>
        <v>-1.6999999999999956E-2</v>
      </c>
      <c r="AT57" s="55">
        <f t="shared" ref="AT57:AT63" si="155">(AA57-AA56)/100</f>
        <v>1.1000000000000086E-2</v>
      </c>
      <c r="AU57" s="63">
        <f t="shared" ref="AU57:AU63" si="156">(AE57-AE56)/359</f>
        <v>-1.2693186084965752E-2</v>
      </c>
      <c r="AV57" s="55">
        <f t="shared" ref="AV57:AV63" si="157">(AF57-AF56)/100</f>
        <v>-2.4999999999999929E-2</v>
      </c>
      <c r="AW57" s="55">
        <f t="shared" ref="AW57:AW63" si="158">(AG57-AG56)/100</f>
        <v>1.2000000000000028E-2</v>
      </c>
      <c r="AY57" s="72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73"/>
      <c r="CB57" s="31">
        <v>226</v>
      </c>
      <c r="CC57" s="31">
        <v>193</v>
      </c>
      <c r="CD57" s="31">
        <v>176</v>
      </c>
      <c r="CE57" s="33">
        <f t="shared" si="30"/>
        <v>20.399999999999999</v>
      </c>
      <c r="CF57" s="45">
        <f t="shared" si="31"/>
        <v>22.1</v>
      </c>
      <c r="CG57" s="50">
        <f t="shared" si="32"/>
        <v>88.6</v>
      </c>
      <c r="CI57">
        <f t="shared" si="36"/>
        <v>20.399999999999999</v>
      </c>
      <c r="CJ57">
        <f t="shared" si="37"/>
        <v>0</v>
      </c>
      <c r="CK57">
        <f t="shared" si="38"/>
        <v>0</v>
      </c>
    </row>
    <row r="58" spans="2:89" x14ac:dyDescent="0.4">
      <c r="B58" s="1278">
        <v>8</v>
      </c>
      <c r="C58" s="21" t="s">
        <v>197</v>
      </c>
      <c r="D58" s="32">
        <v>226</v>
      </c>
      <c r="E58" s="32">
        <v>193</v>
      </c>
      <c r="F58" s="32">
        <v>180</v>
      </c>
      <c r="G58" s="34">
        <f t="shared" si="99"/>
        <v>16.956521739130434</v>
      </c>
      <c r="H58" s="46">
        <f t="shared" si="100"/>
        <v>20.399999999999999</v>
      </c>
      <c r="I58" s="51">
        <f t="shared" si="101"/>
        <v>88.6</v>
      </c>
      <c r="J58" s="32">
        <v>236</v>
      </c>
      <c r="K58" s="32">
        <v>190</v>
      </c>
      <c r="L58" s="32">
        <v>172</v>
      </c>
      <c r="M58" s="34">
        <f t="shared" si="102"/>
        <v>16.875</v>
      </c>
      <c r="N58" s="46">
        <f t="shared" si="103"/>
        <v>27.1</v>
      </c>
      <c r="O58" s="51">
        <f t="shared" si="104"/>
        <v>92.5</v>
      </c>
      <c r="P58" s="32">
        <v>244</v>
      </c>
      <c r="Q58" s="32">
        <v>187</v>
      </c>
      <c r="R58" s="32">
        <v>164</v>
      </c>
      <c r="S58" s="34">
        <f t="shared" si="105"/>
        <v>17.25</v>
      </c>
      <c r="T58" s="46">
        <f t="shared" si="106"/>
        <v>32.800000000000004</v>
      </c>
      <c r="U58" s="51">
        <f t="shared" si="107"/>
        <v>95.7</v>
      </c>
      <c r="V58" s="32">
        <v>252</v>
      </c>
      <c r="W58" s="32">
        <v>184</v>
      </c>
      <c r="X58" s="32">
        <v>156</v>
      </c>
      <c r="Y58" s="34">
        <f t="shared" si="108"/>
        <v>17.5</v>
      </c>
      <c r="Z58" s="46">
        <f t="shared" si="109"/>
        <v>38.1</v>
      </c>
      <c r="AA58" s="51">
        <f t="shared" si="110"/>
        <v>98.8</v>
      </c>
      <c r="AB58" s="32">
        <v>260</v>
      </c>
      <c r="AC58" s="32">
        <v>181</v>
      </c>
      <c r="AD58" s="32">
        <v>148</v>
      </c>
      <c r="AE58" s="34">
        <f t="shared" si="111"/>
        <v>17.678571428571427</v>
      </c>
      <c r="AF58" s="46">
        <f t="shared" si="112"/>
        <v>43.1</v>
      </c>
      <c r="AG58" s="51">
        <f t="shared" si="113"/>
        <v>102</v>
      </c>
      <c r="AI58" s="64">
        <f t="shared" si="144"/>
        <v>-9.5918614508901535E-3</v>
      </c>
      <c r="AJ58" s="56">
        <f t="shared" si="145"/>
        <v>-1.7000000000000029E-2</v>
      </c>
      <c r="AK58" s="56">
        <f t="shared" si="146"/>
        <v>0</v>
      </c>
      <c r="AL58" s="64">
        <f t="shared" si="147"/>
        <v>-1.1981812223496639E-2</v>
      </c>
      <c r="AM58" s="56">
        <f t="shared" si="148"/>
        <v>-1.7999999999999971E-2</v>
      </c>
      <c r="AN58" s="56">
        <f t="shared" si="149"/>
        <v>2.9999999999999714E-3</v>
      </c>
      <c r="AO58" s="64">
        <f t="shared" si="150"/>
        <v>-1.0937243978371291E-2</v>
      </c>
      <c r="AP58" s="56">
        <f t="shared" si="151"/>
        <v>-2.1999999999999957E-2</v>
      </c>
      <c r="AQ58" s="56">
        <f t="shared" si="152"/>
        <v>4.0000000000000565E-3</v>
      </c>
      <c r="AR58" s="64">
        <f t="shared" si="153"/>
        <v>-1.1420612813370477E-2</v>
      </c>
      <c r="AS58" s="56">
        <f t="shared" si="154"/>
        <v>-1.8999999999999986E-2</v>
      </c>
      <c r="AT58" s="56">
        <f t="shared" si="155"/>
        <v>7.9999999999999724E-3</v>
      </c>
      <c r="AU58" s="64">
        <f t="shared" si="156"/>
        <v>-1.1268987472041941E-2</v>
      </c>
      <c r="AV58" s="56">
        <f t="shared" si="157"/>
        <v>-0.02</v>
      </c>
      <c r="AW58" s="56">
        <f t="shared" si="158"/>
        <v>1.2000000000000028E-2</v>
      </c>
      <c r="AY58" s="74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75"/>
      <c r="CB58" s="32">
        <v>226</v>
      </c>
      <c r="CC58" s="32">
        <v>193</v>
      </c>
      <c r="CD58" s="32">
        <v>180</v>
      </c>
      <c r="CE58" s="34">
        <f t="shared" si="30"/>
        <v>16.956521739130434</v>
      </c>
      <c r="CF58" s="46">
        <f t="shared" si="31"/>
        <v>20.399999999999999</v>
      </c>
      <c r="CG58" s="51">
        <f t="shared" si="32"/>
        <v>88.6</v>
      </c>
      <c r="CI58">
        <f t="shared" si="36"/>
        <v>16.956521739130434</v>
      </c>
      <c r="CJ58">
        <f t="shared" si="37"/>
        <v>0</v>
      </c>
      <c r="CK58">
        <f t="shared" si="38"/>
        <v>0</v>
      </c>
    </row>
    <row r="59" spans="2:89" x14ac:dyDescent="0.4">
      <c r="B59" s="1274">
        <v>8</v>
      </c>
      <c r="C59" s="17" t="s">
        <v>204</v>
      </c>
      <c r="D59" s="22">
        <v>225</v>
      </c>
      <c r="E59" s="22">
        <v>193</v>
      </c>
      <c r="F59" s="22">
        <v>184</v>
      </c>
      <c r="G59" s="28">
        <f t="shared" si="99"/>
        <v>13.170731707317072</v>
      </c>
      <c r="H59" s="47">
        <f t="shared" si="100"/>
        <v>18.2</v>
      </c>
      <c r="I59" s="52">
        <f t="shared" si="101"/>
        <v>88.2</v>
      </c>
      <c r="J59" s="22">
        <v>236</v>
      </c>
      <c r="K59" s="22">
        <v>189</v>
      </c>
      <c r="L59" s="22">
        <v>177</v>
      </c>
      <c r="M59" s="28">
        <f t="shared" si="102"/>
        <v>12.203389830508474</v>
      </c>
      <c r="N59" s="47">
        <f t="shared" si="103"/>
        <v>25</v>
      </c>
      <c r="O59" s="52">
        <f t="shared" si="104"/>
        <v>92.5</v>
      </c>
      <c r="P59" s="22">
        <v>245</v>
      </c>
      <c r="Q59" s="22">
        <v>186</v>
      </c>
      <c r="R59" s="22">
        <v>170</v>
      </c>
      <c r="S59" s="28">
        <f t="shared" si="105"/>
        <v>12.8</v>
      </c>
      <c r="T59" s="47">
        <f t="shared" si="106"/>
        <v>30.599999999999998</v>
      </c>
      <c r="U59" s="52">
        <f t="shared" si="107"/>
        <v>96.1</v>
      </c>
      <c r="V59" s="22">
        <v>253</v>
      </c>
      <c r="W59" s="22">
        <v>183</v>
      </c>
      <c r="X59" s="22">
        <v>163</v>
      </c>
      <c r="Y59" s="28">
        <f t="shared" si="108"/>
        <v>13.333333333333334</v>
      </c>
      <c r="Z59" s="47">
        <f t="shared" si="109"/>
        <v>35.6</v>
      </c>
      <c r="AA59" s="52">
        <f t="shared" si="110"/>
        <v>99.2</v>
      </c>
      <c r="AB59" s="22">
        <v>261</v>
      </c>
      <c r="AC59" s="22">
        <v>180</v>
      </c>
      <c r="AD59" s="22">
        <v>156</v>
      </c>
      <c r="AE59" s="28">
        <f t="shared" si="111"/>
        <v>13.714285714285714</v>
      </c>
      <c r="AF59" s="47">
        <f t="shared" si="112"/>
        <v>40.200000000000003</v>
      </c>
      <c r="AG59" s="52">
        <f t="shared" si="113"/>
        <v>102.4</v>
      </c>
      <c r="AI59" s="65">
        <f t="shared" si="144"/>
        <v>-1.0545376133184851E-2</v>
      </c>
      <c r="AJ59" s="57">
        <f t="shared" si="145"/>
        <v>-2.1999999999999992E-2</v>
      </c>
      <c r="AK59" s="57">
        <f t="shared" si="146"/>
        <v>-3.9999999999999151E-3</v>
      </c>
      <c r="AL59" s="65">
        <f t="shared" si="147"/>
        <v>-1.3012841697747983E-2</v>
      </c>
      <c r="AM59" s="57">
        <f t="shared" si="148"/>
        <v>-2.1000000000000015E-2</v>
      </c>
      <c r="AN59" s="57">
        <f t="shared" si="149"/>
        <v>0</v>
      </c>
      <c r="AO59" s="65">
        <f t="shared" si="150"/>
        <v>-1.2395543175487463E-2</v>
      </c>
      <c r="AP59" s="57">
        <f t="shared" si="151"/>
        <v>-2.2000000000000065E-2</v>
      </c>
      <c r="AQ59" s="57">
        <f t="shared" si="152"/>
        <v>3.9999999999999151E-3</v>
      </c>
      <c r="AR59" s="65">
        <f t="shared" si="153"/>
        <v>-1.1606313834726089E-2</v>
      </c>
      <c r="AS59" s="57">
        <f t="shared" si="154"/>
        <v>-2.5000000000000001E-2</v>
      </c>
      <c r="AT59" s="57">
        <f t="shared" si="155"/>
        <v>4.0000000000000565E-3</v>
      </c>
      <c r="AU59" s="65">
        <f t="shared" si="156"/>
        <v>-1.1042578591325108E-2</v>
      </c>
      <c r="AV59" s="57">
        <f t="shared" si="157"/>
        <v>-2.8999999999999984E-2</v>
      </c>
      <c r="AW59" s="57">
        <f t="shared" si="158"/>
        <v>4.0000000000000565E-3</v>
      </c>
      <c r="AY59" s="76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77"/>
      <c r="CB59" s="22">
        <v>225</v>
      </c>
      <c r="CC59" s="22">
        <v>193</v>
      </c>
      <c r="CD59" s="22">
        <v>184</v>
      </c>
      <c r="CE59" s="28">
        <f t="shared" si="30"/>
        <v>13.170731707317072</v>
      </c>
      <c r="CF59" s="47">
        <f t="shared" si="31"/>
        <v>18.2</v>
      </c>
      <c r="CG59" s="52">
        <f t="shared" si="32"/>
        <v>88.2</v>
      </c>
      <c r="CI59">
        <f t="shared" si="36"/>
        <v>13.170731707317072</v>
      </c>
      <c r="CJ59">
        <f t="shared" si="37"/>
        <v>0</v>
      </c>
      <c r="CK59">
        <f t="shared" si="38"/>
        <v>0</v>
      </c>
    </row>
    <row r="60" spans="2:89" x14ac:dyDescent="0.4">
      <c r="B60" s="1275">
        <v>8</v>
      </c>
      <c r="C60" s="19" t="s">
        <v>203</v>
      </c>
      <c r="D60" s="31">
        <v>225</v>
      </c>
      <c r="E60" s="31">
        <v>193</v>
      </c>
      <c r="F60" s="31">
        <v>187</v>
      </c>
      <c r="G60" s="33">
        <f t="shared" si="99"/>
        <v>9.473684210526315</v>
      </c>
      <c r="H60" s="45">
        <f t="shared" si="100"/>
        <v>16.900000000000002</v>
      </c>
      <c r="I60" s="50">
        <f t="shared" si="101"/>
        <v>88.2</v>
      </c>
      <c r="J60" s="31">
        <v>235</v>
      </c>
      <c r="K60" s="31">
        <v>189</v>
      </c>
      <c r="L60" s="31">
        <v>181</v>
      </c>
      <c r="M60" s="33">
        <f t="shared" si="102"/>
        <v>8.8888888888888893</v>
      </c>
      <c r="N60" s="45">
        <f t="shared" si="103"/>
        <v>23</v>
      </c>
      <c r="O60" s="50">
        <f t="shared" si="104"/>
        <v>92.2</v>
      </c>
      <c r="P60" s="31">
        <v>244</v>
      </c>
      <c r="Q60" s="31">
        <v>186</v>
      </c>
      <c r="R60" s="31">
        <v>176</v>
      </c>
      <c r="S60" s="33">
        <f t="shared" si="105"/>
        <v>8.8235294117647065</v>
      </c>
      <c r="T60" s="45">
        <f t="shared" si="106"/>
        <v>27.900000000000002</v>
      </c>
      <c r="U60" s="50">
        <f t="shared" si="107"/>
        <v>95.7</v>
      </c>
      <c r="V60" s="31">
        <v>253</v>
      </c>
      <c r="W60" s="31">
        <v>183</v>
      </c>
      <c r="X60" s="31">
        <v>170</v>
      </c>
      <c r="Y60" s="33">
        <f t="shared" si="108"/>
        <v>9.3975903614457827</v>
      </c>
      <c r="Z60" s="45">
        <f t="shared" si="109"/>
        <v>32.800000000000004</v>
      </c>
      <c r="AA60" s="50">
        <f t="shared" si="110"/>
        <v>99.2</v>
      </c>
      <c r="AB60" s="31">
        <v>261</v>
      </c>
      <c r="AC60" s="31">
        <v>179</v>
      </c>
      <c r="AD60" s="31">
        <v>165</v>
      </c>
      <c r="AE60" s="33">
        <f t="shared" si="111"/>
        <v>8.75</v>
      </c>
      <c r="AF60" s="45">
        <f t="shared" si="112"/>
        <v>36.799999999999997</v>
      </c>
      <c r="AG60" s="50">
        <f t="shared" si="113"/>
        <v>102.4</v>
      </c>
      <c r="AI60" s="63">
        <f t="shared" si="144"/>
        <v>-1.0298182442314088E-2</v>
      </c>
      <c r="AJ60" s="55">
        <f t="shared" si="145"/>
        <v>-1.2999999999999972E-2</v>
      </c>
      <c r="AK60" s="55">
        <f t="shared" si="146"/>
        <v>0</v>
      </c>
      <c r="AL60" s="63">
        <f t="shared" si="147"/>
        <v>-9.2325931521436908E-3</v>
      </c>
      <c r="AM60" s="55">
        <f t="shared" si="148"/>
        <v>-0.02</v>
      </c>
      <c r="AN60" s="55">
        <f t="shared" si="149"/>
        <v>-2.9999999999999714E-3</v>
      </c>
      <c r="AO60" s="63">
        <f t="shared" si="150"/>
        <v>-1.1076519744388006E-2</v>
      </c>
      <c r="AP60" s="55">
        <f t="shared" si="151"/>
        <v>-2.6999999999999958E-2</v>
      </c>
      <c r="AQ60" s="55">
        <f t="shared" si="152"/>
        <v>-3.9999999999999151E-3</v>
      </c>
      <c r="AR60" s="63">
        <f t="shared" si="153"/>
        <v>-1.0963072345090672E-2</v>
      </c>
      <c r="AS60" s="55">
        <f t="shared" si="154"/>
        <v>-2.7999999999999973E-2</v>
      </c>
      <c r="AT60" s="55">
        <f t="shared" si="155"/>
        <v>0</v>
      </c>
      <c r="AU60" s="63">
        <f t="shared" si="156"/>
        <v>-1.3828093911659369E-2</v>
      </c>
      <c r="AV60" s="55">
        <f t="shared" si="157"/>
        <v>-3.4000000000000058E-2</v>
      </c>
      <c r="AW60" s="55">
        <f t="shared" si="158"/>
        <v>0</v>
      </c>
      <c r="AY60" s="72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73"/>
      <c r="CB60" s="31">
        <v>225</v>
      </c>
      <c r="CC60" s="31">
        <v>193</v>
      </c>
      <c r="CD60" s="31">
        <v>187</v>
      </c>
      <c r="CE60" s="33">
        <f t="shared" si="30"/>
        <v>9.473684210526315</v>
      </c>
      <c r="CF60" s="45">
        <f t="shared" si="31"/>
        <v>16.900000000000002</v>
      </c>
      <c r="CG60" s="50">
        <f t="shared" si="32"/>
        <v>88.2</v>
      </c>
      <c r="CI60">
        <f t="shared" si="36"/>
        <v>9.473684210526315</v>
      </c>
      <c r="CJ60">
        <f t="shared" si="37"/>
        <v>0</v>
      </c>
      <c r="CK60">
        <f t="shared" si="38"/>
        <v>0</v>
      </c>
    </row>
    <row r="61" spans="2:89" x14ac:dyDescent="0.4">
      <c r="B61" s="1275">
        <v>8</v>
      </c>
      <c r="C61" s="19" t="s">
        <v>202</v>
      </c>
      <c r="D61" s="31">
        <v>224</v>
      </c>
      <c r="E61" s="31">
        <v>193</v>
      </c>
      <c r="F61" s="31">
        <v>190</v>
      </c>
      <c r="G61" s="33">
        <f t="shared" si="99"/>
        <v>5.2941176470588234</v>
      </c>
      <c r="H61" s="45">
        <f t="shared" si="100"/>
        <v>15.2</v>
      </c>
      <c r="I61" s="50">
        <f t="shared" si="101"/>
        <v>87.8</v>
      </c>
      <c r="J61" s="31">
        <v>234</v>
      </c>
      <c r="K61" s="31">
        <v>189</v>
      </c>
      <c r="L61" s="31">
        <v>185</v>
      </c>
      <c r="M61" s="33">
        <f t="shared" si="102"/>
        <v>4.8979591836734695</v>
      </c>
      <c r="N61" s="45">
        <f t="shared" si="103"/>
        <v>20.9</v>
      </c>
      <c r="O61" s="50">
        <f t="shared" si="104"/>
        <v>91.8</v>
      </c>
      <c r="P61" s="31">
        <v>243</v>
      </c>
      <c r="Q61" s="31">
        <v>186</v>
      </c>
      <c r="R61" s="31">
        <v>181</v>
      </c>
      <c r="S61" s="33">
        <f t="shared" si="105"/>
        <v>4.838709677419355</v>
      </c>
      <c r="T61" s="45">
        <f t="shared" si="106"/>
        <v>25.5</v>
      </c>
      <c r="U61" s="50">
        <f t="shared" si="107"/>
        <v>95.3</v>
      </c>
      <c r="V61" s="31">
        <v>251</v>
      </c>
      <c r="W61" s="31">
        <v>183</v>
      </c>
      <c r="X61" s="31">
        <v>177</v>
      </c>
      <c r="Y61" s="33">
        <f t="shared" si="108"/>
        <v>4.8648648648648649</v>
      </c>
      <c r="Z61" s="45">
        <f t="shared" si="109"/>
        <v>29.5</v>
      </c>
      <c r="AA61" s="50">
        <f t="shared" si="110"/>
        <v>98.4</v>
      </c>
      <c r="AB61" s="31">
        <v>260</v>
      </c>
      <c r="AC61" s="31">
        <v>179</v>
      </c>
      <c r="AD61" s="31">
        <v>172</v>
      </c>
      <c r="AE61" s="33">
        <f t="shared" si="111"/>
        <v>4.7727272727272725</v>
      </c>
      <c r="AF61" s="45">
        <f t="shared" si="112"/>
        <v>33.800000000000004</v>
      </c>
      <c r="AG61" s="50">
        <f t="shared" si="113"/>
        <v>102</v>
      </c>
      <c r="AI61" s="63">
        <f t="shared" si="144"/>
        <v>-1.164224669489552E-2</v>
      </c>
      <c r="AJ61" s="55">
        <f t="shared" si="145"/>
        <v>-1.7000000000000029E-2</v>
      </c>
      <c r="AK61" s="55">
        <f t="shared" si="146"/>
        <v>-4.0000000000000565E-3</v>
      </c>
      <c r="AL61" s="63">
        <f t="shared" si="147"/>
        <v>-1.1116795836254651E-2</v>
      </c>
      <c r="AM61" s="55">
        <f t="shared" si="148"/>
        <v>-2.1000000000000015E-2</v>
      </c>
      <c r="AN61" s="55">
        <f t="shared" si="149"/>
        <v>-4.0000000000000565E-3</v>
      </c>
      <c r="AO61" s="63">
        <f t="shared" si="150"/>
        <v>-1.109977641878928E-2</v>
      </c>
      <c r="AP61" s="55">
        <f t="shared" si="151"/>
        <v>-2.4000000000000021E-2</v>
      </c>
      <c r="AQ61" s="55">
        <f t="shared" si="152"/>
        <v>-4.0000000000000565E-3</v>
      </c>
      <c r="AR61" s="63">
        <f t="shared" si="153"/>
        <v>-1.2625976313595872E-2</v>
      </c>
      <c r="AS61" s="55">
        <f t="shared" si="154"/>
        <v>-3.3000000000000043E-2</v>
      </c>
      <c r="AT61" s="55">
        <f t="shared" si="155"/>
        <v>-7.9999999999999724E-3</v>
      </c>
      <c r="AU61" s="63">
        <f t="shared" si="156"/>
        <v>-1.1078754114965814E-2</v>
      </c>
      <c r="AV61" s="55">
        <f t="shared" si="157"/>
        <v>-2.999999999999993E-2</v>
      </c>
      <c r="AW61" s="55">
        <f t="shared" si="158"/>
        <v>-4.0000000000000565E-3</v>
      </c>
      <c r="AY61" s="72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73"/>
      <c r="CB61" s="31">
        <v>224</v>
      </c>
      <c r="CC61" s="31">
        <v>193</v>
      </c>
      <c r="CD61" s="31">
        <v>190</v>
      </c>
      <c r="CE61" s="33">
        <f t="shared" si="30"/>
        <v>5.2941176470588234</v>
      </c>
      <c r="CF61" s="45">
        <f t="shared" si="31"/>
        <v>15.2</v>
      </c>
      <c r="CG61" s="50">
        <f t="shared" si="32"/>
        <v>87.8</v>
      </c>
      <c r="CI61">
        <f t="shared" si="36"/>
        <v>5.2941176470588234</v>
      </c>
      <c r="CJ61">
        <f t="shared" si="37"/>
        <v>0</v>
      </c>
      <c r="CK61">
        <f t="shared" si="38"/>
        <v>0</v>
      </c>
    </row>
    <row r="62" spans="2:89" x14ac:dyDescent="0.4">
      <c r="B62" s="1275">
        <v>8</v>
      </c>
      <c r="C62" s="19" t="s">
        <v>243</v>
      </c>
      <c r="D62" s="31">
        <v>223</v>
      </c>
      <c r="E62" s="31">
        <v>193</v>
      </c>
      <c r="F62" s="31">
        <v>192</v>
      </c>
      <c r="G62" s="33">
        <f t="shared" si="99"/>
        <v>1.935483870967742</v>
      </c>
      <c r="H62" s="45">
        <f t="shared" si="100"/>
        <v>13.900000000000002</v>
      </c>
      <c r="I62" s="50">
        <f t="shared" si="101"/>
        <v>87.5</v>
      </c>
      <c r="J62" s="31">
        <v>233</v>
      </c>
      <c r="K62" s="31">
        <v>189</v>
      </c>
      <c r="L62" s="31">
        <v>188</v>
      </c>
      <c r="M62" s="33">
        <f t="shared" si="102"/>
        <v>1.3333333333333333</v>
      </c>
      <c r="N62" s="45">
        <f t="shared" si="103"/>
        <v>19.3</v>
      </c>
      <c r="O62" s="50">
        <f t="shared" si="104"/>
        <v>91.4</v>
      </c>
      <c r="P62" s="31">
        <v>242</v>
      </c>
      <c r="Q62" s="31">
        <v>186</v>
      </c>
      <c r="R62" s="31">
        <v>185</v>
      </c>
      <c r="S62" s="33">
        <f t="shared" si="105"/>
        <v>1.0526315789473684</v>
      </c>
      <c r="T62" s="45">
        <f t="shared" si="106"/>
        <v>23.599999999999998</v>
      </c>
      <c r="U62" s="50">
        <f t="shared" si="107"/>
        <v>94.899999999999991</v>
      </c>
      <c r="V62" s="31">
        <v>250</v>
      </c>
      <c r="W62" s="31">
        <v>183</v>
      </c>
      <c r="X62" s="31">
        <v>182</v>
      </c>
      <c r="Y62" s="33">
        <f t="shared" si="108"/>
        <v>0.88235294117647056</v>
      </c>
      <c r="Z62" s="45">
        <f t="shared" si="109"/>
        <v>27.200000000000003</v>
      </c>
      <c r="AA62" s="50">
        <f t="shared" si="110"/>
        <v>98</v>
      </c>
      <c r="AB62" s="31">
        <v>259</v>
      </c>
      <c r="AC62" s="31">
        <v>179</v>
      </c>
      <c r="AD62" s="31">
        <v>179</v>
      </c>
      <c r="AE62" s="33">
        <f t="shared" si="111"/>
        <v>0</v>
      </c>
      <c r="AF62" s="45">
        <f t="shared" si="112"/>
        <v>30.9</v>
      </c>
      <c r="AG62" s="50">
        <f t="shared" si="113"/>
        <v>101.6</v>
      </c>
      <c r="AI62" s="63">
        <f t="shared" si="144"/>
        <v>-9.3555258386938192E-3</v>
      </c>
      <c r="AJ62" s="55">
        <f t="shared" si="145"/>
        <v>-1.2999999999999972E-2</v>
      </c>
      <c r="AK62" s="55">
        <f t="shared" si="146"/>
        <v>-2.9999999999999714E-3</v>
      </c>
      <c r="AL62" s="63">
        <f t="shared" si="147"/>
        <v>-9.9293199173819957E-3</v>
      </c>
      <c r="AM62" s="55">
        <f t="shared" si="148"/>
        <v>-1.599999999999998E-2</v>
      </c>
      <c r="AN62" s="55">
        <f t="shared" si="149"/>
        <v>-3.9999999999999151E-3</v>
      </c>
      <c r="AO62" s="63">
        <f t="shared" si="150"/>
        <v>-1.054617854727573E-2</v>
      </c>
      <c r="AP62" s="55">
        <f t="shared" si="151"/>
        <v>-1.900000000000002E-2</v>
      </c>
      <c r="AQ62" s="55">
        <f t="shared" si="152"/>
        <v>-4.0000000000000565E-3</v>
      </c>
      <c r="AR62" s="63">
        <f t="shared" si="153"/>
        <v>-1.1093347976847896E-2</v>
      </c>
      <c r="AS62" s="55">
        <f t="shared" si="154"/>
        <v>-2.2999999999999972E-2</v>
      </c>
      <c r="AT62" s="55">
        <f t="shared" si="155"/>
        <v>-4.0000000000000565E-3</v>
      </c>
      <c r="AU62" s="63">
        <f t="shared" si="156"/>
        <v>-1.3294504937958977E-2</v>
      </c>
      <c r="AV62" s="55">
        <f t="shared" si="157"/>
        <v>-2.9000000000000057E-2</v>
      </c>
      <c r="AW62" s="55">
        <f t="shared" si="158"/>
        <v>-4.0000000000000565E-3</v>
      </c>
      <c r="AY62" s="72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73"/>
      <c r="CB62" s="31">
        <v>223</v>
      </c>
      <c r="CC62" s="31">
        <v>193</v>
      </c>
      <c r="CD62" s="31">
        <v>192</v>
      </c>
      <c r="CE62" s="33">
        <f t="shared" si="30"/>
        <v>1.935483870967742</v>
      </c>
      <c r="CF62" s="45">
        <f t="shared" si="31"/>
        <v>13.900000000000002</v>
      </c>
      <c r="CG62" s="50">
        <f t="shared" si="32"/>
        <v>87.5</v>
      </c>
      <c r="CI62">
        <f t="shared" si="36"/>
        <v>1.935483870967742</v>
      </c>
      <c r="CJ62">
        <f t="shared" si="37"/>
        <v>0</v>
      </c>
      <c r="CK62">
        <f t="shared" si="38"/>
        <v>0</v>
      </c>
    </row>
    <row r="63" spans="2:89" ht="18" thickBot="1" x14ac:dyDescent="0.45">
      <c r="B63" s="1276">
        <v>8</v>
      </c>
      <c r="C63" s="41" t="s">
        <v>201</v>
      </c>
      <c r="D63" s="42">
        <v>222</v>
      </c>
      <c r="E63" s="42">
        <v>193</v>
      </c>
      <c r="F63" s="42">
        <v>194</v>
      </c>
      <c r="G63" s="43">
        <f t="shared" si="99"/>
        <v>-2.0689655172413794</v>
      </c>
      <c r="H63" s="48">
        <f t="shared" si="100"/>
        <v>13.100000000000001</v>
      </c>
      <c r="I63" s="53">
        <f t="shared" si="101"/>
        <v>87.1</v>
      </c>
      <c r="J63" s="42">
        <v>232</v>
      </c>
      <c r="K63" s="42">
        <v>190</v>
      </c>
      <c r="L63" s="42">
        <v>192</v>
      </c>
      <c r="M63" s="43">
        <f t="shared" si="102"/>
        <v>-2.8571428571428572</v>
      </c>
      <c r="N63" s="48">
        <f t="shared" si="103"/>
        <v>18.099999999999998</v>
      </c>
      <c r="O63" s="53">
        <f t="shared" si="104"/>
        <v>91</v>
      </c>
      <c r="P63" s="42">
        <v>240</v>
      </c>
      <c r="Q63" s="42">
        <v>186</v>
      </c>
      <c r="R63" s="42">
        <v>189</v>
      </c>
      <c r="S63" s="43">
        <f t="shared" si="105"/>
        <v>-3.3333333333333335</v>
      </c>
      <c r="T63" s="48">
        <f t="shared" si="106"/>
        <v>22.5</v>
      </c>
      <c r="U63" s="53">
        <f t="shared" si="107"/>
        <v>94.1</v>
      </c>
      <c r="V63" s="42">
        <v>249</v>
      </c>
      <c r="W63" s="42">
        <v>183</v>
      </c>
      <c r="X63" s="42">
        <v>187</v>
      </c>
      <c r="Y63" s="43">
        <f t="shared" si="108"/>
        <v>-3.6363636363636362</v>
      </c>
      <c r="Z63" s="48">
        <f t="shared" si="109"/>
        <v>26.5</v>
      </c>
      <c r="AA63" s="53">
        <f t="shared" si="110"/>
        <v>97.6</v>
      </c>
      <c r="AB63" s="42">
        <v>257</v>
      </c>
      <c r="AC63" s="42">
        <v>179</v>
      </c>
      <c r="AD63" s="42">
        <v>185</v>
      </c>
      <c r="AE63" s="43">
        <f t="shared" si="111"/>
        <v>-4.615384615384615</v>
      </c>
      <c r="AF63" s="48">
        <f t="shared" si="112"/>
        <v>30.4</v>
      </c>
      <c r="AG63" s="53">
        <f t="shared" si="113"/>
        <v>100.8</v>
      </c>
      <c r="AI63" s="67">
        <f t="shared" si="144"/>
        <v>-1.1154455120359669E-2</v>
      </c>
      <c r="AJ63" s="68">
        <f t="shared" si="145"/>
        <v>-8.0000000000000071E-3</v>
      </c>
      <c r="AK63" s="68">
        <f t="shared" si="146"/>
        <v>-4.0000000000000565E-3</v>
      </c>
      <c r="AL63" s="67">
        <f t="shared" si="147"/>
        <v>-1.1672635628067383E-2</v>
      </c>
      <c r="AM63" s="68">
        <f t="shared" si="148"/>
        <v>-1.2000000000000028E-2</v>
      </c>
      <c r="AN63" s="68">
        <f t="shared" si="149"/>
        <v>-4.0000000000000565E-3</v>
      </c>
      <c r="AO63" s="67">
        <f t="shared" si="150"/>
        <v>-1.2217172457606413E-2</v>
      </c>
      <c r="AP63" s="68">
        <f t="shared" si="151"/>
        <v>-1.0999999999999979E-2</v>
      </c>
      <c r="AQ63" s="68">
        <f t="shared" si="152"/>
        <v>-7.9999999999999724E-3</v>
      </c>
      <c r="AR63" s="67">
        <f t="shared" si="153"/>
        <v>-1.258695425498637E-2</v>
      </c>
      <c r="AS63" s="68">
        <f t="shared" si="154"/>
        <v>-7.0000000000000288E-3</v>
      </c>
      <c r="AT63" s="68">
        <f t="shared" si="155"/>
        <v>-4.0000000000000565E-3</v>
      </c>
      <c r="AU63" s="67">
        <f t="shared" si="156"/>
        <v>-1.2856224555388899E-2</v>
      </c>
      <c r="AV63" s="68">
        <f t="shared" si="157"/>
        <v>-5.0000000000000001E-3</v>
      </c>
      <c r="AW63" s="68">
        <f t="shared" si="158"/>
        <v>-7.9999999999999724E-3</v>
      </c>
      <c r="AY63" s="81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3"/>
      <c r="CB63" s="42">
        <v>222</v>
      </c>
      <c r="CC63" s="42">
        <v>193</v>
      </c>
      <c r="CD63" s="42">
        <v>194</v>
      </c>
      <c r="CE63" s="43">
        <f t="shared" si="30"/>
        <v>-2.0689655172413794</v>
      </c>
      <c r="CF63" s="48">
        <f t="shared" si="31"/>
        <v>13.100000000000001</v>
      </c>
      <c r="CG63" s="53">
        <f t="shared" si="32"/>
        <v>87.1</v>
      </c>
      <c r="CI63">
        <f t="shared" si="36"/>
        <v>-2.0689655172413794</v>
      </c>
      <c r="CJ63">
        <f t="shared" si="37"/>
        <v>0</v>
      </c>
      <c r="CK63">
        <f t="shared" si="38"/>
        <v>0</v>
      </c>
    </row>
    <row r="64" spans="2:89" x14ac:dyDescent="0.4">
      <c r="B64" s="1277">
        <v>9</v>
      </c>
      <c r="C64" s="38" t="s">
        <v>208</v>
      </c>
      <c r="D64" s="39">
        <v>233</v>
      </c>
      <c r="E64" s="39">
        <v>229</v>
      </c>
      <c r="F64" s="39">
        <v>181</v>
      </c>
      <c r="G64" s="40">
        <f t="shared" si="99"/>
        <v>55.384615384615387</v>
      </c>
      <c r="H64" s="44">
        <f t="shared" si="100"/>
        <v>22.3</v>
      </c>
      <c r="I64" s="49">
        <f t="shared" si="101"/>
        <v>91.4</v>
      </c>
      <c r="J64" s="39">
        <v>235</v>
      </c>
      <c r="K64" s="39">
        <v>230</v>
      </c>
      <c r="L64" s="39">
        <v>167</v>
      </c>
      <c r="M64" s="40">
        <f t="shared" si="102"/>
        <v>55.588235294117645</v>
      </c>
      <c r="N64" s="44">
        <f t="shared" si="103"/>
        <v>28.9</v>
      </c>
      <c r="O64" s="49">
        <f t="shared" si="104"/>
        <v>92.2</v>
      </c>
      <c r="P64" s="39">
        <v>236</v>
      </c>
      <c r="Q64" s="39">
        <v>230</v>
      </c>
      <c r="R64" s="39">
        <v>153</v>
      </c>
      <c r="S64" s="40">
        <f t="shared" si="105"/>
        <v>55.662650602409641</v>
      </c>
      <c r="T64" s="44">
        <f t="shared" si="106"/>
        <v>35.199999999999996</v>
      </c>
      <c r="U64" s="49">
        <f t="shared" si="107"/>
        <v>92.5</v>
      </c>
      <c r="V64" s="39">
        <v>238</v>
      </c>
      <c r="W64" s="39">
        <v>231</v>
      </c>
      <c r="X64" s="39">
        <v>139</v>
      </c>
      <c r="Y64" s="40">
        <f t="shared" si="108"/>
        <v>55.757575757575758</v>
      </c>
      <c r="Z64" s="44">
        <f t="shared" si="109"/>
        <v>41.6</v>
      </c>
      <c r="AA64" s="49">
        <f t="shared" si="110"/>
        <v>93.300000000000011</v>
      </c>
      <c r="AB64" s="39">
        <v>239</v>
      </c>
      <c r="AC64" s="39">
        <v>231</v>
      </c>
      <c r="AD64" s="39">
        <v>124</v>
      </c>
      <c r="AE64" s="40">
        <f t="shared" si="111"/>
        <v>55.826086956521742</v>
      </c>
      <c r="AF64" s="44">
        <f t="shared" si="112"/>
        <v>48.1</v>
      </c>
      <c r="AG64" s="49">
        <f t="shared" si="113"/>
        <v>93.7</v>
      </c>
      <c r="AI64" s="61">
        <f t="shared" ref="AI64:AI70" si="159">(G64-G65)/359</f>
        <v>1.1453727331164662E-2</v>
      </c>
      <c r="AJ64" s="62">
        <f t="shared" ref="AJ64:AJ70" si="160">(H64-H65)/100</f>
        <v>-0.01</v>
      </c>
      <c r="AK64" s="62">
        <f t="shared" ref="AK64:AK70" si="161">(I64-I65)/100</f>
        <v>-1.0999999999999944E-2</v>
      </c>
      <c r="AL64" s="61">
        <f t="shared" ref="AL64:AL70" si="162">(M64-M65)/359</f>
        <v>8.8965713006533397E-3</v>
      </c>
      <c r="AM64" s="62">
        <f t="shared" ref="AM64:AM70" si="163">(N64-N65)/100</f>
        <v>-8.9999999999999854E-3</v>
      </c>
      <c r="AN64" s="62">
        <f t="shared" ref="AN64:AN70" si="164">(O64-O65)/100</f>
        <v>-1.1000000000000086E-2</v>
      </c>
      <c r="AO64" s="61">
        <f t="shared" ref="AO64:AO70" si="165">(S64-S65)/359</f>
        <v>1.0708826697013431E-2</v>
      </c>
      <c r="AP64" s="62">
        <f t="shared" ref="AP64:AP70" si="166">(T64-T65)/100</f>
        <v>-1.3000000000000043E-2</v>
      </c>
      <c r="AQ64" s="62">
        <f t="shared" ref="AQ64:AQ70" si="167">(U64-U65)/100</f>
        <v>-0.02</v>
      </c>
      <c r="AR64" s="61">
        <f t="shared" ref="AR64:AR70" si="168">(Y64-Y65)/359</f>
        <v>1.0681055249300384E-2</v>
      </c>
      <c r="AS64" s="62">
        <f t="shared" ref="AS64:AS70" si="169">(Z64-Z65)/100</f>
        <v>-1.1999999999999957E-2</v>
      </c>
      <c r="AT64" s="62">
        <f t="shared" ref="AT64:AT70" si="170">(AA64-AA65)/100</f>
        <v>-1.9999999999999858E-2</v>
      </c>
      <c r="AU64" s="61">
        <f t="shared" ref="AU64:AU70" si="171">(AE64-AE65)/359</f>
        <v>1.0473457532151545E-2</v>
      </c>
      <c r="AV64" s="62">
        <f t="shared" ref="AV64:AV70" si="172">(AF64-AF65)/100</f>
        <v>-1.2999999999999972E-2</v>
      </c>
      <c r="AW64" s="62">
        <f t="shared" ref="AW64:AW70" si="173">(AG64-AG65)/100</f>
        <v>-2.3999999999999914E-2</v>
      </c>
      <c r="AY64" s="69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1"/>
      <c r="CB64" s="39">
        <v>233</v>
      </c>
      <c r="CC64" s="39">
        <v>229</v>
      </c>
      <c r="CD64" s="39">
        <v>181</v>
      </c>
      <c r="CE64" s="40">
        <f t="shared" si="30"/>
        <v>55.384615384615387</v>
      </c>
      <c r="CF64" s="44">
        <f t="shared" si="31"/>
        <v>22.3</v>
      </c>
      <c r="CG64" s="49">
        <f t="shared" si="32"/>
        <v>91.4</v>
      </c>
      <c r="CI64">
        <f t="shared" si="36"/>
        <v>55.384615384615387</v>
      </c>
      <c r="CJ64">
        <f t="shared" si="37"/>
        <v>0</v>
      </c>
      <c r="CK64">
        <f t="shared" si="38"/>
        <v>0</v>
      </c>
    </row>
    <row r="65" spans="2:89" x14ac:dyDescent="0.4">
      <c r="B65" s="1275">
        <v>9</v>
      </c>
      <c r="C65" s="19" t="s">
        <v>241</v>
      </c>
      <c r="D65" s="31">
        <v>236</v>
      </c>
      <c r="E65" s="31">
        <v>228</v>
      </c>
      <c r="F65" s="31">
        <v>181</v>
      </c>
      <c r="G65" s="33">
        <f t="shared" si="99"/>
        <v>51.272727272727273</v>
      </c>
      <c r="H65" s="45">
        <f t="shared" si="100"/>
        <v>23.3</v>
      </c>
      <c r="I65" s="50">
        <f t="shared" si="101"/>
        <v>92.5</v>
      </c>
      <c r="J65" s="31">
        <v>238</v>
      </c>
      <c r="K65" s="31">
        <v>229</v>
      </c>
      <c r="L65" s="31">
        <v>167</v>
      </c>
      <c r="M65" s="33">
        <f t="shared" si="102"/>
        <v>52.394366197183096</v>
      </c>
      <c r="N65" s="45">
        <f t="shared" si="103"/>
        <v>29.799999999999997</v>
      </c>
      <c r="O65" s="50">
        <f t="shared" si="104"/>
        <v>93.300000000000011</v>
      </c>
      <c r="P65" s="31">
        <v>241</v>
      </c>
      <c r="Q65" s="31">
        <v>229</v>
      </c>
      <c r="R65" s="31">
        <v>153</v>
      </c>
      <c r="S65" s="33">
        <f t="shared" si="105"/>
        <v>51.81818181818182</v>
      </c>
      <c r="T65" s="45">
        <f t="shared" si="106"/>
        <v>36.5</v>
      </c>
      <c r="U65" s="50">
        <f t="shared" si="107"/>
        <v>94.5</v>
      </c>
      <c r="V65" s="31">
        <v>243</v>
      </c>
      <c r="W65" s="31">
        <v>229</v>
      </c>
      <c r="X65" s="31">
        <v>139</v>
      </c>
      <c r="Y65" s="33">
        <f t="shared" si="108"/>
        <v>51.92307692307692</v>
      </c>
      <c r="Z65" s="45">
        <f t="shared" si="109"/>
        <v>42.8</v>
      </c>
      <c r="AA65" s="50">
        <f t="shared" si="110"/>
        <v>95.3</v>
      </c>
      <c r="AB65" s="31">
        <v>245</v>
      </c>
      <c r="AC65" s="31">
        <v>229</v>
      </c>
      <c r="AD65" s="31">
        <v>124</v>
      </c>
      <c r="AE65" s="33">
        <f t="shared" si="111"/>
        <v>52.066115702479337</v>
      </c>
      <c r="AF65" s="45">
        <f t="shared" si="112"/>
        <v>49.4</v>
      </c>
      <c r="AG65" s="50">
        <f t="shared" si="113"/>
        <v>96.1</v>
      </c>
      <c r="AI65" s="63">
        <f t="shared" si="159"/>
        <v>1.0875504791352899E-2</v>
      </c>
      <c r="AJ65" s="55">
        <f t="shared" si="160"/>
        <v>-4.9999999999999645E-3</v>
      </c>
      <c r="AK65" s="55">
        <f t="shared" si="161"/>
        <v>-1.2000000000000028E-2</v>
      </c>
      <c r="AL65" s="63">
        <f t="shared" si="162"/>
        <v>1.2692279552493755E-2</v>
      </c>
      <c r="AM65" s="55">
        <f t="shared" si="163"/>
        <v>-8.0000000000000071E-3</v>
      </c>
      <c r="AN65" s="55">
        <f t="shared" si="164"/>
        <v>-1.5999999999999803E-2</v>
      </c>
      <c r="AO65" s="63">
        <f t="shared" si="165"/>
        <v>1.0268283248784649E-2</v>
      </c>
      <c r="AP65" s="55">
        <f t="shared" si="166"/>
        <v>-6.000000000000014E-3</v>
      </c>
      <c r="AQ65" s="55">
        <f t="shared" si="167"/>
        <v>-1.5999999999999945E-2</v>
      </c>
      <c r="AR65" s="63">
        <f t="shared" si="168"/>
        <v>9.9992857653024621E-3</v>
      </c>
      <c r="AS65" s="55">
        <f t="shared" si="169"/>
        <v>-7.0000000000000288E-3</v>
      </c>
      <c r="AT65" s="55">
        <f t="shared" si="170"/>
        <v>-0.02</v>
      </c>
      <c r="AU65" s="63">
        <f t="shared" si="171"/>
        <v>9.9891802297474644E-3</v>
      </c>
      <c r="AV65" s="55">
        <f t="shared" si="172"/>
        <v>-3.9999999999999862E-3</v>
      </c>
      <c r="AW65" s="55">
        <f t="shared" si="173"/>
        <v>-2.3000000000000114E-2</v>
      </c>
      <c r="AY65" s="72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73"/>
      <c r="CB65" s="31">
        <v>236</v>
      </c>
      <c r="CC65" s="31">
        <v>228</v>
      </c>
      <c r="CD65" s="31">
        <v>181</v>
      </c>
      <c r="CE65" s="33">
        <f t="shared" si="30"/>
        <v>51.272727272727273</v>
      </c>
      <c r="CF65" s="45">
        <f t="shared" si="31"/>
        <v>23.3</v>
      </c>
      <c r="CG65" s="50">
        <f t="shared" si="32"/>
        <v>92.5</v>
      </c>
      <c r="CI65">
        <f t="shared" si="36"/>
        <v>51.272727272727273</v>
      </c>
      <c r="CJ65">
        <f t="shared" si="37"/>
        <v>0</v>
      </c>
      <c r="CK65">
        <f t="shared" si="38"/>
        <v>0</v>
      </c>
    </row>
    <row r="66" spans="2:89" x14ac:dyDescent="0.4">
      <c r="B66" s="1275">
        <v>9</v>
      </c>
      <c r="C66" s="19" t="s">
        <v>207</v>
      </c>
      <c r="D66" s="31">
        <v>239</v>
      </c>
      <c r="E66" s="31">
        <v>227</v>
      </c>
      <c r="F66" s="31">
        <v>182</v>
      </c>
      <c r="G66" s="33">
        <f t="shared" si="99"/>
        <v>47.368421052631582</v>
      </c>
      <c r="H66" s="45">
        <f t="shared" si="100"/>
        <v>23.799999999999997</v>
      </c>
      <c r="I66" s="50">
        <f t="shared" si="101"/>
        <v>93.7</v>
      </c>
      <c r="J66" s="31">
        <v>242</v>
      </c>
      <c r="K66" s="31">
        <v>227</v>
      </c>
      <c r="L66" s="31">
        <v>168</v>
      </c>
      <c r="M66" s="33">
        <f t="shared" si="102"/>
        <v>47.837837837837839</v>
      </c>
      <c r="N66" s="45">
        <f t="shared" si="103"/>
        <v>30.599999999999998</v>
      </c>
      <c r="O66" s="50">
        <f t="shared" si="104"/>
        <v>94.899999999999991</v>
      </c>
      <c r="P66" s="31">
        <v>245</v>
      </c>
      <c r="Q66" s="31">
        <v>227</v>
      </c>
      <c r="R66" s="31">
        <v>154</v>
      </c>
      <c r="S66" s="33">
        <f t="shared" si="105"/>
        <v>48.131868131868131</v>
      </c>
      <c r="T66" s="45">
        <f t="shared" si="106"/>
        <v>37.1</v>
      </c>
      <c r="U66" s="50">
        <f t="shared" si="107"/>
        <v>96.1</v>
      </c>
      <c r="V66" s="31">
        <v>248</v>
      </c>
      <c r="W66" s="31">
        <v>227</v>
      </c>
      <c r="X66" s="31">
        <v>140</v>
      </c>
      <c r="Y66" s="33">
        <f t="shared" si="108"/>
        <v>48.333333333333336</v>
      </c>
      <c r="Z66" s="45">
        <f t="shared" si="109"/>
        <v>43.5</v>
      </c>
      <c r="AA66" s="50">
        <f t="shared" si="110"/>
        <v>97.3</v>
      </c>
      <c r="AB66" s="31">
        <v>251</v>
      </c>
      <c r="AC66" s="31">
        <v>227</v>
      </c>
      <c r="AD66" s="31">
        <v>126</v>
      </c>
      <c r="AE66" s="33">
        <f t="shared" si="111"/>
        <v>48.48</v>
      </c>
      <c r="AF66" s="45">
        <f t="shared" si="112"/>
        <v>49.8</v>
      </c>
      <c r="AG66" s="50">
        <f t="shared" si="113"/>
        <v>98.4</v>
      </c>
      <c r="AI66" s="63">
        <f t="shared" si="159"/>
        <v>1.2970909877024851E-2</v>
      </c>
      <c r="AJ66" s="55">
        <f t="shared" si="160"/>
        <v>-5.0000000000000357E-3</v>
      </c>
      <c r="AK66" s="55">
        <f t="shared" si="161"/>
        <v>-1.5999999999999945E-2</v>
      </c>
      <c r="AL66" s="63">
        <f t="shared" si="162"/>
        <v>1.387380217463784E-2</v>
      </c>
      <c r="AM66" s="55">
        <f t="shared" si="163"/>
        <v>-6.000000000000014E-3</v>
      </c>
      <c r="AN66" s="55">
        <f t="shared" si="164"/>
        <v>-0.02</v>
      </c>
      <c r="AO66" s="63">
        <f t="shared" si="165"/>
        <v>1.3168837918437867E-2</v>
      </c>
      <c r="AP66" s="55">
        <f t="shared" si="166"/>
        <v>-3.9999999999999862E-3</v>
      </c>
      <c r="AQ66" s="55">
        <f t="shared" si="167"/>
        <v>-2.3000000000000114E-2</v>
      </c>
      <c r="AR66" s="63">
        <f t="shared" si="168"/>
        <v>1.4178523927827558E-2</v>
      </c>
      <c r="AS66" s="55">
        <f t="shared" si="169"/>
        <v>0</v>
      </c>
      <c r="AT66" s="55">
        <f t="shared" si="170"/>
        <v>-2.7000000000000027E-2</v>
      </c>
      <c r="AU66" s="63">
        <f t="shared" si="171"/>
        <v>1.3610724233983278E-2</v>
      </c>
      <c r="AV66" s="55">
        <f t="shared" si="172"/>
        <v>3.9999999999999862E-3</v>
      </c>
      <c r="AW66" s="55">
        <f t="shared" si="173"/>
        <v>-3.199999999999989E-2</v>
      </c>
      <c r="AY66" s="72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73"/>
      <c r="CB66" s="31">
        <v>239</v>
      </c>
      <c r="CC66" s="31">
        <v>227</v>
      </c>
      <c r="CD66" s="31">
        <v>182</v>
      </c>
      <c r="CE66" s="33">
        <f t="shared" si="30"/>
        <v>47.368421052631582</v>
      </c>
      <c r="CF66" s="45">
        <f t="shared" si="31"/>
        <v>23.799999999999997</v>
      </c>
      <c r="CG66" s="50">
        <f t="shared" si="32"/>
        <v>93.7</v>
      </c>
      <c r="CI66">
        <f t="shared" si="36"/>
        <v>47.368421052631582</v>
      </c>
      <c r="CJ66">
        <f t="shared" si="37"/>
        <v>0</v>
      </c>
      <c r="CK66">
        <f t="shared" si="38"/>
        <v>0</v>
      </c>
    </row>
    <row r="67" spans="2:89" x14ac:dyDescent="0.4">
      <c r="B67" s="1275">
        <v>9</v>
      </c>
      <c r="C67" s="19" t="s">
        <v>206</v>
      </c>
      <c r="D67" s="31">
        <v>243</v>
      </c>
      <c r="E67" s="31">
        <v>226</v>
      </c>
      <c r="F67" s="31">
        <v>184</v>
      </c>
      <c r="G67" s="33">
        <f t="shared" si="99"/>
        <v>42.711864406779661</v>
      </c>
      <c r="H67" s="45">
        <f t="shared" si="100"/>
        <v>24.3</v>
      </c>
      <c r="I67" s="50">
        <f t="shared" si="101"/>
        <v>95.3</v>
      </c>
      <c r="J67" s="31">
        <v>247</v>
      </c>
      <c r="K67" s="31">
        <v>225</v>
      </c>
      <c r="L67" s="31">
        <v>170</v>
      </c>
      <c r="M67" s="33">
        <f t="shared" si="102"/>
        <v>42.857142857142854</v>
      </c>
      <c r="N67" s="45">
        <f t="shared" si="103"/>
        <v>31.2</v>
      </c>
      <c r="O67" s="50">
        <f t="shared" si="104"/>
        <v>96.899999999999991</v>
      </c>
      <c r="P67" s="31">
        <v>251</v>
      </c>
      <c r="Q67" s="31">
        <v>225</v>
      </c>
      <c r="R67" s="31">
        <v>157</v>
      </c>
      <c r="S67" s="33">
        <f t="shared" si="105"/>
        <v>43.404255319148938</v>
      </c>
      <c r="T67" s="45">
        <f t="shared" si="106"/>
        <v>37.5</v>
      </c>
      <c r="U67" s="50">
        <f t="shared" si="107"/>
        <v>98.4</v>
      </c>
      <c r="V67" s="31">
        <v>255</v>
      </c>
      <c r="W67" s="31">
        <v>224</v>
      </c>
      <c r="X67" s="31">
        <v>144</v>
      </c>
      <c r="Y67" s="33">
        <f t="shared" si="108"/>
        <v>43.243243243243242</v>
      </c>
      <c r="Z67" s="45">
        <f t="shared" si="109"/>
        <v>43.5</v>
      </c>
      <c r="AA67" s="50">
        <f t="shared" si="110"/>
        <v>100</v>
      </c>
      <c r="AB67" s="31">
        <v>259</v>
      </c>
      <c r="AC67" s="31">
        <v>224</v>
      </c>
      <c r="AD67" s="31">
        <v>131</v>
      </c>
      <c r="AE67" s="33">
        <f t="shared" si="111"/>
        <v>43.59375</v>
      </c>
      <c r="AF67" s="45">
        <f t="shared" si="112"/>
        <v>49.4</v>
      </c>
      <c r="AG67" s="50">
        <f t="shared" si="113"/>
        <v>101.6</v>
      </c>
      <c r="AI67" s="63">
        <f t="shared" si="159"/>
        <v>1.3124970492422453E-2</v>
      </c>
      <c r="AJ67" s="55">
        <f t="shared" si="160"/>
        <v>-9.9999999999997877E-4</v>
      </c>
      <c r="AK67" s="55">
        <f t="shared" si="161"/>
        <v>-1.2000000000000028E-2</v>
      </c>
      <c r="AL67" s="63">
        <f t="shared" si="162"/>
        <v>1.1484583960871812E-2</v>
      </c>
      <c r="AM67" s="55">
        <f t="shared" si="163"/>
        <v>-1.0000000000000141E-3</v>
      </c>
      <c r="AN67" s="55">
        <f t="shared" si="164"/>
        <v>-1.9000000000000059E-2</v>
      </c>
      <c r="AO67" s="63">
        <f t="shared" si="165"/>
        <v>1.2964499496236594E-2</v>
      </c>
      <c r="AP67" s="55">
        <f t="shared" si="166"/>
        <v>1.0000000000000141E-3</v>
      </c>
      <c r="AQ67" s="55">
        <f t="shared" si="167"/>
        <v>-2.3999999999999914E-2</v>
      </c>
      <c r="AR67" s="63">
        <f t="shared" si="168"/>
        <v>1.1966225131450172E-2</v>
      </c>
      <c r="AS67" s="55">
        <f t="shared" si="169"/>
        <v>0</v>
      </c>
      <c r="AT67" s="55">
        <f t="shared" si="170"/>
        <v>-2.6999999999999885E-2</v>
      </c>
      <c r="AU67" s="63">
        <f t="shared" si="171"/>
        <v>1.1711523740670648E-2</v>
      </c>
      <c r="AV67" s="55">
        <f t="shared" si="172"/>
        <v>1.9999999999999575E-3</v>
      </c>
      <c r="AW67" s="55">
        <f t="shared" si="173"/>
        <v>-2.7000000000000027E-2</v>
      </c>
      <c r="AY67" s="72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73"/>
      <c r="CB67" s="31">
        <v>243</v>
      </c>
      <c r="CC67" s="31">
        <v>226</v>
      </c>
      <c r="CD67" s="31">
        <v>184</v>
      </c>
      <c r="CE67" s="33">
        <f t="shared" si="30"/>
        <v>42.711864406779661</v>
      </c>
      <c r="CF67" s="45">
        <f t="shared" si="31"/>
        <v>24.3</v>
      </c>
      <c r="CG67" s="50">
        <f t="shared" si="32"/>
        <v>95.3</v>
      </c>
      <c r="CI67">
        <f t="shared" si="36"/>
        <v>42.711864406779661</v>
      </c>
      <c r="CJ67">
        <f t="shared" si="37"/>
        <v>0</v>
      </c>
      <c r="CK67">
        <f t="shared" si="38"/>
        <v>0</v>
      </c>
    </row>
    <row r="68" spans="2:89" x14ac:dyDescent="0.4">
      <c r="B68" s="1278">
        <v>9</v>
      </c>
      <c r="C68" s="21" t="s">
        <v>205</v>
      </c>
      <c r="D68" s="32">
        <v>246</v>
      </c>
      <c r="E68" s="32">
        <v>224</v>
      </c>
      <c r="F68" s="32">
        <v>186</v>
      </c>
      <c r="G68" s="34">
        <f t="shared" ref="G68:G78" si="174">IF(MAX(D68,E68,F68)=D68,60*(E68-F68)/(MAX(D68,E68,F68)-MIN(D68,E68,F68)),IF(MAX(D68,E68,F68)=E68,(120+(60*(F68-D68)/(MAX(D68,E68,F68)-MIN(D68,E68,F68)))),IF(MAX(D68,E68,F68)=F68,(240+(60*(D68-E68)/(MAX(D68,E68,F68)-MIN(D68,E68,F68)))),0)))</f>
        <v>38</v>
      </c>
      <c r="H68" s="46">
        <f t="shared" ref="H68:H78" si="175">ROUND((MAX(D68/255, E68/255, F68/255) - MIN(D68/255, E68/255, F68/255))/MAX(D68/255, E68/255, F68/255),3)*100</f>
        <v>24.4</v>
      </c>
      <c r="I68" s="51">
        <f t="shared" ref="I68:I78" si="176">ROUND(MAX(D68/255, E68/255, F68/255),3)*100</f>
        <v>96.5</v>
      </c>
      <c r="J68" s="32">
        <v>252</v>
      </c>
      <c r="K68" s="32">
        <v>224</v>
      </c>
      <c r="L68" s="32">
        <v>173</v>
      </c>
      <c r="M68" s="34">
        <f t="shared" ref="M68:M78" si="177">IF(MAX(J68,K68,L68)=J68,60*(K68-L68)/(MAX(J68,K68,L68)-MIN(J68,K68,L68)),IF(MAX(J68,K68,L68)=K68,(120+(60*(L68-J68)/(MAX(J68,K68,L68)-MIN(J68,K68,L68)))),IF(MAX(J68,K68,L68)=L68,(240+(60*(J68-K68)/(MAX(J68,K68,L68)-MIN(J68,K68,L68)))),0)))</f>
        <v>38.734177215189874</v>
      </c>
      <c r="N68" s="46">
        <f t="shared" ref="N68:N78" si="178">ROUND((MAX(J68/255, K68/255, L68/255) - MIN(J68/255, K68/255, L68/255))/MAX(J68/255, K68/255, L68/255),3)*100</f>
        <v>31.3</v>
      </c>
      <c r="O68" s="51">
        <f t="shared" ref="O68:O78" si="179">ROUND(MAX(J68/255, K68/255, L68/255),3)*100</f>
        <v>98.8</v>
      </c>
      <c r="P68" s="32">
        <v>257</v>
      </c>
      <c r="Q68" s="32">
        <v>223</v>
      </c>
      <c r="R68" s="32">
        <v>161</v>
      </c>
      <c r="S68" s="34">
        <f t="shared" ref="S68:S78" si="180">IF(MAX(P68,Q68,R68)=P68,60*(Q68-R68)/(MAX(P68,Q68,R68)-MIN(P68,Q68,R68)),IF(MAX(P68,Q68,R68)=Q68,(120+(60*(R68-P68)/(MAX(P68,Q68,R68)-MIN(P68,Q68,R68)))),IF(MAX(P68,Q68,R68)=R68,(240+(60*(P68-Q68)/(MAX(P68,Q68,R68)-MIN(P68,Q68,R68)))),0)))</f>
        <v>38.75</v>
      </c>
      <c r="T68" s="46">
        <f t="shared" ref="T68:T78" si="181">ROUND((MAX(P68/255, Q68/255, R68/255) - MIN(P68/255, Q68/255, R68/255))/MAX(P68/255, Q68/255, R68/255),3)*100</f>
        <v>37.4</v>
      </c>
      <c r="U68" s="51">
        <f t="shared" ref="U68:U78" si="182">ROUND(MAX(P68/255, Q68/255, R68/255),3)*100</f>
        <v>100.8</v>
      </c>
      <c r="V68" s="32">
        <v>262</v>
      </c>
      <c r="W68" s="32">
        <v>222</v>
      </c>
      <c r="X68" s="32">
        <v>148</v>
      </c>
      <c r="Y68" s="34">
        <f t="shared" ref="Y68:Y78" si="183">IF(MAX(V68,W68,X68)=V68,60*(W68-X68)/(MAX(V68,W68,X68)-MIN(V68,W68,X68)),IF(MAX(V68,W68,X68)=W68,(120+(60*(X68-V68)/(MAX(V68,W68,X68)-MIN(V68,W68,X68)))),IF(MAX(V68,W68,X68)=X68,(240+(60*(V68-W68)/(MAX(V68,W68,X68)-MIN(V68,W68,X68)))),0)))</f>
        <v>38.94736842105263</v>
      </c>
      <c r="Z68" s="46">
        <f t="shared" ref="Z68:Z78" si="184">ROUND((MAX(V68/255, W68/255, X68/255) - MIN(V68/255, W68/255, X68/255))/MAX(V68/255, W68/255, X68/255),3)*100</f>
        <v>43.5</v>
      </c>
      <c r="AA68" s="51">
        <f t="shared" ref="AA68:AA78" si="185">ROUND(MAX(V68/255, W68/255, X68/255),3)*100</f>
        <v>102.69999999999999</v>
      </c>
      <c r="AB68" s="32">
        <v>266</v>
      </c>
      <c r="AC68" s="32">
        <v>221</v>
      </c>
      <c r="AD68" s="32">
        <v>135</v>
      </c>
      <c r="AE68" s="34">
        <f t="shared" ref="AE68:AE78" si="186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39.389312977099237</v>
      </c>
      <c r="AF68" s="46">
        <f t="shared" ref="AF68:AF78" si="187">ROUND((MAX(AB68/255, AC68/255, AD68/255) - MIN(AB68/255, AC68/255, AD68/255))/MAX(AB68/255, AC68/255, AD68/255),3)*100</f>
        <v>49.2</v>
      </c>
      <c r="AG68" s="51">
        <f t="shared" ref="AG68:AG78" si="188">ROUND(MAX(AB68/255, AC68/255, AD68/255),3)*100</f>
        <v>104.3</v>
      </c>
      <c r="AI68" s="64">
        <f t="shared" si="159"/>
        <v>1.1142061281337047E-2</v>
      </c>
      <c r="AJ68" s="56">
        <f t="shared" si="160"/>
        <v>3.000000000000007E-3</v>
      </c>
      <c r="AK68" s="56">
        <f t="shared" si="161"/>
        <v>-1.0999999999999944E-2</v>
      </c>
      <c r="AL68" s="64">
        <f t="shared" si="162"/>
        <v>1.2693487535700442E-2</v>
      </c>
      <c r="AM68" s="56">
        <f t="shared" si="163"/>
        <v>4.0000000000000209E-3</v>
      </c>
      <c r="AN68" s="56">
        <f t="shared" si="164"/>
        <v>-1.6000000000000084E-2</v>
      </c>
      <c r="AO68" s="64">
        <f t="shared" si="165"/>
        <v>1.3173764466013841E-2</v>
      </c>
      <c r="AP68" s="56">
        <f t="shared" si="166"/>
        <v>3.9999999999999862E-3</v>
      </c>
      <c r="AQ68" s="56">
        <f t="shared" si="167"/>
        <v>-1.8999999999999916E-2</v>
      </c>
      <c r="AR68" s="64">
        <f t="shared" si="168"/>
        <v>1.2351237004928805E-2</v>
      </c>
      <c r="AS68" s="56">
        <f t="shared" si="169"/>
        <v>1.2000000000000028E-2</v>
      </c>
      <c r="AT68" s="56">
        <f t="shared" si="170"/>
        <v>-0.02</v>
      </c>
      <c r="AU68" s="64">
        <f t="shared" si="171"/>
        <v>1.1482276892980921E-2</v>
      </c>
      <c r="AV68" s="56">
        <f t="shared" si="172"/>
        <v>1.0000000000000071E-2</v>
      </c>
      <c r="AW68" s="56">
        <f t="shared" si="173"/>
        <v>-2.3999999999999914E-2</v>
      </c>
      <c r="AY68" s="74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75"/>
      <c r="CB68" s="32">
        <v>246</v>
      </c>
      <c r="CC68" s="32">
        <v>224</v>
      </c>
      <c r="CD68" s="32">
        <v>186</v>
      </c>
      <c r="CE68" s="34">
        <f t="shared" ref="CE68:CE78" si="189">IF(MAX(CB68,CC68,CD68)=CB68,60*(CC68-CD68)/(MAX(CB68,CC68,CD68)-MIN(CB68,CC68,CD68)),IF(MAX(CB68,CC68,CD68)=CC68,(120+(60*(CD68-CB68)/(MAX(CB68,CC68,CD68)-MIN(CB68,CC68,CD68)))),IF(MAX(CB68,CC68,CD68)=CD68,(240+(60*(CB68-CC68)/(MAX(CB68,CC68,CD68)-MIN(CB68,CC68,CD68)))),0)))</f>
        <v>38</v>
      </c>
      <c r="CF68" s="46">
        <f t="shared" ref="CF68:CF78" si="190">ROUND((MAX(CB68/255, CC68/255, CD68/255) - MIN(CB68/255, CC68/255, CD68/255))/MAX(CB68/255, CC68/255, CD68/255),3)*100</f>
        <v>24.4</v>
      </c>
      <c r="CG68" s="51">
        <f t="shared" ref="CG68:CG78" si="191">ROUND(MAX(CB68/255, CC68/255, CD68/255),3)*100</f>
        <v>96.5</v>
      </c>
      <c r="CI68">
        <f t="shared" si="36"/>
        <v>38</v>
      </c>
      <c r="CJ68">
        <f t="shared" si="37"/>
        <v>0</v>
      </c>
      <c r="CK68">
        <f t="shared" si="38"/>
        <v>0</v>
      </c>
    </row>
    <row r="69" spans="2:89" x14ac:dyDescent="0.4">
      <c r="B69" s="1274">
        <v>9</v>
      </c>
      <c r="C69" s="17" t="s">
        <v>200</v>
      </c>
      <c r="D69" s="22">
        <v>249</v>
      </c>
      <c r="E69" s="22">
        <v>223</v>
      </c>
      <c r="F69" s="22">
        <v>189</v>
      </c>
      <c r="G69" s="28">
        <f t="shared" si="174"/>
        <v>34</v>
      </c>
      <c r="H69" s="47">
        <f t="shared" si="175"/>
        <v>24.099999999999998</v>
      </c>
      <c r="I69" s="52">
        <f t="shared" si="176"/>
        <v>97.6</v>
      </c>
      <c r="J69" s="22">
        <v>256</v>
      </c>
      <c r="K69" s="22">
        <v>222</v>
      </c>
      <c r="L69" s="22">
        <v>177</v>
      </c>
      <c r="M69" s="28">
        <f t="shared" si="177"/>
        <v>34.177215189873415</v>
      </c>
      <c r="N69" s="47">
        <f t="shared" si="178"/>
        <v>30.9</v>
      </c>
      <c r="O69" s="52">
        <f t="shared" si="179"/>
        <v>100.4</v>
      </c>
      <c r="P69" s="22">
        <v>262</v>
      </c>
      <c r="Q69" s="22">
        <v>220</v>
      </c>
      <c r="R69" s="22">
        <v>165</v>
      </c>
      <c r="S69" s="28">
        <f t="shared" si="180"/>
        <v>34.020618556701031</v>
      </c>
      <c r="T69" s="47">
        <f t="shared" si="181"/>
        <v>37</v>
      </c>
      <c r="U69" s="52">
        <f t="shared" si="182"/>
        <v>102.69999999999999</v>
      </c>
      <c r="V69" s="22">
        <v>267</v>
      </c>
      <c r="W69" s="22">
        <v>219</v>
      </c>
      <c r="X69" s="22">
        <v>154</v>
      </c>
      <c r="Y69" s="28">
        <f t="shared" si="183"/>
        <v>34.513274336283189</v>
      </c>
      <c r="Z69" s="47">
        <f t="shared" si="184"/>
        <v>42.3</v>
      </c>
      <c r="AA69" s="52">
        <f t="shared" si="185"/>
        <v>104.69999999999999</v>
      </c>
      <c r="AB69" s="22">
        <v>272</v>
      </c>
      <c r="AC69" s="22">
        <v>218</v>
      </c>
      <c r="AD69" s="22">
        <v>141</v>
      </c>
      <c r="AE69" s="28">
        <f t="shared" si="186"/>
        <v>35.267175572519086</v>
      </c>
      <c r="AF69" s="47">
        <f t="shared" si="187"/>
        <v>48.199999999999996</v>
      </c>
      <c r="AG69" s="52">
        <f t="shared" si="188"/>
        <v>106.69999999999999</v>
      </c>
      <c r="AI69" s="65">
        <f t="shared" si="159"/>
        <v>1.255842500354091E-2</v>
      </c>
      <c r="AJ69" s="57">
        <f t="shared" si="160"/>
        <v>6.9999999999999576E-3</v>
      </c>
      <c r="AK69" s="57">
        <f t="shared" si="161"/>
        <v>-1.2000000000000028E-2</v>
      </c>
      <c r="AL69" s="65">
        <f t="shared" si="162"/>
        <v>1.2693487535700421E-2</v>
      </c>
      <c r="AM69" s="57">
        <f t="shared" si="163"/>
        <v>5.0000000000000001E-3</v>
      </c>
      <c r="AN69" s="57">
        <f t="shared" si="164"/>
        <v>-1.5999999999999945E-2</v>
      </c>
      <c r="AO69" s="65">
        <f t="shared" si="165"/>
        <v>1.1199494586910949E-2</v>
      </c>
      <c r="AP69" s="57">
        <f t="shared" si="166"/>
        <v>8.9999999999999854E-3</v>
      </c>
      <c r="AQ69" s="57">
        <f t="shared" si="167"/>
        <v>-1.6000000000000084E-2</v>
      </c>
      <c r="AR69" s="65">
        <f t="shared" si="168"/>
        <v>1.1105734113675499E-2</v>
      </c>
      <c r="AS69" s="57">
        <f t="shared" si="169"/>
        <v>5.0000000000000001E-3</v>
      </c>
      <c r="AT69" s="57">
        <f t="shared" si="170"/>
        <v>-2.4000000000000056E-2</v>
      </c>
      <c r="AU69" s="65">
        <f t="shared" si="171"/>
        <v>1.210055334106452E-2</v>
      </c>
      <c r="AV69" s="57">
        <f t="shared" si="172"/>
        <v>1.3999999999999915E-2</v>
      </c>
      <c r="AW69" s="57">
        <f t="shared" si="173"/>
        <v>-2.3000000000000256E-2</v>
      </c>
      <c r="AY69" s="76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77"/>
      <c r="CB69" s="22">
        <v>249</v>
      </c>
      <c r="CC69" s="22">
        <v>223</v>
      </c>
      <c r="CD69" s="22">
        <v>189</v>
      </c>
      <c r="CE69" s="28">
        <f t="shared" si="189"/>
        <v>34</v>
      </c>
      <c r="CF69" s="47">
        <f t="shared" si="190"/>
        <v>24.099999999999998</v>
      </c>
      <c r="CG69" s="52">
        <f t="shared" si="191"/>
        <v>97.6</v>
      </c>
      <c r="CI69">
        <f t="shared" ref="CI69:CI78" si="192">IF(MAX(CB69,CC69,CD69)=CB69,60*(CC69-CD69)/(MAX(CB69,CC69,CD69)-MIN(CB69,CC69,CD69)),0)</f>
        <v>34</v>
      </c>
      <c r="CJ69">
        <f t="shared" ref="CJ69:CJ78" si="193">IF(MAX(CB69,CC69,CD69)=CC69,(120+(60*(CD69-CB69)/(MAX(CB69,CC69,CD69)-MIN(CB69,CC69,CD69)))),0)</f>
        <v>0</v>
      </c>
      <c r="CK69">
        <f t="shared" ref="CK69:CK78" si="194">IF(MAX(CB69,CC69,CD69)=CD69,(240+(60*(CB69-CC69)/(MAX(CB69,CC69,CD69)-MIN(CB69,CC69,CD69)))),0)</f>
        <v>0</v>
      </c>
    </row>
    <row r="70" spans="2:89" x14ac:dyDescent="0.4">
      <c r="B70" s="1275">
        <v>9</v>
      </c>
      <c r="C70" s="19" t="s">
        <v>199</v>
      </c>
      <c r="D70" s="31">
        <v>252</v>
      </c>
      <c r="E70" s="31">
        <v>222</v>
      </c>
      <c r="F70" s="31">
        <v>193</v>
      </c>
      <c r="G70" s="33">
        <f t="shared" si="174"/>
        <v>29.491525423728813</v>
      </c>
      <c r="H70" s="45">
        <f t="shared" si="175"/>
        <v>23.400000000000002</v>
      </c>
      <c r="I70" s="50">
        <f t="shared" si="176"/>
        <v>98.8</v>
      </c>
      <c r="J70" s="31">
        <v>260</v>
      </c>
      <c r="K70" s="31">
        <v>220</v>
      </c>
      <c r="L70" s="31">
        <v>181</v>
      </c>
      <c r="M70" s="33">
        <f t="shared" si="177"/>
        <v>29.620253164556964</v>
      </c>
      <c r="N70" s="45">
        <f t="shared" si="178"/>
        <v>30.4</v>
      </c>
      <c r="O70" s="50">
        <f t="shared" si="179"/>
        <v>102</v>
      </c>
      <c r="P70" s="31">
        <v>266</v>
      </c>
      <c r="Q70" s="31">
        <v>218</v>
      </c>
      <c r="R70" s="31">
        <v>170</v>
      </c>
      <c r="S70" s="33">
        <f t="shared" si="180"/>
        <v>30</v>
      </c>
      <c r="T70" s="45">
        <f t="shared" si="181"/>
        <v>36.1</v>
      </c>
      <c r="U70" s="50">
        <f t="shared" si="182"/>
        <v>104.3</v>
      </c>
      <c r="V70" s="31">
        <v>273</v>
      </c>
      <c r="W70" s="31">
        <v>217</v>
      </c>
      <c r="X70" s="31">
        <v>159</v>
      </c>
      <c r="Y70" s="33">
        <f t="shared" si="183"/>
        <v>30.526315789473685</v>
      </c>
      <c r="Z70" s="45">
        <f t="shared" si="184"/>
        <v>41.8</v>
      </c>
      <c r="AA70" s="50">
        <f t="shared" si="185"/>
        <v>107.1</v>
      </c>
      <c r="AB70" s="31">
        <v>278</v>
      </c>
      <c r="AC70" s="31">
        <v>215</v>
      </c>
      <c r="AD70" s="31">
        <v>148</v>
      </c>
      <c r="AE70" s="33">
        <f t="shared" si="186"/>
        <v>30.923076923076923</v>
      </c>
      <c r="AF70" s="45">
        <f t="shared" si="187"/>
        <v>46.800000000000004</v>
      </c>
      <c r="AG70" s="50">
        <f t="shared" si="188"/>
        <v>109.00000000000001</v>
      </c>
      <c r="AI70" s="63">
        <f t="shared" si="159"/>
        <v>4.0366366082810065E-2</v>
      </c>
      <c r="AJ70" s="55">
        <f t="shared" si="160"/>
        <v>1.3000000000000006E-2</v>
      </c>
      <c r="AK70" s="55">
        <f t="shared" si="161"/>
        <v>-4.0000000000000565E-3</v>
      </c>
      <c r="AL70" s="63">
        <f t="shared" si="162"/>
        <v>1.0880132173457516E-2</v>
      </c>
      <c r="AM70" s="55">
        <f t="shared" si="163"/>
        <v>1.1000000000000015E-2</v>
      </c>
      <c r="AN70" s="55">
        <f t="shared" si="164"/>
        <v>-1.0999999999999944E-2</v>
      </c>
      <c r="AO70" s="63">
        <f t="shared" si="165"/>
        <v>1.14352734203196E-2</v>
      </c>
      <c r="AP70" s="55">
        <f t="shared" si="166"/>
        <v>9.0000000000000566E-3</v>
      </c>
      <c r="AQ70" s="55">
        <f t="shared" si="167"/>
        <v>-1.5999999999999945E-2</v>
      </c>
      <c r="AR70" s="63">
        <f t="shared" si="168"/>
        <v>1.1911743146166253E-2</v>
      </c>
      <c r="AS70" s="55">
        <f t="shared" si="169"/>
        <v>1.3999999999999915E-2</v>
      </c>
      <c r="AT70" s="55">
        <f t="shared" si="170"/>
        <v>-1.5000000000000142E-2</v>
      </c>
      <c r="AU70" s="63">
        <f t="shared" si="171"/>
        <v>1.2288158819220553E-2</v>
      </c>
      <c r="AV70" s="55">
        <f t="shared" si="172"/>
        <v>1.4000000000000058E-2</v>
      </c>
      <c r="AW70" s="55">
        <f t="shared" si="173"/>
        <v>-2.3999999999999914E-2</v>
      </c>
      <c r="AY70" s="72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73"/>
      <c r="CB70" s="31">
        <v>252</v>
      </c>
      <c r="CC70" s="31">
        <v>222</v>
      </c>
      <c r="CD70" s="31">
        <v>193</v>
      </c>
      <c r="CE70" s="33">
        <f t="shared" si="189"/>
        <v>29.491525423728813</v>
      </c>
      <c r="CF70" s="45">
        <f t="shared" si="190"/>
        <v>23.400000000000002</v>
      </c>
      <c r="CG70" s="50">
        <f t="shared" si="191"/>
        <v>98.8</v>
      </c>
      <c r="CI70">
        <f t="shared" si="192"/>
        <v>29.491525423728813</v>
      </c>
      <c r="CJ70">
        <f t="shared" si="193"/>
        <v>0</v>
      </c>
      <c r="CK70">
        <f t="shared" si="194"/>
        <v>0</v>
      </c>
    </row>
    <row r="71" spans="2:89" x14ac:dyDescent="0.4">
      <c r="B71" s="1275">
        <v>9</v>
      </c>
      <c r="C71" s="19" t="s">
        <v>242</v>
      </c>
      <c r="D71" s="31">
        <v>253</v>
      </c>
      <c r="E71" s="31">
        <v>211</v>
      </c>
      <c r="F71" s="31">
        <v>197</v>
      </c>
      <c r="G71" s="33">
        <f t="shared" si="174"/>
        <v>15</v>
      </c>
      <c r="H71" s="45">
        <f t="shared" si="175"/>
        <v>22.1</v>
      </c>
      <c r="I71" s="50">
        <f t="shared" si="176"/>
        <v>99.2</v>
      </c>
      <c r="J71" s="31">
        <v>263</v>
      </c>
      <c r="K71" s="31">
        <v>219</v>
      </c>
      <c r="L71" s="31">
        <v>186</v>
      </c>
      <c r="M71" s="33">
        <f t="shared" si="177"/>
        <v>25.714285714285715</v>
      </c>
      <c r="N71" s="45">
        <f t="shared" si="178"/>
        <v>29.299999999999997</v>
      </c>
      <c r="O71" s="50">
        <f t="shared" si="179"/>
        <v>103.1</v>
      </c>
      <c r="P71" s="31">
        <v>270</v>
      </c>
      <c r="Q71" s="31">
        <v>216</v>
      </c>
      <c r="R71" s="31">
        <v>175</v>
      </c>
      <c r="S71" s="33">
        <f t="shared" si="180"/>
        <v>25.894736842105264</v>
      </c>
      <c r="T71" s="45">
        <f t="shared" si="181"/>
        <v>35.199999999999996</v>
      </c>
      <c r="U71" s="50">
        <f t="shared" si="182"/>
        <v>105.89999999999999</v>
      </c>
      <c r="V71" s="31">
        <v>277</v>
      </c>
      <c r="W71" s="31">
        <v>214</v>
      </c>
      <c r="X71" s="31">
        <v>165</v>
      </c>
      <c r="Y71" s="33">
        <f t="shared" si="183"/>
        <v>26.25</v>
      </c>
      <c r="Z71" s="45">
        <f t="shared" si="184"/>
        <v>40.400000000000006</v>
      </c>
      <c r="AA71" s="50">
        <f t="shared" si="185"/>
        <v>108.60000000000001</v>
      </c>
      <c r="AB71" s="31">
        <v>284</v>
      </c>
      <c r="AC71" s="31">
        <v>212</v>
      </c>
      <c r="AD71" s="31">
        <v>155</v>
      </c>
      <c r="AE71" s="33">
        <f t="shared" si="186"/>
        <v>26.511627906976745</v>
      </c>
      <c r="AF71" s="45">
        <f t="shared" si="187"/>
        <v>45.4</v>
      </c>
      <c r="AG71" s="50">
        <f t="shared" si="188"/>
        <v>111.4</v>
      </c>
      <c r="AI71" s="66"/>
      <c r="AJ71" s="54"/>
      <c r="AK71" s="54"/>
      <c r="AL71" s="66"/>
      <c r="AM71" s="54"/>
      <c r="AN71" s="54"/>
      <c r="AO71" s="66"/>
      <c r="AP71" s="54"/>
      <c r="AQ71" s="54"/>
      <c r="AR71" s="66"/>
      <c r="AS71" s="54"/>
      <c r="AT71" s="54"/>
      <c r="AU71" s="66"/>
      <c r="AV71" s="54"/>
      <c r="AW71" s="54"/>
      <c r="AY71" s="78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80"/>
      <c r="CB71" s="31">
        <v>253</v>
      </c>
      <c r="CC71" s="31">
        <v>211</v>
      </c>
      <c r="CD71" s="31">
        <v>197</v>
      </c>
      <c r="CE71" s="33">
        <f t="shared" si="189"/>
        <v>15</v>
      </c>
      <c r="CF71" s="45">
        <f t="shared" si="190"/>
        <v>22.1</v>
      </c>
      <c r="CG71" s="50">
        <f t="shared" si="191"/>
        <v>99.2</v>
      </c>
      <c r="CI71">
        <f t="shared" si="192"/>
        <v>15</v>
      </c>
      <c r="CJ71">
        <f t="shared" si="193"/>
        <v>0</v>
      </c>
      <c r="CK71">
        <f t="shared" si="194"/>
        <v>0</v>
      </c>
    </row>
    <row r="72" spans="2:89" x14ac:dyDescent="0.4">
      <c r="B72" s="1275">
        <v>9</v>
      </c>
      <c r="C72" s="19" t="s">
        <v>198</v>
      </c>
      <c r="D72" s="31">
        <v>254</v>
      </c>
      <c r="E72" s="31">
        <v>220</v>
      </c>
      <c r="F72" s="31">
        <v>201</v>
      </c>
      <c r="G72" s="33">
        <f t="shared" si="174"/>
        <v>21.509433962264151</v>
      </c>
      <c r="H72" s="45">
        <f t="shared" si="175"/>
        <v>20.9</v>
      </c>
      <c r="I72" s="50">
        <f t="shared" si="176"/>
        <v>99.6</v>
      </c>
      <c r="J72" s="31">
        <v>265</v>
      </c>
      <c r="K72" s="31">
        <v>217</v>
      </c>
      <c r="L72" s="31">
        <v>191</v>
      </c>
      <c r="M72" s="33">
        <f t="shared" si="177"/>
        <v>21.081081081081081</v>
      </c>
      <c r="N72" s="45">
        <f t="shared" si="178"/>
        <v>27.900000000000002</v>
      </c>
      <c r="O72" s="50">
        <f t="shared" si="179"/>
        <v>103.89999999999999</v>
      </c>
      <c r="P72" s="31">
        <v>273</v>
      </c>
      <c r="Q72" s="31">
        <v>215</v>
      </c>
      <c r="R72" s="31">
        <v>181</v>
      </c>
      <c r="S72" s="33">
        <f t="shared" si="180"/>
        <v>22.173913043478262</v>
      </c>
      <c r="T72" s="45">
        <f t="shared" si="181"/>
        <v>33.700000000000003</v>
      </c>
      <c r="U72" s="50">
        <f t="shared" si="182"/>
        <v>107.1</v>
      </c>
      <c r="V72" s="31">
        <v>281</v>
      </c>
      <c r="W72" s="31">
        <v>212</v>
      </c>
      <c r="X72" s="31">
        <v>172</v>
      </c>
      <c r="Y72" s="33">
        <f t="shared" si="183"/>
        <v>22.01834862385321</v>
      </c>
      <c r="Z72" s="45">
        <f t="shared" si="184"/>
        <v>38.800000000000004</v>
      </c>
      <c r="AA72" s="50">
        <f t="shared" si="185"/>
        <v>110.2</v>
      </c>
      <c r="AB72" s="31">
        <v>289</v>
      </c>
      <c r="AC72" s="31">
        <v>209</v>
      </c>
      <c r="AD72" s="31">
        <v>163</v>
      </c>
      <c r="AE72" s="33">
        <f t="shared" si="186"/>
        <v>21.904761904761905</v>
      </c>
      <c r="AF72" s="45">
        <f t="shared" si="187"/>
        <v>43.6</v>
      </c>
      <c r="AG72" s="50">
        <f t="shared" si="188"/>
        <v>113.3</v>
      </c>
      <c r="AI72" s="63">
        <f t="shared" ref="AI72:AI78" si="195">(G72-G71)/359</f>
        <v>1.813212802859095E-2</v>
      </c>
      <c r="AJ72" s="55">
        <f t="shared" ref="AJ72:AJ78" si="196">(H72-H71)/100</f>
        <v>-1.2000000000000028E-2</v>
      </c>
      <c r="AK72" s="55">
        <f t="shared" ref="AK72:AK78" si="197">(I72-I71)/100</f>
        <v>3.9999999999999151E-3</v>
      </c>
      <c r="AL72" s="63">
        <f t="shared" ref="AL72:AL78" si="198">(M72-M71)/359</f>
        <v>-1.2905862488035194E-2</v>
      </c>
      <c r="AM72" s="55">
        <f t="shared" ref="AM72:AM78" si="199">(N72-N71)/100</f>
        <v>-1.399999999999995E-2</v>
      </c>
      <c r="AN72" s="55">
        <f t="shared" ref="AN72:AN78" si="200">(O72-O71)/100</f>
        <v>7.9999999999999724E-3</v>
      </c>
      <c r="AO72" s="63">
        <f t="shared" ref="AO72:AO78" si="201">(S72-S71)/359</f>
        <v>-1.0364411695339838E-2</v>
      </c>
      <c r="AP72" s="55">
        <f t="shared" ref="AP72:AP78" si="202">(T72-T71)/100</f>
        <v>-1.4999999999999928E-2</v>
      </c>
      <c r="AQ72" s="55">
        <f t="shared" ref="AQ72:AQ78" si="203">(U72-U71)/100</f>
        <v>1.2000000000000028E-2</v>
      </c>
      <c r="AR72" s="63">
        <f t="shared" ref="AR72:AR78" si="204">(Y72-Y71)/359</f>
        <v>-1.1787329738570444E-2</v>
      </c>
      <c r="AS72" s="55">
        <f t="shared" ref="AS72:AS78" si="205">(Z72-Z71)/100</f>
        <v>-1.6000000000000014E-2</v>
      </c>
      <c r="AT72" s="55">
        <f t="shared" ref="AT72:AT78" si="206">(AA72-AA71)/100</f>
        <v>1.5999999999999945E-2</v>
      </c>
      <c r="AU72" s="63">
        <f t="shared" ref="AU72:AU78" si="207">(AE72-AE71)/359</f>
        <v>-1.283249582789649E-2</v>
      </c>
      <c r="AV72" s="55">
        <f t="shared" ref="AV72:AV78" si="208">(AF72-AF71)/100</f>
        <v>-1.7999999999999971E-2</v>
      </c>
      <c r="AW72" s="55">
        <f t="shared" ref="AW72:AW78" si="209">(AG72-AG71)/100</f>
        <v>1.8999999999999916E-2</v>
      </c>
      <c r="AY72" s="72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73"/>
      <c r="CB72" s="31">
        <v>254</v>
      </c>
      <c r="CC72" s="31">
        <v>220</v>
      </c>
      <c r="CD72" s="31">
        <v>201</v>
      </c>
      <c r="CE72" s="33">
        <f t="shared" si="189"/>
        <v>21.509433962264151</v>
      </c>
      <c r="CF72" s="45">
        <f t="shared" si="190"/>
        <v>20.9</v>
      </c>
      <c r="CG72" s="50">
        <f t="shared" si="191"/>
        <v>99.6</v>
      </c>
      <c r="CI72">
        <f t="shared" si="192"/>
        <v>21.509433962264151</v>
      </c>
      <c r="CJ72">
        <f t="shared" si="193"/>
        <v>0</v>
      </c>
      <c r="CK72">
        <f t="shared" si="194"/>
        <v>0</v>
      </c>
    </row>
    <row r="73" spans="2:89" x14ac:dyDescent="0.4">
      <c r="B73" s="1278">
        <v>9</v>
      </c>
      <c r="C73" s="21" t="s">
        <v>197</v>
      </c>
      <c r="D73" s="32">
        <v>255</v>
      </c>
      <c r="E73" s="32">
        <v>220</v>
      </c>
      <c r="F73" s="32">
        <v>206</v>
      </c>
      <c r="G73" s="34">
        <f t="shared" si="174"/>
        <v>17.142857142857142</v>
      </c>
      <c r="H73" s="46">
        <f t="shared" si="175"/>
        <v>19.2</v>
      </c>
      <c r="I73" s="51">
        <f t="shared" si="176"/>
        <v>100</v>
      </c>
      <c r="J73" s="32">
        <v>266</v>
      </c>
      <c r="K73" s="32">
        <v>216</v>
      </c>
      <c r="L73" s="32">
        <v>196</v>
      </c>
      <c r="M73" s="34">
        <f t="shared" si="177"/>
        <v>17.142857142857142</v>
      </c>
      <c r="N73" s="46">
        <f t="shared" si="178"/>
        <v>26.3</v>
      </c>
      <c r="O73" s="51">
        <f t="shared" si="179"/>
        <v>104.3</v>
      </c>
      <c r="P73" s="32">
        <v>275</v>
      </c>
      <c r="Q73" s="32">
        <v>213</v>
      </c>
      <c r="R73" s="32">
        <v>188</v>
      </c>
      <c r="S73" s="34">
        <f t="shared" si="180"/>
        <v>17.241379310344829</v>
      </c>
      <c r="T73" s="46">
        <f t="shared" si="181"/>
        <v>31.6</v>
      </c>
      <c r="U73" s="51">
        <f t="shared" si="182"/>
        <v>107.80000000000001</v>
      </c>
      <c r="V73" s="32">
        <v>283</v>
      </c>
      <c r="W73" s="32">
        <v>210</v>
      </c>
      <c r="X73" s="32">
        <v>179</v>
      </c>
      <c r="Y73" s="34">
        <f t="shared" si="183"/>
        <v>17.884615384615383</v>
      </c>
      <c r="Z73" s="46">
        <f t="shared" si="184"/>
        <v>36.700000000000003</v>
      </c>
      <c r="AA73" s="51">
        <f t="shared" si="185"/>
        <v>111.00000000000001</v>
      </c>
      <c r="AB73" s="32">
        <v>292</v>
      </c>
      <c r="AC73" s="32">
        <v>207</v>
      </c>
      <c r="AD73" s="32">
        <v>171</v>
      </c>
      <c r="AE73" s="34">
        <f t="shared" si="186"/>
        <v>17.851239669421489</v>
      </c>
      <c r="AF73" s="46">
        <f t="shared" si="187"/>
        <v>41.4</v>
      </c>
      <c r="AG73" s="51">
        <f t="shared" si="188"/>
        <v>114.5</v>
      </c>
      <c r="AI73" s="64">
        <f t="shared" si="195"/>
        <v>-1.2163166627874675E-2</v>
      </c>
      <c r="AJ73" s="56">
        <f t="shared" si="196"/>
        <v>-1.6999999999999994E-2</v>
      </c>
      <c r="AK73" s="56">
        <f t="shared" si="197"/>
        <v>4.0000000000000565E-3</v>
      </c>
      <c r="AL73" s="64">
        <f t="shared" si="198"/>
        <v>-1.0969983114829912E-2</v>
      </c>
      <c r="AM73" s="56">
        <f t="shared" si="199"/>
        <v>-1.6000000000000014E-2</v>
      </c>
      <c r="AN73" s="56">
        <f t="shared" si="200"/>
        <v>4.0000000000000565E-3</v>
      </c>
      <c r="AO73" s="64">
        <f t="shared" si="201"/>
        <v>-1.3739648281708726E-2</v>
      </c>
      <c r="AP73" s="56">
        <f t="shared" si="202"/>
        <v>-2.1000000000000015E-2</v>
      </c>
      <c r="AQ73" s="56">
        <f t="shared" si="203"/>
        <v>7.0000000000001701E-3</v>
      </c>
      <c r="AR73" s="64">
        <f t="shared" si="204"/>
        <v>-1.1514577268071943E-2</v>
      </c>
      <c r="AS73" s="56">
        <f t="shared" si="205"/>
        <v>-2.1000000000000015E-2</v>
      </c>
      <c r="AT73" s="56">
        <f t="shared" si="206"/>
        <v>8.0000000000001129E-3</v>
      </c>
      <c r="AU73" s="64">
        <f t="shared" si="207"/>
        <v>-1.1291148287856314E-2</v>
      </c>
      <c r="AV73" s="56">
        <f t="shared" si="208"/>
        <v>-2.200000000000003E-2</v>
      </c>
      <c r="AW73" s="56">
        <f t="shared" si="209"/>
        <v>1.2000000000000028E-2</v>
      </c>
      <c r="AY73" s="74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75"/>
      <c r="CB73" s="32">
        <v>255</v>
      </c>
      <c r="CC73" s="32">
        <v>220</v>
      </c>
      <c r="CD73" s="32">
        <v>206</v>
      </c>
      <c r="CE73" s="34">
        <f t="shared" si="189"/>
        <v>17.142857142857142</v>
      </c>
      <c r="CF73" s="46">
        <f t="shared" si="190"/>
        <v>19.2</v>
      </c>
      <c r="CG73" s="51">
        <f t="shared" si="191"/>
        <v>100</v>
      </c>
      <c r="CI73">
        <f t="shared" si="192"/>
        <v>17.142857142857142</v>
      </c>
      <c r="CJ73">
        <f t="shared" si="193"/>
        <v>0</v>
      </c>
      <c r="CK73">
        <f t="shared" si="194"/>
        <v>0</v>
      </c>
    </row>
    <row r="74" spans="2:89" x14ac:dyDescent="0.4">
      <c r="B74" s="1274">
        <v>9</v>
      </c>
      <c r="C74" s="17" t="s">
        <v>204</v>
      </c>
      <c r="D74" s="22">
        <v>254</v>
      </c>
      <c r="E74" s="22">
        <v>219</v>
      </c>
      <c r="F74" s="22">
        <v>209</v>
      </c>
      <c r="G74" s="28">
        <f t="shared" si="174"/>
        <v>13.333333333333334</v>
      </c>
      <c r="H74" s="47">
        <f t="shared" si="175"/>
        <v>17.7</v>
      </c>
      <c r="I74" s="52">
        <f t="shared" si="176"/>
        <v>99.6</v>
      </c>
      <c r="J74" s="22">
        <v>266</v>
      </c>
      <c r="K74" s="22">
        <v>216</v>
      </c>
      <c r="L74" s="22">
        <v>201</v>
      </c>
      <c r="M74" s="28">
        <f t="shared" si="177"/>
        <v>13.846153846153847</v>
      </c>
      <c r="N74" s="47">
        <f t="shared" si="178"/>
        <v>24.4</v>
      </c>
      <c r="O74" s="52">
        <f t="shared" si="179"/>
        <v>104.3</v>
      </c>
      <c r="P74" s="22">
        <v>275</v>
      </c>
      <c r="Q74" s="22">
        <v>213</v>
      </c>
      <c r="R74" s="22">
        <v>194</v>
      </c>
      <c r="S74" s="28">
        <f t="shared" si="180"/>
        <v>14.074074074074074</v>
      </c>
      <c r="T74" s="47">
        <f t="shared" si="181"/>
        <v>29.5</v>
      </c>
      <c r="U74" s="52">
        <f t="shared" si="182"/>
        <v>107.80000000000001</v>
      </c>
      <c r="V74" s="22">
        <v>285</v>
      </c>
      <c r="W74" s="22">
        <v>209</v>
      </c>
      <c r="X74" s="22">
        <v>186</v>
      </c>
      <c r="Y74" s="28">
        <f t="shared" si="183"/>
        <v>13.939393939393939</v>
      </c>
      <c r="Z74" s="47">
        <f t="shared" si="184"/>
        <v>34.699999999999996</v>
      </c>
      <c r="AA74" s="52">
        <f t="shared" si="185"/>
        <v>111.80000000000001</v>
      </c>
      <c r="AB74" s="22">
        <v>294</v>
      </c>
      <c r="AC74" s="22">
        <v>206</v>
      </c>
      <c r="AD74" s="22">
        <v>180</v>
      </c>
      <c r="AE74" s="28">
        <f t="shared" si="186"/>
        <v>13.684210526315789</v>
      </c>
      <c r="AF74" s="47">
        <f t="shared" si="187"/>
        <v>38.800000000000004</v>
      </c>
      <c r="AG74" s="52">
        <f t="shared" si="188"/>
        <v>115.3</v>
      </c>
      <c r="AI74" s="65">
        <f t="shared" si="195"/>
        <v>-1.061148693460671E-2</v>
      </c>
      <c r="AJ74" s="57">
        <f t="shared" si="196"/>
        <v>-1.4999999999999999E-2</v>
      </c>
      <c r="AK74" s="57">
        <f t="shared" si="197"/>
        <v>-4.0000000000000565E-3</v>
      </c>
      <c r="AL74" s="65">
        <f t="shared" si="198"/>
        <v>-9.183017539563498E-3</v>
      </c>
      <c r="AM74" s="57">
        <f t="shared" si="199"/>
        <v>-1.900000000000002E-2</v>
      </c>
      <c r="AN74" s="57">
        <f t="shared" si="200"/>
        <v>0</v>
      </c>
      <c r="AO74" s="65">
        <f t="shared" si="201"/>
        <v>-8.8225772598071166E-3</v>
      </c>
      <c r="AP74" s="57">
        <f t="shared" si="202"/>
        <v>-2.1000000000000015E-2</v>
      </c>
      <c r="AQ74" s="57">
        <f t="shared" si="203"/>
        <v>0</v>
      </c>
      <c r="AR74" s="65">
        <f t="shared" si="204"/>
        <v>-1.0989474777775609E-2</v>
      </c>
      <c r="AS74" s="57">
        <f t="shared" si="205"/>
        <v>-2.000000000000007E-2</v>
      </c>
      <c r="AT74" s="57">
        <f t="shared" si="206"/>
        <v>7.9999999999999724E-3</v>
      </c>
      <c r="AU74" s="65">
        <f t="shared" si="207"/>
        <v>-1.1607323518400277E-2</v>
      </c>
      <c r="AV74" s="57">
        <f t="shared" si="208"/>
        <v>-2.5999999999999943E-2</v>
      </c>
      <c r="AW74" s="57">
        <f t="shared" si="209"/>
        <v>7.9999999999999724E-3</v>
      </c>
      <c r="AY74" s="76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77"/>
      <c r="CB74" s="22">
        <v>254</v>
      </c>
      <c r="CC74" s="22">
        <v>219</v>
      </c>
      <c r="CD74" s="22">
        <v>209</v>
      </c>
      <c r="CE74" s="28">
        <f t="shared" si="189"/>
        <v>13.333333333333334</v>
      </c>
      <c r="CF74" s="47">
        <f t="shared" si="190"/>
        <v>17.7</v>
      </c>
      <c r="CG74" s="52">
        <f t="shared" si="191"/>
        <v>99.6</v>
      </c>
      <c r="CI74">
        <f t="shared" si="192"/>
        <v>13.333333333333334</v>
      </c>
      <c r="CJ74">
        <f t="shared" si="193"/>
        <v>0</v>
      </c>
      <c r="CK74">
        <f t="shared" si="194"/>
        <v>0</v>
      </c>
    </row>
    <row r="75" spans="2:89" x14ac:dyDescent="0.4">
      <c r="B75" s="1275">
        <v>9</v>
      </c>
      <c r="C75" s="19" t="s">
        <v>203</v>
      </c>
      <c r="D75" s="31">
        <v>254</v>
      </c>
      <c r="E75" s="31">
        <v>219</v>
      </c>
      <c r="F75" s="31">
        <v>213</v>
      </c>
      <c r="G75" s="33">
        <f t="shared" si="174"/>
        <v>8.7804878048780495</v>
      </c>
      <c r="H75" s="45">
        <f t="shared" si="175"/>
        <v>16.100000000000001</v>
      </c>
      <c r="I75" s="50">
        <f t="shared" si="176"/>
        <v>99.6</v>
      </c>
      <c r="J75" s="31">
        <v>265</v>
      </c>
      <c r="K75" s="31">
        <v>216</v>
      </c>
      <c r="L75" s="31">
        <v>206</v>
      </c>
      <c r="M75" s="33">
        <f t="shared" si="177"/>
        <v>10.169491525423728</v>
      </c>
      <c r="N75" s="45">
        <f t="shared" si="178"/>
        <v>22.3</v>
      </c>
      <c r="O75" s="50">
        <f t="shared" si="179"/>
        <v>103.89999999999999</v>
      </c>
      <c r="P75" s="31">
        <v>275</v>
      </c>
      <c r="Q75" s="31">
        <v>212</v>
      </c>
      <c r="R75" s="31">
        <v>200</v>
      </c>
      <c r="S75" s="33">
        <f t="shared" si="180"/>
        <v>9.6</v>
      </c>
      <c r="T75" s="45">
        <f t="shared" si="181"/>
        <v>27.3</v>
      </c>
      <c r="U75" s="50">
        <f t="shared" si="182"/>
        <v>107.80000000000001</v>
      </c>
      <c r="V75" s="31">
        <v>284</v>
      </c>
      <c r="W75" s="31">
        <v>209</v>
      </c>
      <c r="X75" s="31">
        <v>193</v>
      </c>
      <c r="Y75" s="33">
        <f t="shared" si="183"/>
        <v>10.549450549450549</v>
      </c>
      <c r="Z75" s="45">
        <f t="shared" si="184"/>
        <v>32</v>
      </c>
      <c r="AA75" s="50">
        <f t="shared" si="185"/>
        <v>111.4</v>
      </c>
      <c r="AB75" s="31">
        <v>293</v>
      </c>
      <c r="AC75" s="31">
        <v>205</v>
      </c>
      <c r="AD75" s="31">
        <v>188</v>
      </c>
      <c r="AE75" s="33">
        <f t="shared" si="186"/>
        <v>9.7142857142857135</v>
      </c>
      <c r="AF75" s="45">
        <f t="shared" si="187"/>
        <v>35.799999999999997</v>
      </c>
      <c r="AG75" s="50">
        <f t="shared" si="188"/>
        <v>114.9</v>
      </c>
      <c r="AI75" s="63">
        <f t="shared" si="195"/>
        <v>-1.2682020970627534E-2</v>
      </c>
      <c r="AJ75" s="55">
        <f t="shared" si="196"/>
        <v>-1.599999999999998E-2</v>
      </c>
      <c r="AK75" s="55">
        <f t="shared" si="197"/>
        <v>0</v>
      </c>
      <c r="AL75" s="63">
        <f t="shared" si="198"/>
        <v>-1.0241399222089467E-2</v>
      </c>
      <c r="AM75" s="55">
        <f t="shared" si="199"/>
        <v>-2.0999999999999977E-2</v>
      </c>
      <c r="AN75" s="55">
        <f t="shared" si="200"/>
        <v>-4.0000000000000565E-3</v>
      </c>
      <c r="AO75" s="63">
        <f t="shared" si="201"/>
        <v>-1.2462601877643663E-2</v>
      </c>
      <c r="AP75" s="55">
        <f t="shared" si="202"/>
        <v>-2.1999999999999992E-2</v>
      </c>
      <c r="AQ75" s="55">
        <f t="shared" si="203"/>
        <v>0</v>
      </c>
      <c r="AR75" s="63">
        <f t="shared" si="204"/>
        <v>-9.442739247753176E-3</v>
      </c>
      <c r="AS75" s="55">
        <f t="shared" si="205"/>
        <v>-2.6999999999999958E-2</v>
      </c>
      <c r="AT75" s="55">
        <f t="shared" si="206"/>
        <v>-4.0000000000000565E-3</v>
      </c>
      <c r="AU75" s="63">
        <f t="shared" si="207"/>
        <v>-1.1058286384484891E-2</v>
      </c>
      <c r="AV75" s="55">
        <f t="shared" si="208"/>
        <v>-3.0000000000000072E-2</v>
      </c>
      <c r="AW75" s="55">
        <f t="shared" si="209"/>
        <v>-3.9999999999999151E-3</v>
      </c>
      <c r="AY75" s="72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73"/>
      <c r="CB75" s="31">
        <v>254</v>
      </c>
      <c r="CC75" s="31">
        <v>219</v>
      </c>
      <c r="CD75" s="31">
        <v>213</v>
      </c>
      <c r="CE75" s="33">
        <f t="shared" si="189"/>
        <v>8.7804878048780495</v>
      </c>
      <c r="CF75" s="45">
        <f t="shared" si="190"/>
        <v>16.100000000000001</v>
      </c>
      <c r="CG75" s="50">
        <f t="shared" si="191"/>
        <v>99.6</v>
      </c>
      <c r="CI75">
        <f t="shared" si="192"/>
        <v>8.7804878048780495</v>
      </c>
      <c r="CJ75">
        <f t="shared" si="193"/>
        <v>0</v>
      </c>
      <c r="CK75">
        <f t="shared" si="194"/>
        <v>0</v>
      </c>
    </row>
    <row r="76" spans="2:89" x14ac:dyDescent="0.4">
      <c r="B76" s="1275">
        <v>9</v>
      </c>
      <c r="C76" s="19" t="s">
        <v>202</v>
      </c>
      <c r="D76" s="31">
        <v>235</v>
      </c>
      <c r="E76" s="31">
        <v>219</v>
      </c>
      <c r="F76" s="31">
        <v>216</v>
      </c>
      <c r="G76" s="33">
        <f t="shared" si="174"/>
        <v>9.473684210526315</v>
      </c>
      <c r="H76" s="45">
        <f t="shared" si="175"/>
        <v>8.1</v>
      </c>
      <c r="I76" s="50">
        <f t="shared" si="176"/>
        <v>92.2</v>
      </c>
      <c r="J76" s="31">
        <v>264</v>
      </c>
      <c r="K76" s="31">
        <v>216</v>
      </c>
      <c r="L76" s="31">
        <v>210</v>
      </c>
      <c r="M76" s="33">
        <f t="shared" si="177"/>
        <v>6.666666666666667</v>
      </c>
      <c r="N76" s="45">
        <f t="shared" si="178"/>
        <v>20.5</v>
      </c>
      <c r="O76" s="50">
        <f t="shared" si="179"/>
        <v>103.49999999999999</v>
      </c>
      <c r="P76" s="31">
        <v>274</v>
      </c>
      <c r="Q76" s="31">
        <v>212</v>
      </c>
      <c r="R76" s="31">
        <v>206</v>
      </c>
      <c r="S76" s="33">
        <f t="shared" si="180"/>
        <v>5.2941176470588234</v>
      </c>
      <c r="T76" s="45">
        <f t="shared" si="181"/>
        <v>24.8</v>
      </c>
      <c r="U76" s="50">
        <f t="shared" si="182"/>
        <v>107.5</v>
      </c>
      <c r="V76" s="31">
        <v>284</v>
      </c>
      <c r="W76" s="31">
        <v>208</v>
      </c>
      <c r="X76" s="31">
        <v>201</v>
      </c>
      <c r="Y76" s="33">
        <f t="shared" si="183"/>
        <v>5.0602409638554215</v>
      </c>
      <c r="Z76" s="45">
        <f t="shared" si="184"/>
        <v>29.2</v>
      </c>
      <c r="AA76" s="50">
        <f t="shared" si="185"/>
        <v>111.4</v>
      </c>
      <c r="AB76" s="31">
        <v>292</v>
      </c>
      <c r="AC76" s="31">
        <v>204</v>
      </c>
      <c r="AD76" s="31">
        <v>197</v>
      </c>
      <c r="AE76" s="33">
        <f t="shared" si="186"/>
        <v>4.4210526315789478</v>
      </c>
      <c r="AF76" s="45">
        <f t="shared" si="187"/>
        <v>32.5</v>
      </c>
      <c r="AG76" s="50">
        <f t="shared" si="188"/>
        <v>114.5</v>
      </c>
      <c r="AI76" s="63">
        <f t="shared" si="195"/>
        <v>1.9309092079338873E-3</v>
      </c>
      <c r="AJ76" s="55">
        <f t="shared" si="196"/>
        <v>-8.0000000000000016E-2</v>
      </c>
      <c r="AK76" s="55">
        <f t="shared" si="197"/>
        <v>-7.3999999999999913E-2</v>
      </c>
      <c r="AL76" s="63">
        <f t="shared" si="198"/>
        <v>-9.7571723085154907E-3</v>
      </c>
      <c r="AM76" s="55">
        <f t="shared" si="199"/>
        <v>-1.8000000000000006E-2</v>
      </c>
      <c r="AN76" s="55">
        <f t="shared" si="200"/>
        <v>-4.0000000000000565E-3</v>
      </c>
      <c r="AO76" s="63">
        <f t="shared" si="201"/>
        <v>-1.1994101261674587E-2</v>
      </c>
      <c r="AP76" s="55">
        <f t="shared" si="202"/>
        <v>-2.5000000000000001E-2</v>
      </c>
      <c r="AQ76" s="55">
        <f t="shared" si="203"/>
        <v>-3.0000000000001137E-3</v>
      </c>
      <c r="AR76" s="63">
        <f t="shared" si="204"/>
        <v>-1.5290277397200912E-2</v>
      </c>
      <c r="AS76" s="55">
        <f t="shared" si="205"/>
        <v>-2.8000000000000008E-2</v>
      </c>
      <c r="AT76" s="55">
        <f t="shared" si="206"/>
        <v>0</v>
      </c>
      <c r="AU76" s="63">
        <f t="shared" si="207"/>
        <v>-1.474438184597985E-2</v>
      </c>
      <c r="AV76" s="55">
        <f t="shared" si="208"/>
        <v>-3.2999999999999974E-2</v>
      </c>
      <c r="AW76" s="55">
        <f t="shared" si="209"/>
        <v>-4.0000000000000565E-3</v>
      </c>
      <c r="AY76" s="72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73"/>
      <c r="CB76" s="31">
        <v>235</v>
      </c>
      <c r="CC76" s="31">
        <v>219</v>
      </c>
      <c r="CD76" s="31">
        <v>216</v>
      </c>
      <c r="CE76" s="33">
        <f t="shared" si="189"/>
        <v>9.473684210526315</v>
      </c>
      <c r="CF76" s="45">
        <f t="shared" si="190"/>
        <v>8.1</v>
      </c>
      <c r="CG76" s="50">
        <f t="shared" si="191"/>
        <v>92.2</v>
      </c>
      <c r="CI76">
        <f t="shared" si="192"/>
        <v>9.473684210526315</v>
      </c>
      <c r="CJ76">
        <f t="shared" si="193"/>
        <v>0</v>
      </c>
      <c r="CK76">
        <f t="shared" si="194"/>
        <v>0</v>
      </c>
    </row>
    <row r="77" spans="2:89" x14ac:dyDescent="0.4">
      <c r="B77" s="1275">
        <v>9</v>
      </c>
      <c r="C77" s="19" t="s">
        <v>243</v>
      </c>
      <c r="D77" s="31">
        <v>251</v>
      </c>
      <c r="E77" s="31">
        <v>219</v>
      </c>
      <c r="F77" s="31">
        <v>218</v>
      </c>
      <c r="G77" s="33">
        <f t="shared" si="174"/>
        <v>1.8181818181818181</v>
      </c>
      <c r="H77" s="45">
        <f t="shared" si="175"/>
        <v>13.100000000000001</v>
      </c>
      <c r="I77" s="50">
        <f t="shared" si="176"/>
        <v>98.4</v>
      </c>
      <c r="J77" s="31">
        <v>263</v>
      </c>
      <c r="K77" s="31">
        <v>216</v>
      </c>
      <c r="L77" s="31">
        <v>214</v>
      </c>
      <c r="M77" s="33">
        <f t="shared" si="177"/>
        <v>2.4489795918367347</v>
      </c>
      <c r="N77" s="45">
        <f t="shared" si="178"/>
        <v>18.600000000000001</v>
      </c>
      <c r="O77" s="50">
        <f t="shared" si="179"/>
        <v>103.1</v>
      </c>
      <c r="P77" s="31">
        <v>273</v>
      </c>
      <c r="Q77" s="31">
        <v>212</v>
      </c>
      <c r="R77" s="31">
        <v>210</v>
      </c>
      <c r="S77" s="33">
        <f t="shared" si="180"/>
        <v>1.9047619047619047</v>
      </c>
      <c r="T77" s="45">
        <f t="shared" si="181"/>
        <v>23.1</v>
      </c>
      <c r="U77" s="50">
        <f t="shared" si="182"/>
        <v>107.1</v>
      </c>
      <c r="V77" s="31">
        <v>283</v>
      </c>
      <c r="W77" s="31">
        <v>208</v>
      </c>
      <c r="X77" s="31">
        <v>207</v>
      </c>
      <c r="Y77" s="33">
        <f t="shared" si="183"/>
        <v>0.78947368421052633</v>
      </c>
      <c r="Z77" s="45">
        <f t="shared" si="184"/>
        <v>26.900000000000002</v>
      </c>
      <c r="AA77" s="50">
        <f t="shared" si="185"/>
        <v>111.00000000000001</v>
      </c>
      <c r="AB77" s="31">
        <v>290</v>
      </c>
      <c r="AC77" s="31">
        <v>205</v>
      </c>
      <c r="AD77" s="31">
        <v>204</v>
      </c>
      <c r="AE77" s="33">
        <f t="shared" si="186"/>
        <v>0.69767441860465118</v>
      </c>
      <c r="AF77" s="45">
        <f t="shared" si="187"/>
        <v>29.7</v>
      </c>
      <c r="AG77" s="50">
        <f t="shared" si="188"/>
        <v>113.7</v>
      </c>
      <c r="AI77" s="63">
        <f t="shared" si="195"/>
        <v>-2.1324519198731188E-2</v>
      </c>
      <c r="AJ77" s="55">
        <f t="shared" si="196"/>
        <v>5.0000000000000017E-2</v>
      </c>
      <c r="AK77" s="55">
        <f t="shared" si="197"/>
        <v>6.2000000000000027E-2</v>
      </c>
      <c r="AL77" s="63">
        <f t="shared" si="198"/>
        <v>-1.1748431963314574E-2</v>
      </c>
      <c r="AM77" s="55">
        <f t="shared" si="199"/>
        <v>-1.8999999999999986E-2</v>
      </c>
      <c r="AN77" s="55">
        <f t="shared" si="200"/>
        <v>-3.9999999999999151E-3</v>
      </c>
      <c r="AO77" s="63">
        <f t="shared" si="201"/>
        <v>-9.4411023462309708E-3</v>
      </c>
      <c r="AP77" s="55">
        <f t="shared" si="202"/>
        <v>-1.6999999999999994E-2</v>
      </c>
      <c r="AQ77" s="55">
        <f t="shared" si="203"/>
        <v>-4.0000000000000565E-3</v>
      </c>
      <c r="AR77" s="63">
        <f t="shared" si="204"/>
        <v>-1.1896287687033134E-2</v>
      </c>
      <c r="AS77" s="55">
        <f t="shared" si="205"/>
        <v>-2.2999999999999972E-2</v>
      </c>
      <c r="AT77" s="55">
        <f t="shared" si="206"/>
        <v>-3.9999999999999151E-3</v>
      </c>
      <c r="AU77" s="63">
        <f t="shared" si="207"/>
        <v>-1.0371527055638709E-2</v>
      </c>
      <c r="AV77" s="55">
        <f t="shared" si="208"/>
        <v>-2.8000000000000008E-2</v>
      </c>
      <c r="AW77" s="55">
        <f t="shared" si="209"/>
        <v>-7.9999999999999724E-3</v>
      </c>
      <c r="AY77" s="72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73"/>
      <c r="CB77" s="31">
        <v>251</v>
      </c>
      <c r="CC77" s="31">
        <v>219</v>
      </c>
      <c r="CD77" s="31">
        <v>218</v>
      </c>
      <c r="CE77" s="33">
        <f t="shared" si="189"/>
        <v>1.8181818181818181</v>
      </c>
      <c r="CF77" s="45">
        <f t="shared" si="190"/>
        <v>13.100000000000001</v>
      </c>
      <c r="CG77" s="50">
        <f t="shared" si="191"/>
        <v>98.4</v>
      </c>
      <c r="CI77">
        <f t="shared" si="192"/>
        <v>1.8181818181818181</v>
      </c>
      <c r="CJ77">
        <f t="shared" si="193"/>
        <v>0</v>
      </c>
      <c r="CK77">
        <f t="shared" si="194"/>
        <v>0</v>
      </c>
    </row>
    <row r="78" spans="2:89" ht="18" thickBot="1" x14ac:dyDescent="0.45">
      <c r="B78" s="1276">
        <v>9</v>
      </c>
      <c r="C78" s="41" t="s">
        <v>201</v>
      </c>
      <c r="D78" s="42">
        <v>250</v>
      </c>
      <c r="E78" s="42">
        <v>220</v>
      </c>
      <c r="F78" s="42">
        <v>221</v>
      </c>
      <c r="G78" s="43">
        <f t="shared" si="174"/>
        <v>-2</v>
      </c>
      <c r="H78" s="48">
        <f t="shared" si="175"/>
        <v>12</v>
      </c>
      <c r="I78" s="53">
        <f t="shared" si="176"/>
        <v>98</v>
      </c>
      <c r="J78" s="42">
        <v>261</v>
      </c>
      <c r="K78" s="42">
        <v>216</v>
      </c>
      <c r="L78" s="42">
        <v>218</v>
      </c>
      <c r="M78" s="43">
        <f t="shared" si="177"/>
        <v>-2.6666666666666665</v>
      </c>
      <c r="N78" s="48">
        <f t="shared" si="178"/>
        <v>17.2</v>
      </c>
      <c r="O78" s="53">
        <f t="shared" si="179"/>
        <v>102.4</v>
      </c>
      <c r="P78" s="42">
        <v>271</v>
      </c>
      <c r="Q78" s="42">
        <v>212</v>
      </c>
      <c r="R78" s="42">
        <v>215</v>
      </c>
      <c r="S78" s="43">
        <f t="shared" si="180"/>
        <v>-3.0508474576271185</v>
      </c>
      <c r="T78" s="48">
        <f t="shared" si="181"/>
        <v>21.8</v>
      </c>
      <c r="U78" s="53">
        <f t="shared" si="182"/>
        <v>106.3</v>
      </c>
      <c r="V78" s="42">
        <v>281</v>
      </c>
      <c r="W78" s="42">
        <v>208</v>
      </c>
      <c r="X78" s="42">
        <v>212</v>
      </c>
      <c r="Y78" s="43">
        <f t="shared" si="183"/>
        <v>-3.2876712328767121</v>
      </c>
      <c r="Z78" s="48">
        <f t="shared" si="184"/>
        <v>26</v>
      </c>
      <c r="AA78" s="53">
        <f t="shared" si="185"/>
        <v>110.2</v>
      </c>
      <c r="AB78" s="42">
        <v>289</v>
      </c>
      <c r="AC78" s="42">
        <v>205</v>
      </c>
      <c r="AD78" s="42">
        <v>210</v>
      </c>
      <c r="AE78" s="43">
        <f t="shared" si="186"/>
        <v>-3.5714285714285716</v>
      </c>
      <c r="AF78" s="48">
        <f t="shared" si="187"/>
        <v>29.099999999999998</v>
      </c>
      <c r="AG78" s="53">
        <f t="shared" si="188"/>
        <v>113.3</v>
      </c>
      <c r="AI78" s="67">
        <f t="shared" si="195"/>
        <v>-1.0635603950367181E-2</v>
      </c>
      <c r="AJ78" s="68">
        <f t="shared" si="196"/>
        <v>-1.1000000000000015E-2</v>
      </c>
      <c r="AK78" s="68">
        <f t="shared" si="197"/>
        <v>-4.0000000000000565E-3</v>
      </c>
      <c r="AL78" s="67">
        <f t="shared" si="198"/>
        <v>-1.4249711026471872E-2</v>
      </c>
      <c r="AM78" s="68">
        <f t="shared" si="199"/>
        <v>-1.4000000000000021E-2</v>
      </c>
      <c r="AN78" s="68">
        <f t="shared" si="200"/>
        <v>-6.9999999999998865E-3</v>
      </c>
      <c r="AO78" s="67">
        <f t="shared" si="201"/>
        <v>-1.3803925800526525E-2</v>
      </c>
      <c r="AP78" s="68">
        <f t="shared" si="202"/>
        <v>-1.3000000000000006E-2</v>
      </c>
      <c r="AQ78" s="68">
        <f t="shared" si="203"/>
        <v>-7.9999999999999724E-3</v>
      </c>
      <c r="AR78" s="67">
        <f t="shared" si="204"/>
        <v>-1.1356949629769467E-2</v>
      </c>
      <c r="AS78" s="68">
        <f t="shared" si="205"/>
        <v>-9.0000000000000219E-3</v>
      </c>
      <c r="AT78" s="68">
        <f t="shared" si="206"/>
        <v>-8.0000000000001129E-3</v>
      </c>
      <c r="AU78" s="67">
        <f t="shared" si="207"/>
        <v>-1.1891651782822346E-2</v>
      </c>
      <c r="AV78" s="68">
        <f t="shared" si="208"/>
        <v>-6.000000000000014E-3</v>
      </c>
      <c r="AW78" s="68">
        <f t="shared" si="209"/>
        <v>-4.0000000000000565E-3</v>
      </c>
      <c r="AY78" s="81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3"/>
      <c r="CB78" s="42">
        <v>250</v>
      </c>
      <c r="CC78" s="42">
        <v>220</v>
      </c>
      <c r="CD78" s="42">
        <v>221</v>
      </c>
      <c r="CE78" s="43">
        <f t="shared" si="189"/>
        <v>-2</v>
      </c>
      <c r="CF78" s="48">
        <f t="shared" si="190"/>
        <v>12</v>
      </c>
      <c r="CG78" s="53">
        <f t="shared" si="191"/>
        <v>98</v>
      </c>
      <c r="CI78">
        <f t="shared" si="192"/>
        <v>-2</v>
      </c>
      <c r="CJ78">
        <f t="shared" si="193"/>
        <v>0</v>
      </c>
      <c r="CK78">
        <f t="shared" si="194"/>
        <v>0</v>
      </c>
    </row>
    <row r="79" spans="2:89" ht="18" thickBot="1" x14ac:dyDescent="0.45">
      <c r="CB79" s="29"/>
      <c r="CC79" s="29"/>
      <c r="CD79" s="29"/>
      <c r="CE79" s="29"/>
      <c r="CF79" s="29"/>
      <c r="CG79" s="29"/>
    </row>
    <row r="80" spans="2:89" x14ac:dyDescent="0.4">
      <c r="B80" s="1277">
        <v>9</v>
      </c>
      <c r="C80" s="38" t="s">
        <v>233</v>
      </c>
      <c r="D80" s="39">
        <v>188</v>
      </c>
      <c r="E80" s="39">
        <v>236</v>
      </c>
      <c r="F80" s="39">
        <v>238</v>
      </c>
      <c r="G80" s="40">
        <f>IF(MAX(D80,E80,F80)=D80,60*(E80-F80)/(MAX(D80,E80,F80)-MIN(D80,E80,F80)),IF(MAX(D80,E80,F80)=E80,(120+(60*(F80-D80)/(MAX(D80,E80,F80)-MIN(D80,E80,F80)))),IF(MAX(D80,E80,F80)=F80,(240+(60*(D80-E80)/(MAX(D80,E80,F80)-MIN(D80,E80,F80)))),0)))</f>
        <v>182.4</v>
      </c>
      <c r="H80" s="44">
        <f>ROUND((MAX(D80/255, E80/255, F80/255) - MIN(D80/255, E80/255, F80/255))/MAX(D80/255, E80/255, F80/255),3)*100</f>
        <v>21</v>
      </c>
      <c r="I80" s="49">
        <f>ROUND(MAX(D80/255, E80/255, F80/255),3)*100</f>
        <v>93.300000000000011</v>
      </c>
      <c r="J80" s="39">
        <v>173</v>
      </c>
      <c r="K80" s="39">
        <v>239</v>
      </c>
      <c r="L80" s="39">
        <v>242</v>
      </c>
      <c r="M80" s="40">
        <f t="shared" ref="M80:M111" si="210">IF(MAX(J80,K80,L80)=J80,60*(K80-L80)/(MAX(J80,K80,L80)-MIN(J80,K80,L80)),IF(MAX(J80,K80,L80)=K80,(120+(60*(L80-J80)/(MAX(J80,K80,L80)-MIN(J80,K80,L80)))),IF(MAX(J80,K80,L80)=L80,(240+(60*(J80-K80)/(MAX(J80,K80,L80)-MIN(J80,K80,L80)))),0)))</f>
        <v>182.60869565217391</v>
      </c>
      <c r="N80" s="44">
        <f t="shared" ref="N80:N111" si="211">ROUND((MAX(J80/255, K80/255, L80/255) - MIN(J80/255, K80/255, L80/255))/MAX(J80/255, K80/255, L80/255),3)*100</f>
        <v>28.499999999999996</v>
      </c>
      <c r="O80" s="49">
        <f t="shared" ref="O80:O111" si="212">ROUND(MAX(J80/255, K80/255, L80/255),3)*100</f>
        <v>94.899999999999991</v>
      </c>
      <c r="P80" s="39">
        <v>154</v>
      </c>
      <c r="Q80" s="39">
        <v>241</v>
      </c>
      <c r="R80" s="39">
        <v>246</v>
      </c>
      <c r="S80" s="40">
        <f t="shared" ref="S80:S111" si="213">IF(MAX(P80,Q80,R80)=P80,60*(Q80-R80)/(MAX(P80,Q80,R80)-MIN(P80,Q80,R80)),IF(MAX(P80,Q80,R80)=Q80,(120+(60*(R80-P80)/(MAX(P80,Q80,R80)-MIN(P80,Q80,R80)))),IF(MAX(P80,Q80,R80)=R80,(240+(60*(P80-Q80)/(MAX(P80,Q80,R80)-MIN(P80,Q80,R80)))),0)))</f>
        <v>183.26086956521738</v>
      </c>
      <c r="T80" s="44">
        <f t="shared" ref="T80:T111" si="214">ROUND((MAX(P80/255, Q80/255, R80/255) - MIN(P80/255, Q80/255, R80/255))/MAX(P80/255, Q80/255, R80/255),3)*100</f>
        <v>37.4</v>
      </c>
      <c r="U80" s="49">
        <f t="shared" ref="U80:U111" si="215">ROUND(MAX(P80/255, Q80/255, R80/255),3)*100</f>
        <v>96.5</v>
      </c>
      <c r="V80" s="39">
        <v>135</v>
      </c>
      <c r="W80" s="39">
        <v>244</v>
      </c>
      <c r="X80" s="39">
        <v>249</v>
      </c>
      <c r="Y80" s="40">
        <f t="shared" ref="Y80:Y111" si="216">IF(MAX(V80,W80,X80)=V80,60*(W80-X80)/(MAX(V80,W80,X80)-MIN(V80,W80,X80)),IF(MAX(V80,W80,X80)=W80,(120+(60*(X80-V80)/(MAX(V80,W80,X80)-MIN(V80,W80,X80)))),IF(MAX(V80,W80,X80)=X80,(240+(60*(V80-W80)/(MAX(V80,W80,X80)-MIN(V80,W80,X80)))),0)))</f>
        <v>182.63157894736841</v>
      </c>
      <c r="Z80" s="44">
        <f t="shared" ref="Z80:Z111" si="217">ROUND((MAX(V80/255, W80/255, X80/255) - MIN(V80/255, W80/255, X80/255))/MAX(V80/255, W80/255, X80/255),3)*100</f>
        <v>45.800000000000004</v>
      </c>
      <c r="AA80" s="49">
        <f t="shared" ref="AA80:AA111" si="218">ROUND(MAX(V80/255, W80/255, X80/255),3)*100</f>
        <v>97.6</v>
      </c>
      <c r="AB80" s="39">
        <v>108</v>
      </c>
      <c r="AC80" s="39">
        <v>247</v>
      </c>
      <c r="AD80" s="39">
        <v>253</v>
      </c>
      <c r="AE80" s="40">
        <f t="shared" ref="AE80:AE111" si="219">IF(MAX(AB80,AC80,AD80)=AB80,60*(AC80-AD80)/(MAX(AB80,AC80,AD80)-MIN(AB80,AC80,AD80)),IF(MAX(AB80,AC80,AD80)=AC80,(120+(60*(AD80-AB80)/(MAX(AB80,AC80,AD80)-MIN(AB80,AC80,AD80)))),IF(MAX(AB80,AC80,AD80)=AD80,(240+(60*(AB80-AC80)/(MAX(AB80,AC80,AD80)-MIN(AB80,AC80,AD80)))),0)))</f>
        <v>182.48275862068965</v>
      </c>
      <c r="AF80" s="44">
        <f t="shared" ref="AF80:AF111" si="220">ROUND((MAX(AB80/255, AC80/255, AD80/255) - MIN(AB80/255, AC80/255, AD80/255))/MAX(AB80/255, AC80/255, AD80/255),3)*100</f>
        <v>57.3</v>
      </c>
      <c r="AG80" s="49">
        <f t="shared" ref="AG80:AG111" si="221">ROUND(MAX(AB80/255, AC80/255, AD80/255),3)*100</f>
        <v>99.2</v>
      </c>
      <c r="AI80" s="61">
        <f t="shared" ref="AI80:AI86" si="222">(G80-G81)/359</f>
        <v>-1.0027855153203327E-2</v>
      </c>
      <c r="AJ80" s="62">
        <f t="shared" ref="AJ80:AJ86" si="223">(H80-H81)/100</f>
        <v>1.9999999999999931E-3</v>
      </c>
      <c r="AK80" s="62">
        <f t="shared" ref="AK80:AK86" si="224">(I80-I81)/100</f>
        <v>-7.9999999999998302E-3</v>
      </c>
      <c r="AL80" s="61">
        <f t="shared" ref="AL80:AL86" si="225">(M80-M81)/359</f>
        <v>-1.1565091164645651E-2</v>
      </c>
      <c r="AM80" s="62">
        <f t="shared" ref="AM80:AM86" si="226">(N80-N81)/100</f>
        <v>-4.0000000000000209E-3</v>
      </c>
      <c r="AN80" s="62">
        <f t="shared" ref="AN80:AN86" si="227">(O80-O81)/100</f>
        <v>-1.6000000000000084E-2</v>
      </c>
      <c r="AO80" s="61">
        <f t="shared" ref="AO80:AO86" si="228">(S80-S81)/359</f>
        <v>-1.0268799041323827E-2</v>
      </c>
      <c r="AP80" s="62">
        <f t="shared" ref="AP80:AP86" si="229">(T80-T81)/100</f>
        <v>-3.9999999999999862E-3</v>
      </c>
      <c r="AQ80" s="62">
        <f t="shared" ref="AQ80:AQ86" si="230">(U80-U81)/100</f>
        <v>-1.9000000000000059E-2</v>
      </c>
      <c r="AR80" s="61">
        <f t="shared" ref="AR80:AR86" si="231">(Y80-Y81)/359</f>
        <v>-1.1082424914086394E-2</v>
      </c>
      <c r="AS80" s="62">
        <f t="shared" ref="AS80:AS86" si="232">(Z80-Z81)/100</f>
        <v>-2.9999999999999714E-3</v>
      </c>
      <c r="AT80" s="62">
        <f t="shared" ref="AT80:AT86" si="233">(AA80-AA81)/100</f>
        <v>-2.8000000000000115E-2</v>
      </c>
      <c r="AU80" s="61">
        <f t="shared" ref="AU80:AU86" si="234">(AE80-AE81)/359</f>
        <v>-1.1031182171154764E-2</v>
      </c>
      <c r="AV80" s="62">
        <f t="shared" ref="AV80:AV86" si="235">(AF80-AF81)/100</f>
        <v>2.0000000000000282E-3</v>
      </c>
      <c r="AW80" s="62">
        <f t="shared" ref="AW80:AW86" si="236">(AG80-AG81)/100</f>
        <v>-3.2000000000000028E-2</v>
      </c>
      <c r="AY80" s="69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1"/>
      <c r="CB80" s="39">
        <v>188</v>
      </c>
      <c r="CC80" s="39">
        <v>236</v>
      </c>
      <c r="CD80" s="39">
        <v>238</v>
      </c>
      <c r="CE80" s="40">
        <f>IF(MAX(CB80,CC80,CD80)=CB80,60*(CC80-CD80)/(MAX(CB80,CC80,CD80)-MIN(CB80,CC80,CD80)),IF(MAX(CB80,CC80,CD80)=CC80,(120+(60*(CD80-CB80)/(MAX(CB80,CC80,CD80)-MIN(CB80,CC80,CD80)))),IF(MAX(CB80,CC80,CD80)=CD80,(240+(60*(CB80-CC80)/(MAX(CB80,CC80,CD80)-MIN(CB80,CC80,CD80)))),0)))</f>
        <v>182.4</v>
      </c>
      <c r="CF80" s="44">
        <f>ROUND((MAX(CB80/255, CC80/255, CD80/255) - MIN(CB80/255, CC80/255, CD80/255))/MAX(CB80/255, CC80/255, CD80/255),3)*100</f>
        <v>21</v>
      </c>
      <c r="CG80" s="49">
        <f>ROUND(MAX(CB80/255, CC80/255, CD80/255),3)*100</f>
        <v>93.300000000000011</v>
      </c>
      <c r="CI80">
        <f t="shared" ref="CI80:CI143" si="237">IF(MAX(CB80,CC80,CD80)=CB80,60*(CC80-CD80)/(MAX(CB80,CC80,CD80)-MIN(CB80,CC80,CD80)),0)</f>
        <v>0</v>
      </c>
      <c r="CJ80">
        <f t="shared" ref="CJ80:CJ143" si="238">IF(MAX(CB80,CC80,CD80)=CC80,(120+(60*(CD80-CB80)/(MAX(CB80,CC80,CD80)-MIN(CB80,CC80,CD80)))),0)</f>
        <v>0</v>
      </c>
      <c r="CK80">
        <f t="shared" ref="CK80:CK143" si="239">IF(MAX(CB80,CC80,CD80)=CD80,(240+(60*(CB80-CC80)/(MAX(CB80,CC80,CD80)-MIN(CB80,CC80,CD80)))),0)</f>
        <v>182.4</v>
      </c>
    </row>
    <row r="81" spans="2:89" x14ac:dyDescent="0.4">
      <c r="B81" s="1275">
        <v>9</v>
      </c>
      <c r="C81" s="19" t="s">
        <v>232</v>
      </c>
      <c r="D81" s="31">
        <v>190</v>
      </c>
      <c r="E81" s="31">
        <v>235</v>
      </c>
      <c r="F81" s="31">
        <v>240</v>
      </c>
      <c r="G81" s="33">
        <f t="shared" ref="G81:G94" si="240">IF(MAX(D81,E81,F81)=D81,60*(E81-F81)/(MAX(D81,E81,F81)-MIN(D81,E81,F81)),IF(MAX(D81,E81,F81)=E81,(120+(60*(F81-D81)/(MAX(D81,E81,F81)-MIN(D81,E81,F81)))),IF(MAX(D81,E81,F81)=F81,(240+(60*(D81-E81)/(MAX(D81,E81,F81)-MIN(D81,E81,F81)))),0)))</f>
        <v>186</v>
      </c>
      <c r="H81" s="45">
        <f t="shared" ref="H81:H94" si="241">ROUND((MAX(D81/255, E81/255, F81/255) - MIN(D81/255, E81/255, F81/255))/MAX(D81/255, E81/255, F81/255),3)*100</f>
        <v>20.8</v>
      </c>
      <c r="I81" s="50">
        <f t="shared" ref="I81:I94" si="242">ROUND(MAX(D81/255, E81/255, F81/255),3)*100</f>
        <v>94.1</v>
      </c>
      <c r="J81" s="31">
        <v>175</v>
      </c>
      <c r="K81" s="31">
        <v>238</v>
      </c>
      <c r="L81" s="31">
        <v>246</v>
      </c>
      <c r="M81" s="33">
        <f t="shared" si="210"/>
        <v>186.7605633802817</v>
      </c>
      <c r="N81" s="45">
        <f t="shared" si="211"/>
        <v>28.9</v>
      </c>
      <c r="O81" s="50">
        <f t="shared" si="212"/>
        <v>96.5</v>
      </c>
      <c r="P81" s="31">
        <v>156</v>
      </c>
      <c r="Q81" s="31">
        <v>240</v>
      </c>
      <c r="R81" s="31">
        <v>251</v>
      </c>
      <c r="S81" s="33">
        <f t="shared" si="213"/>
        <v>186.94736842105263</v>
      </c>
      <c r="T81" s="45">
        <f t="shared" si="214"/>
        <v>37.799999999999997</v>
      </c>
      <c r="U81" s="50">
        <f t="shared" si="215"/>
        <v>98.4</v>
      </c>
      <c r="V81" s="31">
        <v>138</v>
      </c>
      <c r="W81" s="31">
        <v>243</v>
      </c>
      <c r="X81" s="31">
        <v>256</v>
      </c>
      <c r="Y81" s="33">
        <f t="shared" si="216"/>
        <v>186.61016949152543</v>
      </c>
      <c r="Z81" s="45">
        <f t="shared" si="217"/>
        <v>46.1</v>
      </c>
      <c r="AA81" s="50">
        <f t="shared" si="218"/>
        <v>100.4</v>
      </c>
      <c r="AB81" s="31">
        <v>112</v>
      </c>
      <c r="AC81" s="31">
        <v>245</v>
      </c>
      <c r="AD81" s="31">
        <v>261</v>
      </c>
      <c r="AE81" s="33">
        <f t="shared" si="219"/>
        <v>186.44295302013421</v>
      </c>
      <c r="AF81" s="45">
        <f t="shared" si="220"/>
        <v>57.099999999999994</v>
      </c>
      <c r="AG81" s="50">
        <f t="shared" si="221"/>
        <v>102.4</v>
      </c>
      <c r="AI81" s="63">
        <f t="shared" si="222"/>
        <v>-1.3370473537604488E-2</v>
      </c>
      <c r="AJ81" s="55">
        <f t="shared" si="223"/>
        <v>2.0000000000000282E-3</v>
      </c>
      <c r="AK81" s="55">
        <f t="shared" si="224"/>
        <v>-1.2000000000000028E-2</v>
      </c>
      <c r="AL81" s="63">
        <f t="shared" si="225"/>
        <v>-1.1344763100422416E-2</v>
      </c>
      <c r="AM81" s="55">
        <f t="shared" si="226"/>
        <v>1.0000000000000141E-3</v>
      </c>
      <c r="AN81" s="55">
        <f t="shared" si="227"/>
        <v>-1.4999999999999999E-2</v>
      </c>
      <c r="AO81" s="63">
        <f t="shared" si="228"/>
        <v>-1.407418267116259E-2</v>
      </c>
      <c r="AP81" s="55">
        <f t="shared" si="229"/>
        <v>6.9999999999999576E-3</v>
      </c>
      <c r="AQ81" s="55">
        <f t="shared" si="230"/>
        <v>-0.02</v>
      </c>
      <c r="AR81" s="63">
        <f t="shared" si="231"/>
        <v>-1.2747273499834798E-2</v>
      </c>
      <c r="AS81" s="55">
        <f t="shared" si="232"/>
        <v>1.2000000000000028E-2</v>
      </c>
      <c r="AT81" s="55">
        <f t="shared" si="233"/>
        <v>-2.6999999999999885E-2</v>
      </c>
      <c r="AU81" s="63">
        <f t="shared" si="234"/>
        <v>-1.0103000138707156E-2</v>
      </c>
      <c r="AV81" s="55">
        <f t="shared" si="235"/>
        <v>3.4999999999999927E-2</v>
      </c>
      <c r="AW81" s="55">
        <f t="shared" si="236"/>
        <v>-2.299999999999983E-2</v>
      </c>
      <c r="AY81" s="72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73"/>
      <c r="CB81" s="31">
        <v>190</v>
      </c>
      <c r="CC81" s="31">
        <v>235</v>
      </c>
      <c r="CD81" s="31">
        <v>240</v>
      </c>
      <c r="CE81" s="33">
        <f t="shared" ref="CE81:CE94" si="243">IF(MAX(CB81,CC81,CD81)=CB81,60*(CC81-CD81)/(MAX(CB81,CC81,CD81)-MIN(CB81,CC81,CD81)),IF(MAX(CB81,CC81,CD81)=CC81,(120+(60*(CD81-CB81)/(MAX(CB81,CC81,CD81)-MIN(CB81,CC81,CD81)))),IF(MAX(CB81,CC81,CD81)=CD81,(240+(60*(CB81-CC81)/(MAX(CB81,CC81,CD81)-MIN(CB81,CC81,CD81)))),0)))</f>
        <v>186</v>
      </c>
      <c r="CF81" s="45">
        <f t="shared" ref="CF81:CF94" si="244">ROUND((MAX(CB81/255, CC81/255, CD81/255) - MIN(CB81/255, CC81/255, CD81/255))/MAX(CB81/255, CC81/255, CD81/255),3)*100</f>
        <v>20.8</v>
      </c>
      <c r="CG81" s="50">
        <f t="shared" ref="CG81:CG94" si="245">ROUND(MAX(CB81/255, CC81/255, CD81/255),3)*100</f>
        <v>94.1</v>
      </c>
      <c r="CI81">
        <f t="shared" si="237"/>
        <v>0</v>
      </c>
      <c r="CJ81">
        <f t="shared" si="238"/>
        <v>0</v>
      </c>
      <c r="CK81">
        <f t="shared" si="239"/>
        <v>186</v>
      </c>
    </row>
    <row r="82" spans="2:89" x14ac:dyDescent="0.4">
      <c r="B82" s="1275">
        <v>9</v>
      </c>
      <c r="C82" s="19" t="s">
        <v>231</v>
      </c>
      <c r="D82" s="31">
        <v>193</v>
      </c>
      <c r="E82" s="31">
        <v>234</v>
      </c>
      <c r="F82" s="31">
        <v>243</v>
      </c>
      <c r="G82" s="33">
        <f t="shared" si="240"/>
        <v>190.8</v>
      </c>
      <c r="H82" s="45">
        <f t="shared" si="241"/>
        <v>20.599999999999998</v>
      </c>
      <c r="I82" s="50">
        <f t="shared" si="242"/>
        <v>95.3</v>
      </c>
      <c r="J82" s="31">
        <v>178</v>
      </c>
      <c r="K82" s="31">
        <v>237</v>
      </c>
      <c r="L82" s="31">
        <v>250</v>
      </c>
      <c r="M82" s="33">
        <f t="shared" si="210"/>
        <v>190.83333333333334</v>
      </c>
      <c r="N82" s="45">
        <f t="shared" si="211"/>
        <v>28.799999999999997</v>
      </c>
      <c r="O82" s="50">
        <f t="shared" si="212"/>
        <v>98</v>
      </c>
      <c r="P82" s="31">
        <v>161</v>
      </c>
      <c r="Q82" s="31">
        <v>237</v>
      </c>
      <c r="R82" s="31">
        <v>256</v>
      </c>
      <c r="S82" s="33">
        <f t="shared" si="213"/>
        <v>192</v>
      </c>
      <c r="T82" s="45">
        <f t="shared" si="214"/>
        <v>37.1</v>
      </c>
      <c r="U82" s="50">
        <f t="shared" si="215"/>
        <v>100.4</v>
      </c>
      <c r="V82" s="31">
        <v>145</v>
      </c>
      <c r="W82" s="31">
        <v>241</v>
      </c>
      <c r="X82" s="31">
        <v>263</v>
      </c>
      <c r="Y82" s="33">
        <f t="shared" si="216"/>
        <v>191.18644067796612</v>
      </c>
      <c r="Z82" s="45">
        <f t="shared" si="217"/>
        <v>44.9</v>
      </c>
      <c r="AA82" s="50">
        <f t="shared" si="218"/>
        <v>103.1</v>
      </c>
      <c r="AB82" s="31">
        <v>124</v>
      </c>
      <c r="AC82" s="31">
        <v>243</v>
      </c>
      <c r="AD82" s="31">
        <v>267</v>
      </c>
      <c r="AE82" s="33">
        <f t="shared" si="219"/>
        <v>190.06993006993008</v>
      </c>
      <c r="AF82" s="45">
        <f t="shared" si="220"/>
        <v>53.6</v>
      </c>
      <c r="AG82" s="50">
        <f t="shared" si="221"/>
        <v>104.69999999999999</v>
      </c>
      <c r="AI82" s="63">
        <f t="shared" si="222"/>
        <v>-9.0321815918923392E-3</v>
      </c>
      <c r="AJ82" s="55">
        <f t="shared" si="223"/>
        <v>1.2999999999999972E-2</v>
      </c>
      <c r="AK82" s="55">
        <f t="shared" si="224"/>
        <v>-4.0000000000000565E-3</v>
      </c>
      <c r="AL82" s="63">
        <f t="shared" si="225"/>
        <v>-1.1000767025957781E-2</v>
      </c>
      <c r="AM82" s="55">
        <f t="shared" si="226"/>
        <v>1.399999999999995E-2</v>
      </c>
      <c r="AN82" s="55">
        <f t="shared" si="227"/>
        <v>-7.9999999999999724E-3</v>
      </c>
      <c r="AO82" s="63">
        <f t="shared" si="228"/>
        <v>-4.3130559798724415E-3</v>
      </c>
      <c r="AP82" s="55">
        <f t="shared" si="229"/>
        <v>1.2000000000000028E-2</v>
      </c>
      <c r="AQ82" s="55">
        <f t="shared" si="230"/>
        <v>-1.1999999999999886E-2</v>
      </c>
      <c r="AR82" s="63">
        <f t="shared" si="231"/>
        <v>-6.3003765573895146E-3</v>
      </c>
      <c r="AS82" s="55">
        <f t="shared" si="232"/>
        <v>1.2999999999999972E-2</v>
      </c>
      <c r="AT82" s="55">
        <f t="shared" si="233"/>
        <v>-1.2000000000000028E-2</v>
      </c>
      <c r="AU82" s="63">
        <f t="shared" si="234"/>
        <v>-7.2594046465127588E-3</v>
      </c>
      <c r="AV82" s="55">
        <f t="shared" si="235"/>
        <v>1.3999999999999986E-2</v>
      </c>
      <c r="AW82" s="55">
        <f t="shared" si="236"/>
        <v>-0.02</v>
      </c>
      <c r="AY82" s="72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73"/>
      <c r="CB82" s="31">
        <v>193</v>
      </c>
      <c r="CC82" s="31">
        <v>234</v>
      </c>
      <c r="CD82" s="31">
        <v>243</v>
      </c>
      <c r="CE82" s="33">
        <f t="shared" si="243"/>
        <v>190.8</v>
      </c>
      <c r="CF82" s="45">
        <f t="shared" si="244"/>
        <v>20.599999999999998</v>
      </c>
      <c r="CG82" s="50">
        <f t="shared" si="245"/>
        <v>95.3</v>
      </c>
      <c r="CI82">
        <f t="shared" si="237"/>
        <v>0</v>
      </c>
      <c r="CJ82">
        <f t="shared" si="238"/>
        <v>0</v>
      </c>
      <c r="CK82">
        <f t="shared" si="239"/>
        <v>190.8</v>
      </c>
    </row>
    <row r="83" spans="2:89" x14ac:dyDescent="0.4">
      <c r="B83" s="1275">
        <v>9</v>
      </c>
      <c r="C83" s="19" t="s">
        <v>230</v>
      </c>
      <c r="D83" s="31">
        <v>197</v>
      </c>
      <c r="E83" s="31">
        <v>233</v>
      </c>
      <c r="F83" s="31">
        <v>244</v>
      </c>
      <c r="G83" s="33">
        <f t="shared" si="240"/>
        <v>194.04255319148936</v>
      </c>
      <c r="H83" s="45">
        <f t="shared" si="241"/>
        <v>19.3</v>
      </c>
      <c r="I83" s="50">
        <f t="shared" si="242"/>
        <v>95.7</v>
      </c>
      <c r="J83" s="31">
        <v>183</v>
      </c>
      <c r="K83" s="31">
        <v>235</v>
      </c>
      <c r="L83" s="31">
        <v>252</v>
      </c>
      <c r="M83" s="33">
        <f t="shared" si="210"/>
        <v>194.78260869565219</v>
      </c>
      <c r="N83" s="45">
        <f t="shared" si="211"/>
        <v>27.400000000000002</v>
      </c>
      <c r="O83" s="50">
        <f t="shared" si="212"/>
        <v>98.8</v>
      </c>
      <c r="P83" s="31">
        <v>166</v>
      </c>
      <c r="Q83" s="31">
        <v>238</v>
      </c>
      <c r="R83" s="31">
        <v>259</v>
      </c>
      <c r="S83" s="33">
        <f t="shared" si="213"/>
        <v>193.54838709677421</v>
      </c>
      <c r="T83" s="45">
        <f t="shared" si="214"/>
        <v>35.9</v>
      </c>
      <c r="U83" s="50">
        <f t="shared" si="215"/>
        <v>101.6</v>
      </c>
      <c r="V83" s="31">
        <v>150</v>
      </c>
      <c r="W83" s="31">
        <v>240</v>
      </c>
      <c r="X83" s="31">
        <v>266</v>
      </c>
      <c r="Y83" s="33">
        <f t="shared" si="216"/>
        <v>193.44827586206895</v>
      </c>
      <c r="Z83" s="45">
        <f t="shared" si="217"/>
        <v>43.6</v>
      </c>
      <c r="AA83" s="50">
        <f t="shared" si="218"/>
        <v>104.3</v>
      </c>
      <c r="AB83" s="31">
        <v>130</v>
      </c>
      <c r="AC83" s="31">
        <v>242</v>
      </c>
      <c r="AD83" s="31">
        <v>272</v>
      </c>
      <c r="AE83" s="33">
        <f t="shared" si="219"/>
        <v>192.67605633802816</v>
      </c>
      <c r="AF83" s="45">
        <f t="shared" si="220"/>
        <v>52.2</v>
      </c>
      <c r="AG83" s="50">
        <f t="shared" si="221"/>
        <v>106.69999999999999</v>
      </c>
      <c r="AI83" s="63">
        <f t="shared" si="222"/>
        <v>-9.1665185009581658E-3</v>
      </c>
      <c r="AJ83" s="55">
        <f t="shared" si="223"/>
        <v>9.0000000000000219E-3</v>
      </c>
      <c r="AK83" s="55">
        <f t="shared" si="224"/>
        <v>-3.9999999999999151E-3</v>
      </c>
      <c r="AL83" s="63">
        <f t="shared" si="225"/>
        <v>-9.4685501007409495E-3</v>
      </c>
      <c r="AM83" s="55">
        <f t="shared" si="226"/>
        <v>1.4000000000000021E-2</v>
      </c>
      <c r="AN83" s="55">
        <f t="shared" si="227"/>
        <v>-7.9999999999999724E-3</v>
      </c>
      <c r="AO83" s="63">
        <f t="shared" si="228"/>
        <v>-9.7411349545413785E-3</v>
      </c>
      <c r="AP83" s="55">
        <f t="shared" si="229"/>
        <v>2.1999999999999957E-2</v>
      </c>
      <c r="AQ83" s="55">
        <f t="shared" si="230"/>
        <v>-8.0000000000001129E-3</v>
      </c>
      <c r="AR83" s="63">
        <f t="shared" si="231"/>
        <v>-9.640153334322988E-3</v>
      </c>
      <c r="AS83" s="55">
        <f t="shared" si="232"/>
        <v>2.7000000000000027E-2</v>
      </c>
      <c r="AT83" s="55">
        <f t="shared" si="233"/>
        <v>-1.2000000000000028E-2</v>
      </c>
      <c r="AU83" s="63">
        <f t="shared" si="234"/>
        <v>-9.9290951691677776E-3</v>
      </c>
      <c r="AV83" s="55">
        <f t="shared" si="235"/>
        <v>4.000000000000007E-2</v>
      </c>
      <c r="AW83" s="55">
        <f t="shared" si="236"/>
        <v>-1.5000000000000142E-2</v>
      </c>
      <c r="AY83" s="72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73"/>
      <c r="CB83" s="31">
        <v>197</v>
      </c>
      <c r="CC83" s="31">
        <v>233</v>
      </c>
      <c r="CD83" s="31">
        <v>244</v>
      </c>
      <c r="CE83" s="33">
        <f t="shared" si="243"/>
        <v>194.04255319148936</v>
      </c>
      <c r="CF83" s="45">
        <f t="shared" si="244"/>
        <v>19.3</v>
      </c>
      <c r="CG83" s="50">
        <f t="shared" si="245"/>
        <v>95.7</v>
      </c>
      <c r="CI83">
        <f t="shared" si="237"/>
        <v>0</v>
      </c>
      <c r="CJ83">
        <f t="shared" si="238"/>
        <v>0</v>
      </c>
      <c r="CK83">
        <f t="shared" si="239"/>
        <v>194.04255319148936</v>
      </c>
    </row>
    <row r="84" spans="2:89" x14ac:dyDescent="0.4">
      <c r="B84" s="1278">
        <v>9</v>
      </c>
      <c r="C84" s="21" t="s">
        <v>229</v>
      </c>
      <c r="D84" s="32">
        <v>200</v>
      </c>
      <c r="E84" s="32">
        <v>232</v>
      </c>
      <c r="F84" s="32">
        <v>245</v>
      </c>
      <c r="G84" s="34">
        <f t="shared" si="240"/>
        <v>197.33333333333334</v>
      </c>
      <c r="H84" s="46">
        <f t="shared" si="241"/>
        <v>18.399999999999999</v>
      </c>
      <c r="I84" s="51">
        <f t="shared" si="242"/>
        <v>96.1</v>
      </c>
      <c r="J84" s="32">
        <v>188</v>
      </c>
      <c r="K84" s="32">
        <v>234</v>
      </c>
      <c r="L84" s="32">
        <v>254</v>
      </c>
      <c r="M84" s="34">
        <f t="shared" si="210"/>
        <v>198.18181818181819</v>
      </c>
      <c r="N84" s="46">
        <f t="shared" si="211"/>
        <v>26</v>
      </c>
      <c r="O84" s="51">
        <f t="shared" si="212"/>
        <v>99.6</v>
      </c>
      <c r="P84" s="32">
        <v>173</v>
      </c>
      <c r="Q84" s="32">
        <v>236</v>
      </c>
      <c r="R84" s="32">
        <v>261</v>
      </c>
      <c r="S84" s="34">
        <f t="shared" si="213"/>
        <v>197.04545454545456</v>
      </c>
      <c r="T84" s="46">
        <f t="shared" si="214"/>
        <v>33.700000000000003</v>
      </c>
      <c r="U84" s="51">
        <f t="shared" si="215"/>
        <v>102.4</v>
      </c>
      <c r="V84" s="32">
        <v>159</v>
      </c>
      <c r="W84" s="32">
        <v>238</v>
      </c>
      <c r="X84" s="32">
        <v>269</v>
      </c>
      <c r="Y84" s="34">
        <f t="shared" si="216"/>
        <v>196.90909090909091</v>
      </c>
      <c r="Z84" s="46">
        <f t="shared" si="217"/>
        <v>40.9</v>
      </c>
      <c r="AA84" s="51">
        <f t="shared" si="218"/>
        <v>105.5</v>
      </c>
      <c r="AB84" s="32">
        <v>143</v>
      </c>
      <c r="AC84" s="32">
        <v>240</v>
      </c>
      <c r="AD84" s="32">
        <v>276</v>
      </c>
      <c r="AE84" s="34">
        <f t="shared" si="219"/>
        <v>196.24060150375939</v>
      </c>
      <c r="AF84" s="46">
        <f t="shared" si="220"/>
        <v>48.199999999999996</v>
      </c>
      <c r="AG84" s="51">
        <f t="shared" si="221"/>
        <v>108.2</v>
      </c>
      <c r="AI84" s="64">
        <f t="shared" si="222"/>
        <v>-1.2863192698779294E-2</v>
      </c>
      <c r="AJ84" s="56">
        <f t="shared" si="223"/>
        <v>1.6999999999999994E-2</v>
      </c>
      <c r="AK84" s="56">
        <f t="shared" si="224"/>
        <v>-4.0000000000000565E-3</v>
      </c>
      <c r="AL84" s="64">
        <f t="shared" si="225"/>
        <v>-1.3421119270701429E-2</v>
      </c>
      <c r="AM84" s="56">
        <f t="shared" si="226"/>
        <v>2.5000000000000001E-2</v>
      </c>
      <c r="AN84" s="56">
        <f t="shared" si="227"/>
        <v>-4.0000000000000565E-3</v>
      </c>
      <c r="AO84" s="64">
        <f t="shared" si="228"/>
        <v>-1.4419965673447542E-2</v>
      </c>
      <c r="AP84" s="56">
        <f t="shared" si="229"/>
        <v>3.0000000000000037E-2</v>
      </c>
      <c r="AQ84" s="56">
        <f t="shared" si="230"/>
        <v>-1.0999999999999802E-2</v>
      </c>
      <c r="AR84" s="64">
        <f t="shared" si="231"/>
        <v>-0.16394800124950784</v>
      </c>
      <c r="AS84" s="56">
        <f t="shared" si="232"/>
        <v>-9.5000000000000001E-2</v>
      </c>
      <c r="AT84" s="56">
        <f t="shared" si="233"/>
        <v>-1.1999999999999886E-2</v>
      </c>
      <c r="AU84" s="64">
        <f t="shared" si="234"/>
        <v>-1.3668355097067359E-2</v>
      </c>
      <c r="AV84" s="56">
        <f t="shared" si="235"/>
        <v>4.5999999999999944E-2</v>
      </c>
      <c r="AW84" s="56">
        <f t="shared" si="236"/>
        <v>-1.6000000000000084E-2</v>
      </c>
      <c r="AY84" s="74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75"/>
      <c r="CB84" s="32">
        <v>200</v>
      </c>
      <c r="CC84" s="32">
        <v>232</v>
      </c>
      <c r="CD84" s="32">
        <v>245</v>
      </c>
      <c r="CE84" s="34">
        <f t="shared" si="243"/>
        <v>197.33333333333334</v>
      </c>
      <c r="CF84" s="46">
        <f t="shared" si="244"/>
        <v>18.399999999999999</v>
      </c>
      <c r="CG84" s="51">
        <f t="shared" si="245"/>
        <v>96.1</v>
      </c>
      <c r="CI84">
        <f t="shared" si="237"/>
        <v>0</v>
      </c>
      <c r="CJ84">
        <f t="shared" si="238"/>
        <v>0</v>
      </c>
      <c r="CK84">
        <f t="shared" si="239"/>
        <v>197.33333333333334</v>
      </c>
    </row>
    <row r="85" spans="2:89" x14ac:dyDescent="0.4">
      <c r="B85" s="1274">
        <v>9</v>
      </c>
      <c r="C85" s="17" t="s">
        <v>228</v>
      </c>
      <c r="D85" s="22">
        <v>205</v>
      </c>
      <c r="E85" s="22">
        <v>231</v>
      </c>
      <c r="F85" s="22">
        <v>246</v>
      </c>
      <c r="G85" s="28">
        <f t="shared" si="240"/>
        <v>201.95121951219511</v>
      </c>
      <c r="H85" s="47">
        <f t="shared" si="241"/>
        <v>16.7</v>
      </c>
      <c r="I85" s="52">
        <f t="shared" si="242"/>
        <v>96.5</v>
      </c>
      <c r="J85" s="22">
        <v>195</v>
      </c>
      <c r="K85" s="22">
        <v>232</v>
      </c>
      <c r="L85" s="22">
        <v>255</v>
      </c>
      <c r="M85" s="28">
        <f t="shared" si="210"/>
        <v>203</v>
      </c>
      <c r="N85" s="47">
        <f t="shared" si="211"/>
        <v>23.5</v>
      </c>
      <c r="O85" s="52">
        <f t="shared" si="212"/>
        <v>100</v>
      </c>
      <c r="P85" s="22">
        <v>183</v>
      </c>
      <c r="Q85" s="22">
        <v>234</v>
      </c>
      <c r="R85" s="22">
        <v>264</v>
      </c>
      <c r="S85" s="28">
        <f t="shared" si="213"/>
        <v>202.22222222222223</v>
      </c>
      <c r="T85" s="47">
        <f t="shared" si="214"/>
        <v>30.7</v>
      </c>
      <c r="U85" s="52">
        <f t="shared" si="215"/>
        <v>103.49999999999999</v>
      </c>
      <c r="V85" s="22">
        <v>171</v>
      </c>
      <c r="W85" s="22">
        <v>135</v>
      </c>
      <c r="X85" s="22">
        <v>272</v>
      </c>
      <c r="Y85" s="28">
        <f t="shared" si="216"/>
        <v>255.76642335766422</v>
      </c>
      <c r="Z85" s="47">
        <f t="shared" si="217"/>
        <v>50.4</v>
      </c>
      <c r="AA85" s="52">
        <f t="shared" si="218"/>
        <v>106.69999999999999</v>
      </c>
      <c r="AB85" s="22">
        <v>158</v>
      </c>
      <c r="AC85" s="22">
        <v>237</v>
      </c>
      <c r="AD85" s="22">
        <v>280</v>
      </c>
      <c r="AE85" s="28">
        <f t="shared" si="219"/>
        <v>201.14754098360658</v>
      </c>
      <c r="AF85" s="47">
        <f t="shared" si="220"/>
        <v>43.6</v>
      </c>
      <c r="AG85" s="52">
        <f t="shared" si="221"/>
        <v>109.80000000000001</v>
      </c>
      <c r="AI85" s="65">
        <f t="shared" si="222"/>
        <v>-2.0161475423381849E-2</v>
      </c>
      <c r="AJ85" s="57">
        <f t="shared" si="223"/>
        <v>1.6999999999999994E-2</v>
      </c>
      <c r="AK85" s="57">
        <f t="shared" si="224"/>
        <v>-3.9999999999999151E-3</v>
      </c>
      <c r="AL85" s="65">
        <f t="shared" si="225"/>
        <v>-1.64035902197462E-2</v>
      </c>
      <c r="AM85" s="57">
        <f t="shared" si="226"/>
        <v>2.4000000000000021E-2</v>
      </c>
      <c r="AN85" s="57">
        <f t="shared" si="227"/>
        <v>-4.0000000000000565E-3</v>
      </c>
      <c r="AO85" s="65">
        <f t="shared" si="228"/>
        <v>-1.7022593624264941E-2</v>
      </c>
      <c r="AP85" s="57">
        <f t="shared" si="229"/>
        <v>3.4999999999999962E-2</v>
      </c>
      <c r="AQ85" s="57">
        <f t="shared" si="230"/>
        <v>-4.0000000000000565E-3</v>
      </c>
      <c r="AR85" s="65">
        <f t="shared" si="231"/>
        <v>0.13305410406034601</v>
      </c>
      <c r="AS85" s="57">
        <f t="shared" si="232"/>
        <v>0.17599999999999993</v>
      </c>
      <c r="AT85" s="57">
        <f t="shared" si="233"/>
        <v>-8.0000000000001129E-3</v>
      </c>
      <c r="AU85" s="65">
        <f t="shared" si="234"/>
        <v>-1.6921117656311012E-2</v>
      </c>
      <c r="AV85" s="57">
        <f t="shared" si="235"/>
        <v>5.300000000000004E-2</v>
      </c>
      <c r="AW85" s="57">
        <f t="shared" si="236"/>
        <v>-7.9999999999999724E-3</v>
      </c>
      <c r="AY85" s="76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77"/>
      <c r="CB85" s="22">
        <v>205</v>
      </c>
      <c r="CC85" s="22">
        <v>231</v>
      </c>
      <c r="CD85" s="22">
        <v>246</v>
      </c>
      <c r="CE85" s="28">
        <f t="shared" si="243"/>
        <v>201.95121951219511</v>
      </c>
      <c r="CF85" s="47">
        <f t="shared" si="244"/>
        <v>16.7</v>
      </c>
      <c r="CG85" s="52">
        <f t="shared" si="245"/>
        <v>96.5</v>
      </c>
      <c r="CI85">
        <f t="shared" si="237"/>
        <v>0</v>
      </c>
      <c r="CJ85">
        <f t="shared" si="238"/>
        <v>0</v>
      </c>
      <c r="CK85">
        <f t="shared" si="239"/>
        <v>201.95121951219511</v>
      </c>
    </row>
    <row r="86" spans="2:89" x14ac:dyDescent="0.4">
      <c r="B86" s="1275">
        <v>9</v>
      </c>
      <c r="C86" s="19" t="s">
        <v>227</v>
      </c>
      <c r="D86" s="31">
        <v>210</v>
      </c>
      <c r="E86" s="31">
        <v>229</v>
      </c>
      <c r="F86" s="31">
        <v>247</v>
      </c>
      <c r="G86" s="33">
        <f t="shared" si="240"/>
        <v>209.18918918918919</v>
      </c>
      <c r="H86" s="45">
        <f t="shared" si="241"/>
        <v>15</v>
      </c>
      <c r="I86" s="50">
        <f t="shared" si="242"/>
        <v>96.899999999999991</v>
      </c>
      <c r="J86" s="31">
        <v>202</v>
      </c>
      <c r="K86" s="31">
        <v>230</v>
      </c>
      <c r="L86" s="31">
        <v>256</v>
      </c>
      <c r="M86" s="33">
        <f t="shared" si="210"/>
        <v>208.88888888888889</v>
      </c>
      <c r="N86" s="45">
        <f t="shared" si="211"/>
        <v>21.099999999999998</v>
      </c>
      <c r="O86" s="50">
        <f t="shared" si="212"/>
        <v>100.4</v>
      </c>
      <c r="P86" s="31">
        <v>193</v>
      </c>
      <c r="Q86" s="31">
        <v>231</v>
      </c>
      <c r="R86" s="31">
        <v>265</v>
      </c>
      <c r="S86" s="33">
        <f t="shared" si="213"/>
        <v>208.33333333333334</v>
      </c>
      <c r="T86" s="45">
        <f t="shared" si="214"/>
        <v>27.200000000000003</v>
      </c>
      <c r="U86" s="50">
        <f t="shared" si="215"/>
        <v>103.89999999999999</v>
      </c>
      <c r="V86" s="31">
        <v>184</v>
      </c>
      <c r="W86" s="31">
        <v>232</v>
      </c>
      <c r="X86" s="31">
        <v>274</v>
      </c>
      <c r="Y86" s="33">
        <f t="shared" si="216"/>
        <v>208</v>
      </c>
      <c r="Z86" s="45">
        <f t="shared" si="217"/>
        <v>32.800000000000004</v>
      </c>
      <c r="AA86" s="50">
        <f t="shared" si="218"/>
        <v>107.5</v>
      </c>
      <c r="AB86" s="31">
        <v>174</v>
      </c>
      <c r="AC86" s="31">
        <v>233</v>
      </c>
      <c r="AD86" s="31">
        <v>282</v>
      </c>
      <c r="AE86" s="33">
        <f t="shared" si="219"/>
        <v>207.22222222222223</v>
      </c>
      <c r="AF86" s="45">
        <f t="shared" si="220"/>
        <v>38.299999999999997</v>
      </c>
      <c r="AG86" s="50">
        <f t="shared" si="221"/>
        <v>110.60000000000001</v>
      </c>
      <c r="AI86" s="63">
        <f t="shared" si="222"/>
        <v>-1.7927049612286371E-2</v>
      </c>
      <c r="AJ86" s="55">
        <f t="shared" si="223"/>
        <v>0.02</v>
      </c>
      <c r="AK86" s="55">
        <f t="shared" si="224"/>
        <v>0</v>
      </c>
      <c r="AL86" s="63">
        <f t="shared" si="225"/>
        <v>-3.2161263843472898E-2</v>
      </c>
      <c r="AM86" s="55">
        <f t="shared" si="226"/>
        <v>3.0999999999999979E-2</v>
      </c>
      <c r="AN86" s="55">
        <f t="shared" si="227"/>
        <v>0</v>
      </c>
      <c r="AO86" s="63">
        <f t="shared" si="228"/>
        <v>-1.7699628597957262E-2</v>
      </c>
      <c r="AP86" s="55">
        <f t="shared" si="229"/>
        <v>3.1000000000000048E-2</v>
      </c>
      <c r="AQ86" s="55">
        <f t="shared" si="230"/>
        <v>-4.0000000000000565E-3</v>
      </c>
      <c r="AR86" s="63">
        <f t="shared" si="231"/>
        <v>-1.6016713091922007E-2</v>
      </c>
      <c r="AS86" s="55">
        <f t="shared" si="232"/>
        <v>3.7000000000000061E-2</v>
      </c>
      <c r="AT86" s="55">
        <f t="shared" si="233"/>
        <v>-3.0000000000001137E-3</v>
      </c>
      <c r="AU86" s="63">
        <f t="shared" si="234"/>
        <v>-1.8183225007737527E-2</v>
      </c>
      <c r="AV86" s="55">
        <f t="shared" si="235"/>
        <v>4.4999999999999929E-2</v>
      </c>
      <c r="AW86" s="55">
        <f t="shared" si="236"/>
        <v>-7.9999999999999724E-3</v>
      </c>
      <c r="AY86" s="72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73"/>
      <c r="CB86" s="31">
        <v>210</v>
      </c>
      <c r="CC86" s="31">
        <v>229</v>
      </c>
      <c r="CD86" s="31">
        <v>247</v>
      </c>
      <c r="CE86" s="33">
        <f t="shared" si="243"/>
        <v>209.18918918918919</v>
      </c>
      <c r="CF86" s="45">
        <f t="shared" si="244"/>
        <v>15</v>
      </c>
      <c r="CG86" s="50">
        <f t="shared" si="245"/>
        <v>96.899999999999991</v>
      </c>
      <c r="CI86">
        <f t="shared" si="237"/>
        <v>0</v>
      </c>
      <c r="CJ86">
        <f t="shared" si="238"/>
        <v>0</v>
      </c>
      <c r="CK86">
        <f t="shared" si="239"/>
        <v>209.18918918918919</v>
      </c>
    </row>
    <row r="87" spans="2:89" x14ac:dyDescent="0.4">
      <c r="B87" s="1275">
        <v>9</v>
      </c>
      <c r="C87" s="19" t="s">
        <v>226</v>
      </c>
      <c r="D87" s="31">
        <v>215</v>
      </c>
      <c r="E87" s="31">
        <v>228</v>
      </c>
      <c r="F87" s="31">
        <v>247</v>
      </c>
      <c r="G87" s="33">
        <f t="shared" si="240"/>
        <v>215.625</v>
      </c>
      <c r="H87" s="45">
        <f t="shared" si="241"/>
        <v>13</v>
      </c>
      <c r="I87" s="50">
        <f t="shared" si="242"/>
        <v>96.899999999999991</v>
      </c>
      <c r="J87" s="31">
        <v>210</v>
      </c>
      <c r="K87" s="31">
        <v>225</v>
      </c>
      <c r="L87" s="31">
        <v>256</v>
      </c>
      <c r="M87" s="33">
        <f t="shared" si="210"/>
        <v>220.43478260869566</v>
      </c>
      <c r="N87" s="45">
        <f t="shared" si="211"/>
        <v>18</v>
      </c>
      <c r="O87" s="50">
        <f t="shared" si="212"/>
        <v>100.4</v>
      </c>
      <c r="P87" s="31">
        <v>202</v>
      </c>
      <c r="Q87" s="31">
        <v>229</v>
      </c>
      <c r="R87" s="31">
        <v>266</v>
      </c>
      <c r="S87" s="33">
        <f t="shared" si="213"/>
        <v>214.6875</v>
      </c>
      <c r="T87" s="45">
        <f t="shared" si="214"/>
        <v>24.099999999999998</v>
      </c>
      <c r="U87" s="50">
        <f t="shared" si="215"/>
        <v>104.3</v>
      </c>
      <c r="V87" s="31">
        <v>195</v>
      </c>
      <c r="W87" s="31">
        <v>230</v>
      </c>
      <c r="X87" s="31">
        <v>275</v>
      </c>
      <c r="Y87" s="33">
        <f t="shared" si="216"/>
        <v>213.75</v>
      </c>
      <c r="Z87" s="45">
        <f t="shared" si="217"/>
        <v>29.099999999999998</v>
      </c>
      <c r="AA87" s="50">
        <f t="shared" si="218"/>
        <v>107.80000000000001</v>
      </c>
      <c r="AB87" s="31">
        <v>188</v>
      </c>
      <c r="AC87" s="31">
        <v>230</v>
      </c>
      <c r="AD87" s="31">
        <v>284</v>
      </c>
      <c r="AE87" s="33">
        <f t="shared" si="219"/>
        <v>213.75</v>
      </c>
      <c r="AF87" s="45">
        <f t="shared" si="220"/>
        <v>33.800000000000004</v>
      </c>
      <c r="AG87" s="50">
        <f t="shared" si="221"/>
        <v>111.4</v>
      </c>
      <c r="AI87" s="66"/>
      <c r="AJ87" s="54"/>
      <c r="AK87" s="54"/>
      <c r="AL87" s="66"/>
      <c r="AM87" s="54"/>
      <c r="AN87" s="54"/>
      <c r="AO87" s="66"/>
      <c r="AP87" s="54"/>
      <c r="AQ87" s="54"/>
      <c r="AR87" s="66"/>
      <c r="AS87" s="54"/>
      <c r="AT87" s="54"/>
      <c r="AU87" s="66"/>
      <c r="AV87" s="54"/>
      <c r="AW87" s="54"/>
      <c r="AY87" s="78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80"/>
      <c r="CB87" s="31">
        <v>215</v>
      </c>
      <c r="CC87" s="31">
        <v>228</v>
      </c>
      <c r="CD87" s="31">
        <v>247</v>
      </c>
      <c r="CE87" s="33">
        <f t="shared" si="243"/>
        <v>215.625</v>
      </c>
      <c r="CF87" s="45">
        <f t="shared" si="244"/>
        <v>13</v>
      </c>
      <c r="CG87" s="50">
        <f t="shared" si="245"/>
        <v>96.899999999999991</v>
      </c>
      <c r="CI87">
        <f t="shared" si="237"/>
        <v>0</v>
      </c>
      <c r="CJ87">
        <f t="shared" si="238"/>
        <v>0</v>
      </c>
      <c r="CK87">
        <f t="shared" si="239"/>
        <v>215.625</v>
      </c>
    </row>
    <row r="88" spans="2:89" x14ac:dyDescent="0.4">
      <c r="B88" s="1275">
        <v>9</v>
      </c>
      <c r="C88" s="19" t="s">
        <v>225</v>
      </c>
      <c r="D88" s="31">
        <v>220</v>
      </c>
      <c r="E88" s="31">
        <v>227</v>
      </c>
      <c r="F88" s="31">
        <v>246</v>
      </c>
      <c r="G88" s="33">
        <f t="shared" si="240"/>
        <v>223.84615384615384</v>
      </c>
      <c r="H88" s="45">
        <f t="shared" si="241"/>
        <v>10.6</v>
      </c>
      <c r="I88" s="50">
        <f t="shared" si="242"/>
        <v>96.5</v>
      </c>
      <c r="J88" s="31">
        <v>216</v>
      </c>
      <c r="K88" s="31">
        <v>227</v>
      </c>
      <c r="L88" s="31">
        <v>256</v>
      </c>
      <c r="M88" s="33">
        <f t="shared" si="210"/>
        <v>223.5</v>
      </c>
      <c r="N88" s="45">
        <f t="shared" si="211"/>
        <v>15.6</v>
      </c>
      <c r="O88" s="50">
        <f t="shared" si="212"/>
        <v>100.4</v>
      </c>
      <c r="P88" s="31">
        <v>212</v>
      </c>
      <c r="Q88" s="31">
        <v>226</v>
      </c>
      <c r="R88" s="31">
        <v>265</v>
      </c>
      <c r="S88" s="33">
        <f t="shared" si="213"/>
        <v>224.15094339622641</v>
      </c>
      <c r="T88" s="45">
        <f t="shared" si="214"/>
        <v>20</v>
      </c>
      <c r="U88" s="50">
        <f t="shared" si="215"/>
        <v>103.89999999999999</v>
      </c>
      <c r="V88" s="31">
        <v>208</v>
      </c>
      <c r="W88" s="31">
        <v>226</v>
      </c>
      <c r="X88" s="31">
        <v>275</v>
      </c>
      <c r="Y88" s="33">
        <f t="shared" si="216"/>
        <v>223.88059701492537</v>
      </c>
      <c r="Z88" s="45">
        <f t="shared" si="217"/>
        <v>24.4</v>
      </c>
      <c r="AA88" s="50">
        <f t="shared" si="218"/>
        <v>107.80000000000001</v>
      </c>
      <c r="AB88" s="31">
        <v>204</v>
      </c>
      <c r="AC88" s="31">
        <v>226</v>
      </c>
      <c r="AD88" s="31">
        <v>285</v>
      </c>
      <c r="AE88" s="33">
        <f t="shared" si="219"/>
        <v>223.7037037037037</v>
      </c>
      <c r="AF88" s="45">
        <f t="shared" si="220"/>
        <v>28.4</v>
      </c>
      <c r="AG88" s="50">
        <f t="shared" si="221"/>
        <v>111.80000000000001</v>
      </c>
      <c r="AI88" s="63">
        <f t="shared" ref="AI88:AI94" si="246">(G88-G87)/359</f>
        <v>2.290014998928646E-2</v>
      </c>
      <c r="AJ88" s="55">
        <f t="shared" ref="AJ88:AJ94" si="247">(H88-H87)/100</f>
        <v>-2.4000000000000004E-2</v>
      </c>
      <c r="AK88" s="55">
        <f t="shared" ref="AK88:AK94" si="248">(I88-I87)/100</f>
        <v>-3.9999999999999151E-3</v>
      </c>
      <c r="AL88" s="63">
        <f t="shared" ref="AL88:AL94" si="249">(M88-M87)/359</f>
        <v>8.53821000363327E-3</v>
      </c>
      <c r="AM88" s="55">
        <f t="shared" ref="AM88:AM94" si="250">(N88-N87)/100</f>
        <v>-2.4000000000000004E-2</v>
      </c>
      <c r="AN88" s="55">
        <f t="shared" ref="AN88:AN94" si="251">(O88-O87)/100</f>
        <v>0</v>
      </c>
      <c r="AO88" s="63">
        <f t="shared" ref="AO88:AO94" si="252">(S88-S87)/359</f>
        <v>2.6360566563304762E-2</v>
      </c>
      <c r="AP88" s="55">
        <f t="shared" ref="AP88:AP94" si="253">(T88-T87)/100</f>
        <v>-4.0999999999999981E-2</v>
      </c>
      <c r="AQ88" s="55">
        <f t="shared" ref="AQ88:AQ94" si="254">(U88-U87)/100</f>
        <v>-4.0000000000000565E-3</v>
      </c>
      <c r="AR88" s="63">
        <f t="shared" ref="AR88:AR94" si="255">(Y88-Y87)/359</f>
        <v>2.8218933189207162E-2</v>
      </c>
      <c r="AS88" s="55">
        <f t="shared" ref="AS88:AS94" si="256">(Z88-Z87)/100</f>
        <v>-4.6999999999999993E-2</v>
      </c>
      <c r="AT88" s="55">
        <f t="shared" ref="AT88:AT94" si="257">(AA88-AA87)/100</f>
        <v>0</v>
      </c>
      <c r="AU88" s="63">
        <f t="shared" ref="AU88:AU94" si="258">(AE88-AE87)/359</f>
        <v>2.7726194160734526E-2</v>
      </c>
      <c r="AV88" s="55">
        <f t="shared" ref="AV88:AV94" si="259">(AF88-AF87)/100</f>
        <v>-5.4000000000000055E-2</v>
      </c>
      <c r="AW88" s="55">
        <f t="shared" ref="AW88:AW94" si="260">(AG88-AG87)/100</f>
        <v>4.0000000000000565E-3</v>
      </c>
      <c r="AY88" s="72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73"/>
      <c r="CB88" s="31">
        <v>220</v>
      </c>
      <c r="CC88" s="31">
        <v>227</v>
      </c>
      <c r="CD88" s="31">
        <v>246</v>
      </c>
      <c r="CE88" s="33">
        <f t="shared" si="243"/>
        <v>223.84615384615384</v>
      </c>
      <c r="CF88" s="45">
        <f t="shared" si="244"/>
        <v>10.6</v>
      </c>
      <c r="CG88" s="50">
        <f t="shared" si="245"/>
        <v>96.5</v>
      </c>
      <c r="CI88">
        <f t="shared" si="237"/>
        <v>0</v>
      </c>
      <c r="CJ88">
        <f t="shared" si="238"/>
        <v>0</v>
      </c>
      <c r="CK88">
        <f t="shared" si="239"/>
        <v>223.84615384615384</v>
      </c>
    </row>
    <row r="89" spans="2:89" x14ac:dyDescent="0.4">
      <c r="B89" s="1278">
        <v>9</v>
      </c>
      <c r="C89" s="21" t="s">
        <v>224</v>
      </c>
      <c r="D89" s="32">
        <v>224</v>
      </c>
      <c r="E89" s="32">
        <v>226</v>
      </c>
      <c r="F89" s="32">
        <v>246</v>
      </c>
      <c r="G89" s="34">
        <f t="shared" si="240"/>
        <v>234.54545454545453</v>
      </c>
      <c r="H89" s="46">
        <f t="shared" si="241"/>
        <v>8.9</v>
      </c>
      <c r="I89" s="51">
        <f t="shared" si="242"/>
        <v>96.5</v>
      </c>
      <c r="J89" s="32">
        <v>222</v>
      </c>
      <c r="K89" s="32">
        <v>225</v>
      </c>
      <c r="L89" s="32">
        <v>255</v>
      </c>
      <c r="M89" s="34">
        <f t="shared" si="210"/>
        <v>234.54545454545453</v>
      </c>
      <c r="N89" s="46">
        <f t="shared" si="211"/>
        <v>12.9</v>
      </c>
      <c r="O89" s="51">
        <f t="shared" si="212"/>
        <v>100</v>
      </c>
      <c r="P89" s="32">
        <v>220</v>
      </c>
      <c r="Q89" s="32">
        <v>224</v>
      </c>
      <c r="R89" s="32">
        <v>264</v>
      </c>
      <c r="S89" s="34">
        <f t="shared" si="213"/>
        <v>234.54545454545453</v>
      </c>
      <c r="T89" s="46">
        <f t="shared" si="214"/>
        <v>16.7</v>
      </c>
      <c r="U89" s="51">
        <f t="shared" si="215"/>
        <v>103.49999999999999</v>
      </c>
      <c r="V89" s="32">
        <v>217</v>
      </c>
      <c r="W89" s="32">
        <v>224</v>
      </c>
      <c r="X89" s="32">
        <v>273</v>
      </c>
      <c r="Y89" s="34">
        <f t="shared" si="216"/>
        <v>232.5</v>
      </c>
      <c r="Z89" s="46">
        <f t="shared" si="217"/>
        <v>20.5</v>
      </c>
      <c r="AA89" s="51">
        <f t="shared" si="218"/>
        <v>107.1</v>
      </c>
      <c r="AB89" s="32">
        <v>216</v>
      </c>
      <c r="AC89" s="32">
        <v>223</v>
      </c>
      <c r="AD89" s="32">
        <v>284</v>
      </c>
      <c r="AE89" s="34">
        <f t="shared" si="219"/>
        <v>233.8235294117647</v>
      </c>
      <c r="AF89" s="46">
        <f t="shared" si="220"/>
        <v>23.9</v>
      </c>
      <c r="AG89" s="51">
        <f t="shared" si="221"/>
        <v>111.4</v>
      </c>
      <c r="AI89" s="64">
        <f t="shared" si="246"/>
        <v>2.9803066014765161E-2</v>
      </c>
      <c r="AJ89" s="56">
        <f t="shared" si="247"/>
        <v>-1.6999999999999994E-2</v>
      </c>
      <c r="AK89" s="56">
        <f t="shared" si="248"/>
        <v>0</v>
      </c>
      <c r="AL89" s="64">
        <f t="shared" si="249"/>
        <v>3.076728285641931E-2</v>
      </c>
      <c r="AM89" s="56">
        <f t="shared" si="250"/>
        <v>-2.6999999999999993E-2</v>
      </c>
      <c r="AN89" s="56">
        <f t="shared" si="251"/>
        <v>-4.0000000000000565E-3</v>
      </c>
      <c r="AO89" s="64">
        <f t="shared" si="252"/>
        <v>2.8954070053560231E-2</v>
      </c>
      <c r="AP89" s="56">
        <f t="shared" si="253"/>
        <v>-3.3000000000000008E-2</v>
      </c>
      <c r="AQ89" s="56">
        <f t="shared" si="254"/>
        <v>-4.0000000000000565E-3</v>
      </c>
      <c r="AR89" s="64">
        <f t="shared" si="255"/>
        <v>2.4009479067060246E-2</v>
      </c>
      <c r="AS89" s="56">
        <f t="shared" si="256"/>
        <v>-3.8999999999999986E-2</v>
      </c>
      <c r="AT89" s="56">
        <f t="shared" si="257"/>
        <v>-7.0000000000001701E-3</v>
      </c>
      <c r="AU89" s="64">
        <f t="shared" si="258"/>
        <v>2.8188929548916435E-2</v>
      </c>
      <c r="AV89" s="56">
        <f t="shared" si="259"/>
        <v>-4.4999999999999998E-2</v>
      </c>
      <c r="AW89" s="56">
        <f t="shared" si="260"/>
        <v>-4.0000000000000565E-3</v>
      </c>
      <c r="AY89" s="74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75"/>
      <c r="CB89" s="32">
        <v>224</v>
      </c>
      <c r="CC89" s="32">
        <v>226</v>
      </c>
      <c r="CD89" s="32">
        <v>246</v>
      </c>
      <c r="CE89" s="34">
        <f t="shared" si="243"/>
        <v>234.54545454545453</v>
      </c>
      <c r="CF89" s="46">
        <f t="shared" si="244"/>
        <v>8.9</v>
      </c>
      <c r="CG89" s="51">
        <f t="shared" si="245"/>
        <v>96.5</v>
      </c>
      <c r="CI89">
        <f t="shared" si="237"/>
        <v>0</v>
      </c>
      <c r="CJ89">
        <f t="shared" si="238"/>
        <v>0</v>
      </c>
      <c r="CK89">
        <f t="shared" si="239"/>
        <v>234.54545454545453</v>
      </c>
    </row>
    <row r="90" spans="2:89" x14ac:dyDescent="0.4">
      <c r="B90" s="1274">
        <v>9</v>
      </c>
      <c r="C90" s="17" t="s">
        <v>223</v>
      </c>
      <c r="D90" s="22">
        <v>227</v>
      </c>
      <c r="E90" s="22">
        <v>225</v>
      </c>
      <c r="F90" s="22">
        <v>245</v>
      </c>
      <c r="G90" s="28">
        <f t="shared" si="240"/>
        <v>246</v>
      </c>
      <c r="H90" s="47">
        <f t="shared" si="241"/>
        <v>8.2000000000000011</v>
      </c>
      <c r="I90" s="52">
        <f t="shared" si="242"/>
        <v>96.1</v>
      </c>
      <c r="J90" s="22">
        <v>227</v>
      </c>
      <c r="K90" s="22">
        <v>224</v>
      </c>
      <c r="L90" s="22">
        <v>254</v>
      </c>
      <c r="M90" s="28">
        <f t="shared" si="210"/>
        <v>246</v>
      </c>
      <c r="N90" s="47">
        <f t="shared" si="211"/>
        <v>11.799999999999999</v>
      </c>
      <c r="O90" s="52">
        <f t="shared" si="212"/>
        <v>99.6</v>
      </c>
      <c r="P90" s="22">
        <v>227</v>
      </c>
      <c r="Q90" s="22">
        <v>223</v>
      </c>
      <c r="R90" s="22">
        <v>262</v>
      </c>
      <c r="S90" s="28">
        <f t="shared" si="213"/>
        <v>246.15384615384616</v>
      </c>
      <c r="T90" s="47">
        <f t="shared" si="214"/>
        <v>14.899999999999999</v>
      </c>
      <c r="U90" s="52">
        <f t="shared" si="215"/>
        <v>102.69999999999999</v>
      </c>
      <c r="V90" s="22">
        <v>226</v>
      </c>
      <c r="W90" s="22">
        <v>221</v>
      </c>
      <c r="X90" s="22">
        <v>271</v>
      </c>
      <c r="Y90" s="28">
        <f t="shared" si="216"/>
        <v>246</v>
      </c>
      <c r="Z90" s="47">
        <f t="shared" si="217"/>
        <v>18.5</v>
      </c>
      <c r="AA90" s="52">
        <f t="shared" si="218"/>
        <v>106.3</v>
      </c>
      <c r="AB90" s="22">
        <v>227</v>
      </c>
      <c r="AC90" s="22">
        <v>220</v>
      </c>
      <c r="AD90" s="22">
        <v>281</v>
      </c>
      <c r="AE90" s="28">
        <f t="shared" si="219"/>
        <v>246.88524590163934</v>
      </c>
      <c r="AF90" s="47">
        <f t="shared" si="220"/>
        <v>21.7</v>
      </c>
      <c r="AG90" s="52">
        <f t="shared" si="221"/>
        <v>110.2</v>
      </c>
      <c r="AI90" s="65">
        <f t="shared" si="246"/>
        <v>3.1906811851101578E-2</v>
      </c>
      <c r="AJ90" s="57">
        <f t="shared" si="247"/>
        <v>-6.9999999999999932E-3</v>
      </c>
      <c r="AK90" s="57">
        <f t="shared" si="248"/>
        <v>-4.0000000000000565E-3</v>
      </c>
      <c r="AL90" s="65">
        <f t="shared" si="249"/>
        <v>3.1906811851101578E-2</v>
      </c>
      <c r="AM90" s="57">
        <f t="shared" si="250"/>
        <v>-1.1000000000000015E-2</v>
      </c>
      <c r="AN90" s="57">
        <f t="shared" si="251"/>
        <v>-4.0000000000000565E-3</v>
      </c>
      <c r="AO90" s="65">
        <f t="shared" si="252"/>
        <v>3.2335352669614563E-2</v>
      </c>
      <c r="AP90" s="57">
        <f t="shared" si="253"/>
        <v>-1.8000000000000006E-2</v>
      </c>
      <c r="AQ90" s="57">
        <f t="shared" si="254"/>
        <v>-7.9999999999999724E-3</v>
      </c>
      <c r="AR90" s="65">
        <f t="shared" si="255"/>
        <v>3.7604456824512536E-2</v>
      </c>
      <c r="AS90" s="57">
        <f t="shared" si="256"/>
        <v>-0.02</v>
      </c>
      <c r="AT90" s="57">
        <f t="shared" si="257"/>
        <v>-7.9999999999999724E-3</v>
      </c>
      <c r="AU90" s="65">
        <f t="shared" si="258"/>
        <v>3.638361139240847E-2</v>
      </c>
      <c r="AV90" s="57">
        <f t="shared" si="259"/>
        <v>-2.1999999999999992E-2</v>
      </c>
      <c r="AW90" s="57">
        <f t="shared" si="260"/>
        <v>-1.2000000000000028E-2</v>
      </c>
      <c r="AY90" s="76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77"/>
      <c r="CB90" s="22">
        <v>227</v>
      </c>
      <c r="CC90" s="22">
        <v>225</v>
      </c>
      <c r="CD90" s="22">
        <v>245</v>
      </c>
      <c r="CE90" s="28">
        <f t="shared" si="243"/>
        <v>246</v>
      </c>
      <c r="CF90" s="47">
        <f t="shared" si="244"/>
        <v>8.2000000000000011</v>
      </c>
      <c r="CG90" s="52">
        <f t="shared" si="245"/>
        <v>96.1</v>
      </c>
      <c r="CI90">
        <f t="shared" si="237"/>
        <v>0</v>
      </c>
      <c r="CJ90">
        <f t="shared" si="238"/>
        <v>0</v>
      </c>
      <c r="CK90">
        <f t="shared" si="239"/>
        <v>246</v>
      </c>
    </row>
    <row r="91" spans="2:89" x14ac:dyDescent="0.4">
      <c r="B91" s="1275">
        <v>9</v>
      </c>
      <c r="C91" s="19" t="s">
        <v>222</v>
      </c>
      <c r="D91" s="31">
        <v>230</v>
      </c>
      <c r="E91" s="31">
        <v>224</v>
      </c>
      <c r="F91" s="31">
        <v>244</v>
      </c>
      <c r="G91" s="33">
        <f t="shared" si="240"/>
        <v>258</v>
      </c>
      <c r="H91" s="45">
        <f t="shared" si="241"/>
        <v>8.2000000000000011</v>
      </c>
      <c r="I91" s="50">
        <f t="shared" si="242"/>
        <v>95.7</v>
      </c>
      <c r="J91" s="31">
        <v>232</v>
      </c>
      <c r="K91" s="31">
        <v>222</v>
      </c>
      <c r="L91" s="31">
        <v>252</v>
      </c>
      <c r="M91" s="33">
        <f t="shared" si="210"/>
        <v>260</v>
      </c>
      <c r="N91" s="45">
        <f t="shared" si="211"/>
        <v>11.899999999999999</v>
      </c>
      <c r="O91" s="50">
        <f t="shared" si="212"/>
        <v>98.8</v>
      </c>
      <c r="P91" s="31">
        <v>233</v>
      </c>
      <c r="Q91" s="31">
        <v>221</v>
      </c>
      <c r="R91" s="31">
        <v>260</v>
      </c>
      <c r="S91" s="33">
        <f t="shared" si="213"/>
        <v>258.46153846153845</v>
      </c>
      <c r="T91" s="45">
        <f t="shared" si="214"/>
        <v>15</v>
      </c>
      <c r="U91" s="50">
        <f t="shared" si="215"/>
        <v>102</v>
      </c>
      <c r="V91" s="31">
        <v>235</v>
      </c>
      <c r="W91" s="31">
        <v>219</v>
      </c>
      <c r="X91" s="31">
        <v>268</v>
      </c>
      <c r="Y91" s="33">
        <f t="shared" si="216"/>
        <v>259.59183673469386</v>
      </c>
      <c r="Z91" s="45">
        <f t="shared" si="217"/>
        <v>18.3</v>
      </c>
      <c r="AA91" s="50">
        <f t="shared" si="218"/>
        <v>105.1</v>
      </c>
      <c r="AB91" s="31">
        <v>238</v>
      </c>
      <c r="AC91" s="31">
        <v>217</v>
      </c>
      <c r="AD91" s="31">
        <v>276</v>
      </c>
      <c r="AE91" s="33">
        <f t="shared" si="219"/>
        <v>261.35593220338984</v>
      </c>
      <c r="AF91" s="45">
        <f t="shared" si="220"/>
        <v>21.4</v>
      </c>
      <c r="AG91" s="50">
        <f t="shared" si="221"/>
        <v>108.2</v>
      </c>
      <c r="AI91" s="63">
        <f t="shared" si="246"/>
        <v>3.3426183844011144E-2</v>
      </c>
      <c r="AJ91" s="55">
        <f t="shared" si="247"/>
        <v>0</v>
      </c>
      <c r="AK91" s="55">
        <f t="shared" si="248"/>
        <v>-3.9999999999999151E-3</v>
      </c>
      <c r="AL91" s="63">
        <f t="shared" si="249"/>
        <v>3.8997214484679667E-2</v>
      </c>
      <c r="AM91" s="55">
        <f t="shared" si="250"/>
        <v>9.9999999999999655E-4</v>
      </c>
      <c r="AN91" s="55">
        <f t="shared" si="251"/>
        <v>-7.9999999999999724E-3</v>
      </c>
      <c r="AO91" s="63">
        <f t="shared" si="252"/>
        <v>3.4283265481037023E-2</v>
      </c>
      <c r="AP91" s="55">
        <f t="shared" si="253"/>
        <v>1.0000000000000141E-3</v>
      </c>
      <c r="AQ91" s="55">
        <f t="shared" si="254"/>
        <v>-6.9999999999998865E-3</v>
      </c>
      <c r="AR91" s="63">
        <f t="shared" si="255"/>
        <v>3.7860269455971748E-2</v>
      </c>
      <c r="AS91" s="55">
        <f t="shared" si="256"/>
        <v>-1.9999999999999931E-3</v>
      </c>
      <c r="AT91" s="55">
        <f t="shared" si="257"/>
        <v>-1.2000000000000028E-2</v>
      </c>
      <c r="AU91" s="63">
        <f t="shared" si="258"/>
        <v>4.0308318389277169E-2</v>
      </c>
      <c r="AV91" s="55">
        <f t="shared" si="259"/>
        <v>-3.000000000000007E-3</v>
      </c>
      <c r="AW91" s="55">
        <f t="shared" si="260"/>
        <v>-0.02</v>
      </c>
      <c r="AY91" s="72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73"/>
      <c r="CB91" s="31">
        <v>230</v>
      </c>
      <c r="CC91" s="31">
        <v>224</v>
      </c>
      <c r="CD91" s="31">
        <v>244</v>
      </c>
      <c r="CE91" s="33">
        <f t="shared" si="243"/>
        <v>258</v>
      </c>
      <c r="CF91" s="45">
        <f t="shared" si="244"/>
        <v>8.2000000000000011</v>
      </c>
      <c r="CG91" s="50">
        <f t="shared" si="245"/>
        <v>95.7</v>
      </c>
      <c r="CI91">
        <f t="shared" si="237"/>
        <v>0</v>
      </c>
      <c r="CJ91">
        <f t="shared" si="238"/>
        <v>0</v>
      </c>
      <c r="CK91">
        <f t="shared" si="239"/>
        <v>258</v>
      </c>
    </row>
    <row r="92" spans="2:89" x14ac:dyDescent="0.4">
      <c r="B92" s="1275">
        <v>9</v>
      </c>
      <c r="C92" s="19" t="s">
        <v>221</v>
      </c>
      <c r="D92" s="31">
        <v>232</v>
      </c>
      <c r="E92" s="31">
        <v>223</v>
      </c>
      <c r="F92" s="31">
        <v>243</v>
      </c>
      <c r="G92" s="33">
        <f t="shared" si="240"/>
        <v>267</v>
      </c>
      <c r="H92" s="45">
        <f t="shared" si="241"/>
        <v>8.2000000000000011</v>
      </c>
      <c r="I92" s="50">
        <f t="shared" si="242"/>
        <v>95.3</v>
      </c>
      <c r="J92" s="31">
        <v>235</v>
      </c>
      <c r="K92" s="31">
        <v>221</v>
      </c>
      <c r="L92" s="31">
        <v>250</v>
      </c>
      <c r="M92" s="33">
        <f t="shared" si="210"/>
        <v>268.9655172413793</v>
      </c>
      <c r="N92" s="45">
        <f t="shared" si="211"/>
        <v>11.600000000000001</v>
      </c>
      <c r="O92" s="50">
        <f t="shared" si="212"/>
        <v>98</v>
      </c>
      <c r="P92" s="31">
        <v>239</v>
      </c>
      <c r="Q92" s="31">
        <v>219</v>
      </c>
      <c r="R92" s="31">
        <v>257</v>
      </c>
      <c r="S92" s="33">
        <f t="shared" si="213"/>
        <v>271.57894736842104</v>
      </c>
      <c r="T92" s="45">
        <f t="shared" si="214"/>
        <v>14.799999999999999</v>
      </c>
      <c r="U92" s="50">
        <f t="shared" si="215"/>
        <v>100.8</v>
      </c>
      <c r="V92" s="31">
        <v>242</v>
      </c>
      <c r="W92" s="31">
        <v>217</v>
      </c>
      <c r="X92" s="31">
        <v>264</v>
      </c>
      <c r="Y92" s="33">
        <f t="shared" si="216"/>
        <v>271.91489361702128</v>
      </c>
      <c r="Z92" s="45">
        <f t="shared" si="217"/>
        <v>17.8</v>
      </c>
      <c r="AA92" s="50">
        <f t="shared" si="218"/>
        <v>103.49999999999999</v>
      </c>
      <c r="AB92" s="31">
        <v>246</v>
      </c>
      <c r="AC92" s="31">
        <v>215</v>
      </c>
      <c r="AD92" s="31">
        <v>272</v>
      </c>
      <c r="AE92" s="33">
        <f t="shared" si="219"/>
        <v>272.63157894736844</v>
      </c>
      <c r="AF92" s="45">
        <f t="shared" si="220"/>
        <v>21</v>
      </c>
      <c r="AG92" s="50">
        <f t="shared" si="221"/>
        <v>106.69999999999999</v>
      </c>
      <c r="AI92" s="63">
        <f t="shared" si="246"/>
        <v>2.5069637883008356E-2</v>
      </c>
      <c r="AJ92" s="55">
        <f t="shared" si="247"/>
        <v>0</v>
      </c>
      <c r="AK92" s="55">
        <f t="shared" si="248"/>
        <v>-4.0000000000000565E-3</v>
      </c>
      <c r="AL92" s="63">
        <f t="shared" si="249"/>
        <v>2.4973585630583016E-2</v>
      </c>
      <c r="AM92" s="55">
        <f t="shared" si="250"/>
        <v>-2.9999999999999714E-3</v>
      </c>
      <c r="AN92" s="55">
        <f t="shared" si="251"/>
        <v>-7.9999999999999724E-3</v>
      </c>
      <c r="AO92" s="63">
        <f t="shared" si="252"/>
        <v>3.6538743473210553E-2</v>
      </c>
      <c r="AP92" s="55">
        <f t="shared" si="253"/>
        <v>-2.0000000000000104E-3</v>
      </c>
      <c r="AQ92" s="55">
        <f t="shared" si="254"/>
        <v>-1.2000000000000028E-2</v>
      </c>
      <c r="AR92" s="63">
        <f t="shared" si="255"/>
        <v>3.4326063739073598E-2</v>
      </c>
      <c r="AS92" s="55">
        <f t="shared" si="256"/>
        <v>-5.0000000000000001E-3</v>
      </c>
      <c r="AT92" s="55">
        <f t="shared" si="257"/>
        <v>-1.6000000000000084E-2</v>
      </c>
      <c r="AU92" s="63">
        <f t="shared" si="258"/>
        <v>3.1408486752029521E-2</v>
      </c>
      <c r="AV92" s="55">
        <f t="shared" si="259"/>
        <v>-3.9999999999999862E-3</v>
      </c>
      <c r="AW92" s="55">
        <f t="shared" si="260"/>
        <v>-1.5000000000000142E-2</v>
      </c>
      <c r="AY92" s="72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73"/>
      <c r="CB92" s="31">
        <v>232</v>
      </c>
      <c r="CC92" s="31">
        <v>223</v>
      </c>
      <c r="CD92" s="31">
        <v>243</v>
      </c>
      <c r="CE92" s="33">
        <f t="shared" si="243"/>
        <v>267</v>
      </c>
      <c r="CF92" s="45">
        <f t="shared" si="244"/>
        <v>8.2000000000000011</v>
      </c>
      <c r="CG92" s="50">
        <f t="shared" si="245"/>
        <v>95.3</v>
      </c>
      <c r="CI92">
        <f t="shared" si="237"/>
        <v>0</v>
      </c>
      <c r="CJ92">
        <f t="shared" si="238"/>
        <v>0</v>
      </c>
      <c r="CK92">
        <f t="shared" si="239"/>
        <v>267</v>
      </c>
    </row>
    <row r="93" spans="2:89" x14ac:dyDescent="0.4">
      <c r="B93" s="1275">
        <v>9</v>
      </c>
      <c r="C93" s="19" t="s">
        <v>220</v>
      </c>
      <c r="D93" s="31">
        <v>237</v>
      </c>
      <c r="E93" s="31">
        <v>222</v>
      </c>
      <c r="F93" s="31">
        <v>239</v>
      </c>
      <c r="G93" s="33">
        <f t="shared" si="240"/>
        <v>292.94117647058823</v>
      </c>
      <c r="H93" s="45">
        <f t="shared" si="241"/>
        <v>7.1</v>
      </c>
      <c r="I93" s="50">
        <f t="shared" si="242"/>
        <v>93.7</v>
      </c>
      <c r="J93" s="31">
        <v>243</v>
      </c>
      <c r="K93" s="31">
        <v>220</v>
      </c>
      <c r="L93" s="31">
        <v>244</v>
      </c>
      <c r="M93" s="33">
        <f t="shared" si="210"/>
        <v>297.5</v>
      </c>
      <c r="N93" s="45">
        <f t="shared" si="211"/>
        <v>9.8000000000000007</v>
      </c>
      <c r="O93" s="50">
        <f t="shared" si="212"/>
        <v>95.7</v>
      </c>
      <c r="P93" s="31">
        <v>248</v>
      </c>
      <c r="Q93" s="31">
        <v>217</v>
      </c>
      <c r="R93" s="31">
        <v>250</v>
      </c>
      <c r="S93" s="33">
        <f t="shared" si="213"/>
        <v>296.36363636363637</v>
      </c>
      <c r="T93" s="45">
        <f t="shared" si="214"/>
        <v>13.200000000000001</v>
      </c>
      <c r="U93" s="50">
        <f t="shared" si="215"/>
        <v>98</v>
      </c>
      <c r="V93" s="31">
        <v>253</v>
      </c>
      <c r="W93" s="31">
        <v>215</v>
      </c>
      <c r="X93" s="31">
        <v>255</v>
      </c>
      <c r="Y93" s="33">
        <f t="shared" si="216"/>
        <v>297</v>
      </c>
      <c r="Z93" s="45">
        <f t="shared" si="217"/>
        <v>15.7</v>
      </c>
      <c r="AA93" s="50">
        <f t="shared" si="218"/>
        <v>100</v>
      </c>
      <c r="AB93" s="31">
        <v>258</v>
      </c>
      <c r="AC93" s="31">
        <v>211</v>
      </c>
      <c r="AD93" s="31">
        <v>262</v>
      </c>
      <c r="AE93" s="33">
        <f t="shared" si="219"/>
        <v>295.29411764705884</v>
      </c>
      <c r="AF93" s="45">
        <f t="shared" si="220"/>
        <v>19.5</v>
      </c>
      <c r="AG93" s="50">
        <f t="shared" si="221"/>
        <v>102.69999999999999</v>
      </c>
      <c r="AI93" s="63">
        <f t="shared" si="246"/>
        <v>7.2259544486318189E-2</v>
      </c>
      <c r="AJ93" s="55">
        <f t="shared" si="247"/>
        <v>-1.1000000000000015E-2</v>
      </c>
      <c r="AK93" s="55">
        <f t="shared" si="248"/>
        <v>-1.5999999999999945E-2</v>
      </c>
      <c r="AL93" s="63">
        <f t="shared" si="249"/>
        <v>7.9483238881951801E-2</v>
      </c>
      <c r="AM93" s="55">
        <f t="shared" si="250"/>
        <v>-1.8000000000000006E-2</v>
      </c>
      <c r="AN93" s="55">
        <f t="shared" si="251"/>
        <v>-2.2999999999999972E-2</v>
      </c>
      <c r="AO93" s="63">
        <f t="shared" si="252"/>
        <v>6.9038130905892295E-2</v>
      </c>
      <c r="AP93" s="55">
        <f t="shared" si="253"/>
        <v>-1.599999999999998E-2</v>
      </c>
      <c r="AQ93" s="55">
        <f t="shared" si="254"/>
        <v>-2.7999999999999973E-2</v>
      </c>
      <c r="AR93" s="63">
        <f t="shared" si="255"/>
        <v>6.9874948142002014E-2</v>
      </c>
      <c r="AS93" s="55">
        <f t="shared" si="256"/>
        <v>-2.1000000000000015E-2</v>
      </c>
      <c r="AT93" s="55">
        <f t="shared" si="257"/>
        <v>-3.4999999999999858E-2</v>
      </c>
      <c r="AU93" s="63">
        <f t="shared" si="258"/>
        <v>6.3126848745655717E-2</v>
      </c>
      <c r="AV93" s="55">
        <f t="shared" si="259"/>
        <v>-1.4999999999999999E-2</v>
      </c>
      <c r="AW93" s="55">
        <f t="shared" si="260"/>
        <v>-0.04</v>
      </c>
      <c r="AY93" s="72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73"/>
      <c r="CB93" s="31">
        <v>237</v>
      </c>
      <c r="CC93" s="31">
        <v>222</v>
      </c>
      <c r="CD93" s="31">
        <v>239</v>
      </c>
      <c r="CE93" s="33">
        <f t="shared" si="243"/>
        <v>292.94117647058823</v>
      </c>
      <c r="CF93" s="45">
        <f t="shared" si="244"/>
        <v>7.1</v>
      </c>
      <c r="CG93" s="50">
        <f t="shared" si="245"/>
        <v>93.7</v>
      </c>
      <c r="CI93">
        <f t="shared" si="237"/>
        <v>0</v>
      </c>
      <c r="CJ93">
        <f t="shared" si="238"/>
        <v>0</v>
      </c>
      <c r="CK93">
        <f t="shared" si="239"/>
        <v>292.94117647058823</v>
      </c>
    </row>
    <row r="94" spans="2:89" ht="18" thickBot="1" x14ac:dyDescent="0.45">
      <c r="B94" s="1276">
        <v>9</v>
      </c>
      <c r="C94" s="41" t="s">
        <v>219</v>
      </c>
      <c r="D94" s="42">
        <v>241</v>
      </c>
      <c r="E94" s="42">
        <v>221</v>
      </c>
      <c r="F94" s="42">
        <v>236</v>
      </c>
      <c r="G94" s="43">
        <f t="shared" si="240"/>
        <v>-45</v>
      </c>
      <c r="H94" s="48">
        <f t="shared" si="241"/>
        <v>8.3000000000000007</v>
      </c>
      <c r="I94" s="53">
        <f t="shared" si="242"/>
        <v>94.5</v>
      </c>
      <c r="J94" s="42">
        <v>247</v>
      </c>
      <c r="K94" s="42">
        <v>219</v>
      </c>
      <c r="L94" s="42">
        <v>240</v>
      </c>
      <c r="M94" s="43">
        <f t="shared" si="210"/>
        <v>-45</v>
      </c>
      <c r="N94" s="48">
        <f t="shared" si="211"/>
        <v>11.3</v>
      </c>
      <c r="O94" s="53">
        <f t="shared" si="212"/>
        <v>96.899999999999991</v>
      </c>
      <c r="P94" s="42">
        <v>253</v>
      </c>
      <c r="Q94" s="42">
        <v>216</v>
      </c>
      <c r="R94" s="42">
        <v>245</v>
      </c>
      <c r="S94" s="43">
        <f t="shared" si="213"/>
        <v>-47.027027027027025</v>
      </c>
      <c r="T94" s="48">
        <f t="shared" si="214"/>
        <v>14.6</v>
      </c>
      <c r="U94" s="53">
        <f t="shared" si="215"/>
        <v>99.2</v>
      </c>
      <c r="V94" s="42">
        <v>259</v>
      </c>
      <c r="W94" s="42">
        <v>213</v>
      </c>
      <c r="X94" s="42">
        <v>249</v>
      </c>
      <c r="Y94" s="43">
        <f t="shared" si="216"/>
        <v>-46.956521739130437</v>
      </c>
      <c r="Z94" s="48">
        <f t="shared" si="217"/>
        <v>17.8</v>
      </c>
      <c r="AA94" s="53">
        <f t="shared" si="218"/>
        <v>101.6</v>
      </c>
      <c r="AB94" s="42">
        <v>266</v>
      </c>
      <c r="AC94" s="42">
        <v>209</v>
      </c>
      <c r="AD94" s="42">
        <v>255</v>
      </c>
      <c r="AE94" s="43">
        <f t="shared" si="219"/>
        <v>-48.421052631578945</v>
      </c>
      <c r="AF94" s="48">
        <f t="shared" si="220"/>
        <v>21.4</v>
      </c>
      <c r="AG94" s="53">
        <f t="shared" si="221"/>
        <v>104.3</v>
      </c>
      <c r="AI94" s="67">
        <f t="shared" si="246"/>
        <v>-0.94134032443060789</v>
      </c>
      <c r="AJ94" s="68">
        <f t="shared" si="247"/>
        <v>1.2000000000000011E-2</v>
      </c>
      <c r="AK94" s="68">
        <f t="shared" si="248"/>
        <v>7.9999999999999724E-3</v>
      </c>
      <c r="AL94" s="67">
        <f t="shared" si="249"/>
        <v>-0.95403899721448471</v>
      </c>
      <c r="AM94" s="68">
        <f t="shared" si="250"/>
        <v>1.4999999999999999E-2</v>
      </c>
      <c r="AN94" s="68">
        <f t="shared" si="251"/>
        <v>1.1999999999999886E-2</v>
      </c>
      <c r="AO94" s="67">
        <f t="shared" si="252"/>
        <v>-0.95651995373443843</v>
      </c>
      <c r="AP94" s="68">
        <f t="shared" si="253"/>
        <v>1.3999999999999986E-2</v>
      </c>
      <c r="AQ94" s="68">
        <f t="shared" si="254"/>
        <v>1.2000000000000028E-2</v>
      </c>
      <c r="AR94" s="67">
        <f t="shared" si="255"/>
        <v>-0.95809616083323246</v>
      </c>
      <c r="AS94" s="68">
        <f t="shared" si="256"/>
        <v>2.1000000000000015E-2</v>
      </c>
      <c r="AT94" s="68">
        <f t="shared" si="257"/>
        <v>1.5999999999999945E-2</v>
      </c>
      <c r="AU94" s="67">
        <f t="shared" si="258"/>
        <v>-0.95742387264244511</v>
      </c>
      <c r="AV94" s="68">
        <f t="shared" si="259"/>
        <v>1.8999999999999986E-2</v>
      </c>
      <c r="AW94" s="68">
        <f t="shared" si="260"/>
        <v>1.6000000000000084E-2</v>
      </c>
      <c r="AY94" s="81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3"/>
      <c r="CB94" s="42">
        <v>241</v>
      </c>
      <c r="CC94" s="42">
        <v>221</v>
      </c>
      <c r="CD94" s="42">
        <v>236</v>
      </c>
      <c r="CE94" s="43">
        <f t="shared" si="243"/>
        <v>-45</v>
      </c>
      <c r="CF94" s="48">
        <f t="shared" si="244"/>
        <v>8.3000000000000007</v>
      </c>
      <c r="CG94" s="53">
        <f t="shared" si="245"/>
        <v>94.5</v>
      </c>
      <c r="CI94">
        <f t="shared" si="237"/>
        <v>-45</v>
      </c>
      <c r="CJ94">
        <f t="shared" si="238"/>
        <v>0</v>
      </c>
      <c r="CK94">
        <f t="shared" si="239"/>
        <v>0</v>
      </c>
    </row>
    <row r="95" spans="2:89" x14ac:dyDescent="0.4">
      <c r="B95" s="1277">
        <v>8</v>
      </c>
      <c r="C95" s="38" t="s">
        <v>233</v>
      </c>
      <c r="D95" s="39">
        <v>164</v>
      </c>
      <c r="E95" s="39">
        <v>208</v>
      </c>
      <c r="F95" s="39">
        <v>210</v>
      </c>
      <c r="G95" s="40">
        <f t="shared" ref="G95:G126" si="261">IF(MAX(D95,E95,F95)=D95,60*(E95-F95)/(MAX(D95,E95,F95)-MIN(D95,E95,F95)),IF(MAX(D95,E95,F95)=E95,(120+(60*(F95-D95)/(MAX(D95,E95,F95)-MIN(D95,E95,F95)))),IF(MAX(D95,E95,F95)=F95,(240+(60*(D95-E95)/(MAX(D95,E95,F95)-MIN(D95,E95,F95)))),0)))</f>
        <v>182.60869565217391</v>
      </c>
      <c r="H95" s="44">
        <f t="shared" ref="H95:H126" si="262">ROUND((MAX(D95/255, E95/255, F95/255) - MIN(D95/255, E95/255, F95/255))/MAX(D95/255, E95/255, F95/255),3)*100</f>
        <v>21.9</v>
      </c>
      <c r="I95" s="49">
        <f t="shared" ref="I95:I126" si="263">ROUND(MAX(D95/255, E95/255, F95/255),3)*100</f>
        <v>82.399999999999991</v>
      </c>
      <c r="J95" s="39">
        <v>150</v>
      </c>
      <c r="K95" s="39">
        <v>210</v>
      </c>
      <c r="L95" s="39">
        <v>214</v>
      </c>
      <c r="M95" s="40">
        <f t="shared" si="210"/>
        <v>183.75</v>
      </c>
      <c r="N95" s="44">
        <f t="shared" si="211"/>
        <v>29.9</v>
      </c>
      <c r="O95" s="49">
        <f t="shared" si="212"/>
        <v>83.899999999999991</v>
      </c>
      <c r="P95" s="39">
        <v>134</v>
      </c>
      <c r="Q95" s="39">
        <v>213</v>
      </c>
      <c r="R95" s="39">
        <v>218</v>
      </c>
      <c r="S95" s="40">
        <f t="shared" si="213"/>
        <v>183.57142857142856</v>
      </c>
      <c r="T95" s="44">
        <f t="shared" si="214"/>
        <v>38.5</v>
      </c>
      <c r="U95" s="49">
        <f t="shared" si="215"/>
        <v>85.5</v>
      </c>
      <c r="V95" s="39">
        <v>118</v>
      </c>
      <c r="W95" s="39">
        <v>215</v>
      </c>
      <c r="X95" s="39">
        <v>221</v>
      </c>
      <c r="Y95" s="40">
        <f t="shared" si="216"/>
        <v>183.49514563106797</v>
      </c>
      <c r="Z95" s="44">
        <f t="shared" si="217"/>
        <v>46.6</v>
      </c>
      <c r="AA95" s="49">
        <f t="shared" si="218"/>
        <v>86.7</v>
      </c>
      <c r="AB95" s="39">
        <v>93</v>
      </c>
      <c r="AC95" s="39">
        <v>217</v>
      </c>
      <c r="AD95" s="39">
        <v>225</v>
      </c>
      <c r="AE95" s="40">
        <f t="shared" si="219"/>
        <v>183.63636363636363</v>
      </c>
      <c r="AF95" s="44">
        <f t="shared" si="220"/>
        <v>58.699999999999996</v>
      </c>
      <c r="AG95" s="49">
        <f t="shared" si="221"/>
        <v>88.2</v>
      </c>
      <c r="AI95" s="61">
        <f t="shared" ref="AI95:AI101" si="264">(G95-G96)/359</f>
        <v>-1.0899842557829734E-2</v>
      </c>
      <c r="AJ95" s="62">
        <f t="shared" ref="AJ95:AJ101" si="265">(H95-H96)/100</f>
        <v>1.9999999999999931E-3</v>
      </c>
      <c r="AK95" s="62">
        <f t="shared" ref="AK95:AK101" si="266">(I95-I96)/100</f>
        <v>-7.0000000000000288E-3</v>
      </c>
      <c r="AL95" s="61">
        <f t="shared" ref="AL95:AL101" si="267">(M95-M96)/359</f>
        <v>-7.5530319262909545E-3</v>
      </c>
      <c r="AM95" s="62">
        <f t="shared" ref="AM95:AM101" si="268">(N95-N96)/100</f>
        <v>-1.0000000000000141E-3</v>
      </c>
      <c r="AN95" s="62">
        <f t="shared" ref="AN95:AN101" si="269">(O95-O96)/100</f>
        <v>-1.2000000000000028E-2</v>
      </c>
      <c r="AO95" s="61">
        <f t="shared" ref="AO95:AO101" si="270">(S95-S96)/359</f>
        <v>-9.7141920835186989E-3</v>
      </c>
      <c r="AP95" s="62">
        <f t="shared" ref="AP95:AP101" si="271">(T95-T96)/100</f>
        <v>2.0000000000000282E-3</v>
      </c>
      <c r="AQ95" s="62">
        <f t="shared" ref="AQ95:AQ101" si="272">(U95-U96)/100</f>
        <v>-1.5999999999999945E-2</v>
      </c>
      <c r="AR95" s="61">
        <f t="shared" ref="AR95:AR101" si="273">(Y95-Y96)/359</f>
        <v>2.9234388944479026E-2</v>
      </c>
      <c r="AS95" s="62">
        <f t="shared" ref="AS95:AS101" si="274">(Z95-Z96)/100</f>
        <v>-3.1999999999999959E-2</v>
      </c>
      <c r="AT95" s="62">
        <f t="shared" ref="AT95:AT101" si="275">(AA95-AA96)/100</f>
        <v>-7.7999999999999972E-2</v>
      </c>
      <c r="AU95" s="61">
        <f t="shared" ref="AU95:AU101" si="276">(AE95-AE96)/359</f>
        <v>-9.533314465315159E-3</v>
      </c>
      <c r="AV95" s="62">
        <f t="shared" ref="AV95:AV101" si="277">(AF95-AF96)/100</f>
        <v>1.0000000000000141E-3</v>
      </c>
      <c r="AW95" s="62">
        <f t="shared" ref="AW95:AW101" si="278">(AG95-AG96)/100</f>
        <v>-2.7999999999999973E-2</v>
      </c>
      <c r="AY95" s="69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1"/>
      <c r="CB95" s="39">
        <v>164</v>
      </c>
      <c r="CC95" s="39">
        <v>208</v>
      </c>
      <c r="CD95" s="39">
        <v>210</v>
      </c>
      <c r="CE95" s="40">
        <f t="shared" ref="CE95:CE126" si="279">IF(MAX(CB95,CC95,CD95)=CB95,60*(CC95-CD95)/(MAX(CB95,CC95,CD95)-MIN(CB95,CC95,CD95)),IF(MAX(CB95,CC95,CD95)=CC95,(120+(60*(CD95-CB95)/(MAX(CB95,CC95,CD95)-MIN(CB95,CC95,CD95)))),IF(MAX(CB95,CC95,CD95)=CD95,(240+(60*(CB95-CC95)/(MAX(CB95,CC95,CD95)-MIN(CB95,CC95,CD95)))),0)))</f>
        <v>182.60869565217391</v>
      </c>
      <c r="CF95" s="44">
        <f t="shared" ref="CF95:CF126" si="280">ROUND((MAX(CB95/255, CC95/255, CD95/255) - MIN(CB95/255, CC95/255, CD95/255))/MAX(CB95/255, CC95/255, CD95/255),3)*100</f>
        <v>21.9</v>
      </c>
      <c r="CG95" s="49">
        <f t="shared" ref="CG95:CG126" si="281">ROUND(MAX(CB95/255, CC95/255, CD95/255),3)*100</f>
        <v>82.399999999999991</v>
      </c>
      <c r="CI95">
        <f t="shared" si="237"/>
        <v>0</v>
      </c>
      <c r="CJ95">
        <f t="shared" si="238"/>
        <v>0</v>
      </c>
      <c r="CK95">
        <f t="shared" si="239"/>
        <v>182.60869565217391</v>
      </c>
    </row>
    <row r="96" spans="2:89" x14ac:dyDescent="0.4">
      <c r="B96" s="1275">
        <v>8</v>
      </c>
      <c r="C96" s="19" t="s">
        <v>232</v>
      </c>
      <c r="D96" s="31">
        <v>166</v>
      </c>
      <c r="E96" s="31">
        <v>207</v>
      </c>
      <c r="F96" s="31">
        <v>212</v>
      </c>
      <c r="G96" s="33">
        <f t="shared" si="261"/>
        <v>186.52173913043478</v>
      </c>
      <c r="H96" s="45">
        <f t="shared" si="262"/>
        <v>21.7</v>
      </c>
      <c r="I96" s="50">
        <f t="shared" si="263"/>
        <v>83.1</v>
      </c>
      <c r="J96" s="31">
        <v>152</v>
      </c>
      <c r="K96" s="31">
        <v>210</v>
      </c>
      <c r="L96" s="31">
        <v>217</v>
      </c>
      <c r="M96" s="33">
        <f t="shared" si="210"/>
        <v>186.46153846153845</v>
      </c>
      <c r="N96" s="45">
        <f t="shared" si="211"/>
        <v>30</v>
      </c>
      <c r="O96" s="50">
        <f t="shared" si="212"/>
        <v>85.1</v>
      </c>
      <c r="P96" s="31">
        <v>137</v>
      </c>
      <c r="Q96" s="31">
        <v>212</v>
      </c>
      <c r="R96" s="31">
        <v>222</v>
      </c>
      <c r="S96" s="33">
        <f t="shared" si="213"/>
        <v>187.05882352941177</v>
      </c>
      <c r="T96" s="45">
        <f t="shared" si="214"/>
        <v>38.299999999999997</v>
      </c>
      <c r="U96" s="50">
        <f t="shared" si="215"/>
        <v>87.1</v>
      </c>
      <c r="V96" s="31">
        <v>121</v>
      </c>
      <c r="W96" s="31">
        <v>241</v>
      </c>
      <c r="X96" s="31">
        <v>227</v>
      </c>
      <c r="Y96" s="33">
        <f t="shared" si="216"/>
        <v>173</v>
      </c>
      <c r="Z96" s="45">
        <f t="shared" si="217"/>
        <v>49.8</v>
      </c>
      <c r="AA96" s="50">
        <f t="shared" si="218"/>
        <v>94.5</v>
      </c>
      <c r="AB96" s="31">
        <v>96</v>
      </c>
      <c r="AC96" s="31">
        <v>216</v>
      </c>
      <c r="AD96" s="31">
        <v>232</v>
      </c>
      <c r="AE96" s="33">
        <f t="shared" si="219"/>
        <v>187.05882352941177</v>
      </c>
      <c r="AF96" s="45">
        <f t="shared" si="220"/>
        <v>58.599999999999994</v>
      </c>
      <c r="AG96" s="50">
        <f t="shared" si="221"/>
        <v>91</v>
      </c>
      <c r="AI96" s="63">
        <f t="shared" si="264"/>
        <v>-1.4533123410439672E-2</v>
      </c>
      <c r="AJ96" s="55">
        <f t="shared" si="265"/>
        <v>3.000000000000007E-3</v>
      </c>
      <c r="AK96" s="55">
        <f t="shared" si="266"/>
        <v>-1.2000000000000028E-2</v>
      </c>
      <c r="AL96" s="63">
        <f t="shared" si="267"/>
        <v>-1.5949753589029378E-2</v>
      </c>
      <c r="AM96" s="55">
        <f t="shared" si="268"/>
        <v>1.0000000000000035E-2</v>
      </c>
      <c r="AN96" s="55">
        <f t="shared" si="269"/>
        <v>-1.6000000000000084E-2</v>
      </c>
      <c r="AO96" s="63">
        <f t="shared" si="270"/>
        <v>-1.3763722759298696E-2</v>
      </c>
      <c r="AP96" s="55">
        <f t="shared" si="271"/>
        <v>8.9999999999999854E-3</v>
      </c>
      <c r="AQ96" s="55">
        <f t="shared" si="272"/>
        <v>-1.9000000000000059E-2</v>
      </c>
      <c r="AR96" s="63">
        <f t="shared" si="273"/>
        <v>-5.2609449729331972E-2</v>
      </c>
      <c r="AS96" s="55">
        <f t="shared" si="274"/>
        <v>4.2999999999999969E-2</v>
      </c>
      <c r="AT96" s="55">
        <f t="shared" si="275"/>
        <v>3.0999999999999944E-2</v>
      </c>
      <c r="AU96" s="63">
        <f t="shared" si="276"/>
        <v>-1.1287709141223805E-2</v>
      </c>
      <c r="AV96" s="55">
        <f t="shared" si="277"/>
        <v>2.1000000000000015E-2</v>
      </c>
      <c r="AW96" s="55">
        <f t="shared" si="278"/>
        <v>-2.7000000000000027E-2</v>
      </c>
      <c r="AY96" s="72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73"/>
      <c r="CB96" s="31">
        <v>166</v>
      </c>
      <c r="CC96" s="31">
        <v>207</v>
      </c>
      <c r="CD96" s="31">
        <v>212</v>
      </c>
      <c r="CE96" s="33">
        <f t="shared" si="279"/>
        <v>186.52173913043478</v>
      </c>
      <c r="CF96" s="45">
        <f t="shared" si="280"/>
        <v>21.7</v>
      </c>
      <c r="CG96" s="50">
        <f t="shared" si="281"/>
        <v>83.1</v>
      </c>
      <c r="CI96">
        <f t="shared" si="237"/>
        <v>0</v>
      </c>
      <c r="CJ96">
        <f t="shared" si="238"/>
        <v>0</v>
      </c>
      <c r="CK96">
        <f t="shared" si="239"/>
        <v>186.52173913043478</v>
      </c>
    </row>
    <row r="97" spans="2:89" x14ac:dyDescent="0.4">
      <c r="B97" s="1275">
        <v>8</v>
      </c>
      <c r="C97" s="19" t="s">
        <v>231</v>
      </c>
      <c r="D97" s="31">
        <v>169</v>
      </c>
      <c r="E97" s="31">
        <v>206</v>
      </c>
      <c r="F97" s="31">
        <v>215</v>
      </c>
      <c r="G97" s="33">
        <f t="shared" si="261"/>
        <v>191.73913043478262</v>
      </c>
      <c r="H97" s="45">
        <f t="shared" si="262"/>
        <v>21.4</v>
      </c>
      <c r="I97" s="50">
        <f t="shared" si="263"/>
        <v>84.3</v>
      </c>
      <c r="J97" s="31">
        <v>157</v>
      </c>
      <c r="K97" s="31">
        <v>208</v>
      </c>
      <c r="L97" s="31">
        <v>221</v>
      </c>
      <c r="M97" s="33">
        <f t="shared" si="210"/>
        <v>192.1875</v>
      </c>
      <c r="N97" s="45">
        <f t="shared" si="211"/>
        <v>28.999999999999996</v>
      </c>
      <c r="O97" s="50">
        <f t="shared" si="212"/>
        <v>86.7</v>
      </c>
      <c r="P97" s="31">
        <v>142</v>
      </c>
      <c r="Q97" s="31">
        <v>210</v>
      </c>
      <c r="R97" s="31">
        <v>227</v>
      </c>
      <c r="S97" s="33">
        <f t="shared" si="213"/>
        <v>192</v>
      </c>
      <c r="T97" s="45">
        <f t="shared" si="214"/>
        <v>37.4</v>
      </c>
      <c r="U97" s="50">
        <f t="shared" si="215"/>
        <v>89</v>
      </c>
      <c r="V97" s="31">
        <v>127</v>
      </c>
      <c r="W97" s="31">
        <v>212</v>
      </c>
      <c r="X97" s="31">
        <v>233</v>
      </c>
      <c r="Y97" s="33">
        <f t="shared" si="216"/>
        <v>191.88679245283018</v>
      </c>
      <c r="Z97" s="45">
        <f t="shared" si="217"/>
        <v>45.5</v>
      </c>
      <c r="AA97" s="50">
        <f t="shared" si="218"/>
        <v>91.4</v>
      </c>
      <c r="AB97" s="31">
        <v>104</v>
      </c>
      <c r="AC97" s="31">
        <v>214</v>
      </c>
      <c r="AD97" s="31">
        <v>239</v>
      </c>
      <c r="AE97" s="33">
        <f t="shared" si="219"/>
        <v>191.11111111111111</v>
      </c>
      <c r="AF97" s="45">
        <f t="shared" si="220"/>
        <v>56.499999999999993</v>
      </c>
      <c r="AG97" s="50">
        <f t="shared" si="221"/>
        <v>93.7</v>
      </c>
      <c r="AI97" s="63">
        <f t="shared" si="264"/>
        <v>-1.005489352233902E-2</v>
      </c>
      <c r="AJ97" s="55">
        <f t="shared" si="265"/>
        <v>1.4999999999999965E-2</v>
      </c>
      <c r="AK97" s="55">
        <f t="shared" si="266"/>
        <v>-4.0000000000000565E-3</v>
      </c>
      <c r="AL97" s="63">
        <f t="shared" si="267"/>
        <v>-7.1492990547513818E-3</v>
      </c>
      <c r="AM97" s="55">
        <f t="shared" si="268"/>
        <v>1.4999999999999928E-2</v>
      </c>
      <c r="AN97" s="55">
        <f t="shared" si="269"/>
        <v>-3.9999999999999151E-3</v>
      </c>
      <c r="AO97" s="63">
        <f t="shared" si="270"/>
        <v>-7.3374549901487644E-3</v>
      </c>
      <c r="AP97" s="55">
        <f t="shared" si="271"/>
        <v>1.6000000000000014E-2</v>
      </c>
      <c r="AQ97" s="55">
        <f t="shared" si="272"/>
        <v>-7.9999999999999724E-3</v>
      </c>
      <c r="AR97" s="63">
        <f t="shared" si="273"/>
        <v>-7.8526181061587229E-3</v>
      </c>
      <c r="AS97" s="55">
        <f t="shared" si="274"/>
        <v>2.2999999999999972E-2</v>
      </c>
      <c r="AT97" s="55">
        <f t="shared" si="275"/>
        <v>-1.0999999999999944E-2</v>
      </c>
      <c r="AU97" s="63">
        <f t="shared" si="276"/>
        <v>-7.6185034402304324E-3</v>
      </c>
      <c r="AV97" s="55">
        <f t="shared" si="277"/>
        <v>2.999999999999993E-2</v>
      </c>
      <c r="AW97" s="55">
        <f t="shared" si="278"/>
        <v>-1.5999999999999945E-2</v>
      </c>
      <c r="AY97" s="72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73"/>
      <c r="CB97" s="31">
        <v>169</v>
      </c>
      <c r="CC97" s="31">
        <v>206</v>
      </c>
      <c r="CD97" s="31">
        <v>215</v>
      </c>
      <c r="CE97" s="33">
        <f t="shared" si="279"/>
        <v>191.73913043478262</v>
      </c>
      <c r="CF97" s="45">
        <f t="shared" si="280"/>
        <v>21.4</v>
      </c>
      <c r="CG97" s="50">
        <f t="shared" si="281"/>
        <v>84.3</v>
      </c>
      <c r="CI97">
        <f t="shared" si="237"/>
        <v>0</v>
      </c>
      <c r="CJ97">
        <f t="shared" si="238"/>
        <v>0</v>
      </c>
      <c r="CK97">
        <f t="shared" si="239"/>
        <v>191.73913043478262</v>
      </c>
    </row>
    <row r="98" spans="2:89" x14ac:dyDescent="0.4">
      <c r="B98" s="1275">
        <v>8</v>
      </c>
      <c r="C98" s="19" t="s">
        <v>230</v>
      </c>
      <c r="D98" s="31">
        <v>173</v>
      </c>
      <c r="E98" s="31">
        <v>205</v>
      </c>
      <c r="F98" s="31">
        <v>216</v>
      </c>
      <c r="G98" s="33">
        <f t="shared" si="261"/>
        <v>195.34883720930233</v>
      </c>
      <c r="H98" s="45">
        <f t="shared" si="262"/>
        <v>19.900000000000002</v>
      </c>
      <c r="I98" s="50">
        <f t="shared" si="263"/>
        <v>84.7</v>
      </c>
      <c r="J98" s="31">
        <v>161</v>
      </c>
      <c r="K98" s="31">
        <v>207</v>
      </c>
      <c r="L98" s="31">
        <v>222</v>
      </c>
      <c r="M98" s="33">
        <f t="shared" si="210"/>
        <v>194.75409836065575</v>
      </c>
      <c r="N98" s="45">
        <f t="shared" si="211"/>
        <v>27.500000000000004</v>
      </c>
      <c r="O98" s="50">
        <f t="shared" si="212"/>
        <v>87.1</v>
      </c>
      <c r="P98" s="31">
        <v>147</v>
      </c>
      <c r="Q98" s="31">
        <v>209</v>
      </c>
      <c r="R98" s="31">
        <v>229</v>
      </c>
      <c r="S98" s="33">
        <f t="shared" si="213"/>
        <v>194.63414634146341</v>
      </c>
      <c r="T98" s="45">
        <f t="shared" si="214"/>
        <v>35.799999999999997</v>
      </c>
      <c r="U98" s="50">
        <f t="shared" si="215"/>
        <v>89.8</v>
      </c>
      <c r="V98" s="31">
        <v>134</v>
      </c>
      <c r="W98" s="31">
        <v>211</v>
      </c>
      <c r="X98" s="31">
        <v>236</v>
      </c>
      <c r="Y98" s="33">
        <f t="shared" si="216"/>
        <v>194.70588235294116</v>
      </c>
      <c r="Z98" s="45">
        <f t="shared" si="217"/>
        <v>43.2</v>
      </c>
      <c r="AA98" s="50">
        <f t="shared" si="218"/>
        <v>92.5</v>
      </c>
      <c r="AB98" s="31">
        <v>113</v>
      </c>
      <c r="AC98" s="31">
        <v>213</v>
      </c>
      <c r="AD98" s="31">
        <v>243</v>
      </c>
      <c r="AE98" s="33">
        <f t="shared" si="219"/>
        <v>193.84615384615384</v>
      </c>
      <c r="AF98" s="45">
        <f t="shared" si="220"/>
        <v>53.5</v>
      </c>
      <c r="AG98" s="50">
        <f t="shared" si="221"/>
        <v>95.3</v>
      </c>
      <c r="AI98" s="63">
        <f t="shared" si="264"/>
        <v>-1.0238309288579705E-2</v>
      </c>
      <c r="AJ98" s="55">
        <f t="shared" si="265"/>
        <v>1.0000000000000035E-2</v>
      </c>
      <c r="AK98" s="55">
        <f t="shared" si="266"/>
        <v>-3.9999999999999151E-3</v>
      </c>
      <c r="AL98" s="63">
        <f t="shared" si="267"/>
        <v>-1.0770449288347261E-2</v>
      </c>
      <c r="AM98" s="55">
        <f t="shared" si="268"/>
        <v>1.6000000000000014E-2</v>
      </c>
      <c r="AN98" s="55">
        <f t="shared" si="269"/>
        <v>-7.0000000000000288E-3</v>
      </c>
      <c r="AO98" s="63">
        <f t="shared" si="270"/>
        <v>-1.2014546182699787E-2</v>
      </c>
      <c r="AP98" s="55">
        <f t="shared" si="271"/>
        <v>2.8999999999999984E-2</v>
      </c>
      <c r="AQ98" s="55">
        <f t="shared" si="272"/>
        <v>-8.0000000000001129E-3</v>
      </c>
      <c r="AR98" s="63">
        <f t="shared" si="273"/>
        <v>-1.1264951663116547E-2</v>
      </c>
      <c r="AS98" s="55">
        <f t="shared" si="274"/>
        <v>0.03</v>
      </c>
      <c r="AT98" s="55">
        <f t="shared" si="275"/>
        <v>-1.2000000000000028E-2</v>
      </c>
      <c r="AU98" s="63">
        <f t="shared" si="276"/>
        <v>-1.2537475186247066E-2</v>
      </c>
      <c r="AV98" s="55">
        <f t="shared" si="277"/>
        <v>4.4999999999999998E-2</v>
      </c>
      <c r="AW98" s="55">
        <f t="shared" si="278"/>
        <v>-1.5999999999999945E-2</v>
      </c>
      <c r="AY98" s="72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73"/>
      <c r="CB98" s="31">
        <v>173</v>
      </c>
      <c r="CC98" s="31">
        <v>205</v>
      </c>
      <c r="CD98" s="31">
        <v>216</v>
      </c>
      <c r="CE98" s="33">
        <f t="shared" si="279"/>
        <v>195.34883720930233</v>
      </c>
      <c r="CF98" s="45">
        <f t="shared" si="280"/>
        <v>19.900000000000002</v>
      </c>
      <c r="CG98" s="50">
        <f t="shared" si="281"/>
        <v>84.7</v>
      </c>
      <c r="CI98">
        <f t="shared" si="237"/>
        <v>0</v>
      </c>
      <c r="CJ98">
        <f t="shared" si="238"/>
        <v>0</v>
      </c>
      <c r="CK98">
        <f t="shared" si="239"/>
        <v>195.34883720930233</v>
      </c>
    </row>
    <row r="99" spans="2:89" x14ac:dyDescent="0.4">
      <c r="B99" s="1278">
        <v>8</v>
      </c>
      <c r="C99" s="21" t="s">
        <v>229</v>
      </c>
      <c r="D99" s="32">
        <v>176</v>
      </c>
      <c r="E99" s="32">
        <v>204</v>
      </c>
      <c r="F99" s="32">
        <v>217</v>
      </c>
      <c r="G99" s="34">
        <f t="shared" si="261"/>
        <v>199.02439024390245</v>
      </c>
      <c r="H99" s="46">
        <f t="shared" si="262"/>
        <v>18.899999999999999</v>
      </c>
      <c r="I99" s="51">
        <f t="shared" si="263"/>
        <v>85.1</v>
      </c>
      <c r="J99" s="32">
        <v>166</v>
      </c>
      <c r="K99" s="32">
        <v>206</v>
      </c>
      <c r="L99" s="32">
        <v>224</v>
      </c>
      <c r="M99" s="34">
        <f t="shared" si="210"/>
        <v>198.62068965517241</v>
      </c>
      <c r="N99" s="46">
        <f t="shared" si="211"/>
        <v>25.900000000000002</v>
      </c>
      <c r="O99" s="51">
        <f t="shared" si="212"/>
        <v>87.8</v>
      </c>
      <c r="P99" s="32">
        <v>155</v>
      </c>
      <c r="Q99" s="32">
        <v>207</v>
      </c>
      <c r="R99" s="32">
        <v>231</v>
      </c>
      <c r="S99" s="34">
        <f t="shared" si="213"/>
        <v>198.94736842105263</v>
      </c>
      <c r="T99" s="46">
        <f t="shared" si="214"/>
        <v>32.9</v>
      </c>
      <c r="U99" s="51">
        <f t="shared" si="215"/>
        <v>90.600000000000009</v>
      </c>
      <c r="V99" s="32">
        <v>143</v>
      </c>
      <c r="W99" s="32">
        <v>209</v>
      </c>
      <c r="X99" s="32">
        <v>239</v>
      </c>
      <c r="Y99" s="34">
        <f t="shared" si="216"/>
        <v>198.75</v>
      </c>
      <c r="Z99" s="46">
        <f t="shared" si="217"/>
        <v>40.200000000000003</v>
      </c>
      <c r="AA99" s="51">
        <f t="shared" si="218"/>
        <v>93.7</v>
      </c>
      <c r="AB99" s="32">
        <v>126</v>
      </c>
      <c r="AC99" s="32">
        <v>210</v>
      </c>
      <c r="AD99" s="32">
        <v>247</v>
      </c>
      <c r="AE99" s="34">
        <f t="shared" si="219"/>
        <v>198.34710743801654</v>
      </c>
      <c r="AF99" s="46">
        <f t="shared" si="220"/>
        <v>49</v>
      </c>
      <c r="AG99" s="51">
        <f t="shared" si="221"/>
        <v>96.899999999999991</v>
      </c>
      <c r="AI99" s="64">
        <f t="shared" si="264"/>
        <v>-1.4763047577776817E-2</v>
      </c>
      <c r="AJ99" s="56">
        <f t="shared" si="265"/>
        <v>1.8999999999999986E-2</v>
      </c>
      <c r="AK99" s="56">
        <f t="shared" si="266"/>
        <v>-4.0000000000000565E-3</v>
      </c>
      <c r="AL99" s="64">
        <f t="shared" si="267"/>
        <v>-1.6222158187387311E-2</v>
      </c>
      <c r="AM99" s="56">
        <f t="shared" si="268"/>
        <v>2.0000000000000035E-2</v>
      </c>
      <c r="AN99" s="56">
        <f t="shared" si="269"/>
        <v>-7.9999999999999724E-3</v>
      </c>
      <c r="AO99" s="64">
        <f t="shared" si="270"/>
        <v>-1.313260002766933E-2</v>
      </c>
      <c r="AP99" s="56">
        <f t="shared" si="271"/>
        <v>2.3999999999999987E-2</v>
      </c>
      <c r="AQ99" s="56">
        <f t="shared" si="272"/>
        <v>-7.9999999999999724E-3</v>
      </c>
      <c r="AR99" s="64">
        <f t="shared" si="273"/>
        <v>-1.2344897442390493E-2</v>
      </c>
      <c r="AS99" s="56">
        <f t="shared" si="274"/>
        <v>3.7000000000000026E-2</v>
      </c>
      <c r="AT99" s="56">
        <f t="shared" si="275"/>
        <v>-7.9999999999999724E-3</v>
      </c>
      <c r="AU99" s="64">
        <f t="shared" si="276"/>
        <v>-1.118810285687977E-2</v>
      </c>
      <c r="AV99" s="56">
        <f t="shared" si="277"/>
        <v>4.7999999999999973E-2</v>
      </c>
      <c r="AW99" s="56">
        <f t="shared" si="278"/>
        <v>-7.0000000000000288E-3</v>
      </c>
      <c r="AY99" s="74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75"/>
      <c r="CB99" s="32">
        <v>176</v>
      </c>
      <c r="CC99" s="32">
        <v>204</v>
      </c>
      <c r="CD99" s="32">
        <v>217</v>
      </c>
      <c r="CE99" s="34">
        <f t="shared" si="279"/>
        <v>199.02439024390245</v>
      </c>
      <c r="CF99" s="46">
        <f t="shared" si="280"/>
        <v>18.899999999999999</v>
      </c>
      <c r="CG99" s="51">
        <f t="shared" si="281"/>
        <v>85.1</v>
      </c>
      <c r="CI99">
        <f t="shared" si="237"/>
        <v>0</v>
      </c>
      <c r="CJ99">
        <f t="shared" si="238"/>
        <v>0</v>
      </c>
      <c r="CK99">
        <f t="shared" si="239"/>
        <v>199.02439024390245</v>
      </c>
    </row>
    <row r="100" spans="2:89" x14ac:dyDescent="0.4">
      <c r="B100" s="1274">
        <v>8</v>
      </c>
      <c r="C100" s="17" t="s">
        <v>228</v>
      </c>
      <c r="D100" s="22">
        <v>181</v>
      </c>
      <c r="E100" s="22">
        <v>203</v>
      </c>
      <c r="F100" s="22">
        <v>218</v>
      </c>
      <c r="G100" s="28">
        <f t="shared" si="261"/>
        <v>204.32432432432432</v>
      </c>
      <c r="H100" s="47">
        <f t="shared" si="262"/>
        <v>17</v>
      </c>
      <c r="I100" s="52">
        <f t="shared" si="263"/>
        <v>85.5</v>
      </c>
      <c r="J100" s="22">
        <v>172</v>
      </c>
      <c r="K100" s="22">
        <v>204</v>
      </c>
      <c r="L100" s="22">
        <v>226</v>
      </c>
      <c r="M100" s="28">
        <f t="shared" si="210"/>
        <v>204.44444444444446</v>
      </c>
      <c r="N100" s="47">
        <f t="shared" si="211"/>
        <v>23.9</v>
      </c>
      <c r="O100" s="52">
        <f t="shared" si="212"/>
        <v>88.6</v>
      </c>
      <c r="P100" s="22">
        <v>162</v>
      </c>
      <c r="Q100" s="22">
        <v>205</v>
      </c>
      <c r="R100" s="22">
        <v>233</v>
      </c>
      <c r="S100" s="28">
        <f t="shared" si="213"/>
        <v>203.66197183098592</v>
      </c>
      <c r="T100" s="47">
        <f t="shared" si="214"/>
        <v>30.5</v>
      </c>
      <c r="U100" s="52">
        <f t="shared" si="215"/>
        <v>91.4</v>
      </c>
      <c r="V100" s="22">
        <v>153</v>
      </c>
      <c r="W100" s="22">
        <v>207</v>
      </c>
      <c r="X100" s="22">
        <v>241</v>
      </c>
      <c r="Y100" s="28">
        <f t="shared" si="216"/>
        <v>203.18181818181819</v>
      </c>
      <c r="Z100" s="47">
        <f t="shared" si="217"/>
        <v>36.5</v>
      </c>
      <c r="AA100" s="52">
        <f t="shared" si="218"/>
        <v>94.5</v>
      </c>
      <c r="AB100" s="22">
        <v>139</v>
      </c>
      <c r="AC100" s="22">
        <v>208</v>
      </c>
      <c r="AD100" s="22">
        <v>249</v>
      </c>
      <c r="AE100" s="28">
        <f t="shared" si="219"/>
        <v>202.36363636363637</v>
      </c>
      <c r="AF100" s="47">
        <f t="shared" si="220"/>
        <v>44.2</v>
      </c>
      <c r="AG100" s="52">
        <f t="shared" si="221"/>
        <v>97.6</v>
      </c>
      <c r="AI100" s="65">
        <f t="shared" si="264"/>
        <v>-1.327739489299379E-2</v>
      </c>
      <c r="AJ100" s="57">
        <f t="shared" si="265"/>
        <v>1.9000000000000003E-2</v>
      </c>
      <c r="AK100" s="57">
        <f t="shared" si="266"/>
        <v>0</v>
      </c>
      <c r="AL100" s="65">
        <f t="shared" si="267"/>
        <v>-1.1993190962550259E-2</v>
      </c>
      <c r="AM100" s="57">
        <f t="shared" si="268"/>
        <v>2.6999999999999993E-2</v>
      </c>
      <c r="AN100" s="57">
        <f t="shared" si="269"/>
        <v>0</v>
      </c>
      <c r="AO100" s="65">
        <f t="shared" si="270"/>
        <v>-1.243183333987209E-2</v>
      </c>
      <c r="AP100" s="57">
        <f t="shared" si="271"/>
        <v>3.0999999999999979E-2</v>
      </c>
      <c r="AQ100" s="57">
        <f t="shared" si="272"/>
        <v>-3.9999999999999151E-3</v>
      </c>
      <c r="AR100" s="65">
        <f t="shared" si="273"/>
        <v>-1.5897132888776321E-2</v>
      </c>
      <c r="AS100" s="57">
        <f t="shared" si="274"/>
        <v>3.1999999999999959E-2</v>
      </c>
      <c r="AT100" s="57">
        <f t="shared" si="275"/>
        <v>-7.9999999999999724E-3</v>
      </c>
      <c r="AU100" s="65">
        <f t="shared" si="276"/>
        <v>-1.5362539039419225E-2</v>
      </c>
      <c r="AV100" s="57">
        <f t="shared" si="277"/>
        <v>4.8000000000000043E-2</v>
      </c>
      <c r="AW100" s="57">
        <f t="shared" si="278"/>
        <v>-8.0000000000001129E-3</v>
      </c>
      <c r="AY100" s="76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77"/>
      <c r="CB100" s="22">
        <v>181</v>
      </c>
      <c r="CC100" s="22">
        <v>203</v>
      </c>
      <c r="CD100" s="22">
        <v>218</v>
      </c>
      <c r="CE100" s="28">
        <f t="shared" si="279"/>
        <v>204.32432432432432</v>
      </c>
      <c r="CF100" s="47">
        <f t="shared" si="280"/>
        <v>17</v>
      </c>
      <c r="CG100" s="52">
        <f t="shared" si="281"/>
        <v>85.5</v>
      </c>
      <c r="CI100">
        <f t="shared" si="237"/>
        <v>0</v>
      </c>
      <c r="CJ100">
        <f t="shared" si="238"/>
        <v>0</v>
      </c>
      <c r="CK100">
        <f t="shared" si="239"/>
        <v>204.32432432432432</v>
      </c>
    </row>
    <row r="101" spans="2:89" x14ac:dyDescent="0.4">
      <c r="B101" s="1275">
        <v>8</v>
      </c>
      <c r="C101" s="19" t="s">
        <v>227</v>
      </c>
      <c r="D101" s="31">
        <v>185</v>
      </c>
      <c r="E101" s="31">
        <v>202</v>
      </c>
      <c r="F101" s="31">
        <v>218</v>
      </c>
      <c r="G101" s="33">
        <f t="shared" si="261"/>
        <v>209.09090909090909</v>
      </c>
      <c r="H101" s="45">
        <f t="shared" si="262"/>
        <v>15.1</v>
      </c>
      <c r="I101" s="50">
        <f t="shared" si="263"/>
        <v>85.5</v>
      </c>
      <c r="J101" s="31">
        <v>178</v>
      </c>
      <c r="K101" s="31">
        <v>203</v>
      </c>
      <c r="L101" s="31">
        <v>226</v>
      </c>
      <c r="M101" s="33">
        <f t="shared" si="210"/>
        <v>208.75</v>
      </c>
      <c r="N101" s="45">
        <f t="shared" si="211"/>
        <v>21.2</v>
      </c>
      <c r="O101" s="50">
        <f t="shared" si="212"/>
        <v>88.6</v>
      </c>
      <c r="P101" s="31">
        <v>170</v>
      </c>
      <c r="Q101" s="31">
        <v>204</v>
      </c>
      <c r="R101" s="31">
        <v>234</v>
      </c>
      <c r="S101" s="33">
        <f t="shared" si="213"/>
        <v>208.125</v>
      </c>
      <c r="T101" s="45">
        <f t="shared" si="214"/>
        <v>27.400000000000002</v>
      </c>
      <c r="U101" s="50">
        <f t="shared" si="215"/>
        <v>91.8</v>
      </c>
      <c r="V101" s="31">
        <v>162</v>
      </c>
      <c r="W101" s="31">
        <v>204</v>
      </c>
      <c r="X101" s="31">
        <v>243</v>
      </c>
      <c r="Y101" s="33">
        <f t="shared" si="216"/>
        <v>208.88888888888889</v>
      </c>
      <c r="Z101" s="45">
        <f t="shared" si="217"/>
        <v>33.300000000000004</v>
      </c>
      <c r="AA101" s="50">
        <f t="shared" si="218"/>
        <v>95.3</v>
      </c>
      <c r="AB101" s="31">
        <v>152</v>
      </c>
      <c r="AC101" s="31">
        <v>205</v>
      </c>
      <c r="AD101" s="31">
        <v>251</v>
      </c>
      <c r="AE101" s="33">
        <f t="shared" si="219"/>
        <v>207.87878787878788</v>
      </c>
      <c r="AF101" s="45">
        <f t="shared" si="220"/>
        <v>39.4</v>
      </c>
      <c r="AG101" s="50">
        <f t="shared" si="221"/>
        <v>98.4</v>
      </c>
      <c r="AI101" s="63">
        <f t="shared" si="264"/>
        <v>-1.367434793618637E-2</v>
      </c>
      <c r="AJ101" s="55">
        <f t="shared" si="265"/>
        <v>1.2999999999999989E-2</v>
      </c>
      <c r="AK101" s="55">
        <f t="shared" si="266"/>
        <v>0</v>
      </c>
      <c r="AL101" s="63">
        <f t="shared" si="267"/>
        <v>-1.7085573621817705E-2</v>
      </c>
      <c r="AM101" s="55">
        <f t="shared" si="268"/>
        <v>2.1999999999999992E-2</v>
      </c>
      <c r="AN101" s="55">
        <f t="shared" si="269"/>
        <v>0</v>
      </c>
      <c r="AO101" s="63">
        <f t="shared" si="270"/>
        <v>-1.6749111516665072E-2</v>
      </c>
      <c r="AP101" s="55">
        <f t="shared" si="271"/>
        <v>2.7000000000000027E-2</v>
      </c>
      <c r="AQ101" s="55">
        <f t="shared" si="272"/>
        <v>-4.0000000000000565E-3</v>
      </c>
      <c r="AR101" s="63">
        <f t="shared" si="273"/>
        <v>-1.5687072580269024E-2</v>
      </c>
      <c r="AS101" s="55">
        <f t="shared" si="274"/>
        <v>3.4000000000000058E-2</v>
      </c>
      <c r="AT101" s="55">
        <f t="shared" si="275"/>
        <v>-4.0000000000000565E-3</v>
      </c>
      <c r="AU101" s="63">
        <f t="shared" si="276"/>
        <v>-1.5404743817000088E-2</v>
      </c>
      <c r="AV101" s="55">
        <f t="shared" si="277"/>
        <v>4.4999999999999998E-2</v>
      </c>
      <c r="AW101" s="55">
        <f t="shared" si="278"/>
        <v>-3.9999999999999151E-3</v>
      </c>
      <c r="AY101" s="72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73"/>
      <c r="CB101" s="31">
        <v>185</v>
      </c>
      <c r="CC101" s="31">
        <v>202</v>
      </c>
      <c r="CD101" s="31">
        <v>218</v>
      </c>
      <c r="CE101" s="33">
        <f t="shared" si="279"/>
        <v>209.09090909090909</v>
      </c>
      <c r="CF101" s="45">
        <f t="shared" si="280"/>
        <v>15.1</v>
      </c>
      <c r="CG101" s="50">
        <f t="shared" si="281"/>
        <v>85.5</v>
      </c>
      <c r="CI101">
        <f t="shared" si="237"/>
        <v>0</v>
      </c>
      <c r="CJ101">
        <f t="shared" si="238"/>
        <v>0</v>
      </c>
      <c r="CK101">
        <f t="shared" si="239"/>
        <v>209.09090909090909</v>
      </c>
    </row>
    <row r="102" spans="2:89" x14ac:dyDescent="0.4">
      <c r="B102" s="1275">
        <v>8</v>
      </c>
      <c r="C102" s="19" t="s">
        <v>226</v>
      </c>
      <c r="D102" s="31">
        <v>188</v>
      </c>
      <c r="E102" s="31">
        <v>201</v>
      </c>
      <c r="F102" s="31">
        <v>218</v>
      </c>
      <c r="G102" s="33">
        <f t="shared" si="261"/>
        <v>214</v>
      </c>
      <c r="H102" s="45">
        <f t="shared" si="262"/>
        <v>13.8</v>
      </c>
      <c r="I102" s="50">
        <f t="shared" si="263"/>
        <v>85.5</v>
      </c>
      <c r="J102" s="31">
        <v>183</v>
      </c>
      <c r="K102" s="31">
        <v>201</v>
      </c>
      <c r="L102" s="31">
        <v>226</v>
      </c>
      <c r="M102" s="33">
        <f t="shared" si="210"/>
        <v>214.88372093023256</v>
      </c>
      <c r="N102" s="45">
        <f t="shared" si="211"/>
        <v>19</v>
      </c>
      <c r="O102" s="50">
        <f t="shared" si="212"/>
        <v>88.6</v>
      </c>
      <c r="P102" s="31">
        <v>177</v>
      </c>
      <c r="Q102" s="31">
        <v>202</v>
      </c>
      <c r="R102" s="31">
        <v>235</v>
      </c>
      <c r="S102" s="33">
        <f t="shared" si="213"/>
        <v>214.13793103448276</v>
      </c>
      <c r="T102" s="45">
        <f t="shared" si="214"/>
        <v>24.7</v>
      </c>
      <c r="U102" s="50">
        <f t="shared" si="215"/>
        <v>92.2</v>
      </c>
      <c r="V102" s="31">
        <v>171</v>
      </c>
      <c r="W102" s="31">
        <v>202</v>
      </c>
      <c r="X102" s="31">
        <v>244</v>
      </c>
      <c r="Y102" s="33">
        <f t="shared" si="216"/>
        <v>214.52054794520546</v>
      </c>
      <c r="Z102" s="45">
        <f t="shared" si="217"/>
        <v>29.9</v>
      </c>
      <c r="AA102" s="50">
        <f t="shared" si="218"/>
        <v>95.7</v>
      </c>
      <c r="AB102" s="31">
        <v>164</v>
      </c>
      <c r="AC102" s="31">
        <v>203</v>
      </c>
      <c r="AD102" s="31">
        <v>252</v>
      </c>
      <c r="AE102" s="33">
        <f t="shared" si="219"/>
        <v>213.40909090909091</v>
      </c>
      <c r="AF102" s="45">
        <f t="shared" si="220"/>
        <v>34.9</v>
      </c>
      <c r="AG102" s="50">
        <f t="shared" si="221"/>
        <v>98.8</v>
      </c>
      <c r="AI102" s="66"/>
      <c r="AJ102" s="54"/>
      <c r="AK102" s="54"/>
      <c r="AL102" s="66"/>
      <c r="AM102" s="54"/>
      <c r="AN102" s="54"/>
      <c r="AO102" s="66"/>
      <c r="AP102" s="54"/>
      <c r="AQ102" s="54"/>
      <c r="AR102" s="66"/>
      <c r="AS102" s="54"/>
      <c r="AT102" s="54"/>
      <c r="AU102" s="66"/>
      <c r="AV102" s="54"/>
      <c r="AW102" s="54"/>
      <c r="AY102" s="78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79"/>
      <c r="BK102" s="79"/>
      <c r="BL102" s="79"/>
      <c r="BM102" s="80"/>
      <c r="CB102" s="31">
        <v>188</v>
      </c>
      <c r="CC102" s="31">
        <v>201</v>
      </c>
      <c r="CD102" s="31">
        <v>218</v>
      </c>
      <c r="CE102" s="33">
        <f t="shared" si="279"/>
        <v>214</v>
      </c>
      <c r="CF102" s="45">
        <f t="shared" si="280"/>
        <v>13.8</v>
      </c>
      <c r="CG102" s="50">
        <f t="shared" si="281"/>
        <v>85.5</v>
      </c>
      <c r="CI102">
        <f t="shared" si="237"/>
        <v>0</v>
      </c>
      <c r="CJ102">
        <f t="shared" si="238"/>
        <v>0</v>
      </c>
      <c r="CK102">
        <f t="shared" si="239"/>
        <v>214</v>
      </c>
    </row>
    <row r="103" spans="2:89" x14ac:dyDescent="0.4">
      <c r="B103" s="1275">
        <v>8</v>
      </c>
      <c r="C103" s="19" t="s">
        <v>225</v>
      </c>
      <c r="D103" s="31">
        <v>193</v>
      </c>
      <c r="E103" s="31">
        <v>200</v>
      </c>
      <c r="F103" s="31">
        <v>218</v>
      </c>
      <c r="G103" s="33">
        <f t="shared" si="261"/>
        <v>223.2</v>
      </c>
      <c r="H103" s="45">
        <f t="shared" si="262"/>
        <v>11.5</v>
      </c>
      <c r="I103" s="50">
        <f t="shared" si="263"/>
        <v>85.5</v>
      </c>
      <c r="J103" s="31">
        <v>190</v>
      </c>
      <c r="K103" s="31">
        <v>200</v>
      </c>
      <c r="L103" s="31">
        <v>226</v>
      </c>
      <c r="M103" s="33">
        <f t="shared" si="210"/>
        <v>223.33333333333334</v>
      </c>
      <c r="N103" s="45">
        <f t="shared" si="211"/>
        <v>15.9</v>
      </c>
      <c r="O103" s="50">
        <f t="shared" si="212"/>
        <v>88.6</v>
      </c>
      <c r="P103" s="31">
        <v>186</v>
      </c>
      <c r="Q103" s="31">
        <v>199</v>
      </c>
      <c r="R103" s="31">
        <v>235</v>
      </c>
      <c r="S103" s="33">
        <f t="shared" si="213"/>
        <v>224.08163265306123</v>
      </c>
      <c r="T103" s="45">
        <f t="shared" si="214"/>
        <v>20.9</v>
      </c>
      <c r="U103" s="50">
        <f t="shared" si="215"/>
        <v>92.2</v>
      </c>
      <c r="V103" s="31">
        <v>183</v>
      </c>
      <c r="W103" s="31">
        <v>199</v>
      </c>
      <c r="X103" s="31">
        <v>243</v>
      </c>
      <c r="Y103" s="33">
        <f t="shared" si="216"/>
        <v>224</v>
      </c>
      <c r="Z103" s="45">
        <f t="shared" si="217"/>
        <v>24.7</v>
      </c>
      <c r="AA103" s="50">
        <f t="shared" si="218"/>
        <v>95.3</v>
      </c>
      <c r="AB103" s="31">
        <v>178</v>
      </c>
      <c r="AC103" s="31">
        <v>199</v>
      </c>
      <c r="AD103" s="31">
        <v>253</v>
      </c>
      <c r="AE103" s="33">
        <f t="shared" si="219"/>
        <v>223.2</v>
      </c>
      <c r="AF103" s="45">
        <f t="shared" si="220"/>
        <v>29.599999999999998</v>
      </c>
      <c r="AG103" s="50">
        <f t="shared" si="221"/>
        <v>99.2</v>
      </c>
      <c r="AI103" s="63">
        <f t="shared" ref="AI103:AI109" si="282">(G103-G102)/359</f>
        <v>2.5626740947075177E-2</v>
      </c>
      <c r="AJ103" s="55">
        <f t="shared" ref="AJ103:AJ109" si="283">(H103-H102)/100</f>
        <v>-2.3000000000000007E-2</v>
      </c>
      <c r="AK103" s="55">
        <f t="shared" ref="AK103:AK109" si="284">(I103-I102)/100</f>
        <v>0</v>
      </c>
      <c r="AL103" s="63">
        <f t="shared" ref="AL103:AL109" si="285">(M103-M102)/359</f>
        <v>2.3536524799723641E-2</v>
      </c>
      <c r="AM103" s="55">
        <f t="shared" ref="AM103:AM109" si="286">(N103-N102)/100</f>
        <v>-3.0999999999999996E-2</v>
      </c>
      <c r="AN103" s="55">
        <f t="shared" ref="AN103:AN109" si="287">(O103-O102)/100</f>
        <v>0</v>
      </c>
      <c r="AO103" s="63">
        <f t="shared" ref="AO103:AO109" si="288">(S103-S102)/359</f>
        <v>2.7698333199382932E-2</v>
      </c>
      <c r="AP103" s="55">
        <f t="shared" ref="AP103:AP109" si="289">(T103-T102)/100</f>
        <v>-3.8000000000000006E-2</v>
      </c>
      <c r="AQ103" s="55">
        <f t="shared" ref="AQ103:AQ109" si="290">(U103-U102)/100</f>
        <v>0</v>
      </c>
      <c r="AR103" s="63">
        <f t="shared" ref="AR103:AR109" si="291">(Y103-Y102)/359</f>
        <v>2.6405158927004277E-2</v>
      </c>
      <c r="AS103" s="55">
        <f t="shared" ref="AS103:AS109" si="292">(Z103-Z102)/100</f>
        <v>-5.1999999999999991E-2</v>
      </c>
      <c r="AT103" s="55">
        <f t="shared" ref="AT103:AT109" si="293">(AA103-AA102)/100</f>
        <v>-4.0000000000000565E-3</v>
      </c>
      <c r="AU103" s="63">
        <f t="shared" ref="AU103:AU109" si="294">(AE103-AE102)/359</f>
        <v>2.7272727272727247E-2</v>
      </c>
      <c r="AV103" s="55">
        <f t="shared" ref="AV103:AV109" si="295">(AF103-AF102)/100</f>
        <v>-5.3000000000000005E-2</v>
      </c>
      <c r="AW103" s="55">
        <f t="shared" ref="AW103:AW109" si="296">(AG103-AG102)/100</f>
        <v>4.0000000000000565E-3</v>
      </c>
      <c r="AY103" s="72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73"/>
      <c r="CB103" s="31">
        <v>193</v>
      </c>
      <c r="CC103" s="31">
        <v>200</v>
      </c>
      <c r="CD103" s="31">
        <v>218</v>
      </c>
      <c r="CE103" s="33">
        <f t="shared" si="279"/>
        <v>223.2</v>
      </c>
      <c r="CF103" s="45">
        <f t="shared" si="280"/>
        <v>11.5</v>
      </c>
      <c r="CG103" s="50">
        <f t="shared" si="281"/>
        <v>85.5</v>
      </c>
      <c r="CI103">
        <f t="shared" si="237"/>
        <v>0</v>
      </c>
      <c r="CJ103">
        <f t="shared" si="238"/>
        <v>0</v>
      </c>
      <c r="CK103">
        <f t="shared" si="239"/>
        <v>223.2</v>
      </c>
    </row>
    <row r="104" spans="2:89" x14ac:dyDescent="0.4">
      <c r="B104" s="1278">
        <v>8</v>
      </c>
      <c r="C104" s="21" t="s">
        <v>224</v>
      </c>
      <c r="D104" s="32">
        <v>197</v>
      </c>
      <c r="E104" s="32">
        <v>199</v>
      </c>
      <c r="F104" s="32">
        <v>217</v>
      </c>
      <c r="G104" s="34">
        <f t="shared" si="261"/>
        <v>234</v>
      </c>
      <c r="H104" s="46">
        <f t="shared" si="262"/>
        <v>9.1999999999999993</v>
      </c>
      <c r="I104" s="51">
        <f t="shared" si="263"/>
        <v>85.1</v>
      </c>
      <c r="J104" s="32">
        <v>196</v>
      </c>
      <c r="K104" s="32">
        <v>198</v>
      </c>
      <c r="L104" s="32">
        <v>225</v>
      </c>
      <c r="M104" s="34">
        <f t="shared" si="210"/>
        <v>235.86206896551724</v>
      </c>
      <c r="N104" s="46">
        <f t="shared" si="211"/>
        <v>12.9</v>
      </c>
      <c r="O104" s="51">
        <f t="shared" si="212"/>
        <v>88.2</v>
      </c>
      <c r="P104" s="32">
        <v>194</v>
      </c>
      <c r="Q104" s="32">
        <v>197</v>
      </c>
      <c r="R104" s="32">
        <v>233</v>
      </c>
      <c r="S104" s="34">
        <f t="shared" si="213"/>
        <v>235.38461538461539</v>
      </c>
      <c r="T104" s="46">
        <f t="shared" si="214"/>
        <v>16.7</v>
      </c>
      <c r="U104" s="51">
        <f t="shared" si="215"/>
        <v>91.4</v>
      </c>
      <c r="V104" s="32">
        <v>193</v>
      </c>
      <c r="W104" s="32">
        <v>197</v>
      </c>
      <c r="X104" s="32">
        <v>242</v>
      </c>
      <c r="Y104" s="34">
        <f t="shared" si="216"/>
        <v>235.10204081632654</v>
      </c>
      <c r="Z104" s="46">
        <f t="shared" si="217"/>
        <v>20.200000000000003</v>
      </c>
      <c r="AA104" s="51">
        <f t="shared" si="218"/>
        <v>94.899999999999991</v>
      </c>
      <c r="AB104" s="32">
        <v>191</v>
      </c>
      <c r="AC104" s="32">
        <v>196</v>
      </c>
      <c r="AD104" s="32">
        <v>251</v>
      </c>
      <c r="AE104" s="34">
        <f t="shared" si="219"/>
        <v>235</v>
      </c>
      <c r="AF104" s="46">
        <f t="shared" si="220"/>
        <v>23.9</v>
      </c>
      <c r="AG104" s="51">
        <f t="shared" si="221"/>
        <v>98.4</v>
      </c>
      <c r="AI104" s="64">
        <f t="shared" si="282"/>
        <v>3.0083565459610058E-2</v>
      </c>
      <c r="AJ104" s="56">
        <f t="shared" si="283"/>
        <v>-2.3000000000000007E-2</v>
      </c>
      <c r="AK104" s="56">
        <f t="shared" si="284"/>
        <v>-4.0000000000000565E-3</v>
      </c>
      <c r="AL104" s="64">
        <f t="shared" si="285"/>
        <v>3.4898985047866003E-2</v>
      </c>
      <c r="AM104" s="56">
        <f t="shared" si="286"/>
        <v>-0.03</v>
      </c>
      <c r="AN104" s="56">
        <f t="shared" si="287"/>
        <v>-3.9999999999999151E-3</v>
      </c>
      <c r="AO104" s="64">
        <f t="shared" si="288"/>
        <v>3.1484631564217692E-2</v>
      </c>
      <c r="AP104" s="56">
        <f t="shared" si="289"/>
        <v>-4.1999999999999996E-2</v>
      </c>
      <c r="AQ104" s="56">
        <f t="shared" si="290"/>
        <v>-7.9999999999999724E-3</v>
      </c>
      <c r="AR104" s="64">
        <f t="shared" si="291"/>
        <v>3.092490478085386E-2</v>
      </c>
      <c r="AS104" s="56">
        <f t="shared" si="292"/>
        <v>-4.4999999999999964E-2</v>
      </c>
      <c r="AT104" s="56">
        <f t="shared" si="293"/>
        <v>-4.0000000000000565E-3</v>
      </c>
      <c r="AU104" s="64">
        <f t="shared" si="294"/>
        <v>3.2869080779944319E-2</v>
      </c>
      <c r="AV104" s="56">
        <f t="shared" si="295"/>
        <v>-5.6999999999999995E-2</v>
      </c>
      <c r="AW104" s="56">
        <f t="shared" si="296"/>
        <v>-7.9999999999999724E-3</v>
      </c>
      <c r="AY104" s="74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75"/>
      <c r="CB104" s="32">
        <v>197</v>
      </c>
      <c r="CC104" s="32">
        <v>199</v>
      </c>
      <c r="CD104" s="32">
        <v>217</v>
      </c>
      <c r="CE104" s="34">
        <f t="shared" si="279"/>
        <v>234</v>
      </c>
      <c r="CF104" s="46">
        <f t="shared" si="280"/>
        <v>9.1999999999999993</v>
      </c>
      <c r="CG104" s="51">
        <f t="shared" si="281"/>
        <v>85.1</v>
      </c>
      <c r="CI104">
        <f t="shared" si="237"/>
        <v>0</v>
      </c>
      <c r="CJ104">
        <f t="shared" si="238"/>
        <v>0</v>
      </c>
      <c r="CK104">
        <f t="shared" si="239"/>
        <v>234</v>
      </c>
    </row>
    <row r="105" spans="2:89" x14ac:dyDescent="0.4">
      <c r="B105" s="1274">
        <v>8</v>
      </c>
      <c r="C105" s="17" t="s">
        <v>223</v>
      </c>
      <c r="D105" s="22">
        <v>200</v>
      </c>
      <c r="E105" s="22">
        <v>198</v>
      </c>
      <c r="F105" s="22">
        <v>217</v>
      </c>
      <c r="G105" s="28">
        <f t="shared" si="261"/>
        <v>246.31578947368422</v>
      </c>
      <c r="H105" s="47">
        <f t="shared" si="262"/>
        <v>8.7999999999999989</v>
      </c>
      <c r="I105" s="52">
        <f t="shared" si="263"/>
        <v>85.1</v>
      </c>
      <c r="J105" s="22">
        <v>201</v>
      </c>
      <c r="K105" s="22">
        <v>197</v>
      </c>
      <c r="L105" s="22">
        <v>224</v>
      </c>
      <c r="M105" s="28">
        <f t="shared" si="210"/>
        <v>248.88888888888889</v>
      </c>
      <c r="N105" s="47">
        <f t="shared" si="211"/>
        <v>12.1</v>
      </c>
      <c r="O105" s="52">
        <f t="shared" si="212"/>
        <v>87.8</v>
      </c>
      <c r="P105" s="22">
        <v>201</v>
      </c>
      <c r="Q105" s="22">
        <v>196</v>
      </c>
      <c r="R105" s="22">
        <v>232</v>
      </c>
      <c r="S105" s="28">
        <f t="shared" si="213"/>
        <v>248.33333333333334</v>
      </c>
      <c r="T105" s="47">
        <f t="shared" si="214"/>
        <v>15.5</v>
      </c>
      <c r="U105" s="52">
        <f t="shared" si="215"/>
        <v>91</v>
      </c>
      <c r="V105" s="22">
        <v>201</v>
      </c>
      <c r="W105" s="22">
        <v>194</v>
      </c>
      <c r="X105" s="22">
        <v>240</v>
      </c>
      <c r="Y105" s="28">
        <f t="shared" si="216"/>
        <v>249.13043478260869</v>
      </c>
      <c r="Z105" s="47">
        <f t="shared" si="217"/>
        <v>19.2</v>
      </c>
      <c r="AA105" s="52">
        <f t="shared" si="218"/>
        <v>94.1</v>
      </c>
      <c r="AB105" s="22">
        <v>202</v>
      </c>
      <c r="AC105" s="22">
        <v>193</v>
      </c>
      <c r="AD105" s="22">
        <v>248</v>
      </c>
      <c r="AE105" s="28">
        <f t="shared" si="219"/>
        <v>249.81818181818181</v>
      </c>
      <c r="AF105" s="47">
        <f t="shared" si="220"/>
        <v>22.2</v>
      </c>
      <c r="AG105" s="52">
        <f t="shared" si="221"/>
        <v>97.3</v>
      </c>
      <c r="AI105" s="65">
        <f t="shared" si="282"/>
        <v>3.4305820260958832E-2</v>
      </c>
      <c r="AJ105" s="57">
        <f t="shared" si="283"/>
        <v>-4.0000000000000036E-3</v>
      </c>
      <c r="AK105" s="57">
        <f t="shared" si="284"/>
        <v>0</v>
      </c>
      <c r="AL105" s="65">
        <f t="shared" si="285"/>
        <v>3.6286406471787318E-2</v>
      </c>
      <c r="AM105" s="57">
        <f t="shared" si="286"/>
        <v>-8.0000000000000071E-3</v>
      </c>
      <c r="AN105" s="57">
        <f t="shared" si="287"/>
        <v>-4.0000000000000565E-3</v>
      </c>
      <c r="AO105" s="65">
        <f t="shared" si="288"/>
        <v>3.6068852224841103E-2</v>
      </c>
      <c r="AP105" s="57">
        <f t="shared" si="289"/>
        <v>-1.1999999999999993E-2</v>
      </c>
      <c r="AQ105" s="57">
        <f t="shared" si="290"/>
        <v>-4.0000000000000565E-3</v>
      </c>
      <c r="AR105" s="65">
        <f t="shared" si="291"/>
        <v>3.9076306312763653E-2</v>
      </c>
      <c r="AS105" s="57">
        <f t="shared" si="292"/>
        <v>-1.0000000000000035E-2</v>
      </c>
      <c r="AT105" s="57">
        <f t="shared" si="293"/>
        <v>-7.9999999999999724E-3</v>
      </c>
      <c r="AU105" s="65">
        <f t="shared" si="294"/>
        <v>4.127627247404405E-2</v>
      </c>
      <c r="AV105" s="57">
        <f t="shared" si="295"/>
        <v>-1.6999999999999994E-2</v>
      </c>
      <c r="AW105" s="57">
        <f t="shared" si="296"/>
        <v>-1.1000000000000086E-2</v>
      </c>
      <c r="AY105" s="76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77"/>
      <c r="CB105" s="22">
        <v>200</v>
      </c>
      <c r="CC105" s="22">
        <v>198</v>
      </c>
      <c r="CD105" s="22">
        <v>217</v>
      </c>
      <c r="CE105" s="28">
        <f t="shared" si="279"/>
        <v>246.31578947368422</v>
      </c>
      <c r="CF105" s="47">
        <f t="shared" si="280"/>
        <v>8.7999999999999989</v>
      </c>
      <c r="CG105" s="52">
        <f t="shared" si="281"/>
        <v>85.1</v>
      </c>
      <c r="CI105">
        <f t="shared" si="237"/>
        <v>0</v>
      </c>
      <c r="CJ105">
        <f t="shared" si="238"/>
        <v>0</v>
      </c>
      <c r="CK105">
        <f t="shared" si="239"/>
        <v>246.31578947368422</v>
      </c>
    </row>
    <row r="106" spans="2:89" x14ac:dyDescent="0.4">
      <c r="B106" s="1275">
        <v>8</v>
      </c>
      <c r="C106" s="19" t="s">
        <v>222</v>
      </c>
      <c r="D106" s="31">
        <v>203</v>
      </c>
      <c r="E106" s="31">
        <v>197</v>
      </c>
      <c r="F106" s="31">
        <v>216</v>
      </c>
      <c r="G106" s="33">
        <f t="shared" si="261"/>
        <v>258.9473684210526</v>
      </c>
      <c r="H106" s="45">
        <f t="shared" si="262"/>
        <v>8.7999999999999989</v>
      </c>
      <c r="I106" s="50">
        <f t="shared" si="263"/>
        <v>84.7</v>
      </c>
      <c r="J106" s="31">
        <v>205</v>
      </c>
      <c r="K106" s="31">
        <v>196</v>
      </c>
      <c r="L106" s="31">
        <v>223</v>
      </c>
      <c r="M106" s="33">
        <f t="shared" si="210"/>
        <v>260</v>
      </c>
      <c r="N106" s="45">
        <f t="shared" si="211"/>
        <v>12.1</v>
      </c>
      <c r="O106" s="50">
        <f t="shared" si="212"/>
        <v>87.5</v>
      </c>
      <c r="P106" s="31">
        <v>207</v>
      </c>
      <c r="Q106" s="31">
        <v>194</v>
      </c>
      <c r="R106" s="31">
        <v>230</v>
      </c>
      <c r="S106" s="33">
        <f t="shared" si="213"/>
        <v>261.66666666666669</v>
      </c>
      <c r="T106" s="45">
        <f t="shared" si="214"/>
        <v>15.7</v>
      </c>
      <c r="U106" s="50">
        <f t="shared" si="215"/>
        <v>90.2</v>
      </c>
      <c r="V106" s="31">
        <v>208</v>
      </c>
      <c r="W106" s="31">
        <v>193</v>
      </c>
      <c r="X106" s="31">
        <v>236</v>
      </c>
      <c r="Y106" s="33">
        <f t="shared" si="216"/>
        <v>260.93023255813955</v>
      </c>
      <c r="Z106" s="45">
        <f t="shared" si="217"/>
        <v>18.2</v>
      </c>
      <c r="AA106" s="50">
        <f t="shared" si="218"/>
        <v>92.5</v>
      </c>
      <c r="AB106" s="31">
        <v>210</v>
      </c>
      <c r="AC106" s="31">
        <v>191</v>
      </c>
      <c r="AD106" s="31">
        <v>244</v>
      </c>
      <c r="AE106" s="33">
        <f t="shared" si="219"/>
        <v>261.50943396226415</v>
      </c>
      <c r="AF106" s="45">
        <f t="shared" si="220"/>
        <v>21.7</v>
      </c>
      <c r="AG106" s="50">
        <f t="shared" si="221"/>
        <v>95.7</v>
      </c>
      <c r="AI106" s="63">
        <f t="shared" si="282"/>
        <v>3.518545667790636E-2</v>
      </c>
      <c r="AJ106" s="55">
        <f t="shared" si="283"/>
        <v>0</v>
      </c>
      <c r="AK106" s="55">
        <f t="shared" si="284"/>
        <v>-3.9999999999999151E-3</v>
      </c>
      <c r="AL106" s="63">
        <f t="shared" si="285"/>
        <v>3.0950170225936251E-2</v>
      </c>
      <c r="AM106" s="55">
        <f t="shared" si="286"/>
        <v>0</v>
      </c>
      <c r="AN106" s="55">
        <f t="shared" si="287"/>
        <v>-2.9999999999999714E-3</v>
      </c>
      <c r="AO106" s="63">
        <f t="shared" si="288"/>
        <v>3.7140204271123516E-2</v>
      </c>
      <c r="AP106" s="55">
        <f t="shared" si="289"/>
        <v>1.9999999999999931E-3</v>
      </c>
      <c r="AQ106" s="55">
        <f t="shared" si="290"/>
        <v>-7.9999999999999724E-3</v>
      </c>
      <c r="AR106" s="63">
        <f t="shared" si="291"/>
        <v>3.2868517480587361E-2</v>
      </c>
      <c r="AS106" s="55">
        <f t="shared" si="292"/>
        <v>-0.01</v>
      </c>
      <c r="AT106" s="55">
        <f t="shared" si="293"/>
        <v>-1.5999999999999945E-2</v>
      </c>
      <c r="AU106" s="63">
        <f t="shared" si="294"/>
        <v>3.2566161961232146E-2</v>
      </c>
      <c r="AV106" s="55">
        <f t="shared" si="295"/>
        <v>-5.0000000000000001E-3</v>
      </c>
      <c r="AW106" s="55">
        <f t="shared" si="296"/>
        <v>-1.5999999999999945E-2</v>
      </c>
      <c r="AY106" s="72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73"/>
      <c r="CB106" s="31">
        <v>203</v>
      </c>
      <c r="CC106" s="31">
        <v>197</v>
      </c>
      <c r="CD106" s="31">
        <v>216</v>
      </c>
      <c r="CE106" s="33">
        <f t="shared" si="279"/>
        <v>258.9473684210526</v>
      </c>
      <c r="CF106" s="45">
        <f t="shared" si="280"/>
        <v>8.7999999999999989</v>
      </c>
      <c r="CG106" s="50">
        <f t="shared" si="281"/>
        <v>84.7</v>
      </c>
      <c r="CI106">
        <f t="shared" si="237"/>
        <v>0</v>
      </c>
      <c r="CJ106">
        <f t="shared" si="238"/>
        <v>0</v>
      </c>
      <c r="CK106">
        <f t="shared" si="239"/>
        <v>258.9473684210526</v>
      </c>
    </row>
    <row r="107" spans="2:89" x14ac:dyDescent="0.4">
      <c r="B107" s="1275">
        <v>8</v>
      </c>
      <c r="C107" s="19" t="s">
        <v>221</v>
      </c>
      <c r="D107" s="31">
        <v>206</v>
      </c>
      <c r="E107" s="31">
        <v>196</v>
      </c>
      <c r="F107" s="31">
        <v>214</v>
      </c>
      <c r="G107" s="33">
        <f t="shared" si="261"/>
        <v>273.33333333333331</v>
      </c>
      <c r="H107" s="45">
        <f t="shared" si="262"/>
        <v>8.4</v>
      </c>
      <c r="I107" s="50">
        <f t="shared" si="263"/>
        <v>83.899999999999991</v>
      </c>
      <c r="J107" s="31">
        <v>208</v>
      </c>
      <c r="K107" s="31">
        <v>195</v>
      </c>
      <c r="L107" s="31">
        <v>221</v>
      </c>
      <c r="M107" s="33">
        <f t="shared" si="210"/>
        <v>270</v>
      </c>
      <c r="N107" s="45">
        <f t="shared" si="211"/>
        <v>11.799999999999999</v>
      </c>
      <c r="O107" s="50">
        <f t="shared" si="212"/>
        <v>86.7</v>
      </c>
      <c r="P107" s="31">
        <v>211</v>
      </c>
      <c r="Q107" s="31">
        <v>193</v>
      </c>
      <c r="R107" s="31">
        <v>227</v>
      </c>
      <c r="S107" s="33">
        <f t="shared" si="213"/>
        <v>271.76470588235293</v>
      </c>
      <c r="T107" s="45">
        <f t="shared" si="214"/>
        <v>15</v>
      </c>
      <c r="U107" s="50">
        <f t="shared" si="215"/>
        <v>89</v>
      </c>
      <c r="V107" s="31">
        <v>214</v>
      </c>
      <c r="W107" s="31">
        <v>191</v>
      </c>
      <c r="X107" s="31">
        <v>233</v>
      </c>
      <c r="Y107" s="33">
        <f t="shared" si="216"/>
        <v>272.85714285714283</v>
      </c>
      <c r="Z107" s="45">
        <f t="shared" si="217"/>
        <v>18</v>
      </c>
      <c r="AA107" s="50">
        <f t="shared" si="218"/>
        <v>91.4</v>
      </c>
      <c r="AB107" s="31">
        <v>217</v>
      </c>
      <c r="AC107" s="31">
        <v>189</v>
      </c>
      <c r="AD107" s="31">
        <v>240</v>
      </c>
      <c r="AE107" s="33">
        <f t="shared" si="219"/>
        <v>272.94117647058823</v>
      </c>
      <c r="AF107" s="45">
        <f t="shared" si="220"/>
        <v>21.3</v>
      </c>
      <c r="AG107" s="50">
        <f t="shared" si="221"/>
        <v>94.1</v>
      </c>
      <c r="AI107" s="63">
        <f t="shared" si="282"/>
        <v>4.0072325660949058E-2</v>
      </c>
      <c r="AJ107" s="55">
        <f t="shared" si="283"/>
        <v>-3.9999999999999862E-3</v>
      </c>
      <c r="AK107" s="55">
        <f t="shared" si="284"/>
        <v>-8.0000000000001129E-3</v>
      </c>
      <c r="AL107" s="63">
        <f t="shared" si="285"/>
        <v>2.7855153203342618E-2</v>
      </c>
      <c r="AM107" s="55">
        <f t="shared" si="286"/>
        <v>-3.000000000000007E-3</v>
      </c>
      <c r="AN107" s="55">
        <f t="shared" si="287"/>
        <v>-7.9999999999999724E-3</v>
      </c>
      <c r="AO107" s="63">
        <f t="shared" si="288"/>
        <v>2.81282429406302E-2</v>
      </c>
      <c r="AP107" s="55">
        <f t="shared" si="289"/>
        <v>-6.9999999999999932E-3</v>
      </c>
      <c r="AQ107" s="55">
        <f t="shared" si="290"/>
        <v>-1.2000000000000028E-2</v>
      </c>
      <c r="AR107" s="63">
        <f t="shared" si="291"/>
        <v>3.322259136212613E-2</v>
      </c>
      <c r="AS107" s="55">
        <f t="shared" si="292"/>
        <v>-1.9999999999999931E-3</v>
      </c>
      <c r="AT107" s="55">
        <f t="shared" si="293"/>
        <v>-1.0999999999999944E-2</v>
      </c>
      <c r="AU107" s="63">
        <f t="shared" si="294"/>
        <v>3.1843293895053144E-2</v>
      </c>
      <c r="AV107" s="55">
        <f t="shared" si="295"/>
        <v>-3.9999999999999862E-3</v>
      </c>
      <c r="AW107" s="55">
        <f t="shared" si="296"/>
        <v>-1.6000000000000084E-2</v>
      </c>
      <c r="AY107" s="72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73"/>
      <c r="CB107" s="31">
        <v>206</v>
      </c>
      <c r="CC107" s="31">
        <v>196</v>
      </c>
      <c r="CD107" s="31">
        <v>214</v>
      </c>
      <c r="CE107" s="33">
        <f t="shared" si="279"/>
        <v>273.33333333333331</v>
      </c>
      <c r="CF107" s="45">
        <f t="shared" si="280"/>
        <v>8.4</v>
      </c>
      <c r="CG107" s="50">
        <f t="shared" si="281"/>
        <v>83.899999999999991</v>
      </c>
      <c r="CI107">
        <f t="shared" si="237"/>
        <v>0</v>
      </c>
      <c r="CJ107">
        <f t="shared" si="238"/>
        <v>0</v>
      </c>
      <c r="CK107">
        <f t="shared" si="239"/>
        <v>273.33333333333331</v>
      </c>
    </row>
    <row r="108" spans="2:89" x14ac:dyDescent="0.4">
      <c r="B108" s="1275">
        <v>8</v>
      </c>
      <c r="C108" s="19" t="s">
        <v>220</v>
      </c>
      <c r="D108" s="31">
        <v>210</v>
      </c>
      <c r="E108" s="31">
        <v>195</v>
      </c>
      <c r="F108" s="31">
        <v>211</v>
      </c>
      <c r="G108" s="33">
        <f t="shared" si="261"/>
        <v>296.25</v>
      </c>
      <c r="H108" s="45">
        <f t="shared" si="262"/>
        <v>7.6</v>
      </c>
      <c r="I108" s="50">
        <f t="shared" si="263"/>
        <v>82.699999999999989</v>
      </c>
      <c r="J108" s="31">
        <v>215</v>
      </c>
      <c r="K108" s="31">
        <v>193</v>
      </c>
      <c r="L108" s="31">
        <v>216</v>
      </c>
      <c r="M108" s="33">
        <f t="shared" si="210"/>
        <v>297.39130434782606</v>
      </c>
      <c r="N108" s="45">
        <f t="shared" si="211"/>
        <v>10.6</v>
      </c>
      <c r="O108" s="50">
        <f t="shared" si="212"/>
        <v>84.7</v>
      </c>
      <c r="P108" s="31">
        <v>219</v>
      </c>
      <c r="Q108" s="31">
        <v>191</v>
      </c>
      <c r="R108" s="31">
        <v>221</v>
      </c>
      <c r="S108" s="33">
        <f t="shared" si="213"/>
        <v>296</v>
      </c>
      <c r="T108" s="45">
        <f t="shared" si="214"/>
        <v>13.600000000000001</v>
      </c>
      <c r="U108" s="50">
        <f t="shared" si="215"/>
        <v>86.7</v>
      </c>
      <c r="V108" s="31">
        <v>222</v>
      </c>
      <c r="W108" s="31">
        <v>189</v>
      </c>
      <c r="X108" s="31">
        <v>226</v>
      </c>
      <c r="Y108" s="33">
        <f t="shared" si="216"/>
        <v>293.51351351351354</v>
      </c>
      <c r="Z108" s="45">
        <f t="shared" si="217"/>
        <v>16.400000000000002</v>
      </c>
      <c r="AA108" s="50">
        <f t="shared" si="218"/>
        <v>88.6</v>
      </c>
      <c r="AB108" s="31">
        <v>227</v>
      </c>
      <c r="AC108" s="31">
        <v>186</v>
      </c>
      <c r="AD108" s="31">
        <v>231</v>
      </c>
      <c r="AE108" s="33">
        <f t="shared" si="219"/>
        <v>294.66666666666669</v>
      </c>
      <c r="AF108" s="45">
        <f t="shared" si="220"/>
        <v>19.5</v>
      </c>
      <c r="AG108" s="50">
        <f t="shared" si="221"/>
        <v>90.600000000000009</v>
      </c>
      <c r="AI108" s="63">
        <f t="shared" si="282"/>
        <v>6.3834726090993554E-2</v>
      </c>
      <c r="AJ108" s="55">
        <f t="shared" si="283"/>
        <v>-8.0000000000000071E-3</v>
      </c>
      <c r="AK108" s="55">
        <f t="shared" si="284"/>
        <v>-1.2000000000000028E-2</v>
      </c>
      <c r="AL108" s="63">
        <f t="shared" si="285"/>
        <v>7.6298897904807983E-2</v>
      </c>
      <c r="AM108" s="55">
        <f t="shared" si="286"/>
        <v>-1.1999999999999993E-2</v>
      </c>
      <c r="AN108" s="55">
        <f t="shared" si="287"/>
        <v>-0.02</v>
      </c>
      <c r="AO108" s="63">
        <f t="shared" si="288"/>
        <v>6.7507783057512732E-2</v>
      </c>
      <c r="AP108" s="55">
        <f t="shared" si="289"/>
        <v>-1.3999999999999986E-2</v>
      </c>
      <c r="AQ108" s="55">
        <f t="shared" si="290"/>
        <v>-2.2999999999999972E-2</v>
      </c>
      <c r="AR108" s="63">
        <f t="shared" si="291"/>
        <v>5.7538636925823707E-2</v>
      </c>
      <c r="AS108" s="55">
        <f t="shared" si="292"/>
        <v>-1.599999999999998E-2</v>
      </c>
      <c r="AT108" s="55">
        <f t="shared" si="293"/>
        <v>-2.8000000000000115E-2</v>
      </c>
      <c r="AU108" s="63">
        <f t="shared" si="294"/>
        <v>6.0516685782948339E-2</v>
      </c>
      <c r="AV108" s="55">
        <f t="shared" si="295"/>
        <v>-1.8000000000000006E-2</v>
      </c>
      <c r="AW108" s="55">
        <f t="shared" si="296"/>
        <v>-3.4999999999999858E-2</v>
      </c>
      <c r="AY108" s="72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73"/>
      <c r="CB108" s="31">
        <v>210</v>
      </c>
      <c r="CC108" s="31">
        <v>195</v>
      </c>
      <c r="CD108" s="31">
        <v>211</v>
      </c>
      <c r="CE108" s="33">
        <f t="shared" si="279"/>
        <v>296.25</v>
      </c>
      <c r="CF108" s="45">
        <f t="shared" si="280"/>
        <v>7.6</v>
      </c>
      <c r="CG108" s="50">
        <f t="shared" si="281"/>
        <v>82.699999999999989</v>
      </c>
      <c r="CI108">
        <f t="shared" si="237"/>
        <v>0</v>
      </c>
      <c r="CJ108">
        <f t="shared" si="238"/>
        <v>0</v>
      </c>
      <c r="CK108">
        <f t="shared" si="239"/>
        <v>296.25</v>
      </c>
    </row>
    <row r="109" spans="2:89" ht="18" thickBot="1" x14ac:dyDescent="0.45">
      <c r="B109" s="1276">
        <v>8</v>
      </c>
      <c r="C109" s="41" t="s">
        <v>219</v>
      </c>
      <c r="D109" s="42">
        <v>213</v>
      </c>
      <c r="E109" s="42">
        <v>195</v>
      </c>
      <c r="F109" s="42">
        <v>208</v>
      </c>
      <c r="G109" s="43">
        <f t="shared" si="261"/>
        <v>-43.333333333333336</v>
      </c>
      <c r="H109" s="48">
        <f t="shared" si="262"/>
        <v>8.5</v>
      </c>
      <c r="I109" s="53">
        <f t="shared" si="263"/>
        <v>83.5</v>
      </c>
      <c r="J109" s="42">
        <v>218</v>
      </c>
      <c r="K109" s="42">
        <v>192</v>
      </c>
      <c r="L109" s="42">
        <v>213</v>
      </c>
      <c r="M109" s="43">
        <f t="shared" si="210"/>
        <v>-48.46153846153846</v>
      </c>
      <c r="N109" s="48">
        <f t="shared" si="211"/>
        <v>11.899999999999999</v>
      </c>
      <c r="O109" s="53">
        <f t="shared" si="212"/>
        <v>85.5</v>
      </c>
      <c r="P109" s="42">
        <v>224</v>
      </c>
      <c r="Q109" s="42">
        <v>190</v>
      </c>
      <c r="R109" s="42">
        <v>216</v>
      </c>
      <c r="S109" s="43">
        <f t="shared" si="213"/>
        <v>-45.882352941176471</v>
      </c>
      <c r="T109" s="48">
        <f t="shared" si="214"/>
        <v>15.2</v>
      </c>
      <c r="U109" s="53">
        <f t="shared" si="215"/>
        <v>87.8</v>
      </c>
      <c r="V109" s="42">
        <v>229</v>
      </c>
      <c r="W109" s="42">
        <v>187</v>
      </c>
      <c r="X109" s="42">
        <v>220</v>
      </c>
      <c r="Y109" s="43">
        <f t="shared" si="216"/>
        <v>-47.142857142857146</v>
      </c>
      <c r="Z109" s="48">
        <f t="shared" si="217"/>
        <v>18.3</v>
      </c>
      <c r="AA109" s="53">
        <f t="shared" si="218"/>
        <v>89.8</v>
      </c>
      <c r="AB109" s="42">
        <v>235</v>
      </c>
      <c r="AC109" s="42">
        <v>184</v>
      </c>
      <c r="AD109" s="42">
        <v>225</v>
      </c>
      <c r="AE109" s="43">
        <f t="shared" si="219"/>
        <v>-48.235294117647058</v>
      </c>
      <c r="AF109" s="48">
        <f t="shared" si="220"/>
        <v>21.7</v>
      </c>
      <c r="AG109" s="53">
        <f t="shared" si="221"/>
        <v>92.2</v>
      </c>
      <c r="AI109" s="67">
        <f t="shared" si="282"/>
        <v>-0.94591457753017638</v>
      </c>
      <c r="AJ109" s="68">
        <f t="shared" si="283"/>
        <v>9.0000000000000028E-3</v>
      </c>
      <c r="AK109" s="68">
        <f t="shared" si="284"/>
        <v>8.0000000000001129E-3</v>
      </c>
      <c r="AL109" s="67">
        <f t="shared" si="285"/>
        <v>-0.96337839222664212</v>
      </c>
      <c r="AM109" s="68">
        <f t="shared" si="286"/>
        <v>1.2999999999999989E-2</v>
      </c>
      <c r="AN109" s="68">
        <f t="shared" si="287"/>
        <v>7.9999999999999724E-3</v>
      </c>
      <c r="AO109" s="67">
        <f t="shared" si="288"/>
        <v>-0.95231853186957227</v>
      </c>
      <c r="AP109" s="68">
        <f t="shared" si="289"/>
        <v>1.599999999999998E-2</v>
      </c>
      <c r="AQ109" s="68">
        <f t="shared" si="290"/>
        <v>1.0999999999999944E-2</v>
      </c>
      <c r="AR109" s="67">
        <f t="shared" si="291"/>
        <v>-0.94890353943278749</v>
      </c>
      <c r="AS109" s="68">
        <f t="shared" si="292"/>
        <v>1.8999999999999986E-2</v>
      </c>
      <c r="AT109" s="68">
        <f t="shared" si="293"/>
        <v>1.2000000000000028E-2</v>
      </c>
      <c r="AU109" s="67">
        <f t="shared" si="294"/>
        <v>-0.95515866513736425</v>
      </c>
      <c r="AV109" s="68">
        <f t="shared" si="295"/>
        <v>2.1999999999999992E-2</v>
      </c>
      <c r="AW109" s="68">
        <f t="shared" si="296"/>
        <v>1.5999999999999945E-2</v>
      </c>
      <c r="AY109" s="81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3"/>
      <c r="CB109" s="42">
        <v>213</v>
      </c>
      <c r="CC109" s="42">
        <v>195</v>
      </c>
      <c r="CD109" s="42">
        <v>208</v>
      </c>
      <c r="CE109" s="43">
        <f t="shared" si="279"/>
        <v>-43.333333333333336</v>
      </c>
      <c r="CF109" s="48">
        <f t="shared" si="280"/>
        <v>8.5</v>
      </c>
      <c r="CG109" s="53">
        <f t="shared" si="281"/>
        <v>83.5</v>
      </c>
      <c r="CI109">
        <f t="shared" si="237"/>
        <v>-43.333333333333336</v>
      </c>
      <c r="CJ109">
        <f t="shared" si="238"/>
        <v>0</v>
      </c>
      <c r="CK109">
        <f t="shared" si="239"/>
        <v>0</v>
      </c>
    </row>
    <row r="110" spans="2:89" x14ac:dyDescent="0.4">
      <c r="B110" s="1277">
        <v>7</v>
      </c>
      <c r="C110" s="38" t="s">
        <v>233</v>
      </c>
      <c r="D110" s="39">
        <v>139</v>
      </c>
      <c r="E110" s="39">
        <v>181</v>
      </c>
      <c r="F110" s="39">
        <v>184</v>
      </c>
      <c r="G110" s="40">
        <f t="shared" si="261"/>
        <v>184</v>
      </c>
      <c r="H110" s="44">
        <f t="shared" si="262"/>
        <v>24.5</v>
      </c>
      <c r="I110" s="49">
        <f t="shared" si="263"/>
        <v>72.2</v>
      </c>
      <c r="J110" s="39">
        <v>126</v>
      </c>
      <c r="K110" s="39">
        <v>183</v>
      </c>
      <c r="L110" s="39">
        <v>188</v>
      </c>
      <c r="M110" s="40">
        <f t="shared" si="210"/>
        <v>184.83870967741936</v>
      </c>
      <c r="N110" s="44">
        <f t="shared" si="211"/>
        <v>33</v>
      </c>
      <c r="O110" s="49">
        <f t="shared" si="212"/>
        <v>73.7</v>
      </c>
      <c r="P110" s="39">
        <v>111</v>
      </c>
      <c r="Q110" s="39">
        <v>185</v>
      </c>
      <c r="R110" s="39">
        <v>191</v>
      </c>
      <c r="S110" s="40">
        <f t="shared" si="213"/>
        <v>184.5</v>
      </c>
      <c r="T110" s="44">
        <f t="shared" si="214"/>
        <v>41.9</v>
      </c>
      <c r="U110" s="49">
        <f t="shared" si="215"/>
        <v>74.900000000000006</v>
      </c>
      <c r="V110" s="39">
        <v>96</v>
      </c>
      <c r="W110" s="39">
        <v>187</v>
      </c>
      <c r="X110" s="39">
        <v>195</v>
      </c>
      <c r="Y110" s="40">
        <f t="shared" si="216"/>
        <v>184.84848484848484</v>
      </c>
      <c r="Z110" s="44">
        <f t="shared" si="217"/>
        <v>50.8</v>
      </c>
      <c r="AA110" s="49">
        <f t="shared" si="218"/>
        <v>76.5</v>
      </c>
      <c r="AB110" s="39">
        <v>66</v>
      </c>
      <c r="AC110" s="39">
        <v>189</v>
      </c>
      <c r="AD110" s="39">
        <v>199</v>
      </c>
      <c r="AE110" s="40">
        <f t="shared" si="219"/>
        <v>184.51127819548873</v>
      </c>
      <c r="AF110" s="44">
        <f t="shared" si="220"/>
        <v>66.8</v>
      </c>
      <c r="AG110" s="49">
        <f t="shared" si="221"/>
        <v>78</v>
      </c>
      <c r="AI110" s="61">
        <f t="shared" ref="AI110:AI116" si="297">(G110-G111)/359</f>
        <v>-1.1142061281337047E-2</v>
      </c>
      <c r="AJ110" s="62">
        <f t="shared" ref="AJ110:AJ116" si="298">(H110-H111)/100</f>
        <v>3.000000000000007E-3</v>
      </c>
      <c r="AK110" s="62">
        <f t="shared" ref="AK110:AK116" si="299">(I110-I111)/100</f>
        <v>-6.9999999999998865E-3</v>
      </c>
      <c r="AL110" s="61">
        <f t="shared" ref="AL110:AL116" si="300">(M110-M111)/359</f>
        <v>-1.0397545665763777E-2</v>
      </c>
      <c r="AM110" s="62">
        <f t="shared" ref="AM110:AM116" si="301">(N110-N111)/100</f>
        <v>0</v>
      </c>
      <c r="AN110" s="62">
        <f t="shared" ref="AN110:AN116" si="302">(O110-O111)/100</f>
        <v>-1.2000000000000028E-2</v>
      </c>
      <c r="AO110" s="61">
        <f t="shared" ref="AO110:AO116" si="303">(S110-S111)/359</f>
        <v>-1.1628687451756872E-2</v>
      </c>
      <c r="AP110" s="62">
        <f t="shared" ref="AP110:AP116" si="304">(T110-T111)/100</f>
        <v>-3.9999999999999862E-3</v>
      </c>
      <c r="AQ110" s="62">
        <f t="shared" ref="AQ110:AQ116" si="305">(U110-U111)/100</f>
        <v>-0.02</v>
      </c>
      <c r="AR110" s="61">
        <f t="shared" ref="AR110:AR116" si="306">(Y110-Y111)/359</f>
        <v>-9.4340091063014712E-3</v>
      </c>
      <c r="AS110" s="62">
        <f t="shared" ref="AS110:AS116" si="307">(Z110-Z111)/100</f>
        <v>-2.0000000000000282E-3</v>
      </c>
      <c r="AT110" s="62">
        <f t="shared" ref="AT110:AT116" si="308">(AA110-AA111)/100</f>
        <v>-1.9000000000000059E-2</v>
      </c>
      <c r="AU110" s="61">
        <f t="shared" ref="AU110:AU116" si="309">(AE110-AE111)/359</f>
        <v>-8.7963641694765501E-3</v>
      </c>
      <c r="AV110" s="62">
        <f t="shared" ref="AV110:AV116" si="310">(AF110-AF111)/100</f>
        <v>1.8999999999999916E-2</v>
      </c>
      <c r="AW110" s="62">
        <f t="shared" ref="AW110:AW116" si="311">(AG110-AG111)/100</f>
        <v>-2.4000000000000056E-2</v>
      </c>
      <c r="AY110" s="69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1"/>
      <c r="CB110" s="39">
        <v>139</v>
      </c>
      <c r="CC110" s="39">
        <v>181</v>
      </c>
      <c r="CD110" s="39">
        <v>184</v>
      </c>
      <c r="CE110" s="40">
        <f t="shared" si="279"/>
        <v>184</v>
      </c>
      <c r="CF110" s="44">
        <f t="shared" si="280"/>
        <v>24.5</v>
      </c>
      <c r="CG110" s="49">
        <f t="shared" si="281"/>
        <v>72.2</v>
      </c>
      <c r="CI110">
        <f t="shared" si="237"/>
        <v>0</v>
      </c>
      <c r="CJ110">
        <f t="shared" si="238"/>
        <v>0</v>
      </c>
      <c r="CK110">
        <f t="shared" si="239"/>
        <v>184</v>
      </c>
    </row>
    <row r="111" spans="2:89" x14ac:dyDescent="0.4">
      <c r="B111" s="1275">
        <v>7</v>
      </c>
      <c r="C111" s="19" t="s">
        <v>232</v>
      </c>
      <c r="D111" s="31">
        <v>141</v>
      </c>
      <c r="E111" s="31">
        <v>180</v>
      </c>
      <c r="F111" s="31">
        <v>186</v>
      </c>
      <c r="G111" s="33">
        <f t="shared" si="261"/>
        <v>188</v>
      </c>
      <c r="H111" s="45">
        <f t="shared" si="262"/>
        <v>24.2</v>
      </c>
      <c r="I111" s="50">
        <f t="shared" si="263"/>
        <v>72.899999999999991</v>
      </c>
      <c r="J111" s="31">
        <v>128</v>
      </c>
      <c r="K111" s="31">
        <v>182</v>
      </c>
      <c r="L111" s="31">
        <v>191</v>
      </c>
      <c r="M111" s="33">
        <f t="shared" si="210"/>
        <v>188.57142857142856</v>
      </c>
      <c r="N111" s="45">
        <f t="shared" si="211"/>
        <v>33</v>
      </c>
      <c r="O111" s="50">
        <f t="shared" si="212"/>
        <v>74.900000000000006</v>
      </c>
      <c r="P111" s="31">
        <v>113</v>
      </c>
      <c r="Q111" s="31">
        <v>184</v>
      </c>
      <c r="R111" s="31">
        <v>196</v>
      </c>
      <c r="S111" s="33">
        <f t="shared" si="213"/>
        <v>188.67469879518072</v>
      </c>
      <c r="T111" s="45">
        <f t="shared" si="214"/>
        <v>42.3</v>
      </c>
      <c r="U111" s="50">
        <f t="shared" si="215"/>
        <v>76.900000000000006</v>
      </c>
      <c r="V111" s="31">
        <v>98</v>
      </c>
      <c r="W111" s="31">
        <v>186</v>
      </c>
      <c r="X111" s="31">
        <v>200</v>
      </c>
      <c r="Y111" s="33">
        <f t="shared" si="216"/>
        <v>188.23529411764707</v>
      </c>
      <c r="Z111" s="45">
        <f t="shared" si="217"/>
        <v>51</v>
      </c>
      <c r="AA111" s="50">
        <f t="shared" si="218"/>
        <v>78.400000000000006</v>
      </c>
      <c r="AB111" s="31">
        <v>72</v>
      </c>
      <c r="AC111" s="31">
        <v>188</v>
      </c>
      <c r="AD111" s="31">
        <v>205</v>
      </c>
      <c r="AE111" s="33">
        <f t="shared" si="219"/>
        <v>187.66917293233081</v>
      </c>
      <c r="AF111" s="45">
        <f t="shared" si="220"/>
        <v>64.900000000000006</v>
      </c>
      <c r="AG111" s="50">
        <f t="shared" si="221"/>
        <v>80.400000000000006</v>
      </c>
      <c r="AI111" s="63">
        <f t="shared" si="297"/>
        <v>-1.1901747277791868E-2</v>
      </c>
      <c r="AJ111" s="55">
        <f t="shared" si="298"/>
        <v>7.9999999999999724E-3</v>
      </c>
      <c r="AK111" s="55">
        <f t="shared" si="299"/>
        <v>-8.0000000000001129E-3</v>
      </c>
      <c r="AL111" s="63">
        <f t="shared" si="300"/>
        <v>-1.1167734233598191E-2</v>
      </c>
      <c r="AM111" s="55">
        <f t="shared" si="301"/>
        <v>0.01</v>
      </c>
      <c r="AN111" s="55">
        <f t="shared" si="302"/>
        <v>-1.1999999999999886E-2</v>
      </c>
      <c r="AO111" s="63">
        <f t="shared" si="303"/>
        <v>-8.8500085144042635E-3</v>
      </c>
      <c r="AP111" s="55">
        <f t="shared" si="304"/>
        <v>1.6000000000000014E-2</v>
      </c>
      <c r="AQ111" s="55">
        <f t="shared" si="305"/>
        <v>-1.0999999999999944E-2</v>
      </c>
      <c r="AR111" s="63">
        <f t="shared" si="306"/>
        <v>-9.8312305423561442E-3</v>
      </c>
      <c r="AS111" s="55">
        <f t="shared" si="307"/>
        <v>1.2000000000000028E-2</v>
      </c>
      <c r="AT111" s="55">
        <f t="shared" si="308"/>
        <v>-0.02</v>
      </c>
      <c r="AU111" s="63">
        <f t="shared" si="309"/>
        <v>-9.7315258087565474E-3</v>
      </c>
      <c r="AV111" s="55">
        <f t="shared" si="310"/>
        <v>3.8000000000000041E-2</v>
      </c>
      <c r="AW111" s="55">
        <f t="shared" si="311"/>
        <v>-2.299999999999983E-2</v>
      </c>
      <c r="AY111" s="72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73"/>
      <c r="CB111" s="31">
        <v>141</v>
      </c>
      <c r="CC111" s="31">
        <v>180</v>
      </c>
      <c r="CD111" s="31">
        <v>186</v>
      </c>
      <c r="CE111" s="33">
        <f t="shared" si="279"/>
        <v>188</v>
      </c>
      <c r="CF111" s="45">
        <f t="shared" si="280"/>
        <v>24.2</v>
      </c>
      <c r="CG111" s="50">
        <f t="shared" si="281"/>
        <v>72.899999999999991</v>
      </c>
      <c r="CI111">
        <f t="shared" si="237"/>
        <v>0</v>
      </c>
      <c r="CJ111">
        <f t="shared" si="238"/>
        <v>0</v>
      </c>
      <c r="CK111">
        <f t="shared" si="239"/>
        <v>188</v>
      </c>
    </row>
    <row r="112" spans="2:89" x14ac:dyDescent="0.4">
      <c r="B112" s="1275">
        <v>7</v>
      </c>
      <c r="C112" s="19" t="s">
        <v>231</v>
      </c>
      <c r="D112" s="31">
        <v>144</v>
      </c>
      <c r="E112" s="31">
        <v>179</v>
      </c>
      <c r="F112" s="31">
        <v>188</v>
      </c>
      <c r="G112" s="33">
        <f t="shared" si="261"/>
        <v>192.27272727272728</v>
      </c>
      <c r="H112" s="45">
        <f t="shared" si="262"/>
        <v>23.400000000000002</v>
      </c>
      <c r="I112" s="50">
        <f t="shared" si="263"/>
        <v>73.7</v>
      </c>
      <c r="J112" s="31">
        <v>132</v>
      </c>
      <c r="K112" s="31">
        <v>181</v>
      </c>
      <c r="L112" s="31">
        <v>194</v>
      </c>
      <c r="M112" s="33">
        <f t="shared" ref="M112:M143" si="312">IF(MAX(J112,K112,L112)=J112,60*(K112-L112)/(MAX(J112,K112,L112)-MIN(J112,K112,L112)),IF(MAX(J112,K112,L112)=K112,(120+(60*(L112-J112)/(MAX(J112,K112,L112)-MIN(J112,K112,L112)))),IF(MAX(J112,K112,L112)=L112,(240+(60*(J112-K112)/(MAX(J112,K112,L112)-MIN(J112,K112,L112)))),0)))</f>
        <v>192.58064516129031</v>
      </c>
      <c r="N112" s="45">
        <f t="shared" ref="N112:N143" si="313">ROUND((MAX(J112/255, K112/255, L112/255) - MIN(J112/255, K112/255, L112/255))/MAX(J112/255, K112/255, L112/255),3)*100</f>
        <v>32</v>
      </c>
      <c r="O112" s="50">
        <f t="shared" ref="O112:O143" si="314">ROUND(MAX(J112/255, K112/255, L112/255),3)*100</f>
        <v>76.099999999999994</v>
      </c>
      <c r="P112" s="31">
        <v>118</v>
      </c>
      <c r="Q112" s="31">
        <v>183</v>
      </c>
      <c r="R112" s="31">
        <v>199</v>
      </c>
      <c r="S112" s="33">
        <f t="shared" ref="S112:S143" si="315">IF(MAX(P112,Q112,R112)=P112,60*(Q112-R112)/(MAX(P112,Q112,R112)-MIN(P112,Q112,R112)),IF(MAX(P112,Q112,R112)=Q112,(120+(60*(R112-P112)/(MAX(P112,Q112,R112)-MIN(P112,Q112,R112)))),IF(MAX(P112,Q112,R112)=R112,(240+(60*(P112-Q112)/(MAX(P112,Q112,R112)-MIN(P112,Q112,R112)))),0)))</f>
        <v>191.85185185185185</v>
      </c>
      <c r="T112" s="45">
        <f t="shared" ref="T112:T143" si="316">ROUND((MAX(P112/255, Q112/255, R112/255) - MIN(P112/255, Q112/255, R112/255))/MAX(P112/255, Q112/255, R112/255),3)*100</f>
        <v>40.699999999999996</v>
      </c>
      <c r="U112" s="50">
        <f t="shared" ref="U112:U143" si="317">ROUND(MAX(P112/255, Q112/255, R112/255),3)*100</f>
        <v>78</v>
      </c>
      <c r="V112" s="31">
        <v>103</v>
      </c>
      <c r="W112" s="31">
        <v>185</v>
      </c>
      <c r="X112" s="31">
        <v>205</v>
      </c>
      <c r="Y112" s="33">
        <f t="shared" ref="Y112:Y143" si="318">IF(MAX(V112,W112,X112)=V112,60*(W112-X112)/(MAX(V112,W112,X112)-MIN(V112,W112,X112)),IF(MAX(V112,W112,X112)=W112,(120+(60*(X112-V112)/(MAX(V112,W112,X112)-MIN(V112,W112,X112)))),IF(MAX(V112,W112,X112)=X112,(240+(60*(V112-W112)/(MAX(V112,W112,X112)-MIN(V112,W112,X112)))),0)))</f>
        <v>191.76470588235293</v>
      </c>
      <c r="Z112" s="45">
        <f t="shared" ref="Z112:Z143" si="319">ROUND((MAX(V112/255, W112/255, X112/255) - MIN(V112/255, W112/255, X112/255))/MAX(V112/255, W112/255, X112/255),3)*100</f>
        <v>49.8</v>
      </c>
      <c r="AA112" s="50">
        <f t="shared" ref="AA112:AA143" si="320">ROUND(MAX(V112/255, W112/255, X112/255),3)*100</f>
        <v>80.400000000000006</v>
      </c>
      <c r="AB112" s="31">
        <v>82</v>
      </c>
      <c r="AC112" s="31">
        <v>187</v>
      </c>
      <c r="AD112" s="31">
        <v>211</v>
      </c>
      <c r="AE112" s="33">
        <f t="shared" ref="AE112:AE143" si="321">IF(MAX(AB112,AC112,AD112)=AB112,60*(AC112-AD112)/(MAX(AB112,AC112,AD112)-MIN(AB112,AC112,AD112)),IF(MAX(AB112,AC112,AD112)=AC112,(120+(60*(AD112-AB112)/(MAX(AB112,AC112,AD112)-MIN(AB112,AC112,AD112)))),IF(MAX(AB112,AC112,AD112)=AD112,(240+(60*(AB112-AC112)/(MAX(AB112,AC112,AD112)-MIN(AB112,AC112,AD112)))),0)))</f>
        <v>191.16279069767441</v>
      </c>
      <c r="AF112" s="45">
        <f t="shared" ref="AF112:AF143" si="322">ROUND((MAX(AB112/255, AC112/255, AD112/255) - MIN(AB112/255, AC112/255, AD112/255))/MAX(AB112/255, AC112/255, AD112/255),3)*100</f>
        <v>61.1</v>
      </c>
      <c r="AG112" s="50">
        <f t="shared" ref="AG112:AG143" si="323">ROUND(MAX(AB112/255, AC112/255, AD112/255),3)*100</f>
        <v>82.699999999999989</v>
      </c>
      <c r="AI112" s="63">
        <f t="shared" si="297"/>
        <v>-8.5685513553622594E-3</v>
      </c>
      <c r="AJ112" s="55">
        <f t="shared" si="298"/>
        <v>8.0000000000000071E-3</v>
      </c>
      <c r="AK112" s="55">
        <f t="shared" si="299"/>
        <v>-7.9999999999999724E-3</v>
      </c>
      <c r="AL112" s="63">
        <f t="shared" si="300"/>
        <v>-9.5246652888849419E-3</v>
      </c>
      <c r="AM112" s="55">
        <f t="shared" si="301"/>
        <v>1.4000000000000021E-2</v>
      </c>
      <c r="AN112" s="55">
        <f t="shared" si="302"/>
        <v>-8.0000000000001129E-3</v>
      </c>
      <c r="AO112" s="63">
        <f t="shared" si="303"/>
        <v>-9.8405669436310277E-3</v>
      </c>
      <c r="AP112" s="55">
        <f t="shared" si="304"/>
        <v>2.0999999999999942E-2</v>
      </c>
      <c r="AQ112" s="55">
        <f t="shared" si="305"/>
        <v>-1.2000000000000028E-2</v>
      </c>
      <c r="AR112" s="63">
        <f t="shared" si="306"/>
        <v>-1.0304210705906005E-2</v>
      </c>
      <c r="AS112" s="55">
        <f t="shared" si="307"/>
        <v>3.1999999999999959E-2</v>
      </c>
      <c r="AT112" s="55">
        <f t="shared" si="308"/>
        <v>-1.1999999999999886E-2</v>
      </c>
      <c r="AU112" s="63">
        <f t="shared" si="309"/>
        <v>-8.9620462161052183E-3</v>
      </c>
      <c r="AV112" s="55">
        <f t="shared" si="310"/>
        <v>4.6000000000000082E-2</v>
      </c>
      <c r="AW112" s="55">
        <f t="shared" si="311"/>
        <v>-1.2000000000000028E-2</v>
      </c>
      <c r="AY112" s="72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73"/>
      <c r="CB112" s="31">
        <v>144</v>
      </c>
      <c r="CC112" s="31">
        <v>179</v>
      </c>
      <c r="CD112" s="31">
        <v>188</v>
      </c>
      <c r="CE112" s="33">
        <f t="shared" si="279"/>
        <v>192.27272727272728</v>
      </c>
      <c r="CF112" s="45">
        <f t="shared" si="280"/>
        <v>23.400000000000002</v>
      </c>
      <c r="CG112" s="50">
        <f t="shared" si="281"/>
        <v>73.7</v>
      </c>
      <c r="CI112">
        <f t="shared" si="237"/>
        <v>0</v>
      </c>
      <c r="CJ112">
        <f t="shared" si="238"/>
        <v>0</v>
      </c>
      <c r="CK112">
        <f t="shared" si="239"/>
        <v>192.27272727272728</v>
      </c>
    </row>
    <row r="113" spans="2:89" x14ac:dyDescent="0.4">
      <c r="B113" s="1275">
        <v>7</v>
      </c>
      <c r="C113" s="19" t="s">
        <v>230</v>
      </c>
      <c r="D113" s="31">
        <v>147</v>
      </c>
      <c r="E113" s="31">
        <v>179</v>
      </c>
      <c r="F113" s="31">
        <v>190</v>
      </c>
      <c r="G113" s="33">
        <f t="shared" si="261"/>
        <v>195.34883720930233</v>
      </c>
      <c r="H113" s="45">
        <f t="shared" si="262"/>
        <v>22.6</v>
      </c>
      <c r="I113" s="50">
        <f t="shared" si="263"/>
        <v>74.5</v>
      </c>
      <c r="J113" s="31">
        <v>136</v>
      </c>
      <c r="K113" s="31">
        <v>180</v>
      </c>
      <c r="L113" s="31">
        <v>196</v>
      </c>
      <c r="M113" s="33">
        <f t="shared" si="312"/>
        <v>196</v>
      </c>
      <c r="N113" s="45">
        <f t="shared" si="313"/>
        <v>30.599999999999998</v>
      </c>
      <c r="O113" s="50">
        <f t="shared" si="314"/>
        <v>76.900000000000006</v>
      </c>
      <c r="P113" s="31">
        <v>124</v>
      </c>
      <c r="Q113" s="31">
        <v>182</v>
      </c>
      <c r="R113" s="31">
        <v>202</v>
      </c>
      <c r="S113" s="33">
        <f t="shared" si="315"/>
        <v>195.38461538461539</v>
      </c>
      <c r="T113" s="45">
        <f t="shared" si="316"/>
        <v>38.6</v>
      </c>
      <c r="U113" s="50">
        <f t="shared" si="317"/>
        <v>79.2</v>
      </c>
      <c r="V113" s="31">
        <v>111</v>
      </c>
      <c r="W113" s="31">
        <v>183</v>
      </c>
      <c r="X113" s="31">
        <v>208</v>
      </c>
      <c r="Y113" s="33">
        <f t="shared" si="318"/>
        <v>195.46391752577318</v>
      </c>
      <c r="Z113" s="45">
        <f t="shared" si="319"/>
        <v>46.6</v>
      </c>
      <c r="AA113" s="50">
        <f t="shared" si="320"/>
        <v>81.599999999999994</v>
      </c>
      <c r="AB113" s="31">
        <v>93</v>
      </c>
      <c r="AC113" s="31">
        <v>185</v>
      </c>
      <c r="AD113" s="31">
        <v>214</v>
      </c>
      <c r="AE113" s="33">
        <f t="shared" si="321"/>
        <v>194.38016528925618</v>
      </c>
      <c r="AF113" s="45">
        <f t="shared" si="322"/>
        <v>56.499999999999993</v>
      </c>
      <c r="AG113" s="50">
        <f t="shared" si="323"/>
        <v>83.899999999999991</v>
      </c>
      <c r="AI113" s="63">
        <f t="shared" si="297"/>
        <v>-1.0238309288579705E-2</v>
      </c>
      <c r="AJ113" s="55">
        <f t="shared" si="298"/>
        <v>1.1000000000000015E-2</v>
      </c>
      <c r="AK113" s="55">
        <f t="shared" si="299"/>
        <v>-4.0000000000000565E-3</v>
      </c>
      <c r="AL113" s="63">
        <f t="shared" si="300"/>
        <v>-9.1524074810982667E-3</v>
      </c>
      <c r="AM113" s="55">
        <f t="shared" si="301"/>
        <v>2.1999999999999992E-2</v>
      </c>
      <c r="AN113" s="55">
        <f t="shared" si="302"/>
        <v>-3.9999999999999151E-3</v>
      </c>
      <c r="AO113" s="63">
        <f t="shared" si="303"/>
        <v>-1.2093069673105557E-2</v>
      </c>
      <c r="AP113" s="55">
        <f t="shared" si="304"/>
        <v>2.8000000000000042E-2</v>
      </c>
      <c r="AQ113" s="55">
        <f t="shared" si="305"/>
        <v>-7.9999999999999724E-3</v>
      </c>
      <c r="AR113" s="63">
        <f t="shared" si="306"/>
        <v>-8.9213067991461663E-3</v>
      </c>
      <c r="AS113" s="55">
        <f t="shared" si="307"/>
        <v>3.7000000000000026E-2</v>
      </c>
      <c r="AT113" s="55">
        <f t="shared" si="308"/>
        <v>-7.9999999999999724E-3</v>
      </c>
      <c r="AU113" s="63">
        <f t="shared" si="309"/>
        <v>-1.0680001183926292E-2</v>
      </c>
      <c r="AV113" s="55">
        <f t="shared" si="310"/>
        <v>4.8999999999999912E-2</v>
      </c>
      <c r="AW113" s="55">
        <f t="shared" si="311"/>
        <v>-1.2000000000000028E-2</v>
      </c>
      <c r="AY113" s="72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73"/>
      <c r="CB113" s="31">
        <v>147</v>
      </c>
      <c r="CC113" s="31">
        <v>179</v>
      </c>
      <c r="CD113" s="31">
        <v>190</v>
      </c>
      <c r="CE113" s="33">
        <f t="shared" si="279"/>
        <v>195.34883720930233</v>
      </c>
      <c r="CF113" s="45">
        <f t="shared" si="280"/>
        <v>22.6</v>
      </c>
      <c r="CG113" s="50">
        <f t="shared" si="281"/>
        <v>74.5</v>
      </c>
      <c r="CI113">
        <f t="shared" si="237"/>
        <v>0</v>
      </c>
      <c r="CJ113">
        <f t="shared" si="238"/>
        <v>0</v>
      </c>
      <c r="CK113">
        <f t="shared" si="239"/>
        <v>195.34883720930233</v>
      </c>
    </row>
    <row r="114" spans="2:89" x14ac:dyDescent="0.4">
      <c r="B114" s="1278">
        <v>7</v>
      </c>
      <c r="C114" s="21" t="s">
        <v>229</v>
      </c>
      <c r="D114" s="32">
        <v>150</v>
      </c>
      <c r="E114" s="32">
        <v>178</v>
      </c>
      <c r="F114" s="32">
        <v>191</v>
      </c>
      <c r="G114" s="34">
        <f t="shared" si="261"/>
        <v>199.02439024390245</v>
      </c>
      <c r="H114" s="46">
        <f t="shared" si="262"/>
        <v>21.5</v>
      </c>
      <c r="I114" s="51">
        <f t="shared" si="263"/>
        <v>74.900000000000006</v>
      </c>
      <c r="J114" s="32">
        <v>141</v>
      </c>
      <c r="K114" s="32">
        <v>179</v>
      </c>
      <c r="L114" s="32">
        <v>197</v>
      </c>
      <c r="M114" s="34">
        <f t="shared" si="312"/>
        <v>199.28571428571428</v>
      </c>
      <c r="N114" s="46">
        <f t="shared" si="313"/>
        <v>28.4</v>
      </c>
      <c r="O114" s="51">
        <f t="shared" si="314"/>
        <v>77.3</v>
      </c>
      <c r="P114" s="32">
        <v>131</v>
      </c>
      <c r="Q114" s="32">
        <v>180</v>
      </c>
      <c r="R114" s="32">
        <v>204</v>
      </c>
      <c r="S114" s="34">
        <f t="shared" si="315"/>
        <v>199.72602739726028</v>
      </c>
      <c r="T114" s="46">
        <f t="shared" si="316"/>
        <v>35.799999999999997</v>
      </c>
      <c r="U114" s="51">
        <f t="shared" si="317"/>
        <v>80</v>
      </c>
      <c r="V114" s="32">
        <v>120</v>
      </c>
      <c r="W114" s="32">
        <v>182</v>
      </c>
      <c r="X114" s="32">
        <v>210</v>
      </c>
      <c r="Y114" s="34">
        <f t="shared" si="318"/>
        <v>198.66666666666666</v>
      </c>
      <c r="Z114" s="46">
        <f t="shared" si="319"/>
        <v>42.9</v>
      </c>
      <c r="AA114" s="51">
        <f t="shared" si="320"/>
        <v>82.399999999999991</v>
      </c>
      <c r="AB114" s="32">
        <v>105</v>
      </c>
      <c r="AC114" s="32">
        <v>183</v>
      </c>
      <c r="AD114" s="32">
        <v>217</v>
      </c>
      <c r="AE114" s="34">
        <f t="shared" si="321"/>
        <v>198.21428571428572</v>
      </c>
      <c r="AF114" s="46">
        <f t="shared" si="322"/>
        <v>51.6</v>
      </c>
      <c r="AG114" s="51">
        <f t="shared" si="323"/>
        <v>85.1</v>
      </c>
      <c r="AI114" s="64">
        <f t="shared" si="297"/>
        <v>2.9780102814955717E-2</v>
      </c>
      <c r="AJ114" s="56">
        <f t="shared" si="298"/>
        <v>2.6999999999999993E-2</v>
      </c>
      <c r="AK114" s="56">
        <f t="shared" si="299"/>
        <v>0</v>
      </c>
      <c r="AL114" s="64">
        <f t="shared" si="300"/>
        <v>-1.1820884342595005E-2</v>
      </c>
      <c r="AM114" s="56">
        <f t="shared" si="301"/>
        <v>2.5999999999999978E-2</v>
      </c>
      <c r="AN114" s="56">
        <f t="shared" si="302"/>
        <v>-3.0000000000001137E-3</v>
      </c>
      <c r="AO114" s="64">
        <f t="shared" si="303"/>
        <v>-9.9096230983062514E-3</v>
      </c>
      <c r="AP114" s="56">
        <f t="shared" si="304"/>
        <v>3.0999999999999944E-2</v>
      </c>
      <c r="AQ114" s="56">
        <f t="shared" si="305"/>
        <v>-4.0000000000000565E-3</v>
      </c>
      <c r="AR114" s="64">
        <f t="shared" si="306"/>
        <v>-1.3225536155083005E-2</v>
      </c>
      <c r="AS114" s="56">
        <f t="shared" si="307"/>
        <v>4.1999999999999954E-2</v>
      </c>
      <c r="AT114" s="56">
        <f t="shared" si="308"/>
        <v>-7.0000000000000288E-3</v>
      </c>
      <c r="AU114" s="64">
        <f t="shared" si="309"/>
        <v>-1.2144767998487089E-2</v>
      </c>
      <c r="AV114" s="56">
        <f t="shared" si="310"/>
        <v>5.5E-2</v>
      </c>
      <c r="AW114" s="56">
        <f t="shared" si="311"/>
        <v>-8.0000000000001129E-3</v>
      </c>
      <c r="AY114" s="74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75"/>
      <c r="CB114" s="32">
        <v>150</v>
      </c>
      <c r="CC114" s="32">
        <v>178</v>
      </c>
      <c r="CD114" s="32">
        <v>191</v>
      </c>
      <c r="CE114" s="34">
        <f t="shared" si="279"/>
        <v>199.02439024390245</v>
      </c>
      <c r="CF114" s="46">
        <f t="shared" si="280"/>
        <v>21.5</v>
      </c>
      <c r="CG114" s="51">
        <f t="shared" si="281"/>
        <v>74.900000000000006</v>
      </c>
      <c r="CI114">
        <f t="shared" si="237"/>
        <v>0</v>
      </c>
      <c r="CJ114">
        <f t="shared" si="238"/>
        <v>0</v>
      </c>
      <c r="CK114">
        <f t="shared" si="239"/>
        <v>199.02439024390245</v>
      </c>
    </row>
    <row r="115" spans="2:89" x14ac:dyDescent="0.4">
      <c r="B115" s="1274">
        <v>7</v>
      </c>
      <c r="C115" s="17" t="s">
        <v>228</v>
      </c>
      <c r="D115" s="22">
        <v>155</v>
      </c>
      <c r="E115" s="22">
        <v>186</v>
      </c>
      <c r="F115" s="22">
        <v>191</v>
      </c>
      <c r="G115" s="28">
        <f t="shared" si="261"/>
        <v>188.33333333333334</v>
      </c>
      <c r="H115" s="47">
        <f t="shared" si="262"/>
        <v>18.8</v>
      </c>
      <c r="I115" s="52">
        <f t="shared" si="263"/>
        <v>74.900000000000006</v>
      </c>
      <c r="J115" s="22">
        <v>147</v>
      </c>
      <c r="K115" s="22">
        <v>178</v>
      </c>
      <c r="L115" s="22">
        <v>198</v>
      </c>
      <c r="M115" s="28">
        <f t="shared" si="312"/>
        <v>203.52941176470588</v>
      </c>
      <c r="N115" s="47">
        <f t="shared" si="313"/>
        <v>25.8</v>
      </c>
      <c r="O115" s="52">
        <f t="shared" si="314"/>
        <v>77.600000000000009</v>
      </c>
      <c r="P115" s="22">
        <v>138</v>
      </c>
      <c r="Q115" s="22">
        <v>179</v>
      </c>
      <c r="R115" s="22">
        <v>205</v>
      </c>
      <c r="S115" s="28">
        <f t="shared" si="315"/>
        <v>203.28358208955223</v>
      </c>
      <c r="T115" s="47">
        <f t="shared" si="316"/>
        <v>32.700000000000003</v>
      </c>
      <c r="U115" s="52">
        <f t="shared" si="317"/>
        <v>80.400000000000006</v>
      </c>
      <c r="V115" s="22">
        <v>130</v>
      </c>
      <c r="W115" s="22">
        <v>180</v>
      </c>
      <c r="X115" s="22">
        <v>212</v>
      </c>
      <c r="Y115" s="28">
        <f t="shared" si="318"/>
        <v>203.41463414634146</v>
      </c>
      <c r="Z115" s="47">
        <f t="shared" si="319"/>
        <v>38.700000000000003</v>
      </c>
      <c r="AA115" s="52">
        <f t="shared" si="320"/>
        <v>83.1</v>
      </c>
      <c r="AB115" s="22">
        <v>118</v>
      </c>
      <c r="AC115" s="22">
        <v>181</v>
      </c>
      <c r="AD115" s="22">
        <v>219</v>
      </c>
      <c r="AE115" s="28">
        <f t="shared" si="321"/>
        <v>202.57425742574259</v>
      </c>
      <c r="AF115" s="47">
        <f t="shared" si="322"/>
        <v>46.1</v>
      </c>
      <c r="AG115" s="52">
        <f t="shared" si="323"/>
        <v>85.9</v>
      </c>
      <c r="AI115" s="65">
        <f t="shared" si="297"/>
        <v>-6.2885118595424963E-2</v>
      </c>
      <c r="AJ115" s="57">
        <f t="shared" si="298"/>
        <v>1.6000000000000014E-2</v>
      </c>
      <c r="AK115" s="57">
        <f t="shared" si="299"/>
        <v>-3.9999999999999151E-3</v>
      </c>
      <c r="AL115" s="65">
        <f t="shared" si="300"/>
        <v>-1.8023922660986395E-2</v>
      </c>
      <c r="AM115" s="57">
        <f t="shared" si="301"/>
        <v>2.6999999999999993E-2</v>
      </c>
      <c r="AN115" s="57">
        <f t="shared" si="302"/>
        <v>-3.9999999999999151E-3</v>
      </c>
      <c r="AO115" s="65">
        <f t="shared" si="303"/>
        <v>-1.5923169666985443E-2</v>
      </c>
      <c r="AP115" s="57">
        <f t="shared" si="304"/>
        <v>3.6000000000000053E-2</v>
      </c>
      <c r="AQ115" s="57">
        <f t="shared" si="305"/>
        <v>-4.0000000000000565E-3</v>
      </c>
      <c r="AR115" s="65">
        <f t="shared" si="306"/>
        <v>-1.6085111539965842E-2</v>
      </c>
      <c r="AS115" s="57">
        <f t="shared" si="307"/>
        <v>4.000000000000007E-2</v>
      </c>
      <c r="AT115" s="57">
        <f t="shared" si="308"/>
        <v>-4.0000000000000565E-3</v>
      </c>
      <c r="AU115" s="65">
        <f t="shared" si="309"/>
        <v>-1.6970499278340028E-2</v>
      </c>
      <c r="AV115" s="57">
        <f t="shared" si="310"/>
        <v>5.4000000000000055E-2</v>
      </c>
      <c r="AW115" s="57">
        <f t="shared" si="311"/>
        <v>-7.9999999999999724E-3</v>
      </c>
      <c r="AY115" s="76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77"/>
      <c r="CB115" s="22">
        <v>155</v>
      </c>
      <c r="CC115" s="22">
        <v>186</v>
      </c>
      <c r="CD115" s="22">
        <v>191</v>
      </c>
      <c r="CE115" s="28">
        <f t="shared" si="279"/>
        <v>188.33333333333334</v>
      </c>
      <c r="CF115" s="47">
        <f t="shared" si="280"/>
        <v>18.8</v>
      </c>
      <c r="CG115" s="52">
        <f t="shared" si="281"/>
        <v>74.900000000000006</v>
      </c>
      <c r="CI115">
        <f t="shared" si="237"/>
        <v>0</v>
      </c>
      <c r="CJ115">
        <f t="shared" si="238"/>
        <v>0</v>
      </c>
      <c r="CK115">
        <f t="shared" si="239"/>
        <v>188.33333333333334</v>
      </c>
    </row>
    <row r="116" spans="2:89" x14ac:dyDescent="0.4">
      <c r="B116" s="1275">
        <v>7</v>
      </c>
      <c r="C116" s="19" t="s">
        <v>227</v>
      </c>
      <c r="D116" s="31">
        <v>159</v>
      </c>
      <c r="E116" s="31">
        <v>175</v>
      </c>
      <c r="F116" s="31">
        <v>192</v>
      </c>
      <c r="G116" s="33">
        <f t="shared" si="261"/>
        <v>210.90909090909091</v>
      </c>
      <c r="H116" s="45">
        <f t="shared" si="262"/>
        <v>17.2</v>
      </c>
      <c r="I116" s="50">
        <f t="shared" si="263"/>
        <v>75.3</v>
      </c>
      <c r="J116" s="31">
        <v>153</v>
      </c>
      <c r="K116" s="31">
        <v>176</v>
      </c>
      <c r="L116" s="31">
        <v>199</v>
      </c>
      <c r="M116" s="33">
        <f t="shared" si="312"/>
        <v>210</v>
      </c>
      <c r="N116" s="45">
        <f t="shared" si="313"/>
        <v>23.1</v>
      </c>
      <c r="O116" s="50">
        <f t="shared" si="314"/>
        <v>78</v>
      </c>
      <c r="P116" s="31">
        <v>146</v>
      </c>
      <c r="Q116" s="31">
        <v>177</v>
      </c>
      <c r="R116" s="31">
        <v>206</v>
      </c>
      <c r="S116" s="33">
        <f t="shared" si="315"/>
        <v>209</v>
      </c>
      <c r="T116" s="45">
        <f t="shared" si="316"/>
        <v>29.099999999999998</v>
      </c>
      <c r="U116" s="50">
        <f t="shared" si="317"/>
        <v>80.800000000000011</v>
      </c>
      <c r="V116" s="31">
        <v>139</v>
      </c>
      <c r="W116" s="31">
        <v>177</v>
      </c>
      <c r="X116" s="31">
        <v>213</v>
      </c>
      <c r="Y116" s="33">
        <f t="shared" si="318"/>
        <v>209.18918918918919</v>
      </c>
      <c r="Z116" s="45">
        <f t="shared" si="319"/>
        <v>34.699999999999996</v>
      </c>
      <c r="AA116" s="50">
        <f t="shared" si="320"/>
        <v>83.5</v>
      </c>
      <c r="AB116" s="31">
        <v>131</v>
      </c>
      <c r="AC116" s="31">
        <v>178</v>
      </c>
      <c r="AD116" s="31">
        <v>221</v>
      </c>
      <c r="AE116" s="33">
        <f t="shared" si="321"/>
        <v>208.66666666666666</v>
      </c>
      <c r="AF116" s="45">
        <f t="shared" si="322"/>
        <v>40.699999999999996</v>
      </c>
      <c r="AG116" s="50">
        <f t="shared" si="323"/>
        <v>86.7</v>
      </c>
      <c r="AI116" s="63">
        <f t="shared" si="297"/>
        <v>-1.7638686354467741E-2</v>
      </c>
      <c r="AJ116" s="55">
        <f t="shared" si="298"/>
        <v>2.0999999999999998E-2</v>
      </c>
      <c r="AK116" s="55">
        <f t="shared" si="299"/>
        <v>0</v>
      </c>
      <c r="AL116" s="63">
        <f t="shared" si="300"/>
        <v>-1.4267273591955983E-2</v>
      </c>
      <c r="AM116" s="55">
        <f t="shared" si="301"/>
        <v>2.5000000000000036E-2</v>
      </c>
      <c r="AN116" s="55">
        <f t="shared" si="302"/>
        <v>0</v>
      </c>
      <c r="AO116" s="63">
        <f t="shared" si="303"/>
        <v>-1.8260600433302347E-2</v>
      </c>
      <c r="AP116" s="55">
        <f t="shared" si="304"/>
        <v>2.9999999999999964E-2</v>
      </c>
      <c r="AQ116" s="55">
        <f t="shared" si="305"/>
        <v>-3.9999999999999151E-3</v>
      </c>
      <c r="AR116" s="63">
        <f t="shared" si="306"/>
        <v>-1.7452245864502079E-2</v>
      </c>
      <c r="AS116" s="55">
        <f t="shared" si="307"/>
        <v>3.8999999999999951E-2</v>
      </c>
      <c r="AT116" s="55">
        <f t="shared" si="308"/>
        <v>-3.9999999999999151E-3</v>
      </c>
      <c r="AU116" s="63">
        <f t="shared" si="309"/>
        <v>-1.5062416176622337E-2</v>
      </c>
      <c r="AV116" s="55">
        <f t="shared" si="310"/>
        <v>4.1999999999999954E-2</v>
      </c>
      <c r="AW116" s="55">
        <f t="shared" si="311"/>
        <v>-3.9999999999999151E-3</v>
      </c>
      <c r="AY116" s="72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73"/>
      <c r="CB116" s="31">
        <v>159</v>
      </c>
      <c r="CC116" s="31">
        <v>175</v>
      </c>
      <c r="CD116" s="31">
        <v>192</v>
      </c>
      <c r="CE116" s="33">
        <f t="shared" si="279"/>
        <v>210.90909090909091</v>
      </c>
      <c r="CF116" s="45">
        <f t="shared" si="280"/>
        <v>17.2</v>
      </c>
      <c r="CG116" s="50">
        <f t="shared" si="281"/>
        <v>75.3</v>
      </c>
      <c r="CI116">
        <f t="shared" si="237"/>
        <v>0</v>
      </c>
      <c r="CJ116">
        <f t="shared" si="238"/>
        <v>0</v>
      </c>
      <c r="CK116">
        <f t="shared" si="239"/>
        <v>210.90909090909091</v>
      </c>
    </row>
    <row r="117" spans="2:89" x14ac:dyDescent="0.4">
      <c r="B117" s="1275">
        <v>7</v>
      </c>
      <c r="C117" s="19" t="s">
        <v>226</v>
      </c>
      <c r="D117" s="31">
        <v>163</v>
      </c>
      <c r="E117" s="31">
        <v>174</v>
      </c>
      <c r="F117" s="31">
        <v>192</v>
      </c>
      <c r="G117" s="33">
        <f t="shared" si="261"/>
        <v>217.24137931034483</v>
      </c>
      <c r="H117" s="45">
        <f t="shared" si="262"/>
        <v>15.1</v>
      </c>
      <c r="I117" s="50">
        <f t="shared" si="263"/>
        <v>75.3</v>
      </c>
      <c r="J117" s="31">
        <v>158</v>
      </c>
      <c r="K117" s="31">
        <v>175</v>
      </c>
      <c r="L117" s="31">
        <v>199</v>
      </c>
      <c r="M117" s="33">
        <f t="shared" si="312"/>
        <v>215.1219512195122</v>
      </c>
      <c r="N117" s="45">
        <f t="shared" si="313"/>
        <v>20.599999999999998</v>
      </c>
      <c r="O117" s="50">
        <f t="shared" si="314"/>
        <v>78</v>
      </c>
      <c r="P117" s="31">
        <v>153</v>
      </c>
      <c r="Q117" s="31">
        <v>175</v>
      </c>
      <c r="R117" s="31">
        <v>207</v>
      </c>
      <c r="S117" s="33">
        <f t="shared" si="315"/>
        <v>215.55555555555554</v>
      </c>
      <c r="T117" s="45">
        <f t="shared" si="316"/>
        <v>26.1</v>
      </c>
      <c r="U117" s="50">
        <f t="shared" si="317"/>
        <v>81.2</v>
      </c>
      <c r="V117" s="31">
        <v>148</v>
      </c>
      <c r="W117" s="31">
        <v>175</v>
      </c>
      <c r="X117" s="31">
        <v>214</v>
      </c>
      <c r="Y117" s="33">
        <f t="shared" si="318"/>
        <v>215.45454545454544</v>
      </c>
      <c r="Z117" s="45">
        <f t="shared" si="319"/>
        <v>30.8</v>
      </c>
      <c r="AA117" s="50">
        <f t="shared" si="320"/>
        <v>83.899999999999991</v>
      </c>
      <c r="AB117" s="31">
        <v>141</v>
      </c>
      <c r="AC117" s="31">
        <v>176</v>
      </c>
      <c r="AD117" s="31">
        <v>222</v>
      </c>
      <c r="AE117" s="33">
        <f t="shared" si="321"/>
        <v>214.07407407407408</v>
      </c>
      <c r="AF117" s="45">
        <f t="shared" si="322"/>
        <v>36.5</v>
      </c>
      <c r="AG117" s="50">
        <f t="shared" si="323"/>
        <v>87.1</v>
      </c>
      <c r="AI117" s="66"/>
      <c r="AJ117" s="54"/>
      <c r="AK117" s="54"/>
      <c r="AL117" s="66"/>
      <c r="AM117" s="54"/>
      <c r="AN117" s="54"/>
      <c r="AO117" s="66"/>
      <c r="AP117" s="54"/>
      <c r="AQ117" s="54"/>
      <c r="AR117" s="66"/>
      <c r="AS117" s="54"/>
      <c r="AT117" s="54"/>
      <c r="AU117" s="66"/>
      <c r="AV117" s="54"/>
      <c r="AW117" s="54"/>
      <c r="AY117" s="78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79"/>
      <c r="BK117" s="79"/>
      <c r="BL117" s="79"/>
      <c r="BM117" s="80"/>
      <c r="CB117" s="31">
        <v>163</v>
      </c>
      <c r="CC117" s="31">
        <v>174</v>
      </c>
      <c r="CD117" s="31">
        <v>192</v>
      </c>
      <c r="CE117" s="33">
        <f t="shared" si="279"/>
        <v>217.24137931034483</v>
      </c>
      <c r="CF117" s="45">
        <f t="shared" si="280"/>
        <v>15.1</v>
      </c>
      <c r="CG117" s="50">
        <f t="shared" si="281"/>
        <v>75.3</v>
      </c>
      <c r="CI117">
        <f t="shared" si="237"/>
        <v>0</v>
      </c>
      <c r="CJ117">
        <f t="shared" si="238"/>
        <v>0</v>
      </c>
      <c r="CK117">
        <f t="shared" si="239"/>
        <v>217.24137931034483</v>
      </c>
    </row>
    <row r="118" spans="2:89" x14ac:dyDescent="0.4">
      <c r="B118" s="1275">
        <v>7</v>
      </c>
      <c r="C118" s="19" t="s">
        <v>225</v>
      </c>
      <c r="D118" s="31">
        <v>167</v>
      </c>
      <c r="E118" s="31">
        <v>173</v>
      </c>
      <c r="F118" s="31">
        <v>192</v>
      </c>
      <c r="G118" s="33">
        <f t="shared" si="261"/>
        <v>225.6</v>
      </c>
      <c r="H118" s="45">
        <f t="shared" si="262"/>
        <v>13</v>
      </c>
      <c r="I118" s="50">
        <f t="shared" si="263"/>
        <v>75.3</v>
      </c>
      <c r="J118" s="31">
        <v>164</v>
      </c>
      <c r="K118" s="31">
        <v>173</v>
      </c>
      <c r="L118" s="31">
        <v>199</v>
      </c>
      <c r="M118" s="33">
        <f t="shared" si="312"/>
        <v>224.57142857142858</v>
      </c>
      <c r="N118" s="45">
        <f t="shared" si="313"/>
        <v>17.599999999999998</v>
      </c>
      <c r="O118" s="50">
        <f t="shared" si="314"/>
        <v>78</v>
      </c>
      <c r="P118" s="31">
        <v>161</v>
      </c>
      <c r="Q118" s="31">
        <v>173</v>
      </c>
      <c r="R118" s="31">
        <v>206</v>
      </c>
      <c r="S118" s="33">
        <f t="shared" si="315"/>
        <v>224</v>
      </c>
      <c r="T118" s="45">
        <f t="shared" si="316"/>
        <v>21.8</v>
      </c>
      <c r="U118" s="50">
        <f t="shared" si="317"/>
        <v>80.800000000000011</v>
      </c>
      <c r="V118" s="31">
        <v>159</v>
      </c>
      <c r="W118" s="31">
        <v>173</v>
      </c>
      <c r="X118" s="31">
        <v>214</v>
      </c>
      <c r="Y118" s="33">
        <f t="shared" si="318"/>
        <v>224.72727272727272</v>
      </c>
      <c r="Z118" s="45">
        <f t="shared" si="319"/>
        <v>25.7</v>
      </c>
      <c r="AA118" s="50">
        <f t="shared" si="320"/>
        <v>83.899999999999991</v>
      </c>
      <c r="AB118" s="31">
        <v>155</v>
      </c>
      <c r="AC118" s="31">
        <v>172</v>
      </c>
      <c r="AD118" s="31">
        <v>222</v>
      </c>
      <c r="AE118" s="33">
        <f t="shared" si="321"/>
        <v>224.77611940298507</v>
      </c>
      <c r="AF118" s="45">
        <f t="shared" si="322"/>
        <v>30.2</v>
      </c>
      <c r="AG118" s="50">
        <f t="shared" si="323"/>
        <v>87.1</v>
      </c>
      <c r="AI118" s="63">
        <f t="shared" ref="AI118:AI124" si="324">(G118-G117)/359</f>
        <v>2.3283065987897405E-2</v>
      </c>
      <c r="AJ118" s="55">
        <f t="shared" ref="AJ118:AJ124" si="325">(H118-H117)/100</f>
        <v>-2.0999999999999998E-2</v>
      </c>
      <c r="AK118" s="55">
        <f t="shared" ref="AK118:AK124" si="326">(I118-I117)/100</f>
        <v>0</v>
      </c>
      <c r="AL118" s="63">
        <f t="shared" ref="AL118:AL124" si="327">(M118-M117)/359</f>
        <v>2.6321663932914723E-2</v>
      </c>
      <c r="AM118" s="55">
        <f t="shared" ref="AM118:AM124" si="328">(N118-N117)/100</f>
        <v>-0.03</v>
      </c>
      <c r="AN118" s="55">
        <f t="shared" ref="AN118:AN124" si="329">(O118-O117)/100</f>
        <v>0</v>
      </c>
      <c r="AO118" s="63">
        <f t="shared" ref="AO118:AO124" si="330">(S118-S117)/359</f>
        <v>2.3522129371711581E-2</v>
      </c>
      <c r="AP118" s="55">
        <f t="shared" ref="AP118:AP124" si="331">(T118-T117)/100</f>
        <v>-4.300000000000001E-2</v>
      </c>
      <c r="AQ118" s="55">
        <f t="shared" ref="AQ118:AQ124" si="332">(U118-U117)/100</f>
        <v>-3.9999999999999151E-3</v>
      </c>
      <c r="AR118" s="63">
        <f t="shared" ref="AR118:AR124" si="333">(Y118-Y117)/359</f>
        <v>2.5829323879463177E-2</v>
      </c>
      <c r="AS118" s="55">
        <f t="shared" ref="AS118:AS124" si="334">(Z118-Z117)/100</f>
        <v>-5.1000000000000018E-2</v>
      </c>
      <c r="AT118" s="55">
        <f t="shared" ref="AT118:AT124" si="335">(AA118-AA117)/100</f>
        <v>0</v>
      </c>
      <c r="AU118" s="63">
        <f t="shared" ref="AU118:AU124" si="336">(AE118-AE117)/359</f>
        <v>2.9810711222593309E-2</v>
      </c>
      <c r="AV118" s="55">
        <f t="shared" ref="AV118:AV124" si="337">(AF118-AF117)/100</f>
        <v>-6.3E-2</v>
      </c>
      <c r="AW118" s="55">
        <f t="shared" ref="AW118:AW124" si="338">(AG118-AG117)/100</f>
        <v>0</v>
      </c>
      <c r="AY118" s="72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73"/>
      <c r="CB118" s="31">
        <v>167</v>
      </c>
      <c r="CC118" s="31">
        <v>173</v>
      </c>
      <c r="CD118" s="31">
        <v>192</v>
      </c>
      <c r="CE118" s="33">
        <f t="shared" si="279"/>
        <v>225.6</v>
      </c>
      <c r="CF118" s="45">
        <f t="shared" si="280"/>
        <v>13</v>
      </c>
      <c r="CG118" s="50">
        <f t="shared" si="281"/>
        <v>75.3</v>
      </c>
      <c r="CI118">
        <f t="shared" si="237"/>
        <v>0</v>
      </c>
      <c r="CJ118">
        <f t="shared" si="238"/>
        <v>0</v>
      </c>
      <c r="CK118">
        <f t="shared" si="239"/>
        <v>225.6</v>
      </c>
    </row>
    <row r="119" spans="2:89" x14ac:dyDescent="0.4">
      <c r="B119" s="1278">
        <v>7</v>
      </c>
      <c r="C119" s="21" t="s">
        <v>224</v>
      </c>
      <c r="D119" s="32">
        <v>171</v>
      </c>
      <c r="E119" s="32">
        <v>172</v>
      </c>
      <c r="F119" s="32">
        <v>192</v>
      </c>
      <c r="G119" s="34">
        <f t="shared" si="261"/>
        <v>237.14285714285714</v>
      </c>
      <c r="H119" s="46">
        <f t="shared" si="262"/>
        <v>10.9</v>
      </c>
      <c r="I119" s="51">
        <f t="shared" si="263"/>
        <v>75.3</v>
      </c>
      <c r="J119" s="32">
        <v>170</v>
      </c>
      <c r="K119" s="32">
        <v>171</v>
      </c>
      <c r="L119" s="32">
        <v>199</v>
      </c>
      <c r="M119" s="34">
        <f t="shared" si="312"/>
        <v>237.93103448275863</v>
      </c>
      <c r="N119" s="46">
        <f t="shared" si="313"/>
        <v>14.6</v>
      </c>
      <c r="O119" s="51">
        <f t="shared" si="314"/>
        <v>78</v>
      </c>
      <c r="P119" s="32">
        <v>169</v>
      </c>
      <c r="Q119" s="32">
        <v>171</v>
      </c>
      <c r="R119" s="32">
        <v>206</v>
      </c>
      <c r="S119" s="34">
        <f t="shared" si="315"/>
        <v>236.75675675675674</v>
      </c>
      <c r="T119" s="46">
        <f t="shared" si="316"/>
        <v>18</v>
      </c>
      <c r="U119" s="51">
        <f t="shared" si="317"/>
        <v>80.800000000000011</v>
      </c>
      <c r="V119" s="32">
        <v>168</v>
      </c>
      <c r="W119" s="32">
        <v>170</v>
      </c>
      <c r="X119" s="32">
        <v>213</v>
      </c>
      <c r="Y119" s="34">
        <f t="shared" si="318"/>
        <v>237.33333333333334</v>
      </c>
      <c r="Z119" s="46">
        <f t="shared" si="319"/>
        <v>21.099999999999998</v>
      </c>
      <c r="AA119" s="51">
        <f t="shared" si="320"/>
        <v>83.5</v>
      </c>
      <c r="AB119" s="32">
        <v>166</v>
      </c>
      <c r="AC119" s="32">
        <v>169</v>
      </c>
      <c r="AD119" s="32">
        <v>220</v>
      </c>
      <c r="AE119" s="34">
        <f t="shared" si="321"/>
        <v>236.66666666666666</v>
      </c>
      <c r="AF119" s="46">
        <f t="shared" si="322"/>
        <v>24.5</v>
      </c>
      <c r="AG119" s="51">
        <f t="shared" si="323"/>
        <v>86.3</v>
      </c>
      <c r="AI119" s="64">
        <f t="shared" si="324"/>
        <v>3.2152805411858339E-2</v>
      </c>
      <c r="AJ119" s="56">
        <f t="shared" si="325"/>
        <v>-2.0999999999999998E-2</v>
      </c>
      <c r="AK119" s="56">
        <f t="shared" si="326"/>
        <v>0</v>
      </c>
      <c r="AL119" s="64">
        <f t="shared" si="327"/>
        <v>3.7213386939638021E-2</v>
      </c>
      <c r="AM119" s="56">
        <f t="shared" si="328"/>
        <v>-2.9999999999999982E-2</v>
      </c>
      <c r="AN119" s="56">
        <f t="shared" si="329"/>
        <v>0</v>
      </c>
      <c r="AO119" s="64">
        <f t="shared" si="330"/>
        <v>3.5534141383723523E-2</v>
      </c>
      <c r="AP119" s="56">
        <f t="shared" si="331"/>
        <v>-3.8000000000000006E-2</v>
      </c>
      <c r="AQ119" s="56">
        <f t="shared" si="332"/>
        <v>0</v>
      </c>
      <c r="AR119" s="64">
        <f t="shared" si="333"/>
        <v>3.5114374947244079E-2</v>
      </c>
      <c r="AS119" s="56">
        <f t="shared" si="334"/>
        <v>-4.6000000000000013E-2</v>
      </c>
      <c r="AT119" s="56">
        <f t="shared" si="335"/>
        <v>-3.9999999999999151E-3</v>
      </c>
      <c r="AU119" s="64">
        <f t="shared" si="336"/>
        <v>3.3121301570143688E-2</v>
      </c>
      <c r="AV119" s="56">
        <f t="shared" si="337"/>
        <v>-5.6999999999999995E-2</v>
      </c>
      <c r="AW119" s="56">
        <f t="shared" si="338"/>
        <v>-7.9999999999999724E-3</v>
      </c>
      <c r="AY119" s="74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75"/>
      <c r="CB119" s="32">
        <v>171</v>
      </c>
      <c r="CC119" s="32">
        <v>172</v>
      </c>
      <c r="CD119" s="32">
        <v>192</v>
      </c>
      <c r="CE119" s="34">
        <f t="shared" si="279"/>
        <v>237.14285714285714</v>
      </c>
      <c r="CF119" s="46">
        <f t="shared" si="280"/>
        <v>10.9</v>
      </c>
      <c r="CG119" s="51">
        <f t="shared" si="281"/>
        <v>75.3</v>
      </c>
      <c r="CI119">
        <f t="shared" si="237"/>
        <v>0</v>
      </c>
      <c r="CJ119">
        <f t="shared" si="238"/>
        <v>0</v>
      </c>
      <c r="CK119">
        <f t="shared" si="239"/>
        <v>237.14285714285714</v>
      </c>
    </row>
    <row r="120" spans="2:89" x14ac:dyDescent="0.4">
      <c r="B120" s="1274">
        <v>7</v>
      </c>
      <c r="C120" s="17" t="s">
        <v>223</v>
      </c>
      <c r="D120" s="22">
        <v>174</v>
      </c>
      <c r="E120" s="22">
        <v>171</v>
      </c>
      <c r="F120" s="22">
        <v>191</v>
      </c>
      <c r="G120" s="28">
        <f t="shared" si="261"/>
        <v>249</v>
      </c>
      <c r="H120" s="47">
        <f t="shared" si="262"/>
        <v>10.5</v>
      </c>
      <c r="I120" s="52">
        <f t="shared" si="263"/>
        <v>74.900000000000006</v>
      </c>
      <c r="J120" s="22">
        <v>175</v>
      </c>
      <c r="K120" s="22">
        <v>170</v>
      </c>
      <c r="L120" s="22">
        <v>198</v>
      </c>
      <c r="M120" s="28">
        <f t="shared" si="312"/>
        <v>250.71428571428572</v>
      </c>
      <c r="N120" s="47">
        <f t="shared" si="313"/>
        <v>14.099999999999998</v>
      </c>
      <c r="O120" s="52">
        <f t="shared" si="314"/>
        <v>77.600000000000009</v>
      </c>
      <c r="P120" s="22">
        <v>175</v>
      </c>
      <c r="Q120" s="22">
        <v>169</v>
      </c>
      <c r="R120" s="22">
        <v>204</v>
      </c>
      <c r="S120" s="28">
        <f t="shared" si="315"/>
        <v>250.28571428571428</v>
      </c>
      <c r="T120" s="47">
        <f t="shared" si="316"/>
        <v>17.2</v>
      </c>
      <c r="U120" s="52">
        <f t="shared" si="317"/>
        <v>80</v>
      </c>
      <c r="V120" s="22">
        <v>175</v>
      </c>
      <c r="W120" s="22">
        <v>168</v>
      </c>
      <c r="X120" s="22">
        <v>211</v>
      </c>
      <c r="Y120" s="28">
        <f t="shared" si="318"/>
        <v>249.76744186046511</v>
      </c>
      <c r="Z120" s="47">
        <f t="shared" si="319"/>
        <v>20.399999999999999</v>
      </c>
      <c r="AA120" s="52">
        <f t="shared" si="320"/>
        <v>82.699999999999989</v>
      </c>
      <c r="AB120" s="22">
        <v>176</v>
      </c>
      <c r="AC120" s="22">
        <v>167</v>
      </c>
      <c r="AD120" s="22">
        <v>218</v>
      </c>
      <c r="AE120" s="28">
        <f t="shared" si="321"/>
        <v>250.58823529411765</v>
      </c>
      <c r="AF120" s="47">
        <f t="shared" si="322"/>
        <v>23.400000000000002</v>
      </c>
      <c r="AG120" s="52">
        <f t="shared" si="323"/>
        <v>85.5</v>
      </c>
      <c r="AI120" s="65">
        <f t="shared" si="324"/>
        <v>3.3028253083963399E-2</v>
      </c>
      <c r="AJ120" s="57">
        <f t="shared" si="325"/>
        <v>-4.0000000000000036E-3</v>
      </c>
      <c r="AK120" s="57">
        <f t="shared" si="326"/>
        <v>-3.9999999999999151E-3</v>
      </c>
      <c r="AL120" s="65">
        <f t="shared" si="327"/>
        <v>3.5607942149100527E-2</v>
      </c>
      <c r="AM120" s="57">
        <f t="shared" si="328"/>
        <v>-5.0000000000000175E-3</v>
      </c>
      <c r="AN120" s="57">
        <f t="shared" si="329"/>
        <v>-3.9999999999999151E-3</v>
      </c>
      <c r="AO120" s="65">
        <f t="shared" si="330"/>
        <v>3.768511846506277E-2</v>
      </c>
      <c r="AP120" s="57">
        <f t="shared" si="331"/>
        <v>-8.0000000000000071E-3</v>
      </c>
      <c r="AQ120" s="57">
        <f t="shared" si="332"/>
        <v>-8.0000000000001129E-3</v>
      </c>
      <c r="AR120" s="65">
        <f t="shared" si="333"/>
        <v>3.463539979702443E-2</v>
      </c>
      <c r="AS120" s="57">
        <f t="shared" si="334"/>
        <v>-6.9999999999999932E-3</v>
      </c>
      <c r="AT120" s="57">
        <f t="shared" si="335"/>
        <v>-8.0000000000001129E-3</v>
      </c>
      <c r="AU120" s="65">
        <f t="shared" si="336"/>
        <v>3.8778742694849565E-2</v>
      </c>
      <c r="AV120" s="57">
        <f t="shared" si="337"/>
        <v>-1.0999999999999979E-2</v>
      </c>
      <c r="AW120" s="57">
        <f t="shared" si="338"/>
        <v>-7.9999999999999724E-3</v>
      </c>
      <c r="AY120" s="76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77"/>
      <c r="CB120" s="22">
        <v>174</v>
      </c>
      <c r="CC120" s="22">
        <v>171</v>
      </c>
      <c r="CD120" s="22">
        <v>191</v>
      </c>
      <c r="CE120" s="28">
        <f t="shared" si="279"/>
        <v>249</v>
      </c>
      <c r="CF120" s="47">
        <f t="shared" si="280"/>
        <v>10.5</v>
      </c>
      <c r="CG120" s="52">
        <f t="shared" si="281"/>
        <v>74.900000000000006</v>
      </c>
      <c r="CI120">
        <f t="shared" si="237"/>
        <v>0</v>
      </c>
      <c r="CJ120">
        <f t="shared" si="238"/>
        <v>0</v>
      </c>
      <c r="CK120">
        <f t="shared" si="239"/>
        <v>249</v>
      </c>
    </row>
    <row r="121" spans="2:89" x14ac:dyDescent="0.4">
      <c r="B121" s="1275">
        <v>7</v>
      </c>
      <c r="C121" s="19" t="s">
        <v>222</v>
      </c>
      <c r="D121" s="31">
        <v>177</v>
      </c>
      <c r="E121" s="31">
        <v>170</v>
      </c>
      <c r="F121" s="31">
        <v>190</v>
      </c>
      <c r="G121" s="33">
        <f t="shared" si="261"/>
        <v>261</v>
      </c>
      <c r="H121" s="45">
        <f t="shared" si="262"/>
        <v>10.5</v>
      </c>
      <c r="I121" s="50">
        <f t="shared" si="263"/>
        <v>74.5</v>
      </c>
      <c r="J121" s="31">
        <v>179</v>
      </c>
      <c r="K121" s="31">
        <v>169</v>
      </c>
      <c r="L121" s="31">
        <v>196</v>
      </c>
      <c r="M121" s="33">
        <f t="shared" si="312"/>
        <v>262.22222222222223</v>
      </c>
      <c r="N121" s="45">
        <f t="shared" si="313"/>
        <v>13.8</v>
      </c>
      <c r="O121" s="50">
        <f t="shared" si="314"/>
        <v>76.900000000000006</v>
      </c>
      <c r="P121" s="31">
        <v>181</v>
      </c>
      <c r="Q121" s="31">
        <v>168</v>
      </c>
      <c r="R121" s="31">
        <v>202</v>
      </c>
      <c r="S121" s="33">
        <f t="shared" si="315"/>
        <v>262.94117647058823</v>
      </c>
      <c r="T121" s="45">
        <f t="shared" si="316"/>
        <v>16.8</v>
      </c>
      <c r="U121" s="50">
        <f t="shared" si="317"/>
        <v>79.2</v>
      </c>
      <c r="V121" s="31">
        <v>182</v>
      </c>
      <c r="W121" s="31">
        <v>166</v>
      </c>
      <c r="X121" s="31">
        <v>208</v>
      </c>
      <c r="Y121" s="33">
        <f t="shared" si="318"/>
        <v>262.85714285714283</v>
      </c>
      <c r="Z121" s="45">
        <f t="shared" si="319"/>
        <v>20.200000000000003</v>
      </c>
      <c r="AA121" s="50">
        <f t="shared" si="320"/>
        <v>81.599999999999994</v>
      </c>
      <c r="AB121" s="31">
        <v>184</v>
      </c>
      <c r="AC121" s="31">
        <v>165</v>
      </c>
      <c r="AD121" s="31">
        <v>214</v>
      </c>
      <c r="AE121" s="33">
        <f t="shared" si="321"/>
        <v>263.26530612244898</v>
      </c>
      <c r="AF121" s="45">
        <f t="shared" si="322"/>
        <v>22.900000000000002</v>
      </c>
      <c r="AG121" s="50">
        <f t="shared" si="323"/>
        <v>83.899999999999991</v>
      </c>
      <c r="AI121" s="63">
        <f t="shared" si="324"/>
        <v>3.3426183844011144E-2</v>
      </c>
      <c r="AJ121" s="55">
        <f t="shared" si="325"/>
        <v>0</v>
      </c>
      <c r="AK121" s="55">
        <f t="shared" si="326"/>
        <v>-4.0000000000000565E-3</v>
      </c>
      <c r="AL121" s="63">
        <f t="shared" si="327"/>
        <v>3.2055533448291103E-2</v>
      </c>
      <c r="AM121" s="55">
        <f t="shared" si="328"/>
        <v>-2.9999999999999714E-3</v>
      </c>
      <c r="AN121" s="55">
        <f t="shared" si="329"/>
        <v>-7.0000000000000288E-3</v>
      </c>
      <c r="AO121" s="63">
        <f t="shared" si="330"/>
        <v>3.5251983801877308E-2</v>
      </c>
      <c r="AP121" s="55">
        <f t="shared" si="331"/>
        <v>-3.9999999999999862E-3</v>
      </c>
      <c r="AQ121" s="55">
        <f t="shared" si="332"/>
        <v>-7.9999999999999724E-3</v>
      </c>
      <c r="AR121" s="63">
        <f t="shared" si="333"/>
        <v>3.6461562664840449E-2</v>
      </c>
      <c r="AS121" s="55">
        <f t="shared" si="334"/>
        <v>-1.9999999999999575E-3</v>
      </c>
      <c r="AT121" s="55">
        <f t="shared" si="335"/>
        <v>-1.0999999999999944E-2</v>
      </c>
      <c r="AU121" s="63">
        <f t="shared" si="336"/>
        <v>3.5312175009279453E-2</v>
      </c>
      <c r="AV121" s="55">
        <f t="shared" si="337"/>
        <v>-5.0000000000000001E-3</v>
      </c>
      <c r="AW121" s="55">
        <f t="shared" si="338"/>
        <v>-1.6000000000000084E-2</v>
      </c>
      <c r="AY121" s="72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73"/>
      <c r="CB121" s="31">
        <v>177</v>
      </c>
      <c r="CC121" s="31">
        <v>170</v>
      </c>
      <c r="CD121" s="31">
        <v>190</v>
      </c>
      <c r="CE121" s="33">
        <f t="shared" si="279"/>
        <v>261</v>
      </c>
      <c r="CF121" s="45">
        <f t="shared" si="280"/>
        <v>10.5</v>
      </c>
      <c r="CG121" s="50">
        <f t="shared" si="281"/>
        <v>74.5</v>
      </c>
      <c r="CI121">
        <f t="shared" si="237"/>
        <v>0</v>
      </c>
      <c r="CJ121">
        <f t="shared" si="238"/>
        <v>0</v>
      </c>
      <c r="CK121">
        <f t="shared" si="239"/>
        <v>261</v>
      </c>
    </row>
    <row r="122" spans="2:89" x14ac:dyDescent="0.4">
      <c r="B122" s="1275">
        <v>7</v>
      </c>
      <c r="C122" s="19" t="s">
        <v>221</v>
      </c>
      <c r="D122" s="31">
        <v>180</v>
      </c>
      <c r="E122" s="31">
        <v>169</v>
      </c>
      <c r="F122" s="31">
        <v>188</v>
      </c>
      <c r="G122" s="33">
        <f t="shared" si="261"/>
        <v>274.73684210526318</v>
      </c>
      <c r="H122" s="45">
        <f t="shared" si="262"/>
        <v>10.100000000000001</v>
      </c>
      <c r="I122" s="50">
        <f t="shared" si="263"/>
        <v>73.7</v>
      </c>
      <c r="J122" s="31">
        <v>183</v>
      </c>
      <c r="K122" s="31">
        <v>168</v>
      </c>
      <c r="L122" s="31">
        <v>194</v>
      </c>
      <c r="M122" s="33">
        <f t="shared" si="312"/>
        <v>274.61538461538464</v>
      </c>
      <c r="N122" s="45">
        <f t="shared" si="313"/>
        <v>13.4</v>
      </c>
      <c r="O122" s="50">
        <f t="shared" si="314"/>
        <v>76.099999999999994</v>
      </c>
      <c r="P122" s="31">
        <v>185</v>
      </c>
      <c r="Q122" s="31">
        <v>166</v>
      </c>
      <c r="R122" s="31">
        <v>199</v>
      </c>
      <c r="S122" s="33">
        <f t="shared" si="315"/>
        <v>274.54545454545456</v>
      </c>
      <c r="T122" s="45">
        <f t="shared" si="316"/>
        <v>16.600000000000001</v>
      </c>
      <c r="U122" s="50">
        <f t="shared" si="317"/>
        <v>78</v>
      </c>
      <c r="V122" s="31">
        <v>188</v>
      </c>
      <c r="W122" s="31">
        <v>165</v>
      </c>
      <c r="X122" s="31">
        <v>205</v>
      </c>
      <c r="Y122" s="33">
        <f t="shared" si="318"/>
        <v>274.5</v>
      </c>
      <c r="Z122" s="45">
        <f t="shared" si="319"/>
        <v>19.5</v>
      </c>
      <c r="AA122" s="50">
        <f t="shared" si="320"/>
        <v>80.400000000000006</v>
      </c>
      <c r="AB122" s="31">
        <v>191</v>
      </c>
      <c r="AC122" s="31">
        <v>163</v>
      </c>
      <c r="AD122" s="31">
        <v>211</v>
      </c>
      <c r="AE122" s="33">
        <f t="shared" si="321"/>
        <v>275</v>
      </c>
      <c r="AF122" s="45">
        <f t="shared" si="322"/>
        <v>22.7</v>
      </c>
      <c r="AG122" s="50">
        <f t="shared" si="323"/>
        <v>82.699999999999989</v>
      </c>
      <c r="AI122" s="63">
        <f t="shared" si="324"/>
        <v>3.8264184137223337E-2</v>
      </c>
      <c r="AJ122" s="55">
        <f t="shared" si="325"/>
        <v>-3.9999999999999862E-3</v>
      </c>
      <c r="AK122" s="55">
        <f t="shared" si="326"/>
        <v>-7.9999999999999724E-3</v>
      </c>
      <c r="AL122" s="63">
        <f t="shared" si="327"/>
        <v>3.4521343713544324E-2</v>
      </c>
      <c r="AM122" s="55">
        <f t="shared" si="328"/>
        <v>-4.0000000000000036E-3</v>
      </c>
      <c r="AN122" s="55">
        <f t="shared" si="329"/>
        <v>-8.0000000000001129E-3</v>
      </c>
      <c r="AO122" s="63">
        <f t="shared" si="330"/>
        <v>3.2323894358959132E-2</v>
      </c>
      <c r="AP122" s="55">
        <f t="shared" si="331"/>
        <v>-1.9999999999999931E-3</v>
      </c>
      <c r="AQ122" s="55">
        <f t="shared" si="332"/>
        <v>-1.2000000000000028E-2</v>
      </c>
      <c r="AR122" s="63">
        <f t="shared" si="333"/>
        <v>3.2431356943891827E-2</v>
      </c>
      <c r="AS122" s="55">
        <f t="shared" si="334"/>
        <v>-7.0000000000000288E-3</v>
      </c>
      <c r="AT122" s="55">
        <f t="shared" si="335"/>
        <v>-1.1999999999999886E-2</v>
      </c>
      <c r="AU122" s="63">
        <f t="shared" si="336"/>
        <v>3.268716957535104E-2</v>
      </c>
      <c r="AV122" s="55">
        <f t="shared" si="337"/>
        <v>-2.0000000000000282E-3</v>
      </c>
      <c r="AW122" s="55">
        <f t="shared" si="338"/>
        <v>-1.2000000000000028E-2</v>
      </c>
      <c r="AY122" s="72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73"/>
      <c r="CB122" s="31">
        <v>180</v>
      </c>
      <c r="CC122" s="31">
        <v>169</v>
      </c>
      <c r="CD122" s="31">
        <v>188</v>
      </c>
      <c r="CE122" s="33">
        <f t="shared" si="279"/>
        <v>274.73684210526318</v>
      </c>
      <c r="CF122" s="45">
        <f t="shared" si="280"/>
        <v>10.100000000000001</v>
      </c>
      <c r="CG122" s="50">
        <f t="shared" si="281"/>
        <v>73.7</v>
      </c>
      <c r="CI122">
        <f t="shared" si="237"/>
        <v>0</v>
      </c>
      <c r="CJ122">
        <f t="shared" si="238"/>
        <v>0</v>
      </c>
      <c r="CK122">
        <f t="shared" si="239"/>
        <v>274.73684210526318</v>
      </c>
    </row>
    <row r="123" spans="2:89" x14ac:dyDescent="0.4">
      <c r="B123" s="1275">
        <v>7</v>
      </c>
      <c r="C123" s="19" t="s">
        <v>220</v>
      </c>
      <c r="D123" s="31">
        <v>184</v>
      </c>
      <c r="E123" s="31">
        <v>169</v>
      </c>
      <c r="F123" s="31">
        <v>185</v>
      </c>
      <c r="G123" s="33">
        <f t="shared" si="261"/>
        <v>296.25</v>
      </c>
      <c r="H123" s="45">
        <f t="shared" si="262"/>
        <v>8.6</v>
      </c>
      <c r="I123" s="50">
        <f t="shared" si="263"/>
        <v>72.5</v>
      </c>
      <c r="J123" s="31">
        <v>188</v>
      </c>
      <c r="K123" s="31">
        <v>167</v>
      </c>
      <c r="L123" s="31">
        <v>190</v>
      </c>
      <c r="M123" s="33">
        <f t="shared" si="312"/>
        <v>294.78260869565219</v>
      </c>
      <c r="N123" s="45">
        <f t="shared" si="313"/>
        <v>12.1</v>
      </c>
      <c r="O123" s="50">
        <f t="shared" si="314"/>
        <v>74.5</v>
      </c>
      <c r="P123" s="31">
        <v>192</v>
      </c>
      <c r="Q123" s="31">
        <v>164</v>
      </c>
      <c r="R123" s="31">
        <v>194</v>
      </c>
      <c r="S123" s="33">
        <f t="shared" si="315"/>
        <v>296</v>
      </c>
      <c r="T123" s="45">
        <f t="shared" si="316"/>
        <v>15.5</v>
      </c>
      <c r="U123" s="50">
        <f t="shared" si="317"/>
        <v>76.099999999999994</v>
      </c>
      <c r="V123" s="31">
        <v>196</v>
      </c>
      <c r="W123" s="31">
        <v>162</v>
      </c>
      <c r="X123" s="31">
        <v>199</v>
      </c>
      <c r="Y123" s="33">
        <f t="shared" si="318"/>
        <v>295.13513513513516</v>
      </c>
      <c r="Z123" s="45">
        <f t="shared" si="319"/>
        <v>18.600000000000001</v>
      </c>
      <c r="AA123" s="50">
        <f t="shared" si="320"/>
        <v>78</v>
      </c>
      <c r="AB123" s="31">
        <v>200</v>
      </c>
      <c r="AC123" s="31">
        <v>160</v>
      </c>
      <c r="AD123" s="31">
        <v>204</v>
      </c>
      <c r="AE123" s="33">
        <f t="shared" si="321"/>
        <v>294.54545454545456</v>
      </c>
      <c r="AF123" s="45">
        <f t="shared" si="322"/>
        <v>21.6</v>
      </c>
      <c r="AG123" s="50">
        <f t="shared" si="323"/>
        <v>80</v>
      </c>
      <c r="AI123" s="63">
        <f t="shared" si="324"/>
        <v>5.9925230904559389E-2</v>
      </c>
      <c r="AJ123" s="55">
        <f t="shared" si="325"/>
        <v>-1.5000000000000019E-2</v>
      </c>
      <c r="AK123" s="55">
        <f t="shared" si="326"/>
        <v>-1.2000000000000028E-2</v>
      </c>
      <c r="AL123" s="63">
        <f t="shared" si="327"/>
        <v>5.6176111644199292E-2</v>
      </c>
      <c r="AM123" s="55">
        <f t="shared" si="328"/>
        <v>-1.3000000000000006E-2</v>
      </c>
      <c r="AN123" s="55">
        <f t="shared" si="329"/>
        <v>-1.5999999999999945E-2</v>
      </c>
      <c r="AO123" s="63">
        <f t="shared" si="330"/>
        <v>5.9761965054444123E-2</v>
      </c>
      <c r="AP123" s="55">
        <f t="shared" si="331"/>
        <v>-1.1000000000000015E-2</v>
      </c>
      <c r="AQ123" s="55">
        <f t="shared" si="332"/>
        <v>-1.9000000000000059E-2</v>
      </c>
      <c r="AR123" s="63">
        <f t="shared" si="333"/>
        <v>5.7479485056086792E-2</v>
      </c>
      <c r="AS123" s="55">
        <f t="shared" si="334"/>
        <v>-8.9999999999999854E-3</v>
      </c>
      <c r="AT123" s="55">
        <f t="shared" si="335"/>
        <v>-2.4000000000000056E-2</v>
      </c>
      <c r="AU123" s="63">
        <f t="shared" si="336"/>
        <v>5.4444163079260616E-2</v>
      </c>
      <c r="AV123" s="55">
        <f t="shared" si="337"/>
        <v>-1.0999999999999979E-2</v>
      </c>
      <c r="AW123" s="55">
        <f t="shared" si="338"/>
        <v>-2.6999999999999885E-2</v>
      </c>
      <c r="AY123" s="72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73"/>
      <c r="CB123" s="31">
        <v>184</v>
      </c>
      <c r="CC123" s="31">
        <v>169</v>
      </c>
      <c r="CD123" s="31">
        <v>185</v>
      </c>
      <c r="CE123" s="33">
        <f t="shared" si="279"/>
        <v>296.25</v>
      </c>
      <c r="CF123" s="45">
        <f t="shared" si="280"/>
        <v>8.6</v>
      </c>
      <c r="CG123" s="50">
        <f t="shared" si="281"/>
        <v>72.5</v>
      </c>
      <c r="CI123">
        <f t="shared" si="237"/>
        <v>0</v>
      </c>
      <c r="CJ123">
        <f t="shared" si="238"/>
        <v>0</v>
      </c>
      <c r="CK123">
        <f t="shared" si="239"/>
        <v>296.25</v>
      </c>
    </row>
    <row r="124" spans="2:89" ht="18" thickBot="1" x14ac:dyDescent="0.45">
      <c r="B124" s="1276">
        <v>7</v>
      </c>
      <c r="C124" s="41" t="s">
        <v>219</v>
      </c>
      <c r="D124" s="42">
        <v>187</v>
      </c>
      <c r="E124" s="42">
        <v>168</v>
      </c>
      <c r="F124" s="42">
        <v>183</v>
      </c>
      <c r="G124" s="43">
        <f t="shared" si="261"/>
        <v>-47.368421052631582</v>
      </c>
      <c r="H124" s="48">
        <f t="shared" si="262"/>
        <v>10.199999999999999</v>
      </c>
      <c r="I124" s="53">
        <f t="shared" si="263"/>
        <v>73.3</v>
      </c>
      <c r="J124" s="42">
        <v>192</v>
      </c>
      <c r="K124" s="42">
        <v>166</v>
      </c>
      <c r="L124" s="42">
        <v>186</v>
      </c>
      <c r="M124" s="43">
        <f t="shared" si="312"/>
        <v>-46.153846153846153</v>
      </c>
      <c r="N124" s="48">
        <f t="shared" si="313"/>
        <v>13.5</v>
      </c>
      <c r="O124" s="53">
        <f t="shared" si="314"/>
        <v>75.3</v>
      </c>
      <c r="P124" s="42">
        <v>197</v>
      </c>
      <c r="Q124" s="42">
        <v>163</v>
      </c>
      <c r="R124" s="42">
        <v>190</v>
      </c>
      <c r="S124" s="43">
        <f t="shared" si="315"/>
        <v>-47.647058823529413</v>
      </c>
      <c r="T124" s="48">
        <f t="shared" si="316"/>
        <v>17.299999999999997</v>
      </c>
      <c r="U124" s="53">
        <f t="shared" si="317"/>
        <v>77.3</v>
      </c>
      <c r="V124" s="42">
        <v>202</v>
      </c>
      <c r="W124" s="42">
        <v>161</v>
      </c>
      <c r="X124" s="42">
        <v>194</v>
      </c>
      <c r="Y124" s="43">
        <f t="shared" si="318"/>
        <v>-48.292682926829265</v>
      </c>
      <c r="Z124" s="48">
        <f t="shared" si="319"/>
        <v>20.3</v>
      </c>
      <c r="AA124" s="53">
        <f t="shared" si="320"/>
        <v>79.2</v>
      </c>
      <c r="AB124" s="42">
        <v>207</v>
      </c>
      <c r="AC124" s="42">
        <v>158</v>
      </c>
      <c r="AD124" s="42">
        <v>198</v>
      </c>
      <c r="AE124" s="43">
        <f t="shared" si="321"/>
        <v>-48.979591836734691</v>
      </c>
      <c r="AF124" s="48">
        <f t="shared" si="322"/>
        <v>23.7</v>
      </c>
      <c r="AG124" s="53">
        <f t="shared" si="323"/>
        <v>81.2</v>
      </c>
      <c r="AI124" s="67">
        <f t="shared" si="324"/>
        <v>-0.95715437619117427</v>
      </c>
      <c r="AJ124" s="68">
        <f t="shared" si="325"/>
        <v>1.5999999999999997E-2</v>
      </c>
      <c r="AK124" s="68">
        <f t="shared" si="326"/>
        <v>7.9999999999999724E-3</v>
      </c>
      <c r="AL124" s="67">
        <f t="shared" si="327"/>
        <v>-0.94968371824372788</v>
      </c>
      <c r="AM124" s="68">
        <f t="shared" si="328"/>
        <v>1.4000000000000004E-2</v>
      </c>
      <c r="AN124" s="68">
        <f t="shared" si="329"/>
        <v>7.9999999999999724E-3</v>
      </c>
      <c r="AO124" s="67">
        <f t="shared" si="330"/>
        <v>-0.95723414714075039</v>
      </c>
      <c r="AP124" s="68">
        <f t="shared" si="331"/>
        <v>1.7999999999999971E-2</v>
      </c>
      <c r="AQ124" s="68">
        <f t="shared" si="332"/>
        <v>1.2000000000000028E-2</v>
      </c>
      <c r="AR124" s="67">
        <f t="shared" si="333"/>
        <v>-0.95662344864056947</v>
      </c>
      <c r="AS124" s="68">
        <f t="shared" si="334"/>
        <v>1.6999999999999994E-2</v>
      </c>
      <c r="AT124" s="68">
        <f t="shared" si="335"/>
        <v>1.2000000000000028E-2</v>
      </c>
      <c r="AU124" s="67">
        <f t="shared" si="336"/>
        <v>-0.95689427961612605</v>
      </c>
      <c r="AV124" s="68">
        <f t="shared" si="337"/>
        <v>2.0999999999999977E-2</v>
      </c>
      <c r="AW124" s="68">
        <f t="shared" si="338"/>
        <v>1.2000000000000028E-2</v>
      </c>
      <c r="AY124" s="81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3"/>
      <c r="CB124" s="42">
        <v>187</v>
      </c>
      <c r="CC124" s="42">
        <v>168</v>
      </c>
      <c r="CD124" s="42">
        <v>183</v>
      </c>
      <c r="CE124" s="43">
        <f t="shared" si="279"/>
        <v>-47.368421052631582</v>
      </c>
      <c r="CF124" s="48">
        <f t="shared" si="280"/>
        <v>10.199999999999999</v>
      </c>
      <c r="CG124" s="53">
        <f t="shared" si="281"/>
        <v>73.3</v>
      </c>
      <c r="CI124">
        <f t="shared" si="237"/>
        <v>-47.368421052631582</v>
      </c>
      <c r="CJ124">
        <f t="shared" si="238"/>
        <v>0</v>
      </c>
      <c r="CK124">
        <f t="shared" si="239"/>
        <v>0</v>
      </c>
    </row>
    <row r="125" spans="2:89" x14ac:dyDescent="0.4">
      <c r="B125" s="1277">
        <v>6</v>
      </c>
      <c r="C125" s="38" t="s">
        <v>233</v>
      </c>
      <c r="D125" s="39">
        <v>113</v>
      </c>
      <c r="E125" s="39">
        <v>154</v>
      </c>
      <c r="F125" s="39">
        <v>158</v>
      </c>
      <c r="G125" s="40">
        <f t="shared" si="261"/>
        <v>185.33333333333334</v>
      </c>
      <c r="H125" s="44">
        <f t="shared" si="262"/>
        <v>28.499999999999996</v>
      </c>
      <c r="I125" s="49">
        <f t="shared" si="263"/>
        <v>62</v>
      </c>
      <c r="J125" s="39">
        <v>100</v>
      </c>
      <c r="K125" s="39">
        <v>157</v>
      </c>
      <c r="L125" s="39">
        <v>162</v>
      </c>
      <c r="M125" s="40">
        <f t="shared" si="312"/>
        <v>184.83870967741936</v>
      </c>
      <c r="N125" s="44">
        <f t="shared" si="313"/>
        <v>38.299999999999997</v>
      </c>
      <c r="O125" s="49">
        <f t="shared" si="314"/>
        <v>63.5</v>
      </c>
      <c r="P125" s="39">
        <v>81</v>
      </c>
      <c r="Q125" s="39">
        <v>159</v>
      </c>
      <c r="R125" s="39">
        <v>166</v>
      </c>
      <c r="S125" s="40">
        <f t="shared" si="315"/>
        <v>184.94117647058823</v>
      </c>
      <c r="T125" s="44">
        <f t="shared" si="316"/>
        <v>51.2</v>
      </c>
      <c r="U125" s="49">
        <f t="shared" si="317"/>
        <v>65.100000000000009</v>
      </c>
      <c r="V125" s="39">
        <v>62</v>
      </c>
      <c r="W125" s="39">
        <v>161</v>
      </c>
      <c r="X125" s="39">
        <v>170</v>
      </c>
      <c r="Y125" s="40">
        <f t="shared" si="318"/>
        <v>185</v>
      </c>
      <c r="Z125" s="44">
        <f t="shared" si="319"/>
        <v>63.5</v>
      </c>
      <c r="AA125" s="49">
        <f t="shared" si="320"/>
        <v>66.7</v>
      </c>
      <c r="AB125" s="39">
        <v>-11</v>
      </c>
      <c r="AC125" s="39">
        <v>162</v>
      </c>
      <c r="AD125" s="39">
        <v>174</v>
      </c>
      <c r="AE125" s="40">
        <f t="shared" si="321"/>
        <v>183.8918918918919</v>
      </c>
      <c r="AF125" s="44">
        <f t="shared" si="322"/>
        <v>106.3</v>
      </c>
      <c r="AG125" s="49">
        <f t="shared" si="323"/>
        <v>68.2</v>
      </c>
      <c r="AI125" s="61">
        <f t="shared" ref="AI125:AI131" si="339">(G125-G126)/359</f>
        <v>-7.4280408542246722E-3</v>
      </c>
      <c r="AJ125" s="62">
        <f t="shared" ref="AJ125:AJ131" si="340">(H125-H126)/100</f>
        <v>3.9999999999999506E-3</v>
      </c>
      <c r="AK125" s="62">
        <f t="shared" ref="AK125:AK131" si="341">(I125-I126)/100</f>
        <v>-7.0000000000000288E-3</v>
      </c>
      <c r="AL125" s="61">
        <f t="shared" ref="AL125:AL131" si="342">(M125-M126)/359</f>
        <v>-1.0782639949681023E-2</v>
      </c>
      <c r="AM125" s="62">
        <f t="shared" ref="AM125:AM131" si="343">(N125-N126)/100</f>
        <v>6.9999999999999576E-3</v>
      </c>
      <c r="AN125" s="62">
        <f t="shared" ref="AN125:AN131" si="344">(O125-O126)/100</f>
        <v>-1.2000000000000028E-2</v>
      </c>
      <c r="AO125" s="61">
        <f t="shared" ref="AO125:AO131" si="345">(S125-S126)/359</f>
        <v>-9.8312305423562223E-3</v>
      </c>
      <c r="AP125" s="62">
        <f t="shared" ref="AP125:AP131" si="346">(T125-T126)/100</f>
        <v>1.2000000000000028E-2</v>
      </c>
      <c r="AQ125" s="62">
        <f t="shared" ref="AQ125:AQ131" si="347">(U125-U126)/100</f>
        <v>-1.5999999999999945E-2</v>
      </c>
      <c r="AR125" s="61">
        <f t="shared" ref="AR125:AR131" si="348">(Y125-Y126)/359</f>
        <v>-9.2850510677808997E-3</v>
      </c>
      <c r="AS125" s="62">
        <f t="shared" ref="AS125:AS131" si="349">(Z125-Z126)/100</f>
        <v>1.7999999999999971E-2</v>
      </c>
      <c r="AT125" s="62">
        <f t="shared" ref="AT125:AT131" si="350">(AA125-AA126)/100</f>
        <v>-1.9000000000000059E-2</v>
      </c>
      <c r="AU125" s="61">
        <f t="shared" ref="AU125:AU131" si="351">(AE125-AE126)/359</f>
        <v>-6.8992289468161215E-3</v>
      </c>
      <c r="AV125" s="62">
        <f t="shared" ref="AV125:AV131" si="352">(AF125-AF126)/100</f>
        <v>6.8999999999999909E-2</v>
      </c>
      <c r="AW125" s="62">
        <f t="shared" ref="AW125:AW131" si="353">(AG125-AG126)/100</f>
        <v>-2.3999999999999914E-2</v>
      </c>
      <c r="AY125" s="69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1"/>
      <c r="CB125" s="39">
        <v>113</v>
      </c>
      <c r="CC125" s="39">
        <v>154</v>
      </c>
      <c r="CD125" s="39">
        <v>158</v>
      </c>
      <c r="CE125" s="40">
        <f t="shared" si="279"/>
        <v>185.33333333333334</v>
      </c>
      <c r="CF125" s="44">
        <f t="shared" si="280"/>
        <v>28.499999999999996</v>
      </c>
      <c r="CG125" s="49">
        <f t="shared" si="281"/>
        <v>62</v>
      </c>
      <c r="CI125">
        <f t="shared" si="237"/>
        <v>0</v>
      </c>
      <c r="CJ125">
        <f t="shared" si="238"/>
        <v>0</v>
      </c>
      <c r="CK125">
        <f t="shared" si="239"/>
        <v>185.33333333333334</v>
      </c>
    </row>
    <row r="126" spans="2:89" x14ac:dyDescent="0.4">
      <c r="B126" s="1275">
        <v>6</v>
      </c>
      <c r="C126" s="19" t="s">
        <v>232</v>
      </c>
      <c r="D126" s="31">
        <v>115</v>
      </c>
      <c r="E126" s="31">
        <v>154</v>
      </c>
      <c r="F126" s="31">
        <v>160</v>
      </c>
      <c r="G126" s="33">
        <f t="shared" si="261"/>
        <v>188</v>
      </c>
      <c r="H126" s="45">
        <f t="shared" si="262"/>
        <v>28.1</v>
      </c>
      <c r="I126" s="50">
        <f t="shared" si="263"/>
        <v>62.7</v>
      </c>
      <c r="J126" s="31">
        <v>103</v>
      </c>
      <c r="K126" s="31">
        <v>156</v>
      </c>
      <c r="L126" s="31">
        <v>165</v>
      </c>
      <c r="M126" s="33">
        <f t="shared" si="312"/>
        <v>188.70967741935485</v>
      </c>
      <c r="N126" s="45">
        <f t="shared" si="313"/>
        <v>37.6</v>
      </c>
      <c r="O126" s="50">
        <f t="shared" si="314"/>
        <v>64.7</v>
      </c>
      <c r="P126" s="31">
        <v>85</v>
      </c>
      <c r="Q126" s="31">
        <v>158</v>
      </c>
      <c r="R126" s="31">
        <v>170</v>
      </c>
      <c r="S126" s="33">
        <f t="shared" si="315"/>
        <v>188.47058823529412</v>
      </c>
      <c r="T126" s="45">
        <f t="shared" si="316"/>
        <v>50</v>
      </c>
      <c r="U126" s="50">
        <f t="shared" si="317"/>
        <v>66.7</v>
      </c>
      <c r="V126" s="31">
        <v>67</v>
      </c>
      <c r="W126" s="31">
        <v>160</v>
      </c>
      <c r="X126" s="31">
        <v>175</v>
      </c>
      <c r="Y126" s="33">
        <f t="shared" si="318"/>
        <v>188.33333333333334</v>
      </c>
      <c r="Z126" s="45">
        <f t="shared" si="319"/>
        <v>61.7</v>
      </c>
      <c r="AA126" s="50">
        <f t="shared" si="320"/>
        <v>68.600000000000009</v>
      </c>
      <c r="AB126" s="31">
        <v>1</v>
      </c>
      <c r="AC126" s="31">
        <v>161</v>
      </c>
      <c r="AD126" s="31">
        <v>180</v>
      </c>
      <c r="AE126" s="33">
        <f t="shared" si="321"/>
        <v>186.36871508379889</v>
      </c>
      <c r="AF126" s="45">
        <f t="shared" si="322"/>
        <v>99.4</v>
      </c>
      <c r="AG126" s="50">
        <f t="shared" si="323"/>
        <v>70.599999999999994</v>
      </c>
      <c r="AI126" s="63">
        <f t="shared" si="339"/>
        <v>-1.1901747277791868E-2</v>
      </c>
      <c r="AJ126" s="55">
        <f t="shared" si="340"/>
        <v>8.9999999999999854E-3</v>
      </c>
      <c r="AK126" s="55">
        <f t="shared" si="341"/>
        <v>-7.9999999999999724E-3</v>
      </c>
      <c r="AL126" s="63">
        <f t="shared" si="342"/>
        <v>-9.1652439572288379E-3</v>
      </c>
      <c r="AM126" s="55">
        <f t="shared" si="343"/>
        <v>1.7000000000000029E-2</v>
      </c>
      <c r="AN126" s="55">
        <f t="shared" si="344"/>
        <v>-7.9999999999999724E-3</v>
      </c>
      <c r="AO126" s="63">
        <f t="shared" si="345"/>
        <v>-9.0159577656730525E-3</v>
      </c>
      <c r="AP126" s="55">
        <f t="shared" si="346"/>
        <v>2.6000000000000013E-2</v>
      </c>
      <c r="AQ126" s="55">
        <f t="shared" si="347"/>
        <v>-1.1000000000000086E-2</v>
      </c>
      <c r="AR126" s="63">
        <f t="shared" si="348"/>
        <v>0.18228904475842092</v>
      </c>
      <c r="AS126" s="55">
        <f t="shared" si="349"/>
        <v>9.2000000000000026E-2</v>
      </c>
      <c r="AT126" s="55">
        <f t="shared" si="350"/>
        <v>6.6000000000000086E-2</v>
      </c>
      <c r="AU126" s="63">
        <f t="shared" si="351"/>
        <v>-9.5688202920015866E-3</v>
      </c>
      <c r="AV126" s="55">
        <f t="shared" si="352"/>
        <v>0.16700000000000018</v>
      </c>
      <c r="AW126" s="55">
        <f t="shared" si="353"/>
        <v>-1.9000000000000059E-2</v>
      </c>
      <c r="AY126" s="72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73"/>
      <c r="CB126" s="31">
        <v>115</v>
      </c>
      <c r="CC126" s="31">
        <v>154</v>
      </c>
      <c r="CD126" s="31">
        <v>160</v>
      </c>
      <c r="CE126" s="33">
        <f t="shared" si="279"/>
        <v>188</v>
      </c>
      <c r="CF126" s="45">
        <f t="shared" si="280"/>
        <v>28.1</v>
      </c>
      <c r="CG126" s="50">
        <f t="shared" si="281"/>
        <v>62.7</v>
      </c>
      <c r="CI126">
        <f t="shared" si="237"/>
        <v>0</v>
      </c>
      <c r="CJ126">
        <f t="shared" si="238"/>
        <v>0</v>
      </c>
      <c r="CK126">
        <f t="shared" si="239"/>
        <v>188</v>
      </c>
    </row>
    <row r="127" spans="2:89" x14ac:dyDescent="0.4">
      <c r="B127" s="1275">
        <v>6</v>
      </c>
      <c r="C127" s="19" t="s">
        <v>231</v>
      </c>
      <c r="D127" s="31">
        <v>118</v>
      </c>
      <c r="E127" s="31">
        <v>153</v>
      </c>
      <c r="F127" s="31">
        <v>162</v>
      </c>
      <c r="G127" s="33">
        <f t="shared" ref="G127:G154" si="354">IF(MAX(D127,E127,F127)=D127,60*(E127-F127)/(MAX(D127,E127,F127)-MIN(D127,E127,F127)),IF(MAX(D127,E127,F127)=E127,(120+(60*(F127-D127)/(MAX(D127,E127,F127)-MIN(D127,E127,F127)))),IF(MAX(D127,E127,F127)=F127,(240+(60*(D127-E127)/(MAX(D127,E127,F127)-MIN(D127,E127,F127)))),0)))</f>
        <v>192.27272727272728</v>
      </c>
      <c r="H127" s="45">
        <f t="shared" ref="H127:H154" si="355">ROUND((MAX(D127/255, E127/255, F127/255) - MIN(D127/255, E127/255, F127/255))/MAX(D127/255, E127/255, F127/255),3)*100</f>
        <v>27.200000000000003</v>
      </c>
      <c r="I127" s="50">
        <f t="shared" ref="I127:I154" si="356">ROUND(MAX(D127/255, E127/255, F127/255),3)*100</f>
        <v>63.5</v>
      </c>
      <c r="J127" s="31">
        <v>107</v>
      </c>
      <c r="K127" s="31">
        <v>155</v>
      </c>
      <c r="L127" s="31">
        <v>167</v>
      </c>
      <c r="M127" s="33">
        <f t="shared" si="312"/>
        <v>192</v>
      </c>
      <c r="N127" s="45">
        <f t="shared" si="313"/>
        <v>35.9</v>
      </c>
      <c r="O127" s="50">
        <f t="shared" si="314"/>
        <v>65.5</v>
      </c>
      <c r="P127" s="31">
        <v>91</v>
      </c>
      <c r="Q127" s="31">
        <v>157</v>
      </c>
      <c r="R127" s="31">
        <v>173</v>
      </c>
      <c r="S127" s="33">
        <f t="shared" si="315"/>
        <v>191.70731707317074</v>
      </c>
      <c r="T127" s="45">
        <f t="shared" si="316"/>
        <v>47.4</v>
      </c>
      <c r="U127" s="50">
        <f t="shared" si="317"/>
        <v>67.800000000000011</v>
      </c>
      <c r="V127" s="31">
        <v>75</v>
      </c>
      <c r="W127" s="31">
        <v>158</v>
      </c>
      <c r="X127" s="31">
        <v>79</v>
      </c>
      <c r="Y127" s="33">
        <f t="shared" si="318"/>
        <v>122.89156626506023</v>
      </c>
      <c r="Z127" s="45">
        <f t="shared" si="319"/>
        <v>52.5</v>
      </c>
      <c r="AA127" s="50">
        <f t="shared" si="320"/>
        <v>62</v>
      </c>
      <c r="AB127" s="31">
        <v>32</v>
      </c>
      <c r="AC127" s="31">
        <v>160</v>
      </c>
      <c r="AD127" s="31">
        <v>185</v>
      </c>
      <c r="AE127" s="33">
        <f t="shared" si="321"/>
        <v>189.80392156862746</v>
      </c>
      <c r="AF127" s="45">
        <f t="shared" si="322"/>
        <v>82.699999999999989</v>
      </c>
      <c r="AG127" s="50">
        <f t="shared" si="323"/>
        <v>72.5</v>
      </c>
      <c r="AI127" s="63">
        <f t="shared" si="339"/>
        <v>-9.5865137647867457E-3</v>
      </c>
      <c r="AJ127" s="55">
        <f t="shared" si="340"/>
        <v>1.4000000000000021E-2</v>
      </c>
      <c r="AK127" s="55">
        <f t="shared" si="341"/>
        <v>-3.9999999999999862E-3</v>
      </c>
      <c r="AL127" s="63">
        <f t="shared" si="342"/>
        <v>-9.7973297473825868E-3</v>
      </c>
      <c r="AM127" s="55">
        <f t="shared" si="343"/>
        <v>1.5999999999999945E-2</v>
      </c>
      <c r="AN127" s="55">
        <f t="shared" si="344"/>
        <v>-7.9999999999999724E-3</v>
      </c>
      <c r="AO127" s="63">
        <f t="shared" si="345"/>
        <v>-1.2385874876533198E-2</v>
      </c>
      <c r="AP127" s="55">
        <f t="shared" si="346"/>
        <v>3.1000000000000014E-2</v>
      </c>
      <c r="AQ127" s="55">
        <f t="shared" si="347"/>
        <v>-1.1999999999999886E-2</v>
      </c>
      <c r="AR127" s="63">
        <f t="shared" si="348"/>
        <v>-0.2017118556655135</v>
      </c>
      <c r="AS127" s="55">
        <f t="shared" si="349"/>
        <v>-1.3000000000000043E-2</v>
      </c>
      <c r="AT127" s="55">
        <f t="shared" si="350"/>
        <v>-9.3999999999999917E-2</v>
      </c>
      <c r="AU127" s="63">
        <f t="shared" si="351"/>
        <v>-1.2854270424889477E-2</v>
      </c>
      <c r="AV127" s="55">
        <f t="shared" si="352"/>
        <v>0.14399999999999977</v>
      </c>
      <c r="AW127" s="55">
        <f t="shared" si="353"/>
        <v>-1.5999999999999945E-2</v>
      </c>
      <c r="AY127" s="72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73"/>
      <c r="CB127" s="31">
        <v>118</v>
      </c>
      <c r="CC127" s="31">
        <v>153</v>
      </c>
      <c r="CD127" s="31">
        <v>162</v>
      </c>
      <c r="CE127" s="33">
        <f t="shared" ref="CE127:CE154" si="357">IF(MAX(CB127,CC127,CD127)=CB127,60*(CC127-CD127)/(MAX(CB127,CC127,CD127)-MIN(CB127,CC127,CD127)),IF(MAX(CB127,CC127,CD127)=CC127,(120+(60*(CD127-CB127)/(MAX(CB127,CC127,CD127)-MIN(CB127,CC127,CD127)))),IF(MAX(CB127,CC127,CD127)=CD127,(240+(60*(CB127-CC127)/(MAX(CB127,CC127,CD127)-MIN(CB127,CC127,CD127)))),0)))</f>
        <v>192.27272727272728</v>
      </c>
      <c r="CF127" s="45">
        <f t="shared" ref="CF127:CF154" si="358">ROUND((MAX(CB127/255, CC127/255, CD127/255) - MIN(CB127/255, CC127/255, CD127/255))/MAX(CB127/255, CC127/255, CD127/255),3)*100</f>
        <v>27.200000000000003</v>
      </c>
      <c r="CG127" s="50">
        <f t="shared" ref="CG127:CG154" si="359">ROUND(MAX(CB127/255, CC127/255, CD127/255),3)*100</f>
        <v>63.5</v>
      </c>
      <c r="CI127">
        <f t="shared" si="237"/>
        <v>0</v>
      </c>
      <c r="CJ127">
        <f t="shared" si="238"/>
        <v>0</v>
      </c>
      <c r="CK127">
        <f t="shared" si="239"/>
        <v>192.27272727272728</v>
      </c>
    </row>
    <row r="128" spans="2:89" x14ac:dyDescent="0.4">
      <c r="B128" s="1275">
        <v>6</v>
      </c>
      <c r="C128" s="19" t="s">
        <v>230</v>
      </c>
      <c r="D128" s="31">
        <v>121</v>
      </c>
      <c r="E128" s="31">
        <v>152</v>
      </c>
      <c r="F128" s="31">
        <v>163</v>
      </c>
      <c r="G128" s="33">
        <f t="shared" si="354"/>
        <v>195.71428571428572</v>
      </c>
      <c r="H128" s="45">
        <f t="shared" si="355"/>
        <v>25.8</v>
      </c>
      <c r="I128" s="50">
        <f t="shared" si="356"/>
        <v>63.9</v>
      </c>
      <c r="J128" s="31">
        <v>111</v>
      </c>
      <c r="K128" s="31">
        <v>154</v>
      </c>
      <c r="L128" s="31">
        <v>169</v>
      </c>
      <c r="M128" s="33">
        <f t="shared" si="312"/>
        <v>195.51724137931035</v>
      </c>
      <c r="N128" s="45">
        <f t="shared" si="313"/>
        <v>34.300000000000004</v>
      </c>
      <c r="O128" s="50">
        <f t="shared" si="314"/>
        <v>66.3</v>
      </c>
      <c r="P128" s="31">
        <v>98</v>
      </c>
      <c r="Q128" s="31">
        <v>155</v>
      </c>
      <c r="R128" s="31">
        <v>176</v>
      </c>
      <c r="S128" s="33">
        <f t="shared" si="315"/>
        <v>196.15384615384616</v>
      </c>
      <c r="T128" s="45">
        <f t="shared" si="316"/>
        <v>44.3</v>
      </c>
      <c r="U128" s="50">
        <f t="shared" si="317"/>
        <v>69</v>
      </c>
      <c r="V128" s="31">
        <v>84</v>
      </c>
      <c r="W128" s="31">
        <v>157</v>
      </c>
      <c r="X128" s="31">
        <v>182</v>
      </c>
      <c r="Y128" s="33">
        <f t="shared" si="318"/>
        <v>195.30612244897958</v>
      </c>
      <c r="Z128" s="45">
        <f t="shared" si="319"/>
        <v>53.800000000000004</v>
      </c>
      <c r="AA128" s="50">
        <f t="shared" si="320"/>
        <v>71.399999999999991</v>
      </c>
      <c r="AB128" s="31">
        <v>60</v>
      </c>
      <c r="AC128" s="31">
        <v>158</v>
      </c>
      <c r="AD128" s="31">
        <v>189</v>
      </c>
      <c r="AE128" s="33">
        <f t="shared" si="321"/>
        <v>194.41860465116278</v>
      </c>
      <c r="AF128" s="45">
        <f t="shared" si="322"/>
        <v>68.300000000000011</v>
      </c>
      <c r="AG128" s="50">
        <f t="shared" si="323"/>
        <v>74.099999999999994</v>
      </c>
      <c r="AI128" s="63">
        <f t="shared" si="339"/>
        <v>-1.1937922801432528E-2</v>
      </c>
      <c r="AJ128" s="55">
        <f t="shared" si="340"/>
        <v>2.0000000000000035E-2</v>
      </c>
      <c r="AK128" s="55">
        <f t="shared" si="341"/>
        <v>-3.9999999999999862E-3</v>
      </c>
      <c r="AL128" s="63">
        <f t="shared" si="342"/>
        <v>-1.4512622139170948E-2</v>
      </c>
      <c r="AM128" s="55">
        <f t="shared" si="343"/>
        <v>2.1000000000000015E-2</v>
      </c>
      <c r="AN128" s="55">
        <f t="shared" si="344"/>
        <v>-8.0000000000001129E-3</v>
      </c>
      <c r="AO128" s="63">
        <f t="shared" si="345"/>
        <v>-9.9503655805407275E-3</v>
      </c>
      <c r="AP128" s="55">
        <f t="shared" si="346"/>
        <v>3.2999999999999974E-2</v>
      </c>
      <c r="AQ128" s="55">
        <f t="shared" si="347"/>
        <v>-7.9999999999999724E-3</v>
      </c>
      <c r="AR128" s="63">
        <f t="shared" si="348"/>
        <v>-1.12178576165843E-2</v>
      </c>
      <c r="AS128" s="55">
        <f t="shared" si="349"/>
        <v>4.9000000000000057E-2</v>
      </c>
      <c r="AT128" s="55">
        <f t="shared" si="350"/>
        <v>-8.0000000000001129E-3</v>
      </c>
      <c r="AU128" s="63">
        <f t="shared" si="351"/>
        <v>-1.1148880168290191E-2</v>
      </c>
      <c r="AV128" s="55">
        <f t="shared" si="352"/>
        <v>8.600000000000016E-2</v>
      </c>
      <c r="AW128" s="55">
        <f t="shared" si="353"/>
        <v>-8.0000000000001129E-3</v>
      </c>
      <c r="AY128" s="72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73"/>
      <c r="CB128" s="31">
        <v>121</v>
      </c>
      <c r="CC128" s="31">
        <v>152</v>
      </c>
      <c r="CD128" s="31">
        <v>163</v>
      </c>
      <c r="CE128" s="33">
        <f t="shared" si="357"/>
        <v>195.71428571428572</v>
      </c>
      <c r="CF128" s="45">
        <f t="shared" si="358"/>
        <v>25.8</v>
      </c>
      <c r="CG128" s="50">
        <f t="shared" si="359"/>
        <v>63.9</v>
      </c>
      <c r="CI128">
        <f t="shared" si="237"/>
        <v>0</v>
      </c>
      <c r="CJ128">
        <f t="shared" si="238"/>
        <v>0</v>
      </c>
      <c r="CK128">
        <f t="shared" si="239"/>
        <v>195.71428571428572</v>
      </c>
    </row>
    <row r="129" spans="2:89" x14ac:dyDescent="0.4">
      <c r="B129" s="1278">
        <v>6</v>
      </c>
      <c r="C129" s="21" t="s">
        <v>229</v>
      </c>
      <c r="D129" s="32">
        <v>125</v>
      </c>
      <c r="E129" s="32">
        <v>151</v>
      </c>
      <c r="F129" s="32">
        <v>164</v>
      </c>
      <c r="G129" s="34">
        <f t="shared" si="354"/>
        <v>200</v>
      </c>
      <c r="H129" s="46">
        <f t="shared" si="355"/>
        <v>23.799999999999997</v>
      </c>
      <c r="I129" s="51">
        <f t="shared" si="356"/>
        <v>64.3</v>
      </c>
      <c r="J129" s="32">
        <v>116</v>
      </c>
      <c r="K129" s="32">
        <v>152</v>
      </c>
      <c r="L129" s="32">
        <v>171</v>
      </c>
      <c r="M129" s="34">
        <f t="shared" si="312"/>
        <v>200.72727272727272</v>
      </c>
      <c r="N129" s="46">
        <f t="shared" si="313"/>
        <v>32.200000000000003</v>
      </c>
      <c r="O129" s="51">
        <f t="shared" si="314"/>
        <v>67.100000000000009</v>
      </c>
      <c r="P129" s="32">
        <v>105</v>
      </c>
      <c r="Q129" s="32">
        <v>154</v>
      </c>
      <c r="R129" s="32">
        <v>178</v>
      </c>
      <c r="S129" s="34">
        <f t="shared" si="315"/>
        <v>199.72602739726028</v>
      </c>
      <c r="T129" s="46">
        <f t="shared" si="316"/>
        <v>41</v>
      </c>
      <c r="U129" s="51">
        <f t="shared" si="317"/>
        <v>69.8</v>
      </c>
      <c r="V129" s="32">
        <v>94</v>
      </c>
      <c r="W129" s="32">
        <v>155</v>
      </c>
      <c r="X129" s="32">
        <v>184</v>
      </c>
      <c r="Y129" s="34">
        <f t="shared" si="318"/>
        <v>199.33333333333334</v>
      </c>
      <c r="Z129" s="46">
        <f t="shared" si="319"/>
        <v>48.9</v>
      </c>
      <c r="AA129" s="51">
        <f t="shared" si="320"/>
        <v>72.2</v>
      </c>
      <c r="AB129" s="32">
        <v>77</v>
      </c>
      <c r="AC129" s="32">
        <v>156</v>
      </c>
      <c r="AD129" s="32">
        <v>191</v>
      </c>
      <c r="AE129" s="34">
        <f t="shared" si="321"/>
        <v>198.42105263157896</v>
      </c>
      <c r="AF129" s="46">
        <f t="shared" si="322"/>
        <v>59.699999999999996</v>
      </c>
      <c r="AG129" s="51">
        <f t="shared" si="323"/>
        <v>74.900000000000006</v>
      </c>
      <c r="AI129" s="64">
        <f t="shared" si="339"/>
        <v>-1.3927576601671309E-2</v>
      </c>
      <c r="AJ129" s="56">
        <f t="shared" si="340"/>
        <v>1.9999999999999966E-2</v>
      </c>
      <c r="AK129" s="56">
        <f t="shared" si="341"/>
        <v>-4.0000000000000565E-3</v>
      </c>
      <c r="AL129" s="64">
        <f t="shared" si="342"/>
        <v>-1.2458850341858688E-2</v>
      </c>
      <c r="AM129" s="56">
        <f t="shared" si="343"/>
        <v>3.1000000000000048E-2</v>
      </c>
      <c r="AN129" s="56">
        <f t="shared" si="344"/>
        <v>-3.9999999999999151E-3</v>
      </c>
      <c r="AO129" s="64">
        <f t="shared" si="345"/>
        <v>-1.3424588156530026E-2</v>
      </c>
      <c r="AP129" s="56">
        <f t="shared" si="346"/>
        <v>4.1000000000000016E-2</v>
      </c>
      <c r="AQ129" s="56">
        <f t="shared" si="347"/>
        <v>-3.9999999999999151E-3</v>
      </c>
      <c r="AR129" s="64">
        <f t="shared" si="348"/>
        <v>-1.2596346388338819E-2</v>
      </c>
      <c r="AS129" s="56">
        <f t="shared" si="349"/>
        <v>4.2999999999999969E-2</v>
      </c>
      <c r="AT129" s="56">
        <f t="shared" si="350"/>
        <v>-6.9999999999998865E-3</v>
      </c>
      <c r="AU129" s="64">
        <f t="shared" si="351"/>
        <v>-1.3223577159064658E-2</v>
      </c>
      <c r="AV129" s="56">
        <f t="shared" si="352"/>
        <v>7.3999999999999913E-2</v>
      </c>
      <c r="AW129" s="56">
        <f t="shared" si="353"/>
        <v>-7.9999999999999724E-3</v>
      </c>
      <c r="AY129" s="74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75"/>
      <c r="CB129" s="32">
        <v>125</v>
      </c>
      <c r="CC129" s="32">
        <v>151</v>
      </c>
      <c r="CD129" s="32">
        <v>164</v>
      </c>
      <c r="CE129" s="34">
        <f t="shared" si="357"/>
        <v>200</v>
      </c>
      <c r="CF129" s="46">
        <f t="shared" si="358"/>
        <v>23.799999999999997</v>
      </c>
      <c r="CG129" s="51">
        <f t="shared" si="359"/>
        <v>64.3</v>
      </c>
      <c r="CI129">
        <f t="shared" si="237"/>
        <v>0</v>
      </c>
      <c r="CJ129">
        <f t="shared" si="238"/>
        <v>0</v>
      </c>
      <c r="CK129">
        <f t="shared" si="239"/>
        <v>200</v>
      </c>
    </row>
    <row r="130" spans="2:89" x14ac:dyDescent="0.4">
      <c r="B130" s="1274">
        <v>6</v>
      </c>
      <c r="C130" s="17" t="s">
        <v>228</v>
      </c>
      <c r="D130" s="22">
        <v>129</v>
      </c>
      <c r="E130" s="22">
        <v>150</v>
      </c>
      <c r="F130" s="22">
        <v>165</v>
      </c>
      <c r="G130" s="28">
        <f t="shared" si="354"/>
        <v>205</v>
      </c>
      <c r="H130" s="47">
        <f t="shared" si="355"/>
        <v>21.8</v>
      </c>
      <c r="I130" s="52">
        <f t="shared" si="356"/>
        <v>64.7</v>
      </c>
      <c r="J130" s="22">
        <v>122</v>
      </c>
      <c r="K130" s="22">
        <v>151</v>
      </c>
      <c r="L130" s="22">
        <v>172</v>
      </c>
      <c r="M130" s="28">
        <f t="shared" si="312"/>
        <v>205.2</v>
      </c>
      <c r="N130" s="47">
        <f t="shared" si="313"/>
        <v>29.099999999999998</v>
      </c>
      <c r="O130" s="52">
        <f t="shared" si="314"/>
        <v>67.5</v>
      </c>
      <c r="P130" s="22">
        <v>113</v>
      </c>
      <c r="Q130" s="22">
        <v>152</v>
      </c>
      <c r="R130" s="22">
        <v>179</v>
      </c>
      <c r="S130" s="28">
        <f t="shared" si="315"/>
        <v>204.54545454545456</v>
      </c>
      <c r="T130" s="47">
        <f t="shared" si="316"/>
        <v>36.9</v>
      </c>
      <c r="U130" s="52">
        <f t="shared" si="317"/>
        <v>70.199999999999989</v>
      </c>
      <c r="V130" s="22">
        <v>103</v>
      </c>
      <c r="W130" s="22">
        <v>153</v>
      </c>
      <c r="X130" s="22">
        <v>186</v>
      </c>
      <c r="Y130" s="28">
        <f t="shared" si="318"/>
        <v>203.85542168674698</v>
      </c>
      <c r="Z130" s="47">
        <f t="shared" si="319"/>
        <v>44.6</v>
      </c>
      <c r="AA130" s="52">
        <f t="shared" si="320"/>
        <v>72.899999999999991</v>
      </c>
      <c r="AB130" s="22">
        <v>92</v>
      </c>
      <c r="AC130" s="22">
        <v>154</v>
      </c>
      <c r="AD130" s="22">
        <v>193</v>
      </c>
      <c r="AE130" s="28">
        <f t="shared" si="321"/>
        <v>203.16831683168317</v>
      </c>
      <c r="AF130" s="47">
        <f t="shared" si="322"/>
        <v>52.300000000000004</v>
      </c>
      <c r="AG130" s="52">
        <f t="shared" si="323"/>
        <v>75.7</v>
      </c>
      <c r="AI130" s="65">
        <f t="shared" si="339"/>
        <v>-1.6459863256520629E-2</v>
      </c>
      <c r="AJ130" s="57">
        <f t="shared" si="340"/>
        <v>1.8999999999999986E-2</v>
      </c>
      <c r="AK130" s="57">
        <f t="shared" si="341"/>
        <v>-4.0000000000000565E-3</v>
      </c>
      <c r="AL130" s="65">
        <f t="shared" si="342"/>
        <v>-1.151346332404834E-2</v>
      </c>
      <c r="AM130" s="57">
        <f t="shared" si="343"/>
        <v>2.8999999999999949E-2</v>
      </c>
      <c r="AN130" s="57">
        <f t="shared" si="344"/>
        <v>0</v>
      </c>
      <c r="AO130" s="65">
        <f t="shared" si="345"/>
        <v>-1.519371992909593E-2</v>
      </c>
      <c r="AP130" s="57">
        <f t="shared" si="346"/>
        <v>3.5999999999999942E-2</v>
      </c>
      <c r="AQ130" s="57">
        <f t="shared" si="347"/>
        <v>-4.0000000000000565E-3</v>
      </c>
      <c r="AR130" s="65">
        <f t="shared" si="348"/>
        <v>-1.4857291093153799E-2</v>
      </c>
      <c r="AS130" s="57">
        <f t="shared" si="349"/>
        <v>0.05</v>
      </c>
      <c r="AT130" s="57">
        <f t="shared" si="350"/>
        <v>-4.0000000000000565E-3</v>
      </c>
      <c r="AU130" s="65">
        <f t="shared" si="351"/>
        <v>-1.6212944883734402E-2</v>
      </c>
      <c r="AV130" s="57">
        <f t="shared" si="352"/>
        <v>6.4000000000000057E-2</v>
      </c>
      <c r="AW130" s="57">
        <f t="shared" si="353"/>
        <v>-3.9999999999999151E-3</v>
      </c>
      <c r="AY130" s="76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77"/>
      <c r="CB130" s="22">
        <v>129</v>
      </c>
      <c r="CC130" s="22">
        <v>150</v>
      </c>
      <c r="CD130" s="22">
        <v>165</v>
      </c>
      <c r="CE130" s="28">
        <f t="shared" si="357"/>
        <v>205</v>
      </c>
      <c r="CF130" s="47">
        <f t="shared" si="358"/>
        <v>21.8</v>
      </c>
      <c r="CG130" s="52">
        <f t="shared" si="359"/>
        <v>64.7</v>
      </c>
      <c r="CI130">
        <f t="shared" si="237"/>
        <v>0</v>
      </c>
      <c r="CJ130">
        <f t="shared" si="238"/>
        <v>0</v>
      </c>
      <c r="CK130">
        <f t="shared" si="239"/>
        <v>205</v>
      </c>
    </row>
    <row r="131" spans="2:89" x14ac:dyDescent="0.4">
      <c r="B131" s="1275">
        <v>6</v>
      </c>
      <c r="C131" s="19" t="s">
        <v>227</v>
      </c>
      <c r="D131" s="31">
        <v>133</v>
      </c>
      <c r="E131" s="31">
        <v>149</v>
      </c>
      <c r="F131" s="31">
        <v>166</v>
      </c>
      <c r="G131" s="33">
        <f t="shared" si="354"/>
        <v>210.90909090909091</v>
      </c>
      <c r="H131" s="45">
        <f t="shared" si="355"/>
        <v>19.900000000000002</v>
      </c>
      <c r="I131" s="50">
        <f t="shared" si="356"/>
        <v>65.100000000000009</v>
      </c>
      <c r="J131" s="31">
        <v>127</v>
      </c>
      <c r="K131" s="31">
        <v>150</v>
      </c>
      <c r="L131" s="31">
        <v>172</v>
      </c>
      <c r="M131" s="33">
        <f t="shared" si="312"/>
        <v>209.33333333333334</v>
      </c>
      <c r="N131" s="45">
        <f t="shared" si="313"/>
        <v>26.200000000000003</v>
      </c>
      <c r="O131" s="50">
        <f t="shared" si="314"/>
        <v>67.5</v>
      </c>
      <c r="P131" s="31">
        <v>120</v>
      </c>
      <c r="Q131" s="31">
        <v>150</v>
      </c>
      <c r="R131" s="31">
        <v>180</v>
      </c>
      <c r="S131" s="33">
        <f t="shared" si="315"/>
        <v>210</v>
      </c>
      <c r="T131" s="45">
        <f t="shared" si="316"/>
        <v>33.300000000000004</v>
      </c>
      <c r="U131" s="50">
        <f t="shared" si="317"/>
        <v>70.599999999999994</v>
      </c>
      <c r="V131" s="31">
        <v>113</v>
      </c>
      <c r="W131" s="31">
        <v>151</v>
      </c>
      <c r="X131" s="31">
        <v>187</v>
      </c>
      <c r="Y131" s="33">
        <f t="shared" si="318"/>
        <v>209.18918918918919</v>
      </c>
      <c r="Z131" s="45">
        <f t="shared" si="319"/>
        <v>39.6</v>
      </c>
      <c r="AA131" s="50">
        <f t="shared" si="320"/>
        <v>73.3</v>
      </c>
      <c r="AB131" s="31">
        <v>105</v>
      </c>
      <c r="AC131" s="31">
        <v>151</v>
      </c>
      <c r="AD131" s="31">
        <v>194</v>
      </c>
      <c r="AE131" s="33">
        <f t="shared" si="321"/>
        <v>208.98876404494382</v>
      </c>
      <c r="AF131" s="45">
        <f t="shared" si="322"/>
        <v>45.9</v>
      </c>
      <c r="AG131" s="50">
        <f t="shared" si="323"/>
        <v>76.099999999999994</v>
      </c>
      <c r="AI131" s="63">
        <f t="shared" si="339"/>
        <v>-1.7638686354467741E-2</v>
      </c>
      <c r="AJ131" s="55">
        <f t="shared" si="340"/>
        <v>2.4000000000000021E-2</v>
      </c>
      <c r="AK131" s="55">
        <f t="shared" si="341"/>
        <v>0</v>
      </c>
      <c r="AL131" s="63">
        <f t="shared" si="342"/>
        <v>-2.2748375116063112E-2</v>
      </c>
      <c r="AM131" s="55">
        <f t="shared" si="343"/>
        <v>3.1000000000000014E-2</v>
      </c>
      <c r="AN131" s="55">
        <f t="shared" si="344"/>
        <v>-3.0000000000001137E-3</v>
      </c>
      <c r="AO131" s="63">
        <f t="shared" si="345"/>
        <v>-1.6070280694236137E-2</v>
      </c>
      <c r="AP131" s="55">
        <f t="shared" si="346"/>
        <v>4.400000000000006E-2</v>
      </c>
      <c r="AQ131" s="55">
        <f t="shared" si="347"/>
        <v>0</v>
      </c>
      <c r="AR131" s="63">
        <f t="shared" si="348"/>
        <v>-1.7452245864502079E-2</v>
      </c>
      <c r="AS131" s="55">
        <f t="shared" si="349"/>
        <v>4.5000000000000068E-2</v>
      </c>
      <c r="AT131" s="55">
        <f t="shared" si="350"/>
        <v>-4.0000000000000565E-3</v>
      </c>
      <c r="AU131" s="63">
        <f t="shared" si="351"/>
        <v>-1.7815741893235561E-2</v>
      </c>
      <c r="AV131" s="55">
        <f t="shared" si="352"/>
        <v>5.8999999999999983E-2</v>
      </c>
      <c r="AW131" s="55">
        <f t="shared" si="353"/>
        <v>-4.0000000000000565E-3</v>
      </c>
      <c r="AY131" s="72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73"/>
      <c r="CB131" s="31">
        <v>133</v>
      </c>
      <c r="CC131" s="31">
        <v>149</v>
      </c>
      <c r="CD131" s="31">
        <v>166</v>
      </c>
      <c r="CE131" s="33">
        <f t="shared" si="357"/>
        <v>210.90909090909091</v>
      </c>
      <c r="CF131" s="45">
        <f t="shared" si="358"/>
        <v>19.900000000000002</v>
      </c>
      <c r="CG131" s="50">
        <f t="shared" si="359"/>
        <v>65.100000000000009</v>
      </c>
      <c r="CI131">
        <f t="shared" si="237"/>
        <v>0</v>
      </c>
      <c r="CJ131">
        <f t="shared" si="238"/>
        <v>0</v>
      </c>
      <c r="CK131">
        <f t="shared" si="239"/>
        <v>210.90909090909091</v>
      </c>
    </row>
    <row r="132" spans="2:89" x14ac:dyDescent="0.4">
      <c r="B132" s="1275">
        <v>6</v>
      </c>
      <c r="C132" s="19" t="s">
        <v>226</v>
      </c>
      <c r="D132" s="31">
        <v>137</v>
      </c>
      <c r="E132" s="31">
        <v>148</v>
      </c>
      <c r="F132" s="31">
        <v>166</v>
      </c>
      <c r="G132" s="33">
        <f t="shared" si="354"/>
        <v>217.24137931034483</v>
      </c>
      <c r="H132" s="45">
        <f t="shared" si="355"/>
        <v>17.5</v>
      </c>
      <c r="I132" s="50">
        <f t="shared" si="356"/>
        <v>65.100000000000009</v>
      </c>
      <c r="J132" s="31">
        <v>133</v>
      </c>
      <c r="K132" s="31">
        <v>148</v>
      </c>
      <c r="L132" s="31">
        <v>173</v>
      </c>
      <c r="M132" s="33">
        <f t="shared" si="312"/>
        <v>217.5</v>
      </c>
      <c r="N132" s="45">
        <f t="shared" si="313"/>
        <v>23.1</v>
      </c>
      <c r="O132" s="50">
        <f t="shared" si="314"/>
        <v>67.800000000000011</v>
      </c>
      <c r="P132" s="31">
        <v>128</v>
      </c>
      <c r="Q132" s="31">
        <v>149</v>
      </c>
      <c r="R132" s="31">
        <v>180</v>
      </c>
      <c r="S132" s="33">
        <f t="shared" si="315"/>
        <v>215.76923076923077</v>
      </c>
      <c r="T132" s="45">
        <f t="shared" si="316"/>
        <v>28.9</v>
      </c>
      <c r="U132" s="50">
        <f t="shared" si="317"/>
        <v>70.599999999999994</v>
      </c>
      <c r="V132" s="31">
        <v>122</v>
      </c>
      <c r="W132" s="31">
        <v>149</v>
      </c>
      <c r="X132" s="31">
        <v>188</v>
      </c>
      <c r="Y132" s="33">
        <f t="shared" si="318"/>
        <v>215.45454545454544</v>
      </c>
      <c r="Z132" s="45">
        <f t="shared" si="319"/>
        <v>35.099999999999994</v>
      </c>
      <c r="AA132" s="50">
        <f t="shared" si="320"/>
        <v>73.7</v>
      </c>
      <c r="AB132" s="31">
        <v>117</v>
      </c>
      <c r="AC132" s="31">
        <v>149</v>
      </c>
      <c r="AD132" s="31">
        <v>195</v>
      </c>
      <c r="AE132" s="33">
        <f t="shared" si="321"/>
        <v>215.38461538461539</v>
      </c>
      <c r="AF132" s="45">
        <f t="shared" si="322"/>
        <v>40</v>
      </c>
      <c r="AG132" s="50">
        <f t="shared" si="323"/>
        <v>76.5</v>
      </c>
      <c r="AI132" s="66"/>
      <c r="AJ132" s="54"/>
      <c r="AK132" s="54"/>
      <c r="AL132" s="66"/>
      <c r="AM132" s="54"/>
      <c r="AN132" s="54"/>
      <c r="AO132" s="66"/>
      <c r="AP132" s="54"/>
      <c r="AQ132" s="54"/>
      <c r="AR132" s="66"/>
      <c r="AS132" s="54"/>
      <c r="AT132" s="54"/>
      <c r="AU132" s="66"/>
      <c r="AV132" s="54"/>
      <c r="AW132" s="54"/>
      <c r="AY132" s="78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79"/>
      <c r="BK132" s="79"/>
      <c r="BL132" s="79"/>
      <c r="BM132" s="80"/>
      <c r="CB132" s="31">
        <v>137</v>
      </c>
      <c r="CC132" s="31">
        <v>148</v>
      </c>
      <c r="CD132" s="31">
        <v>166</v>
      </c>
      <c r="CE132" s="33">
        <f t="shared" si="357"/>
        <v>217.24137931034483</v>
      </c>
      <c r="CF132" s="45">
        <f t="shared" si="358"/>
        <v>17.5</v>
      </c>
      <c r="CG132" s="50">
        <f t="shared" si="359"/>
        <v>65.100000000000009</v>
      </c>
      <c r="CI132">
        <f t="shared" si="237"/>
        <v>0</v>
      </c>
      <c r="CJ132">
        <f t="shared" si="238"/>
        <v>0</v>
      </c>
      <c r="CK132">
        <f t="shared" si="239"/>
        <v>217.24137931034483</v>
      </c>
    </row>
    <row r="133" spans="2:89" x14ac:dyDescent="0.4">
      <c r="B133" s="1275">
        <v>6</v>
      </c>
      <c r="C133" s="19" t="s">
        <v>225</v>
      </c>
      <c r="D133" s="31">
        <v>141</v>
      </c>
      <c r="E133" s="31">
        <v>147</v>
      </c>
      <c r="F133" s="31">
        <v>166</v>
      </c>
      <c r="G133" s="33">
        <f t="shared" si="354"/>
        <v>225.6</v>
      </c>
      <c r="H133" s="45">
        <f t="shared" si="355"/>
        <v>15.1</v>
      </c>
      <c r="I133" s="50">
        <f t="shared" si="356"/>
        <v>65.100000000000009</v>
      </c>
      <c r="J133" s="31">
        <v>139</v>
      </c>
      <c r="K133" s="31">
        <v>147</v>
      </c>
      <c r="L133" s="31">
        <v>173</v>
      </c>
      <c r="M133" s="33">
        <f t="shared" si="312"/>
        <v>225.88235294117646</v>
      </c>
      <c r="N133" s="45">
        <f t="shared" si="313"/>
        <v>19.7</v>
      </c>
      <c r="O133" s="50">
        <f t="shared" si="314"/>
        <v>67.800000000000011</v>
      </c>
      <c r="P133" s="31">
        <v>136</v>
      </c>
      <c r="Q133" s="31">
        <v>146</v>
      </c>
      <c r="R133" s="31">
        <v>180</v>
      </c>
      <c r="S133" s="33">
        <f t="shared" si="315"/>
        <v>226.36363636363637</v>
      </c>
      <c r="T133" s="45">
        <f t="shared" si="316"/>
        <v>24.4</v>
      </c>
      <c r="U133" s="50">
        <f t="shared" si="317"/>
        <v>70.599999999999994</v>
      </c>
      <c r="V133" s="31">
        <v>133</v>
      </c>
      <c r="W133" s="31">
        <v>146</v>
      </c>
      <c r="X133" s="31">
        <v>188</v>
      </c>
      <c r="Y133" s="33">
        <f t="shared" si="318"/>
        <v>225.81818181818181</v>
      </c>
      <c r="Z133" s="45">
        <f t="shared" si="319"/>
        <v>29.299999999999997</v>
      </c>
      <c r="AA133" s="50">
        <f t="shared" si="320"/>
        <v>73.7</v>
      </c>
      <c r="AB133" s="31">
        <v>130</v>
      </c>
      <c r="AC133" s="31">
        <v>146</v>
      </c>
      <c r="AD133" s="31">
        <v>194</v>
      </c>
      <c r="AE133" s="33">
        <f t="shared" si="321"/>
        <v>225</v>
      </c>
      <c r="AF133" s="45">
        <f t="shared" si="322"/>
        <v>33</v>
      </c>
      <c r="AG133" s="50">
        <f t="shared" si="323"/>
        <v>76.099999999999994</v>
      </c>
      <c r="AI133" s="63">
        <f t="shared" ref="AI133:AI139" si="360">(G133-G132)/359</f>
        <v>2.3283065987897405E-2</v>
      </c>
      <c r="AJ133" s="55">
        <f t="shared" ref="AJ133:AJ139" si="361">(H133-H132)/100</f>
        <v>-2.4000000000000004E-2</v>
      </c>
      <c r="AK133" s="55">
        <f t="shared" ref="AK133:AK139" si="362">(I133-I132)/100</f>
        <v>0</v>
      </c>
      <c r="AL133" s="63">
        <f t="shared" ref="AL133:AL139" si="363">(M133-M132)/359</f>
        <v>2.3349172538096E-2</v>
      </c>
      <c r="AM133" s="55">
        <f t="shared" ref="AM133:AM139" si="364">(N133-N132)/100</f>
        <v>-3.4000000000000023E-2</v>
      </c>
      <c r="AN133" s="55">
        <f t="shared" ref="AN133:AN139" si="365">(O133-O132)/100</f>
        <v>0</v>
      </c>
      <c r="AO133" s="63">
        <f t="shared" ref="AO133:AO139" si="366">(S133-S132)/359</f>
        <v>2.9510879093051813E-2</v>
      </c>
      <c r="AP133" s="55">
        <f t="shared" ref="AP133:AP139" si="367">(T133-T132)/100</f>
        <v>-4.4999999999999998E-2</v>
      </c>
      <c r="AQ133" s="55">
        <f t="shared" ref="AQ133:AQ139" si="368">(U133-U132)/100</f>
        <v>0</v>
      </c>
      <c r="AR133" s="63">
        <f t="shared" ref="AR133:AR139" si="369">(Y133-Y132)/359</f>
        <v>2.8868067865282378E-2</v>
      </c>
      <c r="AS133" s="55">
        <f t="shared" ref="AS133:AS139" si="370">(Z133-Z132)/100</f>
        <v>-5.7999999999999968E-2</v>
      </c>
      <c r="AT133" s="55">
        <f t="shared" ref="AT133:AT139" si="371">(AA133-AA132)/100</f>
        <v>0</v>
      </c>
      <c r="AU133" s="63">
        <f t="shared" ref="AU133:AU139" si="372">(AE133-AE132)/359</f>
        <v>2.6783801157060205E-2</v>
      </c>
      <c r="AV133" s="55">
        <f t="shared" ref="AV133:AV139" si="373">(AF133-AF132)/100</f>
        <v>-7.0000000000000007E-2</v>
      </c>
      <c r="AW133" s="55">
        <f t="shared" ref="AW133:AW139" si="374">(AG133-AG132)/100</f>
        <v>-4.0000000000000565E-3</v>
      </c>
      <c r="AY133" s="72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73"/>
      <c r="CB133" s="31">
        <v>141</v>
      </c>
      <c r="CC133" s="31">
        <v>147</v>
      </c>
      <c r="CD133" s="31">
        <v>166</v>
      </c>
      <c r="CE133" s="33">
        <f t="shared" si="357"/>
        <v>225.6</v>
      </c>
      <c r="CF133" s="45">
        <f t="shared" si="358"/>
        <v>15.1</v>
      </c>
      <c r="CG133" s="50">
        <f t="shared" si="359"/>
        <v>65.100000000000009</v>
      </c>
      <c r="CI133">
        <f t="shared" si="237"/>
        <v>0</v>
      </c>
      <c r="CJ133">
        <f t="shared" si="238"/>
        <v>0</v>
      </c>
      <c r="CK133">
        <f t="shared" si="239"/>
        <v>225.6</v>
      </c>
    </row>
    <row r="134" spans="2:89" x14ac:dyDescent="0.4">
      <c r="B134" s="1278">
        <v>6</v>
      </c>
      <c r="C134" s="21" t="s">
        <v>224</v>
      </c>
      <c r="D134" s="32">
        <v>145</v>
      </c>
      <c r="E134" s="32">
        <v>146</v>
      </c>
      <c r="F134" s="32">
        <v>166</v>
      </c>
      <c r="G134" s="34">
        <f t="shared" si="354"/>
        <v>237.14285714285714</v>
      </c>
      <c r="H134" s="46">
        <f t="shared" si="355"/>
        <v>12.7</v>
      </c>
      <c r="I134" s="51">
        <f t="shared" si="356"/>
        <v>65.100000000000009</v>
      </c>
      <c r="J134" s="32">
        <v>144</v>
      </c>
      <c r="K134" s="32">
        <v>145</v>
      </c>
      <c r="L134" s="32">
        <v>172</v>
      </c>
      <c r="M134" s="34">
        <f t="shared" si="312"/>
        <v>237.85714285714286</v>
      </c>
      <c r="N134" s="46">
        <f t="shared" si="313"/>
        <v>16.3</v>
      </c>
      <c r="O134" s="51">
        <f t="shared" si="314"/>
        <v>67.5</v>
      </c>
      <c r="P134" s="32">
        <v>144</v>
      </c>
      <c r="Q134" s="32">
        <v>145</v>
      </c>
      <c r="R134" s="32">
        <v>172</v>
      </c>
      <c r="S134" s="34">
        <f t="shared" si="315"/>
        <v>237.85714285714286</v>
      </c>
      <c r="T134" s="46">
        <f t="shared" si="316"/>
        <v>16.3</v>
      </c>
      <c r="U134" s="51">
        <f t="shared" si="317"/>
        <v>67.5</v>
      </c>
      <c r="V134" s="32">
        <v>142</v>
      </c>
      <c r="W134" s="32">
        <v>144</v>
      </c>
      <c r="X134" s="32">
        <v>186</v>
      </c>
      <c r="Y134" s="34">
        <f t="shared" si="318"/>
        <v>237.27272727272728</v>
      </c>
      <c r="Z134" s="46">
        <f t="shared" si="319"/>
        <v>23.7</v>
      </c>
      <c r="AA134" s="51">
        <f t="shared" si="320"/>
        <v>72.899999999999991</v>
      </c>
      <c r="AB134" s="32">
        <v>141</v>
      </c>
      <c r="AC134" s="32">
        <v>143</v>
      </c>
      <c r="AD134" s="32">
        <v>193</v>
      </c>
      <c r="AE134" s="34">
        <f t="shared" si="321"/>
        <v>237.69230769230768</v>
      </c>
      <c r="AF134" s="46">
        <f t="shared" si="322"/>
        <v>26.900000000000002</v>
      </c>
      <c r="AG134" s="51">
        <f t="shared" si="323"/>
        <v>75.7</v>
      </c>
      <c r="AI134" s="64">
        <f t="shared" si="360"/>
        <v>3.2152805411858339E-2</v>
      </c>
      <c r="AJ134" s="56">
        <f t="shared" si="361"/>
        <v>-2.4000000000000004E-2</v>
      </c>
      <c r="AK134" s="56">
        <f t="shared" si="362"/>
        <v>0</v>
      </c>
      <c r="AL134" s="64">
        <f t="shared" si="363"/>
        <v>3.3355960768708628E-2</v>
      </c>
      <c r="AM134" s="56">
        <f t="shared" si="364"/>
        <v>-3.3999999999999989E-2</v>
      </c>
      <c r="AN134" s="56">
        <f t="shared" si="365"/>
        <v>-3.0000000000001137E-3</v>
      </c>
      <c r="AO134" s="64">
        <f t="shared" si="366"/>
        <v>3.2015338422023643E-2</v>
      </c>
      <c r="AP134" s="56">
        <f t="shared" si="367"/>
        <v>-8.0999999999999975E-2</v>
      </c>
      <c r="AQ134" s="56">
        <f t="shared" si="368"/>
        <v>-3.0999999999999944E-2</v>
      </c>
      <c r="AR134" s="64">
        <f t="shared" si="369"/>
        <v>3.1906811851101578E-2</v>
      </c>
      <c r="AS134" s="56">
        <f t="shared" si="370"/>
        <v>-5.599999999999998E-2</v>
      </c>
      <c r="AT134" s="56">
        <f t="shared" si="371"/>
        <v>-8.0000000000001129E-3</v>
      </c>
      <c r="AU134" s="64">
        <f t="shared" si="372"/>
        <v>3.5354617527319443E-2</v>
      </c>
      <c r="AV134" s="56">
        <f t="shared" si="373"/>
        <v>-6.0999999999999978E-2</v>
      </c>
      <c r="AW134" s="56">
        <f t="shared" si="374"/>
        <v>-3.9999999999999151E-3</v>
      </c>
      <c r="AY134" s="74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75"/>
      <c r="CB134" s="32">
        <v>145</v>
      </c>
      <c r="CC134" s="32">
        <v>146</v>
      </c>
      <c r="CD134" s="32">
        <v>166</v>
      </c>
      <c r="CE134" s="34">
        <f t="shared" si="357"/>
        <v>237.14285714285714</v>
      </c>
      <c r="CF134" s="46">
        <f t="shared" si="358"/>
        <v>12.7</v>
      </c>
      <c r="CG134" s="51">
        <f t="shared" si="359"/>
        <v>65.100000000000009</v>
      </c>
      <c r="CI134">
        <f t="shared" si="237"/>
        <v>0</v>
      </c>
      <c r="CJ134">
        <f t="shared" si="238"/>
        <v>0</v>
      </c>
      <c r="CK134">
        <f t="shared" si="239"/>
        <v>237.14285714285714</v>
      </c>
    </row>
    <row r="135" spans="2:89" x14ac:dyDescent="0.4">
      <c r="B135" s="1274">
        <v>6</v>
      </c>
      <c r="C135" s="17" t="s">
        <v>223</v>
      </c>
      <c r="D135" s="22">
        <v>149</v>
      </c>
      <c r="E135" s="22">
        <v>145</v>
      </c>
      <c r="F135" s="22">
        <v>165</v>
      </c>
      <c r="G135" s="28">
        <f t="shared" si="354"/>
        <v>252</v>
      </c>
      <c r="H135" s="47">
        <f t="shared" si="355"/>
        <v>12.1</v>
      </c>
      <c r="I135" s="52">
        <f t="shared" si="356"/>
        <v>64.7</v>
      </c>
      <c r="J135" s="22">
        <v>149</v>
      </c>
      <c r="K135" s="22">
        <v>144</v>
      </c>
      <c r="L135" s="22">
        <v>171</v>
      </c>
      <c r="M135" s="28">
        <f t="shared" si="312"/>
        <v>251.11111111111111</v>
      </c>
      <c r="N135" s="47">
        <f t="shared" si="313"/>
        <v>15.8</v>
      </c>
      <c r="O135" s="52">
        <f t="shared" si="314"/>
        <v>67.100000000000009</v>
      </c>
      <c r="P135" s="22">
        <v>150</v>
      </c>
      <c r="Q135" s="22">
        <v>143</v>
      </c>
      <c r="R135" s="22">
        <v>178</v>
      </c>
      <c r="S135" s="28">
        <f t="shared" si="315"/>
        <v>252</v>
      </c>
      <c r="T135" s="47">
        <f t="shared" si="316"/>
        <v>19.7</v>
      </c>
      <c r="U135" s="52">
        <f t="shared" si="317"/>
        <v>69.8</v>
      </c>
      <c r="V135" s="22">
        <v>150</v>
      </c>
      <c r="W135" s="22">
        <v>142</v>
      </c>
      <c r="X135" s="22">
        <v>184</v>
      </c>
      <c r="Y135" s="28">
        <f t="shared" si="318"/>
        <v>251.42857142857142</v>
      </c>
      <c r="Z135" s="47">
        <f t="shared" si="319"/>
        <v>22.8</v>
      </c>
      <c r="AA135" s="52">
        <f t="shared" si="320"/>
        <v>72.2</v>
      </c>
      <c r="AB135" s="22">
        <v>151</v>
      </c>
      <c r="AC135" s="22">
        <v>140</v>
      </c>
      <c r="AD135" s="22">
        <v>191</v>
      </c>
      <c r="AE135" s="28">
        <f t="shared" si="321"/>
        <v>252.94117647058823</v>
      </c>
      <c r="AF135" s="47">
        <f t="shared" si="322"/>
        <v>26.700000000000003</v>
      </c>
      <c r="AG135" s="52">
        <f t="shared" si="323"/>
        <v>74.900000000000006</v>
      </c>
      <c r="AI135" s="65">
        <f t="shared" si="360"/>
        <v>4.138479904496619E-2</v>
      </c>
      <c r="AJ135" s="57">
        <f t="shared" si="361"/>
        <v>-5.9999999999999967E-3</v>
      </c>
      <c r="AK135" s="57">
        <f t="shared" si="362"/>
        <v>-4.0000000000000565E-3</v>
      </c>
      <c r="AL135" s="65">
        <f t="shared" si="363"/>
        <v>3.6919131626652515E-2</v>
      </c>
      <c r="AM135" s="57">
        <f t="shared" si="364"/>
        <v>-5.0000000000000001E-3</v>
      </c>
      <c r="AN135" s="57">
        <f t="shared" si="365"/>
        <v>-3.9999999999999151E-3</v>
      </c>
      <c r="AO135" s="65">
        <f t="shared" si="366"/>
        <v>3.9395145244727404E-2</v>
      </c>
      <c r="AP135" s="57">
        <f t="shared" si="367"/>
        <v>3.3999999999999989E-2</v>
      </c>
      <c r="AQ135" s="57">
        <f t="shared" si="368"/>
        <v>2.2999999999999972E-2</v>
      </c>
      <c r="AR135" s="65">
        <f t="shared" si="369"/>
        <v>3.9431320768368069E-2</v>
      </c>
      <c r="AS135" s="57">
        <f t="shared" si="370"/>
        <v>-8.9999999999999854E-3</v>
      </c>
      <c r="AT135" s="57">
        <f t="shared" si="371"/>
        <v>-6.9999999999998865E-3</v>
      </c>
      <c r="AU135" s="65">
        <f t="shared" si="372"/>
        <v>4.2475957599667276E-2</v>
      </c>
      <c r="AV135" s="57">
        <f t="shared" si="373"/>
        <v>-1.9999999999999931E-3</v>
      </c>
      <c r="AW135" s="57">
        <f t="shared" si="374"/>
        <v>-7.9999999999999724E-3</v>
      </c>
      <c r="AY135" s="76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77"/>
      <c r="CB135" s="22">
        <v>149</v>
      </c>
      <c r="CC135" s="22">
        <v>145</v>
      </c>
      <c r="CD135" s="22">
        <v>165</v>
      </c>
      <c r="CE135" s="28">
        <f t="shared" si="357"/>
        <v>252</v>
      </c>
      <c r="CF135" s="47">
        <f t="shared" si="358"/>
        <v>12.1</v>
      </c>
      <c r="CG135" s="52">
        <f t="shared" si="359"/>
        <v>64.7</v>
      </c>
      <c r="CI135">
        <f t="shared" si="237"/>
        <v>0</v>
      </c>
      <c r="CJ135">
        <f t="shared" si="238"/>
        <v>0</v>
      </c>
      <c r="CK135">
        <f t="shared" si="239"/>
        <v>252</v>
      </c>
    </row>
    <row r="136" spans="2:89" x14ac:dyDescent="0.4">
      <c r="B136" s="1275">
        <v>6</v>
      </c>
      <c r="C136" s="19" t="s">
        <v>222</v>
      </c>
      <c r="D136" s="31">
        <v>152</v>
      </c>
      <c r="E136" s="31">
        <v>144</v>
      </c>
      <c r="F136" s="31">
        <v>164</v>
      </c>
      <c r="G136" s="33">
        <f t="shared" si="354"/>
        <v>264</v>
      </c>
      <c r="H136" s="45">
        <f t="shared" si="355"/>
        <v>12.2</v>
      </c>
      <c r="I136" s="50">
        <f t="shared" si="356"/>
        <v>64.3</v>
      </c>
      <c r="J136" s="31">
        <v>153</v>
      </c>
      <c r="K136" s="31">
        <v>143</v>
      </c>
      <c r="L136" s="31">
        <v>170</v>
      </c>
      <c r="M136" s="33">
        <f t="shared" si="312"/>
        <v>262.22222222222223</v>
      </c>
      <c r="N136" s="45">
        <f t="shared" si="313"/>
        <v>15.9</v>
      </c>
      <c r="O136" s="50">
        <f t="shared" si="314"/>
        <v>66.7</v>
      </c>
      <c r="P136" s="31">
        <v>155</v>
      </c>
      <c r="Q136" s="31">
        <v>141</v>
      </c>
      <c r="R136" s="31">
        <v>176</v>
      </c>
      <c r="S136" s="33">
        <f t="shared" si="315"/>
        <v>264</v>
      </c>
      <c r="T136" s="45">
        <f t="shared" si="316"/>
        <v>19.900000000000002</v>
      </c>
      <c r="U136" s="50">
        <f t="shared" si="317"/>
        <v>69</v>
      </c>
      <c r="V136" s="31">
        <v>157</v>
      </c>
      <c r="W136" s="31">
        <v>140</v>
      </c>
      <c r="X136" s="31">
        <v>182</v>
      </c>
      <c r="Y136" s="33">
        <f t="shared" si="318"/>
        <v>264.28571428571428</v>
      </c>
      <c r="Z136" s="45">
        <f t="shared" si="319"/>
        <v>23.1</v>
      </c>
      <c r="AA136" s="50">
        <f t="shared" si="320"/>
        <v>71.399999999999991</v>
      </c>
      <c r="AB136" s="31">
        <v>159</v>
      </c>
      <c r="AC136" s="31">
        <v>138</v>
      </c>
      <c r="AD136" s="31">
        <v>188</v>
      </c>
      <c r="AE136" s="33">
        <f t="shared" si="321"/>
        <v>265.2</v>
      </c>
      <c r="AF136" s="45">
        <f t="shared" si="322"/>
        <v>26.6</v>
      </c>
      <c r="AG136" s="50">
        <f t="shared" si="323"/>
        <v>73.7</v>
      </c>
      <c r="AI136" s="63">
        <f t="shared" si="360"/>
        <v>3.3426183844011144E-2</v>
      </c>
      <c r="AJ136" s="55">
        <f t="shared" si="361"/>
        <v>9.9999999999999655E-4</v>
      </c>
      <c r="AK136" s="55">
        <f t="shared" si="362"/>
        <v>-4.0000000000000565E-3</v>
      </c>
      <c r="AL136" s="63">
        <f t="shared" si="363"/>
        <v>3.0950170225936251E-2</v>
      </c>
      <c r="AM136" s="55">
        <f t="shared" si="364"/>
        <v>9.9999999999999655E-4</v>
      </c>
      <c r="AN136" s="55">
        <f t="shared" si="365"/>
        <v>-4.0000000000000565E-3</v>
      </c>
      <c r="AO136" s="63">
        <f t="shared" si="366"/>
        <v>3.3426183844011144E-2</v>
      </c>
      <c r="AP136" s="55">
        <f t="shared" si="367"/>
        <v>2.0000000000000282E-3</v>
      </c>
      <c r="AQ136" s="55">
        <f t="shared" si="368"/>
        <v>-7.9999999999999724E-3</v>
      </c>
      <c r="AR136" s="63">
        <f t="shared" si="369"/>
        <v>3.5813768404297661E-2</v>
      </c>
      <c r="AS136" s="55">
        <f t="shared" si="370"/>
        <v>3.000000000000007E-3</v>
      </c>
      <c r="AT136" s="55">
        <f t="shared" si="371"/>
        <v>-8.0000000000001129E-3</v>
      </c>
      <c r="AU136" s="63">
        <f t="shared" si="372"/>
        <v>3.4147140750450576E-2</v>
      </c>
      <c r="AV136" s="55">
        <f t="shared" si="373"/>
        <v>-1.0000000000000141E-3</v>
      </c>
      <c r="AW136" s="55">
        <f t="shared" si="374"/>
        <v>-1.2000000000000028E-2</v>
      </c>
      <c r="AY136" s="72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73"/>
      <c r="CB136" s="31">
        <v>152</v>
      </c>
      <c r="CC136" s="31">
        <v>144</v>
      </c>
      <c r="CD136" s="31">
        <v>164</v>
      </c>
      <c r="CE136" s="33">
        <f t="shared" si="357"/>
        <v>264</v>
      </c>
      <c r="CF136" s="45">
        <f t="shared" si="358"/>
        <v>12.2</v>
      </c>
      <c r="CG136" s="50">
        <f t="shared" si="359"/>
        <v>64.3</v>
      </c>
      <c r="CI136">
        <f t="shared" si="237"/>
        <v>0</v>
      </c>
      <c r="CJ136">
        <f t="shared" si="238"/>
        <v>0</v>
      </c>
      <c r="CK136">
        <f t="shared" si="239"/>
        <v>264</v>
      </c>
    </row>
    <row r="137" spans="2:89" x14ac:dyDescent="0.4">
      <c r="B137" s="1275">
        <v>6</v>
      </c>
      <c r="C137" s="19" t="s">
        <v>221</v>
      </c>
      <c r="D137" s="31">
        <v>155</v>
      </c>
      <c r="E137" s="31">
        <v>143</v>
      </c>
      <c r="F137" s="31">
        <v>163</v>
      </c>
      <c r="G137" s="33">
        <f t="shared" si="354"/>
        <v>276</v>
      </c>
      <c r="H137" s="45">
        <f t="shared" si="355"/>
        <v>12.3</v>
      </c>
      <c r="I137" s="50">
        <f t="shared" si="356"/>
        <v>63.9</v>
      </c>
      <c r="J137" s="31">
        <v>157</v>
      </c>
      <c r="K137" s="31">
        <v>142</v>
      </c>
      <c r="L137" s="31">
        <v>168</v>
      </c>
      <c r="M137" s="33">
        <f t="shared" si="312"/>
        <v>274.61538461538464</v>
      </c>
      <c r="N137" s="45">
        <f t="shared" si="313"/>
        <v>15.5</v>
      </c>
      <c r="O137" s="50">
        <f t="shared" si="314"/>
        <v>65.900000000000006</v>
      </c>
      <c r="P137" s="31">
        <v>160</v>
      </c>
      <c r="Q137" s="31">
        <v>140</v>
      </c>
      <c r="R137" s="31">
        <v>173</v>
      </c>
      <c r="S137" s="33">
        <f t="shared" si="315"/>
        <v>276.36363636363637</v>
      </c>
      <c r="T137" s="45">
        <f t="shared" si="316"/>
        <v>19.100000000000001</v>
      </c>
      <c r="U137" s="50">
        <f t="shared" si="317"/>
        <v>67.800000000000011</v>
      </c>
      <c r="V137" s="31">
        <v>163</v>
      </c>
      <c r="W137" s="31">
        <v>138</v>
      </c>
      <c r="X137" s="31">
        <v>179</v>
      </c>
      <c r="Y137" s="33">
        <f t="shared" si="318"/>
        <v>276.58536585365852</v>
      </c>
      <c r="Z137" s="45">
        <f t="shared" si="319"/>
        <v>22.900000000000002</v>
      </c>
      <c r="AA137" s="50">
        <f t="shared" si="320"/>
        <v>70.199999999999989</v>
      </c>
      <c r="AB137" s="31">
        <v>166</v>
      </c>
      <c r="AC137" s="31">
        <v>136</v>
      </c>
      <c r="AD137" s="31">
        <v>184</v>
      </c>
      <c r="AE137" s="33">
        <f t="shared" si="321"/>
        <v>277.5</v>
      </c>
      <c r="AF137" s="45">
        <f t="shared" si="322"/>
        <v>26.1</v>
      </c>
      <c r="AG137" s="50">
        <f t="shared" si="323"/>
        <v>72.2</v>
      </c>
      <c r="AI137" s="63">
        <f t="shared" si="360"/>
        <v>3.3426183844011144E-2</v>
      </c>
      <c r="AJ137" s="55">
        <f t="shared" si="361"/>
        <v>1.0000000000000141E-3</v>
      </c>
      <c r="AK137" s="55">
        <f t="shared" si="362"/>
        <v>-3.9999999999999862E-3</v>
      </c>
      <c r="AL137" s="63">
        <f t="shared" si="363"/>
        <v>3.4521343713544324E-2</v>
      </c>
      <c r="AM137" s="55">
        <f t="shared" si="364"/>
        <v>-4.0000000000000036E-3</v>
      </c>
      <c r="AN137" s="55">
        <f t="shared" si="365"/>
        <v>-7.9999999999999724E-3</v>
      </c>
      <c r="AO137" s="63">
        <f t="shared" si="366"/>
        <v>3.4439098505950901E-2</v>
      </c>
      <c r="AP137" s="55">
        <f t="shared" si="367"/>
        <v>-8.0000000000000071E-3</v>
      </c>
      <c r="AQ137" s="55">
        <f t="shared" si="368"/>
        <v>-1.1999999999999886E-2</v>
      </c>
      <c r="AR137" s="63">
        <f t="shared" si="369"/>
        <v>3.4260867877281997E-2</v>
      </c>
      <c r="AS137" s="55">
        <f t="shared" si="370"/>
        <v>-1.9999999999999931E-3</v>
      </c>
      <c r="AT137" s="55">
        <f t="shared" si="371"/>
        <v>-1.2000000000000028E-2</v>
      </c>
      <c r="AU137" s="63">
        <f t="shared" si="372"/>
        <v>3.426183844011145E-2</v>
      </c>
      <c r="AV137" s="55">
        <f t="shared" si="373"/>
        <v>-5.0000000000000001E-3</v>
      </c>
      <c r="AW137" s="55">
        <f t="shared" si="374"/>
        <v>-1.4999999999999999E-2</v>
      </c>
      <c r="AY137" s="72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73"/>
      <c r="CB137" s="31">
        <v>155</v>
      </c>
      <c r="CC137" s="31">
        <v>143</v>
      </c>
      <c r="CD137" s="31">
        <v>163</v>
      </c>
      <c r="CE137" s="33">
        <f t="shared" si="357"/>
        <v>276</v>
      </c>
      <c r="CF137" s="45">
        <f t="shared" si="358"/>
        <v>12.3</v>
      </c>
      <c r="CG137" s="50">
        <f t="shared" si="359"/>
        <v>63.9</v>
      </c>
      <c r="CI137">
        <f t="shared" si="237"/>
        <v>0</v>
      </c>
      <c r="CJ137">
        <f t="shared" si="238"/>
        <v>0</v>
      </c>
      <c r="CK137">
        <f t="shared" si="239"/>
        <v>276</v>
      </c>
    </row>
    <row r="138" spans="2:89" x14ac:dyDescent="0.4">
      <c r="B138" s="1275">
        <v>6</v>
      </c>
      <c r="C138" s="19" t="s">
        <v>220</v>
      </c>
      <c r="D138" s="31">
        <v>158</v>
      </c>
      <c r="E138" s="31">
        <v>142</v>
      </c>
      <c r="F138" s="31">
        <v>160</v>
      </c>
      <c r="G138" s="33">
        <f t="shared" si="354"/>
        <v>293.33333333333331</v>
      </c>
      <c r="H138" s="45">
        <f t="shared" si="355"/>
        <v>11.3</v>
      </c>
      <c r="I138" s="50">
        <f t="shared" si="356"/>
        <v>62.7</v>
      </c>
      <c r="J138" s="31">
        <v>162</v>
      </c>
      <c r="K138" s="31">
        <v>140</v>
      </c>
      <c r="L138" s="31">
        <v>164</v>
      </c>
      <c r="M138" s="33">
        <f t="shared" si="312"/>
        <v>295</v>
      </c>
      <c r="N138" s="45">
        <f t="shared" si="313"/>
        <v>14.6</v>
      </c>
      <c r="O138" s="50">
        <f t="shared" si="314"/>
        <v>64.3</v>
      </c>
      <c r="P138" s="31">
        <v>166</v>
      </c>
      <c r="Q138" s="31">
        <v>138</v>
      </c>
      <c r="R138" s="31">
        <v>169</v>
      </c>
      <c r="S138" s="33">
        <f t="shared" si="315"/>
        <v>294.19354838709677</v>
      </c>
      <c r="T138" s="45">
        <f t="shared" si="316"/>
        <v>18.3</v>
      </c>
      <c r="U138" s="50">
        <f t="shared" si="317"/>
        <v>66.3</v>
      </c>
      <c r="V138" s="31">
        <v>170</v>
      </c>
      <c r="W138" s="31">
        <v>136</v>
      </c>
      <c r="X138" s="31">
        <v>174</v>
      </c>
      <c r="Y138" s="33">
        <f t="shared" si="318"/>
        <v>293.68421052631578</v>
      </c>
      <c r="Z138" s="45">
        <f t="shared" si="319"/>
        <v>21.8</v>
      </c>
      <c r="AA138" s="50">
        <f t="shared" si="320"/>
        <v>68.2</v>
      </c>
      <c r="AB138" s="31">
        <v>174</v>
      </c>
      <c r="AC138" s="31">
        <v>134</v>
      </c>
      <c r="AD138" s="31">
        <v>178</v>
      </c>
      <c r="AE138" s="33">
        <f t="shared" si="321"/>
        <v>294.54545454545456</v>
      </c>
      <c r="AF138" s="45">
        <f t="shared" si="322"/>
        <v>24.7</v>
      </c>
      <c r="AG138" s="50">
        <f t="shared" si="323"/>
        <v>69.8</v>
      </c>
      <c r="AI138" s="63">
        <f t="shared" si="360"/>
        <v>4.8282265552460485E-2</v>
      </c>
      <c r="AJ138" s="55">
        <f t="shared" si="361"/>
        <v>-0.01</v>
      </c>
      <c r="AK138" s="55">
        <f t="shared" si="362"/>
        <v>-1.1999999999999957E-2</v>
      </c>
      <c r="AL138" s="63">
        <f t="shared" si="363"/>
        <v>5.6781658452967572E-2</v>
      </c>
      <c r="AM138" s="55">
        <f t="shared" si="364"/>
        <v>-9.0000000000000028E-3</v>
      </c>
      <c r="AN138" s="55">
        <f t="shared" si="365"/>
        <v>-1.6000000000000084E-2</v>
      </c>
      <c r="AO138" s="63">
        <f t="shared" si="366"/>
        <v>4.9665493101560987E-2</v>
      </c>
      <c r="AP138" s="55">
        <f t="shared" si="367"/>
        <v>-8.0000000000000071E-3</v>
      </c>
      <c r="AQ138" s="55">
        <f t="shared" si="368"/>
        <v>-1.5000000000000142E-2</v>
      </c>
      <c r="AR138" s="63">
        <f t="shared" si="369"/>
        <v>4.7629093795702689E-2</v>
      </c>
      <c r="AS138" s="55">
        <f t="shared" si="370"/>
        <v>-1.1000000000000015E-2</v>
      </c>
      <c r="AT138" s="55">
        <f t="shared" si="371"/>
        <v>-1.9999999999999858E-2</v>
      </c>
      <c r="AU138" s="63">
        <f t="shared" si="372"/>
        <v>4.7480374778424962E-2</v>
      </c>
      <c r="AV138" s="55">
        <f t="shared" si="373"/>
        <v>-1.4000000000000021E-2</v>
      </c>
      <c r="AW138" s="55">
        <f t="shared" si="374"/>
        <v>-2.4000000000000056E-2</v>
      </c>
      <c r="AY138" s="72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73"/>
      <c r="CB138" s="31">
        <v>158</v>
      </c>
      <c r="CC138" s="31">
        <v>142</v>
      </c>
      <c r="CD138" s="31">
        <v>160</v>
      </c>
      <c r="CE138" s="33">
        <f t="shared" si="357"/>
        <v>293.33333333333331</v>
      </c>
      <c r="CF138" s="45">
        <f t="shared" si="358"/>
        <v>11.3</v>
      </c>
      <c r="CG138" s="50">
        <f t="shared" si="359"/>
        <v>62.7</v>
      </c>
      <c r="CI138">
        <f t="shared" si="237"/>
        <v>0</v>
      </c>
      <c r="CJ138">
        <f t="shared" si="238"/>
        <v>0</v>
      </c>
      <c r="CK138">
        <f t="shared" si="239"/>
        <v>293.33333333333331</v>
      </c>
    </row>
    <row r="139" spans="2:89" ht="18" thickBot="1" x14ac:dyDescent="0.45">
      <c r="B139" s="1276">
        <v>6</v>
      </c>
      <c r="C139" s="41" t="s">
        <v>219</v>
      </c>
      <c r="D139" s="42">
        <v>161</v>
      </c>
      <c r="E139" s="42">
        <v>142</v>
      </c>
      <c r="F139" s="42">
        <v>157</v>
      </c>
      <c r="G139" s="43">
        <f t="shared" si="354"/>
        <v>-47.368421052631582</v>
      </c>
      <c r="H139" s="48">
        <f t="shared" si="355"/>
        <v>11.799999999999999</v>
      </c>
      <c r="I139" s="53">
        <f t="shared" si="356"/>
        <v>63.1</v>
      </c>
      <c r="J139" s="42">
        <v>165</v>
      </c>
      <c r="K139" s="42">
        <v>139</v>
      </c>
      <c r="L139" s="42">
        <v>161</v>
      </c>
      <c r="M139" s="43">
        <f t="shared" si="312"/>
        <v>-50.769230769230766</v>
      </c>
      <c r="N139" s="48">
        <f t="shared" si="313"/>
        <v>15.8</v>
      </c>
      <c r="O139" s="53">
        <f t="shared" si="314"/>
        <v>64.7</v>
      </c>
      <c r="P139" s="42">
        <v>170</v>
      </c>
      <c r="Q139" s="42">
        <v>137</v>
      </c>
      <c r="R139" s="42">
        <v>165</v>
      </c>
      <c r="S139" s="43">
        <f t="shared" si="315"/>
        <v>-50.909090909090907</v>
      </c>
      <c r="T139" s="48">
        <f t="shared" si="316"/>
        <v>19.400000000000002</v>
      </c>
      <c r="U139" s="53">
        <f t="shared" si="317"/>
        <v>66.7</v>
      </c>
      <c r="V139" s="42">
        <v>175</v>
      </c>
      <c r="W139" s="42">
        <v>134</v>
      </c>
      <c r="X139" s="42">
        <v>169</v>
      </c>
      <c r="Y139" s="43">
        <f t="shared" si="318"/>
        <v>-51.219512195121951</v>
      </c>
      <c r="Z139" s="48">
        <f t="shared" si="319"/>
        <v>23.400000000000002</v>
      </c>
      <c r="AA139" s="53">
        <f t="shared" si="320"/>
        <v>68.600000000000009</v>
      </c>
      <c r="AB139" s="42">
        <v>180</v>
      </c>
      <c r="AC139" s="42">
        <v>132</v>
      </c>
      <c r="AD139" s="42">
        <v>173</v>
      </c>
      <c r="AE139" s="43">
        <f t="shared" si="321"/>
        <v>-51.25</v>
      </c>
      <c r="AF139" s="48">
        <f t="shared" si="322"/>
        <v>26.700000000000003</v>
      </c>
      <c r="AG139" s="53">
        <f t="shared" si="323"/>
        <v>70.599999999999994</v>
      </c>
      <c r="AI139" s="67">
        <f t="shared" si="360"/>
        <v>-0.94902995650686595</v>
      </c>
      <c r="AJ139" s="68">
        <f t="shared" si="361"/>
        <v>4.9999999999999819E-3</v>
      </c>
      <c r="AK139" s="68">
        <f t="shared" si="362"/>
        <v>3.9999999999999862E-3</v>
      </c>
      <c r="AL139" s="67">
        <f t="shared" si="363"/>
        <v>-0.96314548960788515</v>
      </c>
      <c r="AM139" s="68">
        <f t="shared" si="364"/>
        <v>1.2000000000000011E-2</v>
      </c>
      <c r="AN139" s="68">
        <f t="shared" si="365"/>
        <v>4.0000000000000565E-3</v>
      </c>
      <c r="AO139" s="67">
        <f t="shared" si="366"/>
        <v>-0.96128868884731955</v>
      </c>
      <c r="AP139" s="68">
        <f t="shared" si="367"/>
        <v>1.1000000000000015E-2</v>
      </c>
      <c r="AQ139" s="68">
        <f t="shared" si="368"/>
        <v>4.0000000000000565E-3</v>
      </c>
      <c r="AR139" s="67">
        <f t="shared" si="369"/>
        <v>-0.96073460368088492</v>
      </c>
      <c r="AS139" s="68">
        <f t="shared" si="370"/>
        <v>1.6000000000000014E-2</v>
      </c>
      <c r="AT139" s="68">
        <f t="shared" si="371"/>
        <v>4.0000000000000565E-3</v>
      </c>
      <c r="AU139" s="67">
        <f t="shared" si="372"/>
        <v>-0.96321853633831356</v>
      </c>
      <c r="AV139" s="68">
        <f t="shared" si="373"/>
        <v>2.0000000000000035E-2</v>
      </c>
      <c r="AW139" s="68">
        <f t="shared" si="374"/>
        <v>7.9999999999999724E-3</v>
      </c>
      <c r="AY139" s="81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3"/>
      <c r="CB139" s="42">
        <v>161</v>
      </c>
      <c r="CC139" s="42">
        <v>142</v>
      </c>
      <c r="CD139" s="42">
        <v>157</v>
      </c>
      <c r="CE139" s="43">
        <f t="shared" si="357"/>
        <v>-47.368421052631582</v>
      </c>
      <c r="CF139" s="48">
        <f t="shared" si="358"/>
        <v>11.799999999999999</v>
      </c>
      <c r="CG139" s="53">
        <f t="shared" si="359"/>
        <v>63.1</v>
      </c>
      <c r="CI139">
        <f t="shared" si="237"/>
        <v>-47.368421052631582</v>
      </c>
      <c r="CJ139">
        <f t="shared" si="238"/>
        <v>0</v>
      </c>
      <c r="CK139">
        <f t="shared" si="239"/>
        <v>0</v>
      </c>
    </row>
    <row r="140" spans="2:89" x14ac:dyDescent="0.4">
      <c r="B140" s="1277">
        <v>5</v>
      </c>
      <c r="C140" s="38" t="s">
        <v>233</v>
      </c>
      <c r="D140" s="39">
        <v>88</v>
      </c>
      <c r="E140" s="39">
        <v>128</v>
      </c>
      <c r="F140" s="39">
        <v>133</v>
      </c>
      <c r="G140" s="40">
        <f t="shared" si="354"/>
        <v>186.66666666666666</v>
      </c>
      <c r="H140" s="44">
        <f t="shared" si="355"/>
        <v>33.800000000000004</v>
      </c>
      <c r="I140" s="49">
        <f t="shared" si="356"/>
        <v>52.2</v>
      </c>
      <c r="J140" s="39">
        <v>76</v>
      </c>
      <c r="K140" s="39">
        <v>130</v>
      </c>
      <c r="L140" s="39">
        <v>137</v>
      </c>
      <c r="M140" s="40">
        <f t="shared" si="312"/>
        <v>186.88524590163934</v>
      </c>
      <c r="N140" s="44">
        <f t="shared" si="313"/>
        <v>44.5</v>
      </c>
      <c r="O140" s="49">
        <f t="shared" si="314"/>
        <v>53.7</v>
      </c>
      <c r="P140" s="39">
        <v>52</v>
      </c>
      <c r="Q140" s="39">
        <v>132</v>
      </c>
      <c r="R140" s="39">
        <v>141</v>
      </c>
      <c r="S140" s="40">
        <f t="shared" si="315"/>
        <v>186.06741573033707</v>
      </c>
      <c r="T140" s="44">
        <f t="shared" si="316"/>
        <v>63.1</v>
      </c>
      <c r="U140" s="49">
        <f t="shared" si="317"/>
        <v>55.300000000000004</v>
      </c>
      <c r="V140" s="39">
        <v>29</v>
      </c>
      <c r="W140" s="39">
        <v>134</v>
      </c>
      <c r="X140" s="39">
        <v>145</v>
      </c>
      <c r="Y140" s="40">
        <f t="shared" si="318"/>
        <v>185.68965517241378</v>
      </c>
      <c r="Z140" s="44">
        <f t="shared" si="319"/>
        <v>80</v>
      </c>
      <c r="AA140" s="49">
        <f t="shared" si="320"/>
        <v>56.899999999999991</v>
      </c>
      <c r="AB140" s="39">
        <v>-62</v>
      </c>
      <c r="AC140" s="39">
        <v>136</v>
      </c>
      <c r="AD140" s="39">
        <v>149</v>
      </c>
      <c r="AE140" s="40">
        <f t="shared" si="321"/>
        <v>183.69668246445497</v>
      </c>
      <c r="AF140" s="44">
        <f t="shared" si="322"/>
        <v>141.6</v>
      </c>
      <c r="AG140" s="49">
        <f t="shared" si="323"/>
        <v>58.4</v>
      </c>
      <c r="AI140" s="61">
        <f t="shared" ref="AI140:AI146" si="375">(G140-G141)/359</f>
        <v>-7.4280408542247512E-3</v>
      </c>
      <c r="AJ140" s="62">
        <f t="shared" ref="AJ140:AJ146" si="376">(H140-H141)/100</f>
        <v>5.0000000000000001E-3</v>
      </c>
      <c r="AK140" s="62">
        <f t="shared" ref="AK140:AK146" si="377">(I140-I141)/100</f>
        <v>-7.0000000000000288E-3</v>
      </c>
      <c r="AL140" s="61">
        <f t="shared" ref="AL140:AL146" si="378">(M140-M141)/359</f>
        <v>-1.0002631126883411E-2</v>
      </c>
      <c r="AM140" s="62">
        <f t="shared" ref="AM140:AM146" si="379">(N140-N141)/100</f>
        <v>-5.0000000000000001E-3</v>
      </c>
      <c r="AN140" s="62">
        <f t="shared" ref="AN140:AN146" si="380">(O140-O141)/100</f>
        <v>-1.2000000000000028E-2</v>
      </c>
      <c r="AO140" s="61">
        <f t="shared" ref="AO140:AO146" si="381">(S140-S141)/359</f>
        <v>-9.3893774842728137E-3</v>
      </c>
      <c r="AP140" s="62">
        <f t="shared" ref="AP140:AP146" si="382">(T140-T141)/100</f>
        <v>1.7000000000000029E-2</v>
      </c>
      <c r="AQ140" s="62">
        <f t="shared" ref="AQ140:AQ146" si="383">(U140-U141)/100</f>
        <v>-1.5999999999999872E-2</v>
      </c>
      <c r="AR140" s="61">
        <f t="shared" ref="AR140:AR146" si="384">(Y140-Y141)/359</f>
        <v>-8.857688147569728E-3</v>
      </c>
      <c r="AS140" s="62">
        <f t="shared" ref="AS140:AS146" si="385">(Z140-Z141)/100</f>
        <v>3.2999999999999974E-2</v>
      </c>
      <c r="AT140" s="62">
        <f t="shared" ref="AT140:AT146" si="386">(AA140-AA141)/100</f>
        <v>-1.9000000000000059E-2</v>
      </c>
      <c r="AU140" s="61">
        <f t="shared" ref="AU140:AU146" si="387">(AE140-AE141)/359</f>
        <v>-6.8235626711968724E-3</v>
      </c>
      <c r="AV140" s="62">
        <f t="shared" ref="AV140:AV146" si="388">(AF140-AF141)/100</f>
        <v>9.300000000000011E-2</v>
      </c>
      <c r="AW140" s="62">
        <f t="shared" ref="AW140:AW146" si="389">(AG140-AG141)/100</f>
        <v>-2.3999999999999987E-2</v>
      </c>
      <c r="AY140" s="69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1"/>
      <c r="CB140" s="39">
        <v>88</v>
      </c>
      <c r="CC140" s="39">
        <v>128</v>
      </c>
      <c r="CD140" s="39">
        <v>133</v>
      </c>
      <c r="CE140" s="40">
        <f t="shared" si="357"/>
        <v>186.66666666666666</v>
      </c>
      <c r="CF140" s="44">
        <f t="shared" si="358"/>
        <v>33.800000000000004</v>
      </c>
      <c r="CG140" s="49">
        <f t="shared" si="359"/>
        <v>52.2</v>
      </c>
      <c r="CI140">
        <f t="shared" si="237"/>
        <v>0</v>
      </c>
      <c r="CJ140">
        <f t="shared" si="238"/>
        <v>0</v>
      </c>
      <c r="CK140">
        <f t="shared" si="239"/>
        <v>186.66666666666666</v>
      </c>
    </row>
    <row r="141" spans="2:89" x14ac:dyDescent="0.4">
      <c r="B141" s="1275">
        <v>5</v>
      </c>
      <c r="C141" s="19" t="s">
        <v>232</v>
      </c>
      <c r="D141" s="31">
        <v>90</v>
      </c>
      <c r="E141" s="31">
        <v>128</v>
      </c>
      <c r="F141" s="31">
        <v>135</v>
      </c>
      <c r="G141" s="33">
        <f t="shared" si="354"/>
        <v>189.33333333333334</v>
      </c>
      <c r="H141" s="45">
        <f t="shared" si="355"/>
        <v>33.300000000000004</v>
      </c>
      <c r="I141" s="50">
        <f t="shared" si="356"/>
        <v>52.900000000000006</v>
      </c>
      <c r="J141" s="31">
        <v>77</v>
      </c>
      <c r="K141" s="31">
        <v>129</v>
      </c>
      <c r="L141" s="31">
        <v>140</v>
      </c>
      <c r="M141" s="33">
        <f t="shared" si="312"/>
        <v>190.47619047619048</v>
      </c>
      <c r="N141" s="45">
        <f t="shared" si="313"/>
        <v>45</v>
      </c>
      <c r="O141" s="50">
        <f t="shared" si="314"/>
        <v>54.900000000000006</v>
      </c>
      <c r="P141" s="31">
        <v>56</v>
      </c>
      <c r="Q141" s="31">
        <v>131</v>
      </c>
      <c r="R141" s="31">
        <v>145</v>
      </c>
      <c r="S141" s="33">
        <f t="shared" si="315"/>
        <v>189.43820224719101</v>
      </c>
      <c r="T141" s="45">
        <f t="shared" si="316"/>
        <v>61.4</v>
      </c>
      <c r="U141" s="50">
        <f t="shared" si="317"/>
        <v>56.899999999999991</v>
      </c>
      <c r="V141" s="31">
        <v>35</v>
      </c>
      <c r="W141" s="31">
        <v>133</v>
      </c>
      <c r="X141" s="31">
        <v>150</v>
      </c>
      <c r="Y141" s="33">
        <f t="shared" si="318"/>
        <v>188.86956521739131</v>
      </c>
      <c r="Z141" s="45">
        <f t="shared" si="319"/>
        <v>76.7</v>
      </c>
      <c r="AA141" s="50">
        <f t="shared" si="320"/>
        <v>58.8</v>
      </c>
      <c r="AB141" s="31">
        <v>-50</v>
      </c>
      <c r="AC141" s="31">
        <v>134</v>
      </c>
      <c r="AD141" s="31">
        <v>155</v>
      </c>
      <c r="AE141" s="33">
        <f t="shared" si="321"/>
        <v>186.14634146341464</v>
      </c>
      <c r="AF141" s="45">
        <f t="shared" si="322"/>
        <v>132.29999999999998</v>
      </c>
      <c r="AG141" s="50">
        <f t="shared" si="323"/>
        <v>60.8</v>
      </c>
      <c r="AI141" s="63">
        <f t="shared" si="375"/>
        <v>-1.1142061281337047E-2</v>
      </c>
      <c r="AJ141" s="55">
        <f t="shared" si="376"/>
        <v>5.0000000000000001E-3</v>
      </c>
      <c r="AK141" s="55">
        <f t="shared" si="377"/>
        <v>-7.9999999999999724E-3</v>
      </c>
      <c r="AL141" s="63">
        <f t="shared" si="378"/>
        <v>-5.861990766294776E-3</v>
      </c>
      <c r="AM141" s="55">
        <f t="shared" si="379"/>
        <v>1.2999999999999972E-2</v>
      </c>
      <c r="AN141" s="55">
        <f t="shared" si="380"/>
        <v>-7.9999999999999724E-3</v>
      </c>
      <c r="AO141" s="63">
        <f t="shared" si="381"/>
        <v>-9.1021729965185105E-3</v>
      </c>
      <c r="AP141" s="55">
        <f t="shared" si="382"/>
        <v>0.04</v>
      </c>
      <c r="AQ141" s="55">
        <f t="shared" si="383"/>
        <v>-1.1000000000000015E-2</v>
      </c>
      <c r="AR141" s="63">
        <f t="shared" si="384"/>
        <v>-9.0265362833647465E-3</v>
      </c>
      <c r="AS141" s="55">
        <f t="shared" si="385"/>
        <v>5.9000000000000059E-2</v>
      </c>
      <c r="AT141" s="55">
        <f t="shared" si="386"/>
        <v>-1.6000000000000014E-2</v>
      </c>
      <c r="AU141" s="63">
        <f t="shared" si="387"/>
        <v>-7.1402115764351085E-3</v>
      </c>
      <c r="AV141" s="55">
        <f t="shared" si="388"/>
        <v>0.15999999999999986</v>
      </c>
      <c r="AW141" s="55">
        <f t="shared" si="389"/>
        <v>-1.9000000000000059E-2</v>
      </c>
      <c r="AY141" s="72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73"/>
      <c r="CB141" s="31">
        <v>90</v>
      </c>
      <c r="CC141" s="31">
        <v>128</v>
      </c>
      <c r="CD141" s="31">
        <v>135</v>
      </c>
      <c r="CE141" s="33">
        <f t="shared" si="357"/>
        <v>189.33333333333334</v>
      </c>
      <c r="CF141" s="45">
        <f t="shared" si="358"/>
        <v>33.300000000000004</v>
      </c>
      <c r="CG141" s="50">
        <f t="shared" si="359"/>
        <v>52.900000000000006</v>
      </c>
      <c r="CI141">
        <f t="shared" si="237"/>
        <v>0</v>
      </c>
      <c r="CJ141">
        <f t="shared" si="238"/>
        <v>0</v>
      </c>
      <c r="CK141">
        <f t="shared" si="239"/>
        <v>189.33333333333334</v>
      </c>
    </row>
    <row r="142" spans="2:89" x14ac:dyDescent="0.4">
      <c r="B142" s="1275">
        <v>5</v>
      </c>
      <c r="C142" s="19" t="s">
        <v>231</v>
      </c>
      <c r="D142" s="31">
        <v>92</v>
      </c>
      <c r="E142" s="31">
        <v>127</v>
      </c>
      <c r="F142" s="31">
        <v>137</v>
      </c>
      <c r="G142" s="33">
        <f t="shared" si="354"/>
        <v>193.33333333333334</v>
      </c>
      <c r="H142" s="45">
        <f t="shared" si="355"/>
        <v>32.800000000000004</v>
      </c>
      <c r="I142" s="50">
        <f t="shared" si="356"/>
        <v>53.7</v>
      </c>
      <c r="J142" s="31">
        <v>80</v>
      </c>
      <c r="K142" s="31">
        <v>129</v>
      </c>
      <c r="L142" s="31">
        <v>142</v>
      </c>
      <c r="M142" s="33">
        <f t="shared" si="312"/>
        <v>192.58064516129031</v>
      </c>
      <c r="N142" s="45">
        <f t="shared" si="313"/>
        <v>43.7</v>
      </c>
      <c r="O142" s="50">
        <f t="shared" si="314"/>
        <v>55.7</v>
      </c>
      <c r="P142" s="31">
        <v>63</v>
      </c>
      <c r="Q142" s="31">
        <v>130</v>
      </c>
      <c r="R142" s="31">
        <v>148</v>
      </c>
      <c r="S142" s="33">
        <f t="shared" si="315"/>
        <v>192.70588235294116</v>
      </c>
      <c r="T142" s="45">
        <f t="shared" si="316"/>
        <v>57.4</v>
      </c>
      <c r="U142" s="50">
        <f t="shared" si="317"/>
        <v>57.999999999999993</v>
      </c>
      <c r="V142" s="31">
        <v>45</v>
      </c>
      <c r="W142" s="31">
        <v>132</v>
      </c>
      <c r="X142" s="31">
        <v>154</v>
      </c>
      <c r="Y142" s="33">
        <f t="shared" si="318"/>
        <v>192.11009174311926</v>
      </c>
      <c r="Z142" s="45">
        <f t="shared" si="319"/>
        <v>70.8</v>
      </c>
      <c r="AA142" s="50">
        <f t="shared" si="320"/>
        <v>60.4</v>
      </c>
      <c r="AB142" s="31">
        <v>-26</v>
      </c>
      <c r="AC142" s="31">
        <v>133</v>
      </c>
      <c r="AD142" s="31">
        <v>160</v>
      </c>
      <c r="AE142" s="33">
        <f t="shared" si="321"/>
        <v>188.70967741935485</v>
      </c>
      <c r="AF142" s="45">
        <f t="shared" si="322"/>
        <v>116.3</v>
      </c>
      <c r="AG142" s="50">
        <f t="shared" si="323"/>
        <v>62.7</v>
      </c>
      <c r="AI142" s="63">
        <f t="shared" si="375"/>
        <v>-9.500982487961801E-3</v>
      </c>
      <c r="AJ142" s="55">
        <f t="shared" si="376"/>
        <v>1.6000000000000049E-2</v>
      </c>
      <c r="AK142" s="55">
        <f t="shared" si="377"/>
        <v>-3.9999999999999862E-3</v>
      </c>
      <c r="AL142" s="63">
        <f t="shared" si="378"/>
        <v>-1.0280059274060373E-2</v>
      </c>
      <c r="AM142" s="55">
        <f t="shared" si="379"/>
        <v>2.7000000000000027E-2</v>
      </c>
      <c r="AN142" s="55">
        <f t="shared" si="380"/>
        <v>-7.9999999999999013E-3</v>
      </c>
      <c r="AO142" s="63">
        <f t="shared" si="381"/>
        <v>-9.0347764224691981E-3</v>
      </c>
      <c r="AP142" s="55">
        <f t="shared" si="382"/>
        <v>4.6999999999999958E-2</v>
      </c>
      <c r="AQ142" s="55">
        <f t="shared" si="383"/>
        <v>-8.0000000000000418E-3</v>
      </c>
      <c r="AR142" s="63">
        <f t="shared" si="384"/>
        <v>-1.0945716482665166E-2</v>
      </c>
      <c r="AS142" s="55">
        <f t="shared" si="385"/>
        <v>6.5000000000000002E-2</v>
      </c>
      <c r="AT142" s="55">
        <f t="shared" si="386"/>
        <v>-1.2000000000000028E-2</v>
      </c>
      <c r="AU142" s="63">
        <f t="shared" si="387"/>
        <v>-1.0467562808294199E-2</v>
      </c>
      <c r="AV142" s="55">
        <f t="shared" si="388"/>
        <v>0.21799999999999997</v>
      </c>
      <c r="AW142" s="55">
        <f t="shared" si="389"/>
        <v>-1.1999999999999957E-2</v>
      </c>
      <c r="AY142" s="72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73"/>
      <c r="CB142" s="31">
        <v>92</v>
      </c>
      <c r="CC142" s="31">
        <v>127</v>
      </c>
      <c r="CD142" s="31">
        <v>137</v>
      </c>
      <c r="CE142" s="33">
        <f t="shared" si="357"/>
        <v>193.33333333333334</v>
      </c>
      <c r="CF142" s="45">
        <f t="shared" si="358"/>
        <v>32.800000000000004</v>
      </c>
      <c r="CG142" s="50">
        <f t="shared" si="359"/>
        <v>53.7</v>
      </c>
      <c r="CI142">
        <f t="shared" si="237"/>
        <v>0</v>
      </c>
      <c r="CJ142">
        <f t="shared" si="238"/>
        <v>0</v>
      </c>
      <c r="CK142">
        <f t="shared" si="239"/>
        <v>193.33333333333334</v>
      </c>
    </row>
    <row r="143" spans="2:89" x14ac:dyDescent="0.4">
      <c r="B143" s="1275">
        <v>5</v>
      </c>
      <c r="C143" s="19" t="s">
        <v>230</v>
      </c>
      <c r="D143" s="31">
        <v>95</v>
      </c>
      <c r="E143" s="31">
        <v>126</v>
      </c>
      <c r="F143" s="31">
        <v>138</v>
      </c>
      <c r="G143" s="33">
        <f t="shared" si="354"/>
        <v>196.74418604651163</v>
      </c>
      <c r="H143" s="45">
        <f t="shared" si="355"/>
        <v>31.2</v>
      </c>
      <c r="I143" s="50">
        <f t="shared" si="356"/>
        <v>54.1</v>
      </c>
      <c r="J143" s="31">
        <v>85</v>
      </c>
      <c r="K143" s="31">
        <v>128</v>
      </c>
      <c r="L143" s="31">
        <v>144</v>
      </c>
      <c r="M143" s="33">
        <f t="shared" si="312"/>
        <v>196.27118644067798</v>
      </c>
      <c r="N143" s="45">
        <f t="shared" si="313"/>
        <v>41</v>
      </c>
      <c r="O143" s="50">
        <f t="shared" si="314"/>
        <v>56.499999999999993</v>
      </c>
      <c r="P143" s="31">
        <v>71</v>
      </c>
      <c r="Q143" s="31">
        <v>129</v>
      </c>
      <c r="R143" s="31">
        <v>150</v>
      </c>
      <c r="S143" s="33">
        <f t="shared" si="315"/>
        <v>195.9493670886076</v>
      </c>
      <c r="T143" s="45">
        <f t="shared" si="316"/>
        <v>52.7</v>
      </c>
      <c r="U143" s="50">
        <f t="shared" si="317"/>
        <v>58.8</v>
      </c>
      <c r="V143" s="31">
        <v>56</v>
      </c>
      <c r="W143" s="31">
        <v>130</v>
      </c>
      <c r="X143" s="31">
        <v>157</v>
      </c>
      <c r="Y143" s="33">
        <f t="shared" si="318"/>
        <v>196.03960396039605</v>
      </c>
      <c r="Z143" s="45">
        <f t="shared" si="319"/>
        <v>64.3</v>
      </c>
      <c r="AA143" s="50">
        <f t="shared" si="320"/>
        <v>61.6</v>
      </c>
      <c r="AB143" s="31">
        <v>9</v>
      </c>
      <c r="AC143" s="31">
        <v>131</v>
      </c>
      <c r="AD143" s="31">
        <v>163</v>
      </c>
      <c r="AE143" s="33">
        <f t="shared" si="321"/>
        <v>192.46753246753246</v>
      </c>
      <c r="AF143" s="45">
        <f t="shared" si="322"/>
        <v>94.5</v>
      </c>
      <c r="AG143" s="50">
        <f t="shared" si="323"/>
        <v>63.9</v>
      </c>
      <c r="AI143" s="63">
        <f t="shared" si="375"/>
        <v>-1.450427149215454E-2</v>
      </c>
      <c r="AJ143" s="55">
        <f t="shared" si="376"/>
        <v>1.900000000000002E-2</v>
      </c>
      <c r="AK143" s="55">
        <f t="shared" si="377"/>
        <v>-8.0000000000000418E-3</v>
      </c>
      <c r="AL143" s="63">
        <f t="shared" si="378"/>
        <v>-1.436597489663918E-2</v>
      </c>
      <c r="AM143" s="55">
        <f t="shared" si="379"/>
        <v>2.6000000000000013E-2</v>
      </c>
      <c r="AN143" s="55">
        <f t="shared" si="380"/>
        <v>-8.0000000000000418E-3</v>
      </c>
      <c r="AO143" s="63">
        <f t="shared" si="381"/>
        <v>-1.2035942010202388E-2</v>
      </c>
      <c r="AP143" s="55">
        <f t="shared" si="382"/>
        <v>4.000000000000007E-2</v>
      </c>
      <c r="AQ143" s="55">
        <f t="shared" si="383"/>
        <v>-7.9999999999999724E-3</v>
      </c>
      <c r="AR143" s="63">
        <f t="shared" si="384"/>
        <v>-9.8206502253712913E-3</v>
      </c>
      <c r="AS143" s="55">
        <f t="shared" si="385"/>
        <v>6.3999999999999987E-2</v>
      </c>
      <c r="AT143" s="55">
        <f t="shared" si="386"/>
        <v>-7.9999999999999724E-3</v>
      </c>
      <c r="AU143" s="63">
        <f t="shared" si="387"/>
        <v>-1.1696752643827834E-2</v>
      </c>
      <c r="AV143" s="55">
        <f t="shared" si="388"/>
        <v>0.18099999999999994</v>
      </c>
      <c r="AW143" s="55">
        <f t="shared" si="389"/>
        <v>-8.0000000000000418E-3</v>
      </c>
      <c r="AY143" s="72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73"/>
      <c r="CB143" s="31">
        <v>95</v>
      </c>
      <c r="CC143" s="31">
        <v>126</v>
      </c>
      <c r="CD143" s="31">
        <v>138</v>
      </c>
      <c r="CE143" s="33">
        <f t="shared" si="357"/>
        <v>196.74418604651163</v>
      </c>
      <c r="CF143" s="45">
        <f t="shared" si="358"/>
        <v>31.2</v>
      </c>
      <c r="CG143" s="50">
        <f t="shared" si="359"/>
        <v>54.1</v>
      </c>
      <c r="CI143">
        <f t="shared" si="237"/>
        <v>0</v>
      </c>
      <c r="CJ143">
        <f t="shared" si="238"/>
        <v>0</v>
      </c>
      <c r="CK143">
        <f t="shared" si="239"/>
        <v>196.74418604651163</v>
      </c>
    </row>
    <row r="144" spans="2:89" x14ac:dyDescent="0.4">
      <c r="B144" s="1278">
        <v>5</v>
      </c>
      <c r="C144" s="21" t="s">
        <v>229</v>
      </c>
      <c r="D144" s="32">
        <v>99</v>
      </c>
      <c r="E144" s="32">
        <v>125</v>
      </c>
      <c r="F144" s="32">
        <v>140</v>
      </c>
      <c r="G144" s="34">
        <f t="shared" si="354"/>
        <v>201.95121951219511</v>
      </c>
      <c r="H144" s="46">
        <f t="shared" si="355"/>
        <v>29.299999999999997</v>
      </c>
      <c r="I144" s="51">
        <f t="shared" si="356"/>
        <v>54.900000000000006</v>
      </c>
      <c r="J144" s="32">
        <v>90</v>
      </c>
      <c r="K144" s="32">
        <v>126</v>
      </c>
      <c r="L144" s="32">
        <v>146</v>
      </c>
      <c r="M144" s="34">
        <f t="shared" ref="M144:M154" si="390">IF(MAX(J144,K144,L144)=J144,60*(K144-L144)/(MAX(J144,K144,L144)-MIN(J144,K144,L144)),IF(MAX(J144,K144,L144)=K144,(120+(60*(L144-J144)/(MAX(J144,K144,L144)-MIN(J144,K144,L144)))),IF(MAX(J144,K144,L144)=L144,(240+(60*(J144-K144)/(MAX(J144,K144,L144)-MIN(J144,K144,L144)))),0)))</f>
        <v>201.42857142857144</v>
      </c>
      <c r="N144" s="46">
        <f t="shared" ref="N144:N154" si="391">ROUND((MAX(J144/255, K144/255, L144/255) - MIN(J144/255, K144/255, L144/255))/MAX(J144/255, K144/255, L144/255),3)*100</f>
        <v>38.4</v>
      </c>
      <c r="O144" s="51">
        <f t="shared" ref="O144:O154" si="392">ROUND(MAX(J144/255, K144/255, L144/255),3)*100</f>
        <v>57.3</v>
      </c>
      <c r="P144" s="32">
        <v>78</v>
      </c>
      <c r="Q144" s="32">
        <v>127</v>
      </c>
      <c r="R144" s="32">
        <v>152</v>
      </c>
      <c r="S144" s="34">
        <f t="shared" ref="S144:S154" si="393">IF(MAX(P144,Q144,R144)=P144,60*(Q144-R144)/(MAX(P144,Q144,R144)-MIN(P144,Q144,R144)),IF(MAX(P144,Q144,R144)=Q144,(120+(60*(R144-P144)/(MAX(P144,Q144,R144)-MIN(P144,Q144,R144)))),IF(MAX(P144,Q144,R144)=R144,(240+(60*(P144-Q144)/(MAX(P144,Q144,R144)-MIN(P144,Q144,R144)))),0)))</f>
        <v>200.27027027027026</v>
      </c>
      <c r="T144" s="46">
        <f t="shared" ref="T144:T154" si="394">ROUND((MAX(P144/255, Q144/255, R144/255) - MIN(P144/255, Q144/255, R144/255))/MAX(P144/255, Q144/255, R144/255),3)*100</f>
        <v>48.699999999999996</v>
      </c>
      <c r="U144" s="51">
        <f t="shared" ref="U144:U154" si="395">ROUND(MAX(P144/255, Q144/255, R144/255),3)*100</f>
        <v>59.599999999999994</v>
      </c>
      <c r="V144" s="32">
        <v>67</v>
      </c>
      <c r="W144" s="32">
        <v>129</v>
      </c>
      <c r="X144" s="32">
        <v>159</v>
      </c>
      <c r="Y144" s="34">
        <f t="shared" ref="Y144:Y154" si="396">IF(MAX(V144,W144,X144)=V144,60*(W144-X144)/(MAX(V144,W144,X144)-MIN(V144,W144,X144)),IF(MAX(V144,W144,X144)=W144,(120+(60*(X144-V144)/(MAX(V144,W144,X144)-MIN(V144,W144,X144)))),IF(MAX(V144,W144,X144)=X144,(240+(60*(V144-W144)/(MAX(V144,W144,X144)-MIN(V144,W144,X144)))),0)))</f>
        <v>199.56521739130434</v>
      </c>
      <c r="Z144" s="46">
        <f t="shared" ref="Z144:Z154" si="397">ROUND((MAX(V144/255, W144/255, X144/255) - MIN(V144/255, W144/255, X144/255))/MAX(V144/255, W144/255, X144/255),3)*100</f>
        <v>57.9</v>
      </c>
      <c r="AA144" s="51">
        <f t="shared" ref="AA144:AA154" si="398">ROUND(MAX(V144/255, W144/255, X144/255),3)*100</f>
        <v>62.4</v>
      </c>
      <c r="AB144" s="32">
        <v>39</v>
      </c>
      <c r="AC144" s="32">
        <v>130</v>
      </c>
      <c r="AD144" s="32">
        <v>165</v>
      </c>
      <c r="AE144" s="34">
        <f t="shared" ref="AE144:AE154" si="399">IF(MAX(AB144,AC144,AD144)=AB144,60*(AC144-AD144)/(MAX(AB144,AC144,AD144)-MIN(AB144,AC144,AD144)),IF(MAX(AB144,AC144,AD144)=AC144,(120+(60*(AD144-AB144)/(MAX(AB144,AC144,AD144)-MIN(AB144,AC144,AD144)))),IF(MAX(AB144,AC144,AD144)=AD144,(240+(60*(AB144-AC144)/(MAX(AB144,AC144,AD144)-MIN(AB144,AC144,AD144)))),0)))</f>
        <v>196.66666666666666</v>
      </c>
      <c r="AF144" s="46">
        <f t="shared" ref="AF144:AF154" si="400">ROUND((MAX(AB144/255, AC144/255, AD144/255) - MIN(AB144/255, AC144/255, AD144/255))/MAX(AB144/255, AC144/255, AD144/255),3)*100</f>
        <v>76.400000000000006</v>
      </c>
      <c r="AG144" s="51">
        <f t="shared" ref="AG144:AG154" si="401">ROUND(MAX(AB144/255, AC144/255, AD144/255),3)*100</f>
        <v>64.7</v>
      </c>
      <c r="AI144" s="64">
        <f t="shared" si="375"/>
        <v>-1.1127371681757179E-2</v>
      </c>
      <c r="AJ144" s="56">
        <f t="shared" si="376"/>
        <v>2.8999999999999949E-2</v>
      </c>
      <c r="AK144" s="56">
        <f t="shared" si="377"/>
        <v>0</v>
      </c>
      <c r="AL144" s="64">
        <f t="shared" si="378"/>
        <v>-1.1019621047476162E-2</v>
      </c>
      <c r="AM144" s="56">
        <f t="shared" si="379"/>
        <v>0.03</v>
      </c>
      <c r="AN144" s="56">
        <f t="shared" si="380"/>
        <v>-2.9999999999999714E-3</v>
      </c>
      <c r="AO144" s="64">
        <f t="shared" si="381"/>
        <v>-1.2355465411339556E-2</v>
      </c>
      <c r="AP144" s="56">
        <f t="shared" si="382"/>
        <v>4.4999999999999929E-2</v>
      </c>
      <c r="AQ144" s="56">
        <f t="shared" si="383"/>
        <v>-8.0000000000000418E-3</v>
      </c>
      <c r="AR144" s="64">
        <f t="shared" si="384"/>
        <v>-1.1950429792319318E-2</v>
      </c>
      <c r="AS144" s="56">
        <f t="shared" si="385"/>
        <v>0.06</v>
      </c>
      <c r="AT144" s="56">
        <f t="shared" si="386"/>
        <v>-3.0000000000000426E-3</v>
      </c>
      <c r="AU144" s="64">
        <f t="shared" si="387"/>
        <v>-1.5651943228544903E-2</v>
      </c>
      <c r="AV144" s="56">
        <f t="shared" si="388"/>
        <v>0.13500000000000006</v>
      </c>
      <c r="AW144" s="56">
        <f t="shared" si="389"/>
        <v>-7.9999999999999724E-3</v>
      </c>
      <c r="AY144" s="74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75"/>
      <c r="CB144" s="32">
        <v>99</v>
      </c>
      <c r="CC144" s="32">
        <v>125</v>
      </c>
      <c r="CD144" s="32">
        <v>140</v>
      </c>
      <c r="CE144" s="34">
        <f t="shared" si="357"/>
        <v>201.95121951219511</v>
      </c>
      <c r="CF144" s="46">
        <f t="shared" si="358"/>
        <v>29.299999999999997</v>
      </c>
      <c r="CG144" s="51">
        <f t="shared" si="359"/>
        <v>54.900000000000006</v>
      </c>
      <c r="CI144">
        <f t="shared" ref="CI144:CI154" si="402">IF(MAX(CB144,CC144,CD144)=CB144,60*(CC144-CD144)/(MAX(CB144,CC144,CD144)-MIN(CB144,CC144,CD144)),0)</f>
        <v>0</v>
      </c>
      <c r="CJ144">
        <f t="shared" ref="CJ144:CJ154" si="403">IF(MAX(CB144,CC144,CD144)=CC144,(120+(60*(CD144-CB144)/(MAX(CB144,CC144,CD144)-MIN(CB144,CC144,CD144)))),0)</f>
        <v>0</v>
      </c>
      <c r="CK144">
        <f t="shared" ref="CK144:CK154" si="404">IF(MAX(CB144,CC144,CD144)=CD144,(240+(60*(CB144-CC144)/(MAX(CB144,CC144,CD144)-MIN(CB144,CC144,CD144)))),0)</f>
        <v>201.95121951219511</v>
      </c>
    </row>
    <row r="145" spans="2:89" x14ac:dyDescent="0.4">
      <c r="B145" s="1274">
        <v>5</v>
      </c>
      <c r="C145" s="17" t="s">
        <v>228</v>
      </c>
      <c r="D145" s="22">
        <v>103</v>
      </c>
      <c r="E145" s="22">
        <v>124</v>
      </c>
      <c r="F145" s="22">
        <v>140</v>
      </c>
      <c r="G145" s="28">
        <f t="shared" si="354"/>
        <v>205.94594594594594</v>
      </c>
      <c r="H145" s="47">
        <f t="shared" si="355"/>
        <v>26.400000000000002</v>
      </c>
      <c r="I145" s="52">
        <f t="shared" si="356"/>
        <v>54.900000000000006</v>
      </c>
      <c r="J145" s="22">
        <v>95</v>
      </c>
      <c r="K145" s="22">
        <v>125</v>
      </c>
      <c r="L145" s="22">
        <v>147</v>
      </c>
      <c r="M145" s="28">
        <f t="shared" si="390"/>
        <v>205.38461538461539</v>
      </c>
      <c r="N145" s="47">
        <f t="shared" si="391"/>
        <v>35.4</v>
      </c>
      <c r="O145" s="52">
        <f t="shared" si="392"/>
        <v>57.599999999999994</v>
      </c>
      <c r="P145" s="22">
        <v>86</v>
      </c>
      <c r="Q145" s="22">
        <v>126</v>
      </c>
      <c r="R145" s="22">
        <v>154</v>
      </c>
      <c r="S145" s="28">
        <f t="shared" si="393"/>
        <v>204.70588235294116</v>
      </c>
      <c r="T145" s="47">
        <f t="shared" si="394"/>
        <v>44.2</v>
      </c>
      <c r="U145" s="52">
        <f t="shared" si="395"/>
        <v>60.4</v>
      </c>
      <c r="V145" s="22">
        <v>77</v>
      </c>
      <c r="W145" s="22">
        <v>127</v>
      </c>
      <c r="X145" s="22">
        <v>160</v>
      </c>
      <c r="Y145" s="28">
        <f t="shared" si="396"/>
        <v>203.85542168674698</v>
      </c>
      <c r="Z145" s="47">
        <f t="shared" si="397"/>
        <v>51.9</v>
      </c>
      <c r="AA145" s="52">
        <f t="shared" si="398"/>
        <v>62.7</v>
      </c>
      <c r="AB145" s="22">
        <v>62</v>
      </c>
      <c r="AC145" s="22">
        <v>128</v>
      </c>
      <c r="AD145" s="22">
        <v>167</v>
      </c>
      <c r="AE145" s="28">
        <f t="shared" si="399"/>
        <v>202.28571428571428</v>
      </c>
      <c r="AF145" s="47">
        <f t="shared" si="400"/>
        <v>62.9</v>
      </c>
      <c r="AG145" s="52">
        <f t="shared" si="401"/>
        <v>65.5</v>
      </c>
      <c r="AI145" s="65">
        <f t="shared" si="375"/>
        <v>-1.620824494820889E-2</v>
      </c>
      <c r="AJ145" s="57">
        <f t="shared" si="376"/>
        <v>2.3000000000000041E-2</v>
      </c>
      <c r="AK145" s="57">
        <f t="shared" si="377"/>
        <v>-3.9999999999999862E-3</v>
      </c>
      <c r="AL145" s="65">
        <f t="shared" si="378"/>
        <v>-1.2856224555388894E-2</v>
      </c>
      <c r="AM145" s="57">
        <f t="shared" si="379"/>
        <v>4.0999999999999981E-2</v>
      </c>
      <c r="AN145" s="57">
        <f t="shared" si="380"/>
        <v>0</v>
      </c>
      <c r="AO145" s="65">
        <f t="shared" si="381"/>
        <v>-1.4746845813534373E-2</v>
      </c>
      <c r="AP145" s="57">
        <f t="shared" si="382"/>
        <v>5.2000000000000025E-2</v>
      </c>
      <c r="AQ145" s="57">
        <f t="shared" si="383"/>
        <v>0</v>
      </c>
      <c r="AR145" s="65">
        <f t="shared" si="384"/>
        <v>-1.6001610900426226E-2</v>
      </c>
      <c r="AS145" s="57">
        <f t="shared" si="385"/>
        <v>5.5999999999999946E-2</v>
      </c>
      <c r="AT145" s="57">
        <f t="shared" si="386"/>
        <v>-7.9999999999999724E-3</v>
      </c>
      <c r="AU145" s="65">
        <f t="shared" si="387"/>
        <v>-1.7774240615466237E-2</v>
      </c>
      <c r="AV145" s="57">
        <f t="shared" si="388"/>
        <v>9.2999999999999972E-2</v>
      </c>
      <c r="AW145" s="57">
        <f t="shared" si="389"/>
        <v>-4.0000000000000565E-3</v>
      </c>
      <c r="AY145" s="76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77"/>
      <c r="CB145" s="22">
        <v>103</v>
      </c>
      <c r="CC145" s="22">
        <v>124</v>
      </c>
      <c r="CD145" s="22">
        <v>140</v>
      </c>
      <c r="CE145" s="28">
        <f t="shared" si="357"/>
        <v>205.94594594594594</v>
      </c>
      <c r="CF145" s="47">
        <f t="shared" si="358"/>
        <v>26.400000000000002</v>
      </c>
      <c r="CG145" s="52">
        <f t="shared" si="359"/>
        <v>54.900000000000006</v>
      </c>
      <c r="CI145">
        <f t="shared" si="402"/>
        <v>0</v>
      </c>
      <c r="CJ145">
        <f t="shared" si="403"/>
        <v>0</v>
      </c>
      <c r="CK145">
        <f t="shared" si="404"/>
        <v>205.94594594594594</v>
      </c>
    </row>
    <row r="146" spans="2:89" x14ac:dyDescent="0.4">
      <c r="B146" s="1275">
        <v>5</v>
      </c>
      <c r="C146" s="19" t="s">
        <v>227</v>
      </c>
      <c r="D146" s="31">
        <v>107</v>
      </c>
      <c r="E146" s="31">
        <v>123</v>
      </c>
      <c r="F146" s="31">
        <v>141</v>
      </c>
      <c r="G146" s="33">
        <f t="shared" si="354"/>
        <v>211.76470588235293</v>
      </c>
      <c r="H146" s="45">
        <f t="shared" si="355"/>
        <v>24.099999999999998</v>
      </c>
      <c r="I146" s="50">
        <f t="shared" si="356"/>
        <v>55.300000000000004</v>
      </c>
      <c r="J146" s="31">
        <v>101</v>
      </c>
      <c r="K146" s="31">
        <v>124</v>
      </c>
      <c r="L146" s="31">
        <v>147</v>
      </c>
      <c r="M146" s="33">
        <f t="shared" si="390"/>
        <v>210</v>
      </c>
      <c r="N146" s="45">
        <f t="shared" si="391"/>
        <v>31.3</v>
      </c>
      <c r="O146" s="50">
        <f t="shared" si="392"/>
        <v>57.599999999999994</v>
      </c>
      <c r="P146" s="31">
        <v>94</v>
      </c>
      <c r="Q146" s="31">
        <v>124</v>
      </c>
      <c r="R146" s="31">
        <v>154</v>
      </c>
      <c r="S146" s="33">
        <f t="shared" si="393"/>
        <v>210</v>
      </c>
      <c r="T146" s="45">
        <f t="shared" si="394"/>
        <v>39</v>
      </c>
      <c r="U146" s="50">
        <f t="shared" si="395"/>
        <v>60.4</v>
      </c>
      <c r="V146" s="31">
        <v>87</v>
      </c>
      <c r="W146" s="31">
        <v>125</v>
      </c>
      <c r="X146" s="31">
        <v>162</v>
      </c>
      <c r="Y146" s="33">
        <f t="shared" si="396"/>
        <v>209.6</v>
      </c>
      <c r="Z146" s="45">
        <f t="shared" si="397"/>
        <v>46.300000000000004</v>
      </c>
      <c r="AA146" s="50">
        <f t="shared" si="398"/>
        <v>63.5</v>
      </c>
      <c r="AB146" s="31">
        <v>78</v>
      </c>
      <c r="AC146" s="31">
        <v>125</v>
      </c>
      <c r="AD146" s="31">
        <v>168</v>
      </c>
      <c r="AE146" s="33">
        <f t="shared" si="399"/>
        <v>208.66666666666666</v>
      </c>
      <c r="AF146" s="45">
        <f t="shared" si="400"/>
        <v>53.6</v>
      </c>
      <c r="AG146" s="50">
        <f t="shared" si="401"/>
        <v>65.900000000000006</v>
      </c>
      <c r="AI146" s="63">
        <f t="shared" si="375"/>
        <v>-1.7368507291496024E-2</v>
      </c>
      <c r="AJ146" s="55">
        <f t="shared" si="376"/>
        <v>2.7999999999999973E-2</v>
      </c>
      <c r="AK146" s="55">
        <f t="shared" si="377"/>
        <v>0</v>
      </c>
      <c r="AL146" s="63">
        <f t="shared" si="378"/>
        <v>-2.2420001358787994E-2</v>
      </c>
      <c r="AM146" s="55">
        <f t="shared" si="379"/>
        <v>3.5999999999999976E-2</v>
      </c>
      <c r="AN146" s="55">
        <f t="shared" si="380"/>
        <v>-3.9999999999999862E-3</v>
      </c>
      <c r="AO146" s="63">
        <f t="shared" si="381"/>
        <v>-2.0497188206233273E-2</v>
      </c>
      <c r="AP146" s="55">
        <f t="shared" si="382"/>
        <v>4.7999999999999973E-2</v>
      </c>
      <c r="AQ146" s="55">
        <f t="shared" si="383"/>
        <v>-3.9999999999999862E-3</v>
      </c>
      <c r="AR146" s="63">
        <f t="shared" si="384"/>
        <v>-1.782729805013929E-2</v>
      </c>
      <c r="AS146" s="55">
        <f t="shared" si="385"/>
        <v>6.2000000000000027E-2</v>
      </c>
      <c r="AT146" s="55">
        <f t="shared" si="386"/>
        <v>0</v>
      </c>
      <c r="AU146" s="63">
        <f t="shared" si="387"/>
        <v>-1.746529859078785E-2</v>
      </c>
      <c r="AV146" s="55">
        <f t="shared" si="388"/>
        <v>6.8999999999999992E-2</v>
      </c>
      <c r="AW146" s="55">
        <f t="shared" si="389"/>
        <v>-3.9999999999999151E-3</v>
      </c>
      <c r="AY146" s="72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73"/>
      <c r="CB146" s="31">
        <v>107</v>
      </c>
      <c r="CC146" s="31">
        <v>123</v>
      </c>
      <c r="CD146" s="31">
        <v>141</v>
      </c>
      <c r="CE146" s="33">
        <f t="shared" si="357"/>
        <v>211.76470588235293</v>
      </c>
      <c r="CF146" s="45">
        <f t="shared" si="358"/>
        <v>24.099999999999998</v>
      </c>
      <c r="CG146" s="50">
        <f t="shared" si="359"/>
        <v>55.300000000000004</v>
      </c>
      <c r="CI146">
        <f t="shared" si="402"/>
        <v>0</v>
      </c>
      <c r="CJ146">
        <f t="shared" si="403"/>
        <v>0</v>
      </c>
      <c r="CK146">
        <f t="shared" si="404"/>
        <v>211.76470588235293</v>
      </c>
    </row>
    <row r="147" spans="2:89" x14ac:dyDescent="0.4">
      <c r="B147" s="1275">
        <v>5</v>
      </c>
      <c r="C147" s="19" t="s">
        <v>226</v>
      </c>
      <c r="D147" s="31">
        <v>111</v>
      </c>
      <c r="E147" s="31">
        <v>122</v>
      </c>
      <c r="F147" s="31">
        <v>141</v>
      </c>
      <c r="G147" s="33">
        <f t="shared" si="354"/>
        <v>218</v>
      </c>
      <c r="H147" s="45">
        <f t="shared" si="355"/>
        <v>21.3</v>
      </c>
      <c r="I147" s="50">
        <f t="shared" si="356"/>
        <v>55.300000000000004</v>
      </c>
      <c r="J147" s="31">
        <v>107</v>
      </c>
      <c r="K147" s="31">
        <v>122</v>
      </c>
      <c r="L147" s="31">
        <v>148</v>
      </c>
      <c r="M147" s="33">
        <f t="shared" si="390"/>
        <v>218.04878048780489</v>
      </c>
      <c r="N147" s="45">
        <f t="shared" si="391"/>
        <v>27.700000000000003</v>
      </c>
      <c r="O147" s="50">
        <f t="shared" si="392"/>
        <v>57.999999999999993</v>
      </c>
      <c r="P147" s="31">
        <v>102</v>
      </c>
      <c r="Q147" s="31">
        <v>122</v>
      </c>
      <c r="R147" s="31">
        <v>155</v>
      </c>
      <c r="S147" s="33">
        <f t="shared" si="393"/>
        <v>217.35849056603774</v>
      </c>
      <c r="T147" s="45">
        <f t="shared" si="394"/>
        <v>34.200000000000003</v>
      </c>
      <c r="U147" s="50">
        <f t="shared" si="395"/>
        <v>60.8</v>
      </c>
      <c r="V147" s="31">
        <v>97</v>
      </c>
      <c r="W147" s="31">
        <v>123</v>
      </c>
      <c r="X147" s="31">
        <v>162</v>
      </c>
      <c r="Y147" s="33">
        <f t="shared" si="396"/>
        <v>216</v>
      </c>
      <c r="Z147" s="45">
        <f t="shared" si="397"/>
        <v>40.1</v>
      </c>
      <c r="AA147" s="50">
        <f t="shared" si="398"/>
        <v>63.5</v>
      </c>
      <c r="AB147" s="31">
        <v>90</v>
      </c>
      <c r="AC147" s="31">
        <v>123</v>
      </c>
      <c r="AD147" s="31">
        <v>169</v>
      </c>
      <c r="AE147" s="33">
        <f t="shared" si="399"/>
        <v>214.9367088607595</v>
      </c>
      <c r="AF147" s="45">
        <f t="shared" si="400"/>
        <v>46.7</v>
      </c>
      <c r="AG147" s="50">
        <f t="shared" si="401"/>
        <v>66.3</v>
      </c>
      <c r="AI147" s="66"/>
      <c r="AJ147" s="54"/>
      <c r="AK147" s="54"/>
      <c r="AL147" s="66"/>
      <c r="AM147" s="54"/>
      <c r="AN147" s="54"/>
      <c r="AO147" s="66"/>
      <c r="AP147" s="54"/>
      <c r="AQ147" s="54"/>
      <c r="AR147" s="66"/>
      <c r="AS147" s="54"/>
      <c r="AT147" s="54"/>
      <c r="AU147" s="66"/>
      <c r="AV147" s="54"/>
      <c r="AW147" s="54"/>
      <c r="AY147" s="78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80"/>
      <c r="CB147" s="31">
        <v>111</v>
      </c>
      <c r="CC147" s="31">
        <v>122</v>
      </c>
      <c r="CD147" s="31">
        <v>141</v>
      </c>
      <c r="CE147" s="33">
        <f t="shared" si="357"/>
        <v>218</v>
      </c>
      <c r="CF147" s="45">
        <f t="shared" si="358"/>
        <v>21.3</v>
      </c>
      <c r="CG147" s="50">
        <f t="shared" si="359"/>
        <v>55.300000000000004</v>
      </c>
      <c r="CI147">
        <f t="shared" si="402"/>
        <v>0</v>
      </c>
      <c r="CJ147">
        <f t="shared" si="403"/>
        <v>0</v>
      </c>
      <c r="CK147">
        <f t="shared" si="404"/>
        <v>218</v>
      </c>
    </row>
    <row r="148" spans="2:89" x14ac:dyDescent="0.4">
      <c r="B148" s="1275">
        <v>5</v>
      </c>
      <c r="C148" s="19" t="s">
        <v>225</v>
      </c>
      <c r="D148" s="31">
        <v>116</v>
      </c>
      <c r="E148" s="31">
        <v>121</v>
      </c>
      <c r="F148" s="31">
        <v>141</v>
      </c>
      <c r="G148" s="33">
        <f t="shared" si="354"/>
        <v>228</v>
      </c>
      <c r="H148" s="45">
        <f t="shared" si="355"/>
        <v>17.7</v>
      </c>
      <c r="I148" s="50">
        <f t="shared" si="356"/>
        <v>55.300000000000004</v>
      </c>
      <c r="J148" s="31">
        <v>113</v>
      </c>
      <c r="K148" s="31">
        <v>121</v>
      </c>
      <c r="L148" s="31">
        <v>148</v>
      </c>
      <c r="M148" s="33">
        <f t="shared" si="390"/>
        <v>226.28571428571428</v>
      </c>
      <c r="N148" s="45">
        <f t="shared" si="391"/>
        <v>23.599999999999998</v>
      </c>
      <c r="O148" s="50">
        <f t="shared" si="392"/>
        <v>57.999999999999993</v>
      </c>
      <c r="P148" s="31">
        <v>111</v>
      </c>
      <c r="Q148" s="31">
        <v>120</v>
      </c>
      <c r="R148" s="31">
        <v>155</v>
      </c>
      <c r="S148" s="33">
        <f t="shared" si="393"/>
        <v>227.72727272727272</v>
      </c>
      <c r="T148" s="45">
        <f t="shared" si="394"/>
        <v>28.4</v>
      </c>
      <c r="U148" s="50">
        <f t="shared" si="395"/>
        <v>60.8</v>
      </c>
      <c r="V148" s="31">
        <v>108</v>
      </c>
      <c r="W148" s="31">
        <v>120</v>
      </c>
      <c r="X148" s="31">
        <v>162</v>
      </c>
      <c r="Y148" s="33">
        <f t="shared" si="396"/>
        <v>226.66666666666666</v>
      </c>
      <c r="Z148" s="45">
        <f t="shared" si="397"/>
        <v>33.300000000000004</v>
      </c>
      <c r="AA148" s="50">
        <f t="shared" si="398"/>
        <v>63.5</v>
      </c>
      <c r="AB148" s="31">
        <v>105</v>
      </c>
      <c r="AC148" s="31">
        <v>120</v>
      </c>
      <c r="AD148" s="31">
        <v>169</v>
      </c>
      <c r="AE148" s="33">
        <f t="shared" si="399"/>
        <v>225.9375</v>
      </c>
      <c r="AF148" s="45">
        <f t="shared" si="400"/>
        <v>37.9</v>
      </c>
      <c r="AG148" s="50">
        <f t="shared" si="401"/>
        <v>66.3</v>
      </c>
      <c r="AI148" s="63">
        <f t="shared" ref="AI148:AI154" si="405">(G148-G147)/359</f>
        <v>2.7855153203342618E-2</v>
      </c>
      <c r="AJ148" s="55">
        <f t="shared" ref="AJ148:AJ154" si="406">(H148-H147)/100</f>
        <v>-3.6000000000000011E-2</v>
      </c>
      <c r="AK148" s="55">
        <f t="shared" ref="AK148:AK154" si="407">(I148-I147)/100</f>
        <v>0</v>
      </c>
      <c r="AL148" s="63">
        <f t="shared" ref="AL148:AL154" si="408">(M148-M147)/359</f>
        <v>2.2944105286655674E-2</v>
      </c>
      <c r="AM148" s="55">
        <f t="shared" ref="AM148:AM154" si="409">(N148-N147)/100</f>
        <v>-4.100000000000005E-2</v>
      </c>
      <c r="AN148" s="55">
        <f t="shared" ref="AN148:AN154" si="410">(O148-O147)/100</f>
        <v>0</v>
      </c>
      <c r="AO148" s="63">
        <f t="shared" ref="AO148:AO154" si="411">(S148-S147)/359</f>
        <v>2.8882401563328622E-2</v>
      </c>
      <c r="AP148" s="55">
        <f t="shared" ref="AP148:AP154" si="412">(T148-T147)/100</f>
        <v>-5.8000000000000045E-2</v>
      </c>
      <c r="AQ148" s="55">
        <f t="shared" ref="AQ148:AQ154" si="413">(U148-U147)/100</f>
        <v>0</v>
      </c>
      <c r="AR148" s="63">
        <f t="shared" ref="AR148:AR154" si="414">(Y148-Y147)/359</f>
        <v>2.9712163416898765E-2</v>
      </c>
      <c r="AS148" s="55">
        <f t="shared" ref="AS148:AS154" si="415">(Z148-Z147)/100</f>
        <v>-6.7999999999999977E-2</v>
      </c>
      <c r="AT148" s="55">
        <f t="shared" ref="AT148:AT154" si="416">(AA148-AA147)/100</f>
        <v>0</v>
      </c>
      <c r="AU148" s="63">
        <f t="shared" ref="AU148:AU154" si="417">(AE148-AE147)/359</f>
        <v>3.0642872254151823E-2</v>
      </c>
      <c r="AV148" s="55">
        <f t="shared" ref="AV148:AV154" si="418">(AF148-AF147)/100</f>
        <v>-8.8000000000000037E-2</v>
      </c>
      <c r="AW148" s="55">
        <f t="shared" ref="AW148:AW154" si="419">(AG148-AG147)/100</f>
        <v>0</v>
      </c>
      <c r="AY148" s="72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73"/>
      <c r="CB148" s="31">
        <v>116</v>
      </c>
      <c r="CC148" s="31">
        <v>121</v>
      </c>
      <c r="CD148" s="31">
        <v>141</v>
      </c>
      <c r="CE148" s="33">
        <f t="shared" si="357"/>
        <v>228</v>
      </c>
      <c r="CF148" s="45">
        <f t="shared" si="358"/>
        <v>17.7</v>
      </c>
      <c r="CG148" s="50">
        <f t="shared" si="359"/>
        <v>55.300000000000004</v>
      </c>
      <c r="CI148">
        <f t="shared" si="402"/>
        <v>0</v>
      </c>
      <c r="CJ148">
        <f t="shared" si="403"/>
        <v>0</v>
      </c>
      <c r="CK148">
        <f t="shared" si="404"/>
        <v>228</v>
      </c>
    </row>
    <row r="149" spans="2:89" x14ac:dyDescent="0.4">
      <c r="B149" s="1278">
        <v>5</v>
      </c>
      <c r="C149" s="21" t="s">
        <v>224</v>
      </c>
      <c r="D149" s="32">
        <v>120</v>
      </c>
      <c r="E149" s="32">
        <v>120</v>
      </c>
      <c r="F149" s="32">
        <v>141</v>
      </c>
      <c r="G149" s="34">
        <f t="shared" si="354"/>
        <v>240</v>
      </c>
      <c r="H149" s="46">
        <f t="shared" si="355"/>
        <v>14.899999999999999</v>
      </c>
      <c r="I149" s="51">
        <f t="shared" si="356"/>
        <v>55.300000000000004</v>
      </c>
      <c r="J149" s="32">
        <v>119</v>
      </c>
      <c r="K149" s="32">
        <v>119</v>
      </c>
      <c r="L149" s="32">
        <v>147</v>
      </c>
      <c r="M149" s="34">
        <f t="shared" si="390"/>
        <v>240</v>
      </c>
      <c r="N149" s="46">
        <f t="shared" si="391"/>
        <v>19</v>
      </c>
      <c r="O149" s="51">
        <f t="shared" si="392"/>
        <v>57.599999999999994</v>
      </c>
      <c r="P149" s="32">
        <v>118</v>
      </c>
      <c r="Q149" s="32">
        <v>118</v>
      </c>
      <c r="R149" s="32">
        <v>154</v>
      </c>
      <c r="S149" s="34">
        <f t="shared" si="393"/>
        <v>240</v>
      </c>
      <c r="T149" s="46">
        <f t="shared" si="394"/>
        <v>23.400000000000002</v>
      </c>
      <c r="U149" s="51">
        <f t="shared" si="395"/>
        <v>60.4</v>
      </c>
      <c r="V149" s="32">
        <v>118</v>
      </c>
      <c r="W149" s="32">
        <v>117</v>
      </c>
      <c r="X149" s="32">
        <v>161</v>
      </c>
      <c r="Y149" s="34">
        <f t="shared" si="396"/>
        <v>241.36363636363637</v>
      </c>
      <c r="Z149" s="46">
        <f t="shared" si="397"/>
        <v>27.3</v>
      </c>
      <c r="AA149" s="51">
        <f t="shared" si="398"/>
        <v>63.1</v>
      </c>
      <c r="AB149" s="32">
        <v>117</v>
      </c>
      <c r="AC149" s="32">
        <v>116</v>
      </c>
      <c r="AD149" s="32">
        <v>167</v>
      </c>
      <c r="AE149" s="34">
        <f t="shared" si="399"/>
        <v>241.1764705882353</v>
      </c>
      <c r="AF149" s="46">
        <f t="shared" si="400"/>
        <v>30.5</v>
      </c>
      <c r="AG149" s="51">
        <f t="shared" si="401"/>
        <v>65.5</v>
      </c>
      <c r="AI149" s="64">
        <f t="shared" si="405"/>
        <v>3.3426183844011144E-2</v>
      </c>
      <c r="AJ149" s="56">
        <f t="shared" si="406"/>
        <v>-2.8000000000000008E-2</v>
      </c>
      <c r="AK149" s="56">
        <f t="shared" si="407"/>
        <v>0</v>
      </c>
      <c r="AL149" s="64">
        <f t="shared" si="408"/>
        <v>3.8201352964584184E-2</v>
      </c>
      <c r="AM149" s="56">
        <f t="shared" si="409"/>
        <v>-4.5999999999999978E-2</v>
      </c>
      <c r="AN149" s="56">
        <f t="shared" si="410"/>
        <v>-3.9999999999999862E-3</v>
      </c>
      <c r="AO149" s="64">
        <f t="shared" si="411"/>
        <v>3.4185869840465961E-2</v>
      </c>
      <c r="AP149" s="56">
        <f t="shared" si="412"/>
        <v>-4.9999999999999961E-2</v>
      </c>
      <c r="AQ149" s="56">
        <f t="shared" si="413"/>
        <v>-3.9999999999999862E-3</v>
      </c>
      <c r="AR149" s="64">
        <f t="shared" si="414"/>
        <v>4.0938634253397541E-2</v>
      </c>
      <c r="AS149" s="56">
        <f t="shared" si="415"/>
        <v>-6.0000000000000032E-2</v>
      </c>
      <c r="AT149" s="56">
        <f t="shared" si="416"/>
        <v>-3.9999999999999862E-3</v>
      </c>
      <c r="AU149" s="64">
        <f t="shared" si="417"/>
        <v>4.2448386039652661E-2</v>
      </c>
      <c r="AV149" s="56">
        <f t="shared" si="418"/>
        <v>-7.3999999999999982E-2</v>
      </c>
      <c r="AW149" s="56">
        <f t="shared" si="419"/>
        <v>-7.9999999999999724E-3</v>
      </c>
      <c r="AY149" s="74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75"/>
      <c r="CB149" s="32">
        <v>120</v>
      </c>
      <c r="CC149" s="32">
        <v>120</v>
      </c>
      <c r="CD149" s="32">
        <v>141</v>
      </c>
      <c r="CE149" s="34">
        <f t="shared" si="357"/>
        <v>240</v>
      </c>
      <c r="CF149" s="46">
        <f t="shared" si="358"/>
        <v>14.899999999999999</v>
      </c>
      <c r="CG149" s="51">
        <f t="shared" si="359"/>
        <v>55.300000000000004</v>
      </c>
      <c r="CI149">
        <f t="shared" si="402"/>
        <v>0</v>
      </c>
      <c r="CJ149">
        <f t="shared" si="403"/>
        <v>0</v>
      </c>
      <c r="CK149">
        <f t="shared" si="404"/>
        <v>240</v>
      </c>
    </row>
    <row r="150" spans="2:89" x14ac:dyDescent="0.4">
      <c r="B150" s="1274">
        <v>5</v>
      </c>
      <c r="C150" s="17" t="s">
        <v>223</v>
      </c>
      <c r="D150" s="22">
        <v>123</v>
      </c>
      <c r="E150" s="22">
        <v>119</v>
      </c>
      <c r="F150" s="22">
        <v>140</v>
      </c>
      <c r="G150" s="28">
        <f t="shared" si="354"/>
        <v>251.42857142857142</v>
      </c>
      <c r="H150" s="47">
        <f t="shared" si="355"/>
        <v>15</v>
      </c>
      <c r="I150" s="52">
        <f t="shared" si="356"/>
        <v>54.900000000000006</v>
      </c>
      <c r="J150" s="22">
        <v>124</v>
      </c>
      <c r="K150" s="22">
        <v>118</v>
      </c>
      <c r="L150" s="22">
        <v>146</v>
      </c>
      <c r="M150" s="28">
        <f t="shared" si="390"/>
        <v>252.85714285714286</v>
      </c>
      <c r="N150" s="47">
        <f t="shared" si="391"/>
        <v>19.2</v>
      </c>
      <c r="O150" s="52">
        <f t="shared" si="392"/>
        <v>57.3</v>
      </c>
      <c r="P150" s="22">
        <v>125</v>
      </c>
      <c r="Q150" s="22">
        <v>116</v>
      </c>
      <c r="R150" s="22">
        <v>153</v>
      </c>
      <c r="S150" s="28">
        <f t="shared" si="393"/>
        <v>254.59459459459458</v>
      </c>
      <c r="T150" s="47">
        <f t="shared" si="394"/>
        <v>24.2</v>
      </c>
      <c r="U150" s="52">
        <f t="shared" si="395"/>
        <v>60</v>
      </c>
      <c r="V150" s="22">
        <v>125</v>
      </c>
      <c r="W150" s="22">
        <v>115</v>
      </c>
      <c r="X150" s="22">
        <v>159</v>
      </c>
      <c r="Y150" s="28">
        <f t="shared" si="396"/>
        <v>253.63636363636363</v>
      </c>
      <c r="Z150" s="47">
        <f t="shared" si="397"/>
        <v>27.700000000000003</v>
      </c>
      <c r="AA150" s="52">
        <f t="shared" si="398"/>
        <v>62.4</v>
      </c>
      <c r="AB150" s="22">
        <v>126</v>
      </c>
      <c r="AC150" s="22">
        <v>114</v>
      </c>
      <c r="AD150" s="22">
        <v>165</v>
      </c>
      <c r="AE150" s="28">
        <f t="shared" si="399"/>
        <v>254.11764705882354</v>
      </c>
      <c r="AF150" s="47">
        <f t="shared" si="400"/>
        <v>30.9</v>
      </c>
      <c r="AG150" s="52">
        <f t="shared" si="401"/>
        <v>64.7</v>
      </c>
      <c r="AI150" s="65">
        <f t="shared" si="405"/>
        <v>3.1834460803820103E-2</v>
      </c>
      <c r="AJ150" s="57">
        <f t="shared" si="406"/>
        <v>1.0000000000000141E-3</v>
      </c>
      <c r="AK150" s="57">
        <f t="shared" si="407"/>
        <v>-3.9999999999999862E-3</v>
      </c>
      <c r="AL150" s="65">
        <f t="shared" si="408"/>
        <v>3.5813768404297661E-2</v>
      </c>
      <c r="AM150" s="57">
        <f t="shared" si="409"/>
        <v>1.9999999999999931E-3</v>
      </c>
      <c r="AN150" s="57">
        <f t="shared" si="410"/>
        <v>-2.9999999999999714E-3</v>
      </c>
      <c r="AO150" s="65">
        <f t="shared" si="411"/>
        <v>4.0653466837310817E-2</v>
      </c>
      <c r="AP150" s="57">
        <f t="shared" si="412"/>
        <v>7.9999999999999724E-3</v>
      </c>
      <c r="AQ150" s="57">
        <f t="shared" si="413"/>
        <v>-3.9999999999999862E-3</v>
      </c>
      <c r="AR150" s="65">
        <f t="shared" si="414"/>
        <v>3.4185869840465885E-2</v>
      </c>
      <c r="AS150" s="57">
        <f t="shared" si="415"/>
        <v>4.0000000000000209E-3</v>
      </c>
      <c r="AT150" s="57">
        <f t="shared" si="416"/>
        <v>-7.0000000000000288E-3</v>
      </c>
      <c r="AU150" s="65">
        <f t="shared" si="417"/>
        <v>3.6047845321972791E-2</v>
      </c>
      <c r="AV150" s="57">
        <f t="shared" si="418"/>
        <v>3.9999999999999862E-3</v>
      </c>
      <c r="AW150" s="57">
        <f t="shared" si="419"/>
        <v>-7.9999999999999724E-3</v>
      </c>
      <c r="AY150" s="76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77"/>
      <c r="CB150" s="22">
        <v>123</v>
      </c>
      <c r="CC150" s="22">
        <v>119</v>
      </c>
      <c r="CD150" s="22">
        <v>140</v>
      </c>
      <c r="CE150" s="28">
        <f t="shared" si="357"/>
        <v>251.42857142857142</v>
      </c>
      <c r="CF150" s="47">
        <f t="shared" si="358"/>
        <v>15</v>
      </c>
      <c r="CG150" s="52">
        <f t="shared" si="359"/>
        <v>54.900000000000006</v>
      </c>
      <c r="CI150">
        <f t="shared" si="402"/>
        <v>0</v>
      </c>
      <c r="CJ150">
        <f t="shared" si="403"/>
        <v>0</v>
      </c>
      <c r="CK150">
        <f t="shared" si="404"/>
        <v>251.42857142857142</v>
      </c>
    </row>
    <row r="151" spans="2:89" x14ac:dyDescent="0.4">
      <c r="B151" s="1275">
        <v>5</v>
      </c>
      <c r="C151" s="19" t="s">
        <v>222</v>
      </c>
      <c r="D151" s="31">
        <v>127</v>
      </c>
      <c r="E151" s="31">
        <v>118</v>
      </c>
      <c r="F151" s="31">
        <v>139</v>
      </c>
      <c r="G151" s="33">
        <f t="shared" si="354"/>
        <v>265.71428571428572</v>
      </c>
      <c r="H151" s="45">
        <f t="shared" si="355"/>
        <v>15.1</v>
      </c>
      <c r="I151" s="50">
        <f t="shared" si="356"/>
        <v>54.500000000000007</v>
      </c>
      <c r="J151" s="31">
        <v>128</v>
      </c>
      <c r="K151" s="31">
        <v>116</v>
      </c>
      <c r="L151" s="31">
        <v>145</v>
      </c>
      <c r="M151" s="33">
        <f t="shared" si="390"/>
        <v>264.82758620689657</v>
      </c>
      <c r="N151" s="45">
        <f t="shared" si="391"/>
        <v>20</v>
      </c>
      <c r="O151" s="50">
        <f t="shared" si="392"/>
        <v>56.899999999999991</v>
      </c>
      <c r="P151" s="31">
        <v>130</v>
      </c>
      <c r="Q151" s="31">
        <v>115</v>
      </c>
      <c r="R151" s="31">
        <v>150</v>
      </c>
      <c r="S151" s="33">
        <f t="shared" si="393"/>
        <v>265.71428571428572</v>
      </c>
      <c r="T151" s="45">
        <f t="shared" si="394"/>
        <v>23.3</v>
      </c>
      <c r="U151" s="50">
        <f t="shared" si="395"/>
        <v>58.8</v>
      </c>
      <c r="V151" s="31">
        <v>132</v>
      </c>
      <c r="W151" s="31">
        <v>113</v>
      </c>
      <c r="X151" s="31">
        <v>156</v>
      </c>
      <c r="Y151" s="33">
        <f t="shared" si="396"/>
        <v>266.51162790697674</v>
      </c>
      <c r="Z151" s="45">
        <f t="shared" si="397"/>
        <v>27.6</v>
      </c>
      <c r="AA151" s="50">
        <f t="shared" si="398"/>
        <v>61.199999999999996</v>
      </c>
      <c r="AB151" s="31">
        <v>134</v>
      </c>
      <c r="AC151" s="31">
        <v>112</v>
      </c>
      <c r="AD151" s="31">
        <v>162</v>
      </c>
      <c r="AE151" s="33">
        <f t="shared" si="399"/>
        <v>266.39999999999998</v>
      </c>
      <c r="AF151" s="45">
        <f t="shared" si="400"/>
        <v>30.9</v>
      </c>
      <c r="AG151" s="50">
        <f t="shared" si="401"/>
        <v>63.5</v>
      </c>
      <c r="AI151" s="63">
        <f t="shared" si="405"/>
        <v>3.9793076004775225E-2</v>
      </c>
      <c r="AJ151" s="55">
        <f t="shared" si="406"/>
        <v>9.9999999999999655E-4</v>
      </c>
      <c r="AK151" s="55">
        <f t="shared" si="407"/>
        <v>-3.9999999999999862E-3</v>
      </c>
      <c r="AL151" s="63">
        <f t="shared" si="408"/>
        <v>3.3343853341932336E-2</v>
      </c>
      <c r="AM151" s="55">
        <f t="shared" si="409"/>
        <v>8.0000000000000071E-3</v>
      </c>
      <c r="AN151" s="55">
        <f t="shared" si="410"/>
        <v>-4.0000000000000565E-3</v>
      </c>
      <c r="AO151" s="63">
        <f t="shared" si="411"/>
        <v>3.0974069971284515E-2</v>
      </c>
      <c r="AP151" s="55">
        <f t="shared" si="412"/>
        <v>-8.9999999999999854E-3</v>
      </c>
      <c r="AQ151" s="55">
        <f t="shared" si="413"/>
        <v>-1.2000000000000028E-2</v>
      </c>
      <c r="AR151" s="63">
        <f t="shared" si="414"/>
        <v>3.5864245879145169E-2</v>
      </c>
      <c r="AS151" s="55">
        <f t="shared" si="415"/>
        <v>-1.0000000000000141E-3</v>
      </c>
      <c r="AT151" s="55">
        <f t="shared" si="416"/>
        <v>-1.2000000000000028E-2</v>
      </c>
      <c r="AU151" s="63">
        <f t="shared" si="417"/>
        <v>3.4212682287399557E-2</v>
      </c>
      <c r="AV151" s="55">
        <f t="shared" si="418"/>
        <v>0</v>
      </c>
      <c r="AW151" s="55">
        <f t="shared" si="419"/>
        <v>-1.2000000000000028E-2</v>
      </c>
      <c r="AY151" s="72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73"/>
      <c r="CB151" s="31">
        <v>127</v>
      </c>
      <c r="CC151" s="31">
        <v>118</v>
      </c>
      <c r="CD151" s="31">
        <v>139</v>
      </c>
      <c r="CE151" s="33">
        <f t="shared" si="357"/>
        <v>265.71428571428572</v>
      </c>
      <c r="CF151" s="45">
        <f t="shared" si="358"/>
        <v>15.1</v>
      </c>
      <c r="CG151" s="50">
        <f t="shared" si="359"/>
        <v>54.500000000000007</v>
      </c>
      <c r="CI151">
        <f t="shared" si="402"/>
        <v>0</v>
      </c>
      <c r="CJ151">
        <f t="shared" si="403"/>
        <v>0</v>
      </c>
      <c r="CK151">
        <f t="shared" si="404"/>
        <v>265.71428571428572</v>
      </c>
    </row>
    <row r="152" spans="2:89" x14ac:dyDescent="0.4">
      <c r="B152" s="1275">
        <v>5</v>
      </c>
      <c r="C152" s="19" t="s">
        <v>221</v>
      </c>
      <c r="D152" s="31">
        <v>129</v>
      </c>
      <c r="E152" s="31">
        <v>117</v>
      </c>
      <c r="F152" s="31">
        <v>137</v>
      </c>
      <c r="G152" s="33">
        <f t="shared" si="354"/>
        <v>276</v>
      </c>
      <c r="H152" s="45">
        <f t="shared" si="355"/>
        <v>14.6</v>
      </c>
      <c r="I152" s="50">
        <f t="shared" si="356"/>
        <v>53.7</v>
      </c>
      <c r="J152" s="31">
        <v>132</v>
      </c>
      <c r="K152" s="31">
        <v>115</v>
      </c>
      <c r="L152" s="31">
        <v>142</v>
      </c>
      <c r="M152" s="33">
        <f t="shared" si="390"/>
        <v>277.77777777777777</v>
      </c>
      <c r="N152" s="45">
        <f t="shared" si="391"/>
        <v>19</v>
      </c>
      <c r="O152" s="50">
        <f t="shared" si="392"/>
        <v>55.7</v>
      </c>
      <c r="P152" s="31">
        <v>135</v>
      </c>
      <c r="Q152" s="31">
        <v>113</v>
      </c>
      <c r="R152" s="31">
        <v>148</v>
      </c>
      <c r="S152" s="33">
        <f t="shared" si="393"/>
        <v>277.71428571428572</v>
      </c>
      <c r="T152" s="45">
        <f t="shared" si="394"/>
        <v>23.599999999999998</v>
      </c>
      <c r="U152" s="50">
        <f t="shared" si="395"/>
        <v>57.999999999999993</v>
      </c>
      <c r="V152" s="31">
        <v>138</v>
      </c>
      <c r="W152" s="31">
        <v>112</v>
      </c>
      <c r="X152" s="31">
        <v>153</v>
      </c>
      <c r="Y152" s="33">
        <f t="shared" si="396"/>
        <v>278.04878048780489</v>
      </c>
      <c r="Z152" s="45">
        <f t="shared" si="397"/>
        <v>26.8</v>
      </c>
      <c r="AA152" s="50">
        <f t="shared" si="398"/>
        <v>60</v>
      </c>
      <c r="AB152" s="31">
        <v>141</v>
      </c>
      <c r="AC152" s="31">
        <v>110</v>
      </c>
      <c r="AD152" s="31">
        <v>158</v>
      </c>
      <c r="AE152" s="33">
        <f t="shared" si="399"/>
        <v>278.75</v>
      </c>
      <c r="AF152" s="45">
        <f t="shared" si="400"/>
        <v>30.4</v>
      </c>
      <c r="AG152" s="50">
        <f t="shared" si="401"/>
        <v>62</v>
      </c>
      <c r="AI152" s="63">
        <f t="shared" si="405"/>
        <v>2.86510147234381E-2</v>
      </c>
      <c r="AJ152" s="55">
        <f t="shared" si="406"/>
        <v>-5.0000000000000001E-3</v>
      </c>
      <c r="AK152" s="55">
        <f t="shared" si="407"/>
        <v>-8.0000000000000418E-3</v>
      </c>
      <c r="AL152" s="63">
        <f t="shared" si="408"/>
        <v>3.6072957021953206E-2</v>
      </c>
      <c r="AM152" s="55">
        <f t="shared" si="409"/>
        <v>-0.01</v>
      </c>
      <c r="AN152" s="55">
        <f t="shared" si="410"/>
        <v>-1.1999999999999886E-2</v>
      </c>
      <c r="AO152" s="63">
        <f t="shared" si="411"/>
        <v>3.3426183844011144E-2</v>
      </c>
      <c r="AP152" s="55">
        <f t="shared" si="412"/>
        <v>2.9999999999999714E-3</v>
      </c>
      <c r="AQ152" s="55">
        <f t="shared" si="413"/>
        <v>-8.0000000000000418E-3</v>
      </c>
      <c r="AR152" s="63">
        <f t="shared" si="414"/>
        <v>3.2136915266930778E-2</v>
      </c>
      <c r="AS152" s="55">
        <f t="shared" si="415"/>
        <v>-8.0000000000000071E-3</v>
      </c>
      <c r="AT152" s="55">
        <f t="shared" si="416"/>
        <v>-1.1999999999999957E-2</v>
      </c>
      <c r="AU152" s="63">
        <f t="shared" si="417"/>
        <v>3.4401114206128194E-2</v>
      </c>
      <c r="AV152" s="55">
        <f t="shared" si="418"/>
        <v>-5.0000000000000001E-3</v>
      </c>
      <c r="AW152" s="55">
        <f t="shared" si="419"/>
        <v>-1.4999999999999999E-2</v>
      </c>
      <c r="AY152" s="72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73"/>
      <c r="CB152" s="31">
        <v>129</v>
      </c>
      <c r="CC152" s="31">
        <v>117</v>
      </c>
      <c r="CD152" s="31">
        <v>137</v>
      </c>
      <c r="CE152" s="33">
        <f t="shared" si="357"/>
        <v>276</v>
      </c>
      <c r="CF152" s="45">
        <f t="shared" si="358"/>
        <v>14.6</v>
      </c>
      <c r="CG152" s="50">
        <f t="shared" si="359"/>
        <v>53.7</v>
      </c>
      <c r="CI152">
        <f t="shared" si="402"/>
        <v>0</v>
      </c>
      <c r="CJ152">
        <f t="shared" si="403"/>
        <v>0</v>
      </c>
      <c r="CK152">
        <f t="shared" si="404"/>
        <v>276</v>
      </c>
    </row>
    <row r="153" spans="2:89" x14ac:dyDescent="0.4">
      <c r="B153" s="1275">
        <v>5</v>
      </c>
      <c r="C153" s="19" t="s">
        <v>220</v>
      </c>
      <c r="D153" s="31">
        <v>133</v>
      </c>
      <c r="E153" s="31">
        <v>116</v>
      </c>
      <c r="F153" s="31">
        <v>135</v>
      </c>
      <c r="G153" s="33">
        <f t="shared" si="354"/>
        <v>293.68421052631578</v>
      </c>
      <c r="H153" s="45">
        <f t="shared" si="355"/>
        <v>14.099999999999998</v>
      </c>
      <c r="I153" s="50">
        <f t="shared" si="356"/>
        <v>52.900000000000006</v>
      </c>
      <c r="J153" s="31">
        <v>137</v>
      </c>
      <c r="K153" s="31">
        <v>114</v>
      </c>
      <c r="L153" s="31">
        <v>139</v>
      </c>
      <c r="M153" s="33">
        <f t="shared" si="390"/>
        <v>295.2</v>
      </c>
      <c r="N153" s="45">
        <f t="shared" si="391"/>
        <v>18</v>
      </c>
      <c r="O153" s="50">
        <f t="shared" si="392"/>
        <v>54.500000000000007</v>
      </c>
      <c r="P153" s="31">
        <v>140</v>
      </c>
      <c r="Q153" s="31">
        <v>112</v>
      </c>
      <c r="R153" s="31">
        <v>144</v>
      </c>
      <c r="S153" s="33">
        <f t="shared" si="393"/>
        <v>292.5</v>
      </c>
      <c r="T153" s="45">
        <f t="shared" si="394"/>
        <v>22.2</v>
      </c>
      <c r="U153" s="50">
        <f t="shared" si="395"/>
        <v>56.499999999999993</v>
      </c>
      <c r="V153" s="31">
        <v>144</v>
      </c>
      <c r="W153" s="31">
        <v>110</v>
      </c>
      <c r="X153" s="31">
        <v>148</v>
      </c>
      <c r="Y153" s="33">
        <f t="shared" si="396"/>
        <v>293.68421052631578</v>
      </c>
      <c r="Z153" s="45">
        <f t="shared" si="397"/>
        <v>25.7</v>
      </c>
      <c r="AA153" s="50">
        <f t="shared" si="398"/>
        <v>57.999999999999993</v>
      </c>
      <c r="AB153" s="31">
        <v>148</v>
      </c>
      <c r="AC153" s="31">
        <v>107</v>
      </c>
      <c r="AD153" s="31">
        <v>153</v>
      </c>
      <c r="AE153" s="33">
        <f t="shared" si="399"/>
        <v>293.47826086956525</v>
      </c>
      <c r="AF153" s="45">
        <f t="shared" si="400"/>
        <v>30.099999999999998</v>
      </c>
      <c r="AG153" s="50">
        <f t="shared" si="401"/>
        <v>60</v>
      </c>
      <c r="AI153" s="63">
        <f t="shared" si="405"/>
        <v>4.9259639349069025E-2</v>
      </c>
      <c r="AJ153" s="55">
        <f t="shared" si="406"/>
        <v>-5.0000000000000175E-3</v>
      </c>
      <c r="AK153" s="55">
        <f t="shared" si="407"/>
        <v>-7.9999999999999724E-3</v>
      </c>
      <c r="AL153" s="63">
        <f t="shared" si="408"/>
        <v>4.8529866914268013E-2</v>
      </c>
      <c r="AM153" s="55">
        <f t="shared" si="409"/>
        <v>-0.01</v>
      </c>
      <c r="AN153" s="55">
        <f t="shared" si="410"/>
        <v>-1.1999999999999957E-2</v>
      </c>
      <c r="AO153" s="63">
        <f t="shared" si="411"/>
        <v>4.118583366494228E-2</v>
      </c>
      <c r="AP153" s="55">
        <f t="shared" si="412"/>
        <v>-1.3999999999999986E-2</v>
      </c>
      <c r="AQ153" s="55">
        <f t="shared" si="413"/>
        <v>-1.4999999999999999E-2</v>
      </c>
      <c r="AR153" s="63">
        <f t="shared" si="414"/>
        <v>4.3552729912286599E-2</v>
      </c>
      <c r="AS153" s="55">
        <f t="shared" si="415"/>
        <v>-1.1000000000000015E-2</v>
      </c>
      <c r="AT153" s="55">
        <f t="shared" si="416"/>
        <v>-2.000000000000007E-2</v>
      </c>
      <c r="AU153" s="63">
        <f t="shared" si="417"/>
        <v>4.1025796294053611E-2</v>
      </c>
      <c r="AV153" s="55">
        <f t="shared" si="418"/>
        <v>-3.000000000000007E-3</v>
      </c>
      <c r="AW153" s="55">
        <f t="shared" si="419"/>
        <v>-0.02</v>
      </c>
      <c r="AY153" s="72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73"/>
      <c r="CB153" s="31">
        <v>133</v>
      </c>
      <c r="CC153" s="31">
        <v>116</v>
      </c>
      <c r="CD153" s="31">
        <v>135</v>
      </c>
      <c r="CE153" s="33">
        <f t="shared" si="357"/>
        <v>293.68421052631578</v>
      </c>
      <c r="CF153" s="45">
        <f t="shared" si="358"/>
        <v>14.099999999999998</v>
      </c>
      <c r="CG153" s="50">
        <f t="shared" si="359"/>
        <v>52.900000000000006</v>
      </c>
      <c r="CI153">
        <f t="shared" si="402"/>
        <v>0</v>
      </c>
      <c r="CJ153">
        <f t="shared" si="403"/>
        <v>0</v>
      </c>
      <c r="CK153">
        <f t="shared" si="404"/>
        <v>293.68421052631578</v>
      </c>
    </row>
    <row r="154" spans="2:89" ht="18" thickBot="1" x14ac:dyDescent="0.45">
      <c r="B154" s="1276">
        <v>5</v>
      </c>
      <c r="C154" s="41" t="s">
        <v>219</v>
      </c>
      <c r="D154" s="42">
        <v>135</v>
      </c>
      <c r="E154" s="42">
        <v>116</v>
      </c>
      <c r="F154" s="42">
        <v>132</v>
      </c>
      <c r="G154" s="43">
        <f t="shared" si="354"/>
        <v>-50.526315789473685</v>
      </c>
      <c r="H154" s="48">
        <f t="shared" si="355"/>
        <v>14.099999999999998</v>
      </c>
      <c r="I154" s="53">
        <f t="shared" si="356"/>
        <v>52.900000000000006</v>
      </c>
      <c r="J154" s="42">
        <v>140</v>
      </c>
      <c r="K154" s="42">
        <v>113</v>
      </c>
      <c r="L154" s="42">
        <v>136</v>
      </c>
      <c r="M154" s="43">
        <f t="shared" si="390"/>
        <v>-51.111111111111114</v>
      </c>
      <c r="N154" s="48">
        <f t="shared" si="391"/>
        <v>19.3</v>
      </c>
      <c r="O154" s="53">
        <f t="shared" si="392"/>
        <v>54.900000000000006</v>
      </c>
      <c r="P154" s="42">
        <v>145</v>
      </c>
      <c r="Q154" s="42">
        <v>111</v>
      </c>
      <c r="R154" s="42">
        <v>140</v>
      </c>
      <c r="S154" s="43">
        <f t="shared" si="393"/>
        <v>-51.176470588235297</v>
      </c>
      <c r="T154" s="48">
        <f t="shared" si="394"/>
        <v>23.400000000000002</v>
      </c>
      <c r="U154" s="53">
        <f t="shared" si="395"/>
        <v>56.899999999999991</v>
      </c>
      <c r="V154" s="42">
        <v>149</v>
      </c>
      <c r="W154" s="42">
        <v>108</v>
      </c>
      <c r="X154" s="42">
        <v>144</v>
      </c>
      <c r="Y154" s="43">
        <f t="shared" si="396"/>
        <v>-52.68292682926829</v>
      </c>
      <c r="Z154" s="48">
        <f t="shared" si="397"/>
        <v>27.500000000000004</v>
      </c>
      <c r="AA154" s="53">
        <f t="shared" si="398"/>
        <v>58.4</v>
      </c>
      <c r="AB154" s="42">
        <v>154</v>
      </c>
      <c r="AC154" s="42">
        <v>105</v>
      </c>
      <c r="AD154" s="42">
        <v>148</v>
      </c>
      <c r="AE154" s="43">
        <f t="shared" si="399"/>
        <v>-52.653061224489797</v>
      </c>
      <c r="AF154" s="48">
        <f t="shared" si="400"/>
        <v>31.8</v>
      </c>
      <c r="AG154" s="53">
        <f t="shared" si="401"/>
        <v>60.4</v>
      </c>
      <c r="AI154" s="67">
        <f t="shared" si="405"/>
        <v>-0.95880369447295122</v>
      </c>
      <c r="AJ154" s="68">
        <f t="shared" si="406"/>
        <v>0</v>
      </c>
      <c r="AK154" s="68">
        <f t="shared" si="407"/>
        <v>0</v>
      </c>
      <c r="AL154" s="67">
        <f t="shared" si="408"/>
        <v>-0.96465490560198086</v>
      </c>
      <c r="AM154" s="68">
        <f t="shared" si="409"/>
        <v>1.3000000000000006E-2</v>
      </c>
      <c r="AN154" s="68">
        <f t="shared" si="410"/>
        <v>3.9999999999999862E-3</v>
      </c>
      <c r="AO154" s="67">
        <f t="shared" si="411"/>
        <v>-0.95731607406193675</v>
      </c>
      <c r="AP154" s="68">
        <f t="shared" si="412"/>
        <v>1.2000000000000028E-2</v>
      </c>
      <c r="AQ154" s="68">
        <f t="shared" si="413"/>
        <v>3.9999999999999862E-3</v>
      </c>
      <c r="AR154" s="67">
        <f t="shared" si="414"/>
        <v>-0.96481096756430107</v>
      </c>
      <c r="AS154" s="68">
        <f t="shared" si="415"/>
        <v>1.8000000000000044E-2</v>
      </c>
      <c r="AT154" s="68">
        <f t="shared" si="416"/>
        <v>4.0000000000000565E-3</v>
      </c>
      <c r="AU154" s="67">
        <f t="shared" si="417"/>
        <v>-0.9641541005405434</v>
      </c>
      <c r="AV154" s="68">
        <f t="shared" si="418"/>
        <v>1.7000000000000029E-2</v>
      </c>
      <c r="AW154" s="68">
        <f t="shared" si="419"/>
        <v>3.9999999999999862E-3</v>
      </c>
      <c r="AY154" s="81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3"/>
      <c r="CB154" s="42">
        <v>135</v>
      </c>
      <c r="CC154" s="42">
        <v>116</v>
      </c>
      <c r="CD154" s="42">
        <v>132</v>
      </c>
      <c r="CE154" s="43">
        <f t="shared" si="357"/>
        <v>-50.526315789473685</v>
      </c>
      <c r="CF154" s="48">
        <f t="shared" si="358"/>
        <v>14.099999999999998</v>
      </c>
      <c r="CG154" s="53">
        <f t="shared" si="359"/>
        <v>52.900000000000006</v>
      </c>
      <c r="CI154">
        <f t="shared" si="402"/>
        <v>-50.526315789473685</v>
      </c>
      <c r="CJ154">
        <f t="shared" si="403"/>
        <v>0</v>
      </c>
      <c r="CK154">
        <f t="shared" si="404"/>
        <v>0</v>
      </c>
    </row>
  </sheetData>
  <autoFilter ref="B3:AG154"/>
  <sortState ref="A4:AG78">
    <sortCondition ref="C4:C78"/>
    <sortCondition ref="A4:A78"/>
  </sortState>
  <mergeCells count="47">
    <mergeCell ref="B64:B68"/>
    <mergeCell ref="B69:B73"/>
    <mergeCell ref="B74:B78"/>
    <mergeCell ref="B34:B38"/>
    <mergeCell ref="B39:B43"/>
    <mergeCell ref="B44:B48"/>
    <mergeCell ref="B49:B53"/>
    <mergeCell ref="B54:B58"/>
    <mergeCell ref="B59:B63"/>
    <mergeCell ref="B29:B33"/>
    <mergeCell ref="B2:C2"/>
    <mergeCell ref="D2:I2"/>
    <mergeCell ref="J2:O2"/>
    <mergeCell ref="P2:U2"/>
    <mergeCell ref="B4:B8"/>
    <mergeCell ref="B9:B13"/>
    <mergeCell ref="B14:B18"/>
    <mergeCell ref="B19:B23"/>
    <mergeCell ref="B24:B28"/>
    <mergeCell ref="V2:AA2"/>
    <mergeCell ref="AB2:AG2"/>
    <mergeCell ref="AI2:AK2"/>
    <mergeCell ref="AL2:AN2"/>
    <mergeCell ref="AO2:AQ2"/>
    <mergeCell ref="AR2:AT2"/>
    <mergeCell ref="AU2:AW2"/>
    <mergeCell ref="BO10:BX10"/>
    <mergeCell ref="AY2:BA2"/>
    <mergeCell ref="BB2:BD2"/>
    <mergeCell ref="BE2:BG2"/>
    <mergeCell ref="BH2:BJ2"/>
    <mergeCell ref="BK2:BM2"/>
    <mergeCell ref="B140:B144"/>
    <mergeCell ref="B145:B149"/>
    <mergeCell ref="B150:B154"/>
    <mergeCell ref="B110:B114"/>
    <mergeCell ref="B115:B119"/>
    <mergeCell ref="B120:B124"/>
    <mergeCell ref="B125:B129"/>
    <mergeCell ref="B130:B134"/>
    <mergeCell ref="B135:B139"/>
    <mergeCell ref="B105:B109"/>
    <mergeCell ref="B80:B84"/>
    <mergeCell ref="B85:B89"/>
    <mergeCell ref="B90:B94"/>
    <mergeCell ref="B95:B99"/>
    <mergeCell ref="B100:B104"/>
  </mergeCells>
  <phoneticPr fontId="1" type="noConversion"/>
  <conditionalFormatting sqref="D4:F78">
    <cfRule type="cellIs" dxfId="35" priority="26" operator="lessThan">
      <formula>0</formula>
    </cfRule>
    <cfRule type="cellIs" dxfId="34" priority="28" operator="greaterThan">
      <formula>255</formula>
    </cfRule>
  </conditionalFormatting>
  <conditionalFormatting sqref="J4:L78 P4:R78 V4:X78 AB4:AD78">
    <cfRule type="cellIs" dxfId="33" priority="27" operator="greaterThan">
      <formula>255</formula>
    </cfRule>
  </conditionalFormatting>
  <conditionalFormatting sqref="J4:L78 P4:R78 V4:X78 AB4:AD78">
    <cfRule type="cellIs" dxfId="32" priority="24" operator="lessThan">
      <formula>0</formula>
    </cfRule>
    <cfRule type="cellIs" dxfId="31" priority="25" operator="greaterThan">
      <formula>255</formula>
    </cfRule>
  </conditionalFormatting>
  <conditionalFormatting sqref="D80:F154">
    <cfRule type="cellIs" dxfId="30" priority="22" operator="lessThan">
      <formula>0</formula>
    </cfRule>
    <cfRule type="cellIs" dxfId="29" priority="23" operator="greaterThan">
      <formula>255</formula>
    </cfRule>
  </conditionalFormatting>
  <conditionalFormatting sqref="J80:L154 P80:R154 V80:X154 AB80:AD154">
    <cfRule type="cellIs" dxfId="28" priority="21" operator="greaterThan">
      <formula>255</formula>
    </cfRule>
  </conditionalFormatting>
  <conditionalFormatting sqref="J80:L154 P80:R154 V80:X154 AB80:AD154">
    <cfRule type="cellIs" dxfId="27" priority="19" operator="lessThan">
      <formula>0</formula>
    </cfRule>
    <cfRule type="cellIs" dxfId="26" priority="20" operator="greaterThan">
      <formula>255</formula>
    </cfRule>
  </conditionalFormatting>
  <conditionalFormatting sqref="J80:L154 P80:R154 V80:X154 AB80:AD154">
    <cfRule type="cellIs" dxfId="25" priority="17" operator="lessThan">
      <formula>0</formula>
    </cfRule>
    <cfRule type="cellIs" dxfId="24" priority="18" operator="greaterThan">
      <formula>255</formula>
    </cfRule>
  </conditionalFormatting>
  <conditionalFormatting sqref="D80:F154">
    <cfRule type="cellIs" dxfId="23" priority="15" operator="lessThan">
      <formula>0</formula>
    </cfRule>
    <cfRule type="cellIs" dxfId="22" priority="16" operator="greaterThan">
      <formula>255</formula>
    </cfRule>
  </conditionalFormatting>
  <conditionalFormatting sqref="J80:L154 P80:R154 V80:X154 AB80:AD154">
    <cfRule type="cellIs" dxfId="21" priority="14" operator="greaterThan">
      <formula>255</formula>
    </cfRule>
  </conditionalFormatting>
  <conditionalFormatting sqref="J80:L154 P80:R154 V80:X154 AB80:AD154">
    <cfRule type="cellIs" dxfId="20" priority="12" operator="lessThan">
      <formula>0</formula>
    </cfRule>
    <cfRule type="cellIs" dxfId="19" priority="13" operator="greaterThan">
      <formula>255</formula>
    </cfRule>
  </conditionalFormatting>
  <conditionalFormatting sqref="CB4:CD78">
    <cfRule type="cellIs" dxfId="18" priority="10" operator="lessThan">
      <formula>0</formula>
    </cfRule>
    <cfRule type="cellIs" dxfId="17" priority="11" operator="greaterThan">
      <formula>255</formula>
    </cfRule>
  </conditionalFormatting>
  <conditionalFormatting sqref="CB80:CD154">
    <cfRule type="cellIs" dxfId="16" priority="8" operator="lessThan">
      <formula>0</formula>
    </cfRule>
    <cfRule type="cellIs" dxfId="15" priority="9" operator="greaterThan">
      <formula>255</formula>
    </cfRule>
  </conditionalFormatting>
  <conditionalFormatting sqref="CB80:CD154">
    <cfRule type="cellIs" dxfId="14" priority="6" operator="lessThan">
      <formula>0</formula>
    </cfRule>
    <cfRule type="cellIs" dxfId="13" priority="7" operator="greaterThan">
      <formula>255</formula>
    </cfRule>
  </conditionalFormatting>
  <conditionalFormatting sqref="CB4:CD4">
    <cfRule type="top10" dxfId="12" priority="5" rank="1"/>
  </conditionalFormatting>
  <conditionalFormatting sqref="CB5:CD5">
    <cfRule type="top10" dxfId="11" priority="4" rank="1"/>
  </conditionalFormatting>
  <conditionalFormatting sqref="CB8:CD8">
    <cfRule type="top10" dxfId="10" priority="3" rank="1"/>
  </conditionalFormatting>
  <conditionalFormatting sqref="CB6:CD6">
    <cfRule type="top10" dxfId="9" priority="2" rank="1"/>
  </conditionalFormatting>
  <conditionalFormatting sqref="CB7:CD7">
    <cfRule type="top10" dxfId="8" priority="1" rank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8"/>
  <sheetViews>
    <sheetView showGridLines="0" zoomScale="85" zoomScaleNormal="85" workbookViewId="0">
      <pane xSplit="3" ySplit="3" topLeftCell="D4" activePane="bottomRight" state="frozen"/>
      <selection activeCell="G29" sqref="G29"/>
      <selection pane="topRight" activeCell="G29" sqref="G29"/>
      <selection pane="bottomLeft" activeCell="G29" sqref="G29"/>
      <selection pane="bottomRight" activeCell="G29" sqref="G29"/>
    </sheetView>
  </sheetViews>
  <sheetFormatPr defaultRowHeight="17.399999999999999" x14ac:dyDescent="0.4"/>
  <cols>
    <col min="1" max="1" width="2.09765625" style="6" customWidth="1"/>
    <col min="2" max="3" width="5.5" style="29" customWidth="1"/>
    <col min="4" max="6" width="5.19921875" style="29" hidden="1" customWidth="1"/>
    <col min="7" max="9" width="5.19921875" style="29" customWidth="1"/>
    <col min="10" max="12" width="5.19921875" style="29" hidden="1" customWidth="1"/>
    <col min="13" max="15" width="5.19921875" style="29" customWidth="1"/>
    <col min="16" max="18" width="5.19921875" style="29" hidden="1" customWidth="1"/>
    <col min="19" max="21" width="5.19921875" style="29" customWidth="1"/>
    <col min="22" max="24" width="5.19921875" style="29" hidden="1" customWidth="1"/>
    <col min="25" max="27" width="5.19921875" style="29" customWidth="1"/>
    <col min="28" max="30" width="5.19921875" style="29" hidden="1" customWidth="1"/>
    <col min="31" max="33" width="5.19921875" style="29" customWidth="1"/>
    <col min="34" max="34" width="4.09765625" customWidth="1"/>
    <col min="35" max="49" width="5.19921875" style="29" customWidth="1"/>
  </cols>
  <sheetData>
    <row r="1" spans="2:49" x14ac:dyDescent="0.4">
      <c r="B1" s="7"/>
    </row>
    <row r="2" spans="2:49" x14ac:dyDescent="0.4">
      <c r="B2" s="1270" t="s">
        <v>196</v>
      </c>
      <c r="C2" s="1270"/>
      <c r="D2" s="1270">
        <v>3</v>
      </c>
      <c r="E2" s="1270"/>
      <c r="F2" s="1270"/>
      <c r="G2" s="1270"/>
      <c r="H2" s="1270"/>
      <c r="I2" s="1270"/>
      <c r="J2" s="1270">
        <v>4</v>
      </c>
      <c r="K2" s="1270"/>
      <c r="L2" s="1270"/>
      <c r="M2" s="1270"/>
      <c r="N2" s="1270"/>
      <c r="O2" s="1270"/>
      <c r="P2" s="1270">
        <v>5</v>
      </c>
      <c r="Q2" s="1270"/>
      <c r="R2" s="1270"/>
      <c r="S2" s="1270"/>
      <c r="T2" s="1270"/>
      <c r="U2" s="1270"/>
      <c r="V2" s="1270">
        <v>6</v>
      </c>
      <c r="W2" s="1270"/>
      <c r="X2" s="1270"/>
      <c r="Y2" s="1270"/>
      <c r="Z2" s="1270"/>
      <c r="AA2" s="1270"/>
      <c r="AB2" s="1270">
        <v>7</v>
      </c>
      <c r="AC2" s="1270"/>
      <c r="AD2" s="1270"/>
      <c r="AE2" s="1270"/>
      <c r="AF2" s="1270"/>
      <c r="AG2" s="1270"/>
      <c r="AI2" s="1270"/>
      <c r="AJ2" s="1270"/>
      <c r="AK2" s="1270"/>
      <c r="AL2" s="1270"/>
      <c r="AM2" s="1270"/>
      <c r="AN2" s="1270"/>
      <c r="AO2" s="1270"/>
      <c r="AP2" s="1270"/>
      <c r="AQ2" s="1270"/>
      <c r="AR2" s="1270"/>
      <c r="AS2" s="1270"/>
      <c r="AT2" s="1270"/>
      <c r="AU2" s="1270"/>
      <c r="AV2" s="1270"/>
      <c r="AW2" s="1270"/>
    </row>
    <row r="3" spans="2:49" x14ac:dyDescent="0.4">
      <c r="B3" s="30" t="s">
        <v>191</v>
      </c>
      <c r="C3" s="30" t="s">
        <v>244</v>
      </c>
      <c r="D3" s="8" t="s">
        <v>152</v>
      </c>
      <c r="E3" s="8" t="s">
        <v>153</v>
      </c>
      <c r="F3" s="8" t="s">
        <v>154</v>
      </c>
      <c r="G3" s="8" t="s">
        <v>193</v>
      </c>
      <c r="H3" s="8" t="s">
        <v>192</v>
      </c>
      <c r="I3" s="8" t="s">
        <v>194</v>
      </c>
      <c r="J3" s="8" t="s">
        <v>152</v>
      </c>
      <c r="K3" s="8" t="s">
        <v>153</v>
      </c>
      <c r="L3" s="8" t="s">
        <v>154</v>
      </c>
      <c r="M3" s="8" t="s">
        <v>193</v>
      </c>
      <c r="N3" s="8" t="s">
        <v>192</v>
      </c>
      <c r="O3" s="8" t="s">
        <v>194</v>
      </c>
      <c r="P3" s="8" t="s">
        <v>152</v>
      </c>
      <c r="Q3" s="8" t="s">
        <v>153</v>
      </c>
      <c r="R3" s="8" t="s">
        <v>154</v>
      </c>
      <c r="S3" s="8" t="s">
        <v>193</v>
      </c>
      <c r="T3" s="8" t="s">
        <v>192</v>
      </c>
      <c r="U3" s="8" t="s">
        <v>194</v>
      </c>
      <c r="V3" s="8" t="s">
        <v>152</v>
      </c>
      <c r="W3" s="8" t="s">
        <v>153</v>
      </c>
      <c r="X3" s="8" t="s">
        <v>154</v>
      </c>
      <c r="Y3" s="8" t="s">
        <v>193</v>
      </c>
      <c r="Z3" s="8" t="s">
        <v>192</v>
      </c>
      <c r="AA3" s="8" t="s">
        <v>194</v>
      </c>
      <c r="AB3" s="8" t="s">
        <v>152</v>
      </c>
      <c r="AC3" s="8" t="s">
        <v>153</v>
      </c>
      <c r="AD3" s="8" t="s">
        <v>154</v>
      </c>
      <c r="AE3" s="8" t="s">
        <v>193</v>
      </c>
      <c r="AF3" s="8" t="s">
        <v>192</v>
      </c>
      <c r="AG3" s="8" t="s">
        <v>194</v>
      </c>
      <c r="AI3" s="8" t="s">
        <v>193</v>
      </c>
      <c r="AJ3" s="8" t="s">
        <v>192</v>
      </c>
      <c r="AK3" s="8" t="s">
        <v>194</v>
      </c>
      <c r="AL3" s="8" t="s">
        <v>193</v>
      </c>
      <c r="AM3" s="8" t="s">
        <v>192</v>
      </c>
      <c r="AN3" s="8" t="s">
        <v>194</v>
      </c>
      <c r="AO3" s="8" t="s">
        <v>193</v>
      </c>
      <c r="AP3" s="8" t="s">
        <v>192</v>
      </c>
      <c r="AQ3" s="8" t="s">
        <v>194</v>
      </c>
      <c r="AR3" s="8" t="s">
        <v>193</v>
      </c>
      <c r="AS3" s="8" t="s">
        <v>192</v>
      </c>
      <c r="AT3" s="8" t="s">
        <v>194</v>
      </c>
      <c r="AU3" s="8" t="s">
        <v>193</v>
      </c>
      <c r="AV3" s="8" t="s">
        <v>192</v>
      </c>
      <c r="AW3" s="8" t="s">
        <v>194</v>
      </c>
    </row>
    <row r="4" spans="2:49" x14ac:dyDescent="0.4">
      <c r="B4" s="1271">
        <v>5</v>
      </c>
      <c r="C4" s="17" t="s">
        <v>201</v>
      </c>
      <c r="D4" s="22">
        <v>145</v>
      </c>
      <c r="E4" s="22">
        <v>113</v>
      </c>
      <c r="F4" s="22">
        <v>116</v>
      </c>
      <c r="G4" s="28">
        <f t="shared" ref="G4:G35" si="0">IF(MAX(D4,E4,F4)=D4,60*(E4-F4)/(MAX(D4,E4,F4)-MIN(D4,E4,F4)),IF(MAX(D4,E4,F4)=E4,(120+(60*(F4-D4)/(MAX(D4,E4,F4)-MIN(D4,E4,F4)))),IF(MAX(D4,E4,F4)=F4,(240+(60*(D4-E4)/(MAX(D4,E4,F4)-MIN(D4,E4,F4)))),0)))</f>
        <v>-5.625</v>
      </c>
      <c r="H4" s="28">
        <f t="shared" ref="H4:H35" si="1">ROUND((MAX(D4/255, E4/255, F4/255) - MIN(D4/255, E4/255, F4/255))/MAX(D4/255, E4/255, F4/255),3)*100</f>
        <v>22.1</v>
      </c>
      <c r="I4" s="28">
        <f t="shared" ref="I4:I35" si="2">ROUND(MAX(D4/255, E4/255, F4/255),3)*100</f>
        <v>56.899999999999991</v>
      </c>
      <c r="J4" s="28">
        <v>153</v>
      </c>
      <c r="K4" s="28">
        <v>110</v>
      </c>
      <c r="L4" s="28">
        <v>114</v>
      </c>
      <c r="M4" s="28">
        <f t="shared" ref="M4:M35" si="3">IF(MAX(J4,K4,L4)=J4,60*(K4-L4)/(MAX(J4,K4,L4)-MIN(J4,K4,L4)),IF(MAX(J4,K4,L4)=K4,(120+(60*(L4-J4)/(MAX(J4,K4,L4)-MIN(J4,K4,L4)))),IF(MAX(J4,K4,L4)=L4,(240+(60*(J4-K4)/(MAX(J4,K4,L4)-MIN(J4,K4,L4)))),0)))</f>
        <v>-5.5813953488372094</v>
      </c>
      <c r="N4" s="28">
        <f t="shared" ref="N4:N35" si="4">ROUND((MAX(J4/255, K4/255, L4/255) - MIN(J4/255, K4/255, L4/255))/MAX(J4/255, K4/255, L4/255),3)*100</f>
        <v>28.1</v>
      </c>
      <c r="O4" s="28">
        <f t="shared" ref="O4:O35" si="5">ROUND(MAX(J4/255, K4/255, L4/255),3)*100</f>
        <v>60</v>
      </c>
      <c r="P4" s="28">
        <v>160</v>
      </c>
      <c r="Q4" s="28">
        <v>107</v>
      </c>
      <c r="R4" s="28">
        <v>113</v>
      </c>
      <c r="S4" s="28">
        <f t="shared" ref="S4:S35" si="6">IF(MAX(P4,Q4,R4)=P4,60*(Q4-R4)/(MAX(P4,Q4,R4)-MIN(P4,Q4,R4)),IF(MAX(P4,Q4,R4)=Q4,(120+(60*(R4-P4)/(MAX(P4,Q4,R4)-MIN(P4,Q4,R4)))),IF(MAX(P4,Q4,R4)=R4,(240+(60*(P4-Q4)/(MAX(P4,Q4,R4)-MIN(P4,Q4,R4)))),0)))</f>
        <v>-6.7924528301886795</v>
      </c>
      <c r="T4" s="28">
        <f t="shared" ref="T4:T35" si="7">ROUND((MAX(P4/255, Q4/255, R4/255) - MIN(P4/255, Q4/255, R4/255))/MAX(P4/255, Q4/255, R4/255),3)*100</f>
        <v>33.1</v>
      </c>
      <c r="U4" s="28">
        <f t="shared" ref="U4:U35" si="8">ROUND(MAX(P4/255, Q4/255, R4/255),3)*100</f>
        <v>62.7</v>
      </c>
      <c r="V4" s="28">
        <v>168</v>
      </c>
      <c r="W4" s="28">
        <v>103</v>
      </c>
      <c r="X4" s="28">
        <v>111</v>
      </c>
      <c r="Y4" s="28">
        <f t="shared" ref="Y4:Y35" si="9">IF(MAX(V4,W4,X4)=V4,60*(W4-X4)/(MAX(V4,W4,X4)-MIN(V4,W4,X4)),IF(MAX(V4,W4,X4)=W4,(120+(60*(X4-V4)/(MAX(V4,W4,X4)-MIN(V4,W4,X4)))),IF(MAX(V4,W4,X4)=X4,(240+(60*(V4-W4)/(MAX(V4,W4,X4)-MIN(V4,W4,X4)))),0)))</f>
        <v>-7.384615384615385</v>
      </c>
      <c r="Z4" s="28">
        <f t="shared" ref="Z4:Z35" si="10">ROUND((MAX(V4/255, W4/255, X4/255) - MIN(V4/255, W4/255, X4/255))/MAX(V4/255, W4/255, X4/255),3)*100</f>
        <v>38.700000000000003</v>
      </c>
      <c r="AA4" s="28">
        <f t="shared" ref="AA4:AA35" si="11">ROUND(MAX(V4/255, W4/255, X4/255),3)*100</f>
        <v>65.900000000000006</v>
      </c>
      <c r="AB4" s="28">
        <v>174</v>
      </c>
      <c r="AC4" s="28">
        <v>100</v>
      </c>
      <c r="AD4" s="28">
        <v>109</v>
      </c>
      <c r="AE4" s="28">
        <f t="shared" ref="AE4:AE35" si="12">IF(MAX(AB4,AC4,AD4)=AB4,60*(AC4-AD4)/(MAX(AB4,AC4,AD4)-MIN(AB4,AC4,AD4)),IF(MAX(AB4,AC4,AD4)=AC4,(120+(60*(AD4-AB4)/(MAX(AB4,AC4,AD4)-MIN(AB4,AC4,AD4)))),IF(MAX(AB4,AC4,AD4)=AD4,(240+(60*(AB4-AC4)/(MAX(AB4,AC4,AD4)-MIN(AB4,AC4,AD4)))),0)))</f>
        <v>-7.2972972972972974</v>
      </c>
      <c r="AF4" s="28">
        <f t="shared" ref="AF4:AF35" si="13">ROUND((MAX(AB4/255, AC4/255, AD4/255) - MIN(AB4/255, AC4/255, AD4/255))/MAX(AB4/255, AC4/255, AD4/255),3)*100</f>
        <v>42.5</v>
      </c>
      <c r="AG4" s="28">
        <f t="shared" ref="AG4:AG35" si="14">ROUND(MAX(AB4/255, AC4/255, AD4/255),3)*100</f>
        <v>68.2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2:49" x14ac:dyDescent="0.4">
      <c r="B5" s="1272"/>
      <c r="C5" s="19" t="s">
        <v>205</v>
      </c>
      <c r="D5" s="31">
        <v>139</v>
      </c>
      <c r="E5" s="31">
        <v>118</v>
      </c>
      <c r="F5" s="31">
        <v>88</v>
      </c>
      <c r="G5" s="33">
        <f t="shared" si="0"/>
        <v>35.294117647058826</v>
      </c>
      <c r="H5" s="33">
        <f t="shared" si="1"/>
        <v>36.700000000000003</v>
      </c>
      <c r="I5" s="33">
        <f t="shared" si="2"/>
        <v>54.500000000000007</v>
      </c>
      <c r="J5" s="33">
        <v>144</v>
      </c>
      <c r="K5" s="33">
        <v>117</v>
      </c>
      <c r="L5" s="33">
        <v>77</v>
      </c>
      <c r="M5" s="33">
        <f t="shared" si="3"/>
        <v>35.820895522388057</v>
      </c>
      <c r="N5" s="33">
        <f t="shared" si="4"/>
        <v>46.5</v>
      </c>
      <c r="O5" s="33">
        <f t="shared" si="5"/>
        <v>56.499999999999993</v>
      </c>
      <c r="P5" s="33">
        <v>149</v>
      </c>
      <c r="Q5" s="33">
        <v>116</v>
      </c>
      <c r="R5" s="33">
        <v>65</v>
      </c>
      <c r="S5" s="33">
        <f t="shared" si="6"/>
        <v>36.428571428571431</v>
      </c>
      <c r="T5" s="33">
        <f t="shared" si="7"/>
        <v>56.399999999999991</v>
      </c>
      <c r="U5" s="33">
        <f t="shared" si="8"/>
        <v>58.4</v>
      </c>
      <c r="V5" s="33">
        <v>153</v>
      </c>
      <c r="W5" s="33">
        <v>115</v>
      </c>
      <c r="X5" s="33">
        <v>52</v>
      </c>
      <c r="Y5" s="33">
        <f t="shared" si="9"/>
        <v>37.425742574257427</v>
      </c>
      <c r="Z5" s="33">
        <f t="shared" si="10"/>
        <v>66</v>
      </c>
      <c r="AA5" s="33">
        <f t="shared" si="11"/>
        <v>60</v>
      </c>
      <c r="AB5" s="33">
        <v>156</v>
      </c>
      <c r="AC5" s="33">
        <v>114</v>
      </c>
      <c r="AD5" s="33">
        <v>37</v>
      </c>
      <c r="AE5" s="33">
        <f t="shared" si="12"/>
        <v>38.823529411764703</v>
      </c>
      <c r="AF5" s="33">
        <f t="shared" si="13"/>
        <v>76.3</v>
      </c>
      <c r="AG5" s="33">
        <f t="shared" si="14"/>
        <v>61.199999999999996</v>
      </c>
      <c r="AI5" s="33">
        <f>G5-G4</f>
        <v>40.919117647058826</v>
      </c>
      <c r="AJ5" s="33">
        <f t="shared" ref="AJ5:AK68" si="15">H5-H4</f>
        <v>14.600000000000001</v>
      </c>
      <c r="AK5" s="33">
        <f t="shared" si="15"/>
        <v>-2.3999999999999844</v>
      </c>
      <c r="AL5" s="33">
        <f>M5-M4</f>
        <v>41.402290871225269</v>
      </c>
      <c r="AM5" s="33">
        <f t="shared" ref="AM5:AN68" si="16">N5-N4</f>
        <v>18.399999999999999</v>
      </c>
      <c r="AN5" s="33">
        <f t="shared" si="16"/>
        <v>-3.5000000000000071</v>
      </c>
      <c r="AO5" s="33">
        <f>S5-S4</f>
        <v>43.22102425876011</v>
      </c>
      <c r="AP5" s="33">
        <f t="shared" ref="AP5:AQ68" si="17">T5-T4</f>
        <v>23.29999999999999</v>
      </c>
      <c r="AQ5" s="33">
        <f t="shared" si="17"/>
        <v>-4.3000000000000043</v>
      </c>
      <c r="AR5" s="33">
        <f>Y5-Y4</f>
        <v>44.810357958872814</v>
      </c>
      <c r="AS5" s="33">
        <f t="shared" ref="AS5:AT68" si="18">Z5-Z4</f>
        <v>27.299999999999997</v>
      </c>
      <c r="AT5" s="33">
        <f t="shared" si="18"/>
        <v>-5.9000000000000057</v>
      </c>
      <c r="AU5" s="33">
        <f>AE5-AE4</f>
        <v>46.120826709062001</v>
      </c>
      <c r="AV5" s="33">
        <f t="shared" ref="AV5:AW68" si="19">AF5-AF4</f>
        <v>33.799999999999997</v>
      </c>
      <c r="AW5" s="33">
        <f t="shared" si="19"/>
        <v>-7.0000000000000071</v>
      </c>
    </row>
    <row r="6" spans="2:49" x14ac:dyDescent="0.4">
      <c r="B6" s="1272"/>
      <c r="C6" s="19" t="s">
        <v>197</v>
      </c>
      <c r="D6" s="31">
        <v>147</v>
      </c>
      <c r="E6" s="31">
        <v>114</v>
      </c>
      <c r="F6" s="31">
        <v>103</v>
      </c>
      <c r="G6" s="33">
        <f t="shared" si="0"/>
        <v>15</v>
      </c>
      <c r="H6" s="33">
        <f t="shared" si="1"/>
        <v>29.9</v>
      </c>
      <c r="I6" s="33">
        <f t="shared" si="2"/>
        <v>57.599999999999994</v>
      </c>
      <c r="J6" s="33">
        <v>155</v>
      </c>
      <c r="K6" s="33">
        <v>111</v>
      </c>
      <c r="L6" s="33">
        <v>97</v>
      </c>
      <c r="M6" s="33">
        <f t="shared" si="3"/>
        <v>14.482758620689655</v>
      </c>
      <c r="N6" s="33">
        <f t="shared" si="4"/>
        <v>37.4</v>
      </c>
      <c r="O6" s="33">
        <f t="shared" si="5"/>
        <v>60.8</v>
      </c>
      <c r="P6" s="33">
        <v>162</v>
      </c>
      <c r="Q6" s="33">
        <v>109</v>
      </c>
      <c r="R6" s="33">
        <v>90</v>
      </c>
      <c r="S6" s="33">
        <f t="shared" si="6"/>
        <v>15.833333333333334</v>
      </c>
      <c r="T6" s="33">
        <f t="shared" si="7"/>
        <v>44.4</v>
      </c>
      <c r="U6" s="33">
        <f t="shared" si="8"/>
        <v>63.5</v>
      </c>
      <c r="V6" s="33">
        <v>169</v>
      </c>
      <c r="W6" s="33">
        <v>106</v>
      </c>
      <c r="X6" s="33">
        <v>83</v>
      </c>
      <c r="Y6" s="33">
        <f t="shared" si="9"/>
        <v>16.046511627906977</v>
      </c>
      <c r="Z6" s="33">
        <f t="shared" si="10"/>
        <v>50.9</v>
      </c>
      <c r="AA6" s="33">
        <f t="shared" si="11"/>
        <v>66.3</v>
      </c>
      <c r="AB6" s="33">
        <v>175</v>
      </c>
      <c r="AC6" s="33">
        <v>102</v>
      </c>
      <c r="AD6" s="33">
        <v>75</v>
      </c>
      <c r="AE6" s="33">
        <f t="shared" si="12"/>
        <v>16.2</v>
      </c>
      <c r="AF6" s="33">
        <f t="shared" si="13"/>
        <v>57.099999999999994</v>
      </c>
      <c r="AG6" s="33">
        <f t="shared" si="14"/>
        <v>68.600000000000009</v>
      </c>
      <c r="AI6" s="33">
        <f t="shared" ref="AI6:AK69" si="20">G6-G5</f>
        <v>-20.294117647058826</v>
      </c>
      <c r="AJ6" s="33">
        <f t="shared" si="15"/>
        <v>-6.8000000000000043</v>
      </c>
      <c r="AK6" s="33">
        <f t="shared" si="15"/>
        <v>3.0999999999999872</v>
      </c>
      <c r="AL6" s="33">
        <f t="shared" ref="AL6:AN69" si="21">M6-M5</f>
        <v>-21.338136901698402</v>
      </c>
      <c r="AM6" s="33">
        <f t="shared" si="16"/>
        <v>-9.1000000000000014</v>
      </c>
      <c r="AN6" s="33">
        <f t="shared" si="16"/>
        <v>4.3000000000000043</v>
      </c>
      <c r="AO6" s="33">
        <f t="shared" ref="AO6:AQ69" si="22">S6-S5</f>
        <v>-20.595238095238095</v>
      </c>
      <c r="AP6" s="33">
        <f t="shared" si="17"/>
        <v>-11.999999999999993</v>
      </c>
      <c r="AQ6" s="33">
        <f t="shared" si="17"/>
        <v>5.1000000000000014</v>
      </c>
      <c r="AR6" s="33">
        <f t="shared" ref="AR6:AT69" si="23">Y6-Y5</f>
        <v>-21.37923094635045</v>
      </c>
      <c r="AS6" s="33">
        <f t="shared" si="18"/>
        <v>-15.100000000000001</v>
      </c>
      <c r="AT6" s="33">
        <f t="shared" si="18"/>
        <v>6.2999999999999972</v>
      </c>
      <c r="AU6" s="33">
        <f t="shared" ref="AU6:AW69" si="24">AE6-AE5</f>
        <v>-22.623529411764704</v>
      </c>
      <c r="AV6" s="33">
        <f t="shared" si="19"/>
        <v>-19.200000000000003</v>
      </c>
      <c r="AW6" s="33">
        <f t="shared" si="19"/>
        <v>7.4000000000000128</v>
      </c>
    </row>
    <row r="7" spans="2:49" x14ac:dyDescent="0.4">
      <c r="B7" s="1272"/>
      <c r="C7" s="19" t="s">
        <v>243</v>
      </c>
      <c r="D7" s="31">
        <v>146</v>
      </c>
      <c r="E7" s="31">
        <v>113</v>
      </c>
      <c r="F7" s="31">
        <v>114</v>
      </c>
      <c r="G7" s="33">
        <f t="shared" si="0"/>
        <v>-1.8181818181818181</v>
      </c>
      <c r="H7" s="33">
        <f t="shared" si="1"/>
        <v>22.6</v>
      </c>
      <c r="I7" s="33">
        <f t="shared" si="2"/>
        <v>57.3</v>
      </c>
      <c r="J7" s="33">
        <v>154</v>
      </c>
      <c r="K7" s="33">
        <v>110</v>
      </c>
      <c r="L7" s="33">
        <v>111</v>
      </c>
      <c r="M7" s="33">
        <f t="shared" si="3"/>
        <v>-1.3636363636363635</v>
      </c>
      <c r="N7" s="33">
        <f t="shared" si="4"/>
        <v>28.599999999999998</v>
      </c>
      <c r="O7" s="33">
        <f t="shared" si="5"/>
        <v>60.4</v>
      </c>
      <c r="P7" s="33">
        <v>161</v>
      </c>
      <c r="Q7" s="33">
        <v>107</v>
      </c>
      <c r="R7" s="33">
        <v>109</v>
      </c>
      <c r="S7" s="33">
        <f t="shared" si="6"/>
        <v>-2.2222222222222223</v>
      </c>
      <c r="T7" s="33">
        <f t="shared" si="7"/>
        <v>33.5</v>
      </c>
      <c r="U7" s="33">
        <f t="shared" si="8"/>
        <v>63.1</v>
      </c>
      <c r="V7" s="33">
        <v>169</v>
      </c>
      <c r="W7" s="33">
        <v>103</v>
      </c>
      <c r="X7" s="33">
        <v>106</v>
      </c>
      <c r="Y7" s="33">
        <f t="shared" si="9"/>
        <v>-2.7272727272727271</v>
      </c>
      <c r="Z7" s="33">
        <f t="shared" si="10"/>
        <v>39.1</v>
      </c>
      <c r="AA7" s="33">
        <f t="shared" si="11"/>
        <v>66.3</v>
      </c>
      <c r="AB7" s="33">
        <v>175</v>
      </c>
      <c r="AC7" s="33">
        <v>100</v>
      </c>
      <c r="AD7" s="33">
        <v>104</v>
      </c>
      <c r="AE7" s="33">
        <f t="shared" si="12"/>
        <v>-3.2</v>
      </c>
      <c r="AF7" s="33">
        <f t="shared" si="13"/>
        <v>42.9</v>
      </c>
      <c r="AG7" s="33">
        <f t="shared" si="14"/>
        <v>68.600000000000009</v>
      </c>
      <c r="AI7" s="33">
        <f t="shared" si="20"/>
        <v>-16.818181818181817</v>
      </c>
      <c r="AJ7" s="33">
        <f t="shared" si="15"/>
        <v>-7.2999999999999972</v>
      </c>
      <c r="AK7" s="33">
        <f t="shared" si="15"/>
        <v>-0.29999999999999716</v>
      </c>
      <c r="AL7" s="33">
        <f t="shared" si="21"/>
        <v>-15.846394984326018</v>
      </c>
      <c r="AM7" s="33">
        <f t="shared" si="16"/>
        <v>-8.8000000000000007</v>
      </c>
      <c r="AN7" s="33">
        <f t="shared" si="16"/>
        <v>-0.39999999999999858</v>
      </c>
      <c r="AO7" s="33">
        <f t="shared" si="22"/>
        <v>-18.055555555555557</v>
      </c>
      <c r="AP7" s="33">
        <f t="shared" si="17"/>
        <v>-10.899999999999999</v>
      </c>
      <c r="AQ7" s="33">
        <f t="shared" si="17"/>
        <v>-0.39999999999999858</v>
      </c>
      <c r="AR7" s="33">
        <f t="shared" si="23"/>
        <v>-18.773784355179703</v>
      </c>
      <c r="AS7" s="33">
        <f t="shared" si="18"/>
        <v>-11.799999999999997</v>
      </c>
      <c r="AT7" s="33">
        <f t="shared" si="18"/>
        <v>0</v>
      </c>
      <c r="AU7" s="33">
        <f t="shared" si="24"/>
        <v>-19.399999999999999</v>
      </c>
      <c r="AV7" s="33">
        <f t="shared" si="19"/>
        <v>-14.199999999999996</v>
      </c>
      <c r="AW7" s="33">
        <f t="shared" si="19"/>
        <v>0</v>
      </c>
    </row>
    <row r="8" spans="2:49" x14ac:dyDescent="0.4">
      <c r="B8" s="1272"/>
      <c r="C8" s="21" t="s">
        <v>206</v>
      </c>
      <c r="D8" s="32">
        <v>136</v>
      </c>
      <c r="E8" s="32">
        <v>120</v>
      </c>
      <c r="F8" s="32">
        <v>86</v>
      </c>
      <c r="G8" s="34">
        <f t="shared" si="0"/>
        <v>40.799999999999997</v>
      </c>
      <c r="H8" s="34">
        <f t="shared" si="1"/>
        <v>36.799999999999997</v>
      </c>
      <c r="I8" s="34">
        <f t="shared" si="2"/>
        <v>53.300000000000004</v>
      </c>
      <c r="J8" s="34">
        <v>141</v>
      </c>
      <c r="K8" s="34">
        <v>119</v>
      </c>
      <c r="L8" s="34">
        <v>74</v>
      </c>
      <c r="M8" s="34">
        <f t="shared" si="3"/>
        <v>40.298507462686565</v>
      </c>
      <c r="N8" s="34">
        <f t="shared" si="4"/>
        <v>47.5</v>
      </c>
      <c r="O8" s="34">
        <f t="shared" si="5"/>
        <v>55.300000000000004</v>
      </c>
      <c r="P8" s="34">
        <v>144</v>
      </c>
      <c r="Q8" s="34">
        <v>118</v>
      </c>
      <c r="R8" s="34">
        <v>61</v>
      </c>
      <c r="S8" s="34">
        <f t="shared" si="6"/>
        <v>41.204819277108435</v>
      </c>
      <c r="T8" s="34">
        <f t="shared" si="7"/>
        <v>57.599999999999994</v>
      </c>
      <c r="U8" s="34">
        <f t="shared" si="8"/>
        <v>56.499999999999993</v>
      </c>
      <c r="V8" s="34">
        <v>148</v>
      </c>
      <c r="W8" s="34">
        <v>118</v>
      </c>
      <c r="X8" s="34">
        <v>47</v>
      </c>
      <c r="Y8" s="34">
        <f t="shared" si="9"/>
        <v>42.178217821782177</v>
      </c>
      <c r="Z8" s="34">
        <f t="shared" si="10"/>
        <v>68.2</v>
      </c>
      <c r="AA8" s="34">
        <f t="shared" si="11"/>
        <v>57.999999999999993</v>
      </c>
      <c r="AB8" s="34">
        <v>150</v>
      </c>
      <c r="AC8" s="34">
        <v>117</v>
      </c>
      <c r="AD8" s="34">
        <v>30</v>
      </c>
      <c r="AE8" s="34">
        <f t="shared" si="12"/>
        <v>43.5</v>
      </c>
      <c r="AF8" s="34">
        <f t="shared" si="13"/>
        <v>80</v>
      </c>
      <c r="AG8" s="34">
        <f t="shared" si="14"/>
        <v>58.8</v>
      </c>
      <c r="AI8" s="34">
        <f t="shared" si="20"/>
        <v>42.618181818181817</v>
      </c>
      <c r="AJ8" s="34">
        <f t="shared" si="15"/>
        <v>14.199999999999996</v>
      </c>
      <c r="AK8" s="34">
        <f t="shared" si="15"/>
        <v>-3.9999999999999929</v>
      </c>
      <c r="AL8" s="34">
        <f t="shared" si="21"/>
        <v>41.662143826322932</v>
      </c>
      <c r="AM8" s="34">
        <f t="shared" si="16"/>
        <v>18.900000000000002</v>
      </c>
      <c r="AN8" s="34">
        <f t="shared" si="16"/>
        <v>-5.0999999999999943</v>
      </c>
      <c r="AO8" s="34">
        <f t="shared" si="22"/>
        <v>43.427041499330656</v>
      </c>
      <c r="AP8" s="34">
        <f t="shared" si="17"/>
        <v>24.099999999999994</v>
      </c>
      <c r="AQ8" s="34">
        <f t="shared" si="17"/>
        <v>-6.6000000000000085</v>
      </c>
      <c r="AR8" s="34">
        <f t="shared" si="23"/>
        <v>44.905490549054903</v>
      </c>
      <c r="AS8" s="34">
        <f t="shared" si="18"/>
        <v>29.1</v>
      </c>
      <c r="AT8" s="34">
        <f t="shared" si="18"/>
        <v>-8.3000000000000043</v>
      </c>
      <c r="AU8" s="34">
        <f t="shared" si="24"/>
        <v>46.7</v>
      </c>
      <c r="AV8" s="34">
        <f t="shared" si="19"/>
        <v>37.1</v>
      </c>
      <c r="AW8" s="34">
        <f t="shared" si="19"/>
        <v>-9.8000000000000114</v>
      </c>
    </row>
    <row r="9" spans="2:49" x14ac:dyDescent="0.4">
      <c r="B9" s="1272"/>
      <c r="C9" s="17" t="s">
        <v>198</v>
      </c>
      <c r="D9" s="22">
        <v>146</v>
      </c>
      <c r="E9" s="22">
        <v>115</v>
      </c>
      <c r="F9" s="22">
        <v>100</v>
      </c>
      <c r="G9" s="28">
        <f t="shared" si="0"/>
        <v>19.565217391304348</v>
      </c>
      <c r="H9" s="28">
        <f t="shared" si="1"/>
        <v>31.5</v>
      </c>
      <c r="I9" s="28">
        <f t="shared" si="2"/>
        <v>57.3</v>
      </c>
      <c r="J9" s="28">
        <v>154</v>
      </c>
      <c r="K9" s="28">
        <v>112</v>
      </c>
      <c r="L9" s="28">
        <v>93</v>
      </c>
      <c r="M9" s="28">
        <f t="shared" si="3"/>
        <v>18.688524590163933</v>
      </c>
      <c r="N9" s="28">
        <f t="shared" si="4"/>
        <v>39.6</v>
      </c>
      <c r="O9" s="28">
        <f t="shared" si="5"/>
        <v>60.4</v>
      </c>
      <c r="P9" s="28">
        <v>160</v>
      </c>
      <c r="Q9" s="28">
        <v>110</v>
      </c>
      <c r="R9" s="28">
        <v>84</v>
      </c>
      <c r="S9" s="28">
        <f t="shared" si="6"/>
        <v>20.526315789473685</v>
      </c>
      <c r="T9" s="28">
        <f t="shared" si="7"/>
        <v>47.5</v>
      </c>
      <c r="U9" s="28">
        <f t="shared" si="8"/>
        <v>62.7</v>
      </c>
      <c r="V9" s="28">
        <v>167</v>
      </c>
      <c r="W9" s="28">
        <v>107</v>
      </c>
      <c r="X9" s="28">
        <v>76</v>
      </c>
      <c r="Y9" s="28">
        <f t="shared" si="9"/>
        <v>20.439560439560438</v>
      </c>
      <c r="Z9" s="28">
        <f t="shared" si="10"/>
        <v>54.500000000000007</v>
      </c>
      <c r="AA9" s="28">
        <f t="shared" si="11"/>
        <v>65.5</v>
      </c>
      <c r="AB9" s="28">
        <v>173</v>
      </c>
      <c r="AC9" s="28">
        <v>104</v>
      </c>
      <c r="AD9" s="28">
        <v>68</v>
      </c>
      <c r="AE9" s="28">
        <f t="shared" si="12"/>
        <v>20.571428571428573</v>
      </c>
      <c r="AF9" s="28">
        <f t="shared" si="13"/>
        <v>60.699999999999996</v>
      </c>
      <c r="AG9" s="28">
        <f t="shared" si="14"/>
        <v>67.800000000000011</v>
      </c>
      <c r="AI9" s="28">
        <f t="shared" si="20"/>
        <v>-21.234782608695649</v>
      </c>
      <c r="AJ9" s="28">
        <f t="shared" si="15"/>
        <v>-5.2999999999999972</v>
      </c>
      <c r="AK9" s="28">
        <f t="shared" si="15"/>
        <v>3.9999999999999929</v>
      </c>
      <c r="AL9" s="28">
        <f t="shared" si="21"/>
        <v>-21.609982872522632</v>
      </c>
      <c r="AM9" s="28">
        <f t="shared" si="16"/>
        <v>-7.8999999999999986</v>
      </c>
      <c r="AN9" s="28">
        <f t="shared" si="16"/>
        <v>5.0999999999999943</v>
      </c>
      <c r="AO9" s="28">
        <f t="shared" si="22"/>
        <v>-20.67850348763475</v>
      </c>
      <c r="AP9" s="28">
        <f t="shared" si="17"/>
        <v>-10.099999999999994</v>
      </c>
      <c r="AQ9" s="28">
        <f t="shared" si="17"/>
        <v>6.2000000000000099</v>
      </c>
      <c r="AR9" s="28">
        <f t="shared" si="23"/>
        <v>-21.738657382221739</v>
      </c>
      <c r="AS9" s="28">
        <f t="shared" si="18"/>
        <v>-13.699999999999996</v>
      </c>
      <c r="AT9" s="28">
        <f t="shared" si="18"/>
        <v>7.5000000000000071</v>
      </c>
      <c r="AU9" s="28">
        <f t="shared" si="24"/>
        <v>-22.928571428571427</v>
      </c>
      <c r="AV9" s="28">
        <f t="shared" si="19"/>
        <v>-19.300000000000004</v>
      </c>
      <c r="AW9" s="28">
        <f t="shared" si="19"/>
        <v>9.0000000000000142</v>
      </c>
    </row>
    <row r="10" spans="2:49" x14ac:dyDescent="0.4">
      <c r="B10" s="1272"/>
      <c r="C10" s="19" t="s">
        <v>202</v>
      </c>
      <c r="D10" s="31">
        <v>147</v>
      </c>
      <c r="E10" s="31">
        <v>113</v>
      </c>
      <c r="F10" s="31">
        <v>112</v>
      </c>
      <c r="G10" s="33">
        <f t="shared" si="0"/>
        <v>1.7142857142857142</v>
      </c>
      <c r="H10" s="33">
        <f t="shared" si="1"/>
        <v>23.799999999999997</v>
      </c>
      <c r="I10" s="33">
        <f t="shared" si="2"/>
        <v>57.599999999999994</v>
      </c>
      <c r="J10" s="33">
        <v>155</v>
      </c>
      <c r="K10" s="33">
        <v>110</v>
      </c>
      <c r="L10" s="33">
        <v>108</v>
      </c>
      <c r="M10" s="33">
        <f t="shared" si="3"/>
        <v>2.5531914893617023</v>
      </c>
      <c r="N10" s="33">
        <f t="shared" si="4"/>
        <v>30.3</v>
      </c>
      <c r="O10" s="33">
        <f t="shared" si="5"/>
        <v>60.8</v>
      </c>
      <c r="P10" s="33">
        <v>162</v>
      </c>
      <c r="Q10" s="33">
        <v>107</v>
      </c>
      <c r="R10" s="33">
        <v>104</v>
      </c>
      <c r="S10" s="33">
        <f t="shared" si="6"/>
        <v>3.103448275862069</v>
      </c>
      <c r="T10" s="33">
        <f t="shared" si="7"/>
        <v>35.799999999999997</v>
      </c>
      <c r="U10" s="33">
        <f t="shared" si="8"/>
        <v>63.5</v>
      </c>
      <c r="V10" s="33">
        <v>170</v>
      </c>
      <c r="W10" s="33">
        <v>103</v>
      </c>
      <c r="X10" s="33">
        <v>101</v>
      </c>
      <c r="Y10" s="33">
        <f t="shared" si="9"/>
        <v>1.7391304347826086</v>
      </c>
      <c r="Z10" s="33">
        <f t="shared" si="10"/>
        <v>40.6</v>
      </c>
      <c r="AA10" s="33">
        <f t="shared" si="11"/>
        <v>66.7</v>
      </c>
      <c r="AB10" s="33">
        <v>176</v>
      </c>
      <c r="AC10" s="33">
        <v>100</v>
      </c>
      <c r="AD10" s="33">
        <v>97</v>
      </c>
      <c r="AE10" s="33">
        <f t="shared" si="12"/>
        <v>2.278481012658228</v>
      </c>
      <c r="AF10" s="33">
        <f t="shared" si="13"/>
        <v>44.9</v>
      </c>
      <c r="AG10" s="33">
        <f t="shared" si="14"/>
        <v>69</v>
      </c>
      <c r="AI10" s="33">
        <f t="shared" si="20"/>
        <v>-17.850931677018632</v>
      </c>
      <c r="AJ10" s="33">
        <f t="shared" si="15"/>
        <v>-7.7000000000000028</v>
      </c>
      <c r="AK10" s="33">
        <f t="shared" si="15"/>
        <v>0.29999999999999716</v>
      </c>
      <c r="AL10" s="33">
        <f t="shared" si="21"/>
        <v>-16.135333100802232</v>
      </c>
      <c r="AM10" s="33">
        <f t="shared" si="16"/>
        <v>-9.3000000000000007</v>
      </c>
      <c r="AN10" s="33">
        <f t="shared" si="16"/>
        <v>0.39999999999999858</v>
      </c>
      <c r="AO10" s="33">
        <f t="shared" si="22"/>
        <v>-17.422867513611617</v>
      </c>
      <c r="AP10" s="33">
        <f t="shared" si="17"/>
        <v>-11.700000000000003</v>
      </c>
      <c r="AQ10" s="33">
        <f t="shared" si="17"/>
        <v>0.79999999999999716</v>
      </c>
      <c r="AR10" s="33">
        <f t="shared" si="23"/>
        <v>-18.700430004777829</v>
      </c>
      <c r="AS10" s="33">
        <f t="shared" si="18"/>
        <v>-13.900000000000006</v>
      </c>
      <c r="AT10" s="33">
        <f t="shared" si="18"/>
        <v>1.2000000000000028</v>
      </c>
      <c r="AU10" s="33">
        <f t="shared" si="24"/>
        <v>-18.292947558770344</v>
      </c>
      <c r="AV10" s="33">
        <f t="shared" si="19"/>
        <v>-15.799999999999997</v>
      </c>
      <c r="AW10" s="33">
        <f t="shared" si="19"/>
        <v>1.1999999999999886</v>
      </c>
    </row>
    <row r="11" spans="2:49" x14ac:dyDescent="0.4">
      <c r="B11" s="1272"/>
      <c r="C11" s="19" t="s">
        <v>207</v>
      </c>
      <c r="D11" s="31">
        <v>133</v>
      </c>
      <c r="E11" s="31">
        <v>121</v>
      </c>
      <c r="F11" s="31">
        <v>85</v>
      </c>
      <c r="G11" s="33">
        <f t="shared" si="0"/>
        <v>45</v>
      </c>
      <c r="H11" s="33">
        <f t="shared" si="1"/>
        <v>36.1</v>
      </c>
      <c r="I11" s="33">
        <f t="shared" si="2"/>
        <v>52.2</v>
      </c>
      <c r="J11" s="33">
        <v>136</v>
      </c>
      <c r="K11" s="33">
        <v>121</v>
      </c>
      <c r="L11" s="33">
        <v>72</v>
      </c>
      <c r="M11" s="33">
        <f t="shared" si="3"/>
        <v>45.9375</v>
      </c>
      <c r="N11" s="33">
        <f t="shared" si="4"/>
        <v>47.099999999999994</v>
      </c>
      <c r="O11" s="33">
        <f t="shared" si="5"/>
        <v>53.300000000000004</v>
      </c>
      <c r="P11" s="33">
        <v>139</v>
      </c>
      <c r="Q11" s="33">
        <v>120</v>
      </c>
      <c r="R11" s="33">
        <v>58</v>
      </c>
      <c r="S11" s="33">
        <f t="shared" si="6"/>
        <v>45.925925925925924</v>
      </c>
      <c r="T11" s="33">
        <f t="shared" si="7"/>
        <v>58.3</v>
      </c>
      <c r="U11" s="33">
        <f t="shared" si="8"/>
        <v>54.500000000000007</v>
      </c>
      <c r="V11" s="33">
        <v>142</v>
      </c>
      <c r="W11" s="33">
        <v>120</v>
      </c>
      <c r="X11" s="33">
        <v>44</v>
      </c>
      <c r="Y11" s="33">
        <f t="shared" si="9"/>
        <v>46.530612244897959</v>
      </c>
      <c r="Z11" s="33">
        <f t="shared" si="10"/>
        <v>69</v>
      </c>
      <c r="AA11" s="33">
        <f t="shared" si="11"/>
        <v>55.7</v>
      </c>
      <c r="AB11" s="33">
        <v>144</v>
      </c>
      <c r="AC11" s="33">
        <v>119</v>
      </c>
      <c r="AD11" s="33">
        <v>23</v>
      </c>
      <c r="AE11" s="33">
        <f t="shared" si="12"/>
        <v>47.603305785123965</v>
      </c>
      <c r="AF11" s="33">
        <f t="shared" si="13"/>
        <v>84</v>
      </c>
      <c r="AG11" s="33">
        <f t="shared" si="14"/>
        <v>56.499999999999993</v>
      </c>
      <c r="AI11" s="33">
        <f t="shared" si="20"/>
        <v>43.285714285714285</v>
      </c>
      <c r="AJ11" s="33">
        <f t="shared" si="15"/>
        <v>12.300000000000004</v>
      </c>
      <c r="AK11" s="33">
        <f t="shared" si="15"/>
        <v>-5.3999999999999915</v>
      </c>
      <c r="AL11" s="33">
        <f t="shared" si="21"/>
        <v>43.384308510638299</v>
      </c>
      <c r="AM11" s="33">
        <f t="shared" si="16"/>
        <v>16.799999999999994</v>
      </c>
      <c r="AN11" s="33">
        <f t="shared" si="16"/>
        <v>-7.4999999999999929</v>
      </c>
      <c r="AO11" s="33">
        <f t="shared" si="22"/>
        <v>42.822477650063853</v>
      </c>
      <c r="AP11" s="33">
        <f t="shared" si="17"/>
        <v>22.5</v>
      </c>
      <c r="AQ11" s="33">
        <f t="shared" si="17"/>
        <v>-8.9999999999999929</v>
      </c>
      <c r="AR11" s="33">
        <f t="shared" si="23"/>
        <v>44.79148181011535</v>
      </c>
      <c r="AS11" s="33">
        <f t="shared" si="18"/>
        <v>28.4</v>
      </c>
      <c r="AT11" s="33">
        <f t="shared" si="18"/>
        <v>-11</v>
      </c>
      <c r="AU11" s="33">
        <f t="shared" si="24"/>
        <v>45.324824772465739</v>
      </c>
      <c r="AV11" s="33">
        <f t="shared" si="19"/>
        <v>39.1</v>
      </c>
      <c r="AW11" s="33">
        <f t="shared" si="19"/>
        <v>-12.500000000000007</v>
      </c>
    </row>
    <row r="12" spans="2:49" x14ac:dyDescent="0.4">
      <c r="B12" s="1272"/>
      <c r="C12" s="19" t="s">
        <v>242</v>
      </c>
      <c r="D12" s="31">
        <v>145</v>
      </c>
      <c r="E12" s="31">
        <v>115</v>
      </c>
      <c r="F12" s="31">
        <v>97</v>
      </c>
      <c r="G12" s="33">
        <f t="shared" si="0"/>
        <v>22.5</v>
      </c>
      <c r="H12" s="33">
        <f t="shared" si="1"/>
        <v>33.1</v>
      </c>
      <c r="I12" s="33">
        <f t="shared" si="2"/>
        <v>56.899999999999991</v>
      </c>
      <c r="J12" s="33">
        <v>152</v>
      </c>
      <c r="K12" s="33">
        <v>113</v>
      </c>
      <c r="L12" s="33">
        <v>88</v>
      </c>
      <c r="M12" s="33">
        <f t="shared" si="3"/>
        <v>23.4375</v>
      </c>
      <c r="N12" s="33">
        <f t="shared" si="4"/>
        <v>42.1</v>
      </c>
      <c r="O12" s="33">
        <f t="shared" si="5"/>
        <v>59.599999999999994</v>
      </c>
      <c r="P12" s="33">
        <v>158</v>
      </c>
      <c r="Q12" s="33">
        <v>111</v>
      </c>
      <c r="R12" s="33">
        <v>79</v>
      </c>
      <c r="S12" s="33">
        <f t="shared" si="6"/>
        <v>24.303797468354432</v>
      </c>
      <c r="T12" s="33">
        <f t="shared" si="7"/>
        <v>50</v>
      </c>
      <c r="U12" s="33">
        <f t="shared" si="8"/>
        <v>62</v>
      </c>
      <c r="V12" s="33">
        <v>164</v>
      </c>
      <c r="W12" s="33">
        <v>109</v>
      </c>
      <c r="X12" s="33">
        <v>70</v>
      </c>
      <c r="Y12" s="33">
        <f t="shared" si="9"/>
        <v>24.893617021276597</v>
      </c>
      <c r="Z12" s="33">
        <f t="shared" si="10"/>
        <v>57.3</v>
      </c>
      <c r="AA12" s="33">
        <f t="shared" si="11"/>
        <v>64.3</v>
      </c>
      <c r="AB12" s="33">
        <v>169</v>
      </c>
      <c r="AC12" s="33">
        <v>107</v>
      </c>
      <c r="AD12" s="33">
        <v>59</v>
      </c>
      <c r="AE12" s="33">
        <f t="shared" si="12"/>
        <v>26.181818181818183</v>
      </c>
      <c r="AF12" s="33">
        <f t="shared" si="13"/>
        <v>65.100000000000009</v>
      </c>
      <c r="AG12" s="33">
        <f t="shared" si="14"/>
        <v>66.3</v>
      </c>
      <c r="AI12" s="33">
        <f t="shared" si="20"/>
        <v>-22.5</v>
      </c>
      <c r="AJ12" s="33">
        <f t="shared" si="15"/>
        <v>-3</v>
      </c>
      <c r="AK12" s="33">
        <f t="shared" si="15"/>
        <v>4.6999999999999886</v>
      </c>
      <c r="AL12" s="33">
        <f t="shared" si="21"/>
        <v>-22.5</v>
      </c>
      <c r="AM12" s="33">
        <f t="shared" si="16"/>
        <v>-4.9999999999999929</v>
      </c>
      <c r="AN12" s="33">
        <f t="shared" si="16"/>
        <v>6.2999999999999901</v>
      </c>
      <c r="AO12" s="33">
        <f t="shared" si="22"/>
        <v>-21.622128457571492</v>
      </c>
      <c r="AP12" s="33">
        <f t="shared" si="17"/>
        <v>-8.2999999999999972</v>
      </c>
      <c r="AQ12" s="33">
        <f t="shared" si="17"/>
        <v>7.4999999999999929</v>
      </c>
      <c r="AR12" s="33">
        <f t="shared" si="23"/>
        <v>-21.636995223621362</v>
      </c>
      <c r="AS12" s="33">
        <f t="shared" si="18"/>
        <v>-11.700000000000003</v>
      </c>
      <c r="AT12" s="33">
        <f t="shared" si="18"/>
        <v>8.5999999999999943</v>
      </c>
      <c r="AU12" s="33">
        <f t="shared" si="24"/>
        <v>-21.421487603305781</v>
      </c>
      <c r="AV12" s="33">
        <f t="shared" si="19"/>
        <v>-18.899999999999991</v>
      </c>
      <c r="AW12" s="33">
        <f t="shared" si="19"/>
        <v>9.8000000000000043</v>
      </c>
    </row>
    <row r="13" spans="2:49" x14ac:dyDescent="0.4">
      <c r="B13" s="1272"/>
      <c r="C13" s="21" t="s">
        <v>203</v>
      </c>
      <c r="D13" s="32">
        <v>147</v>
      </c>
      <c r="E13" s="32">
        <v>113</v>
      </c>
      <c r="F13" s="32">
        <v>109</v>
      </c>
      <c r="G13" s="34">
        <f t="shared" si="0"/>
        <v>6.3157894736842106</v>
      </c>
      <c r="H13" s="34">
        <f t="shared" si="1"/>
        <v>25.900000000000002</v>
      </c>
      <c r="I13" s="34">
        <f t="shared" si="2"/>
        <v>57.599999999999994</v>
      </c>
      <c r="J13" s="34">
        <v>155</v>
      </c>
      <c r="K13" s="34">
        <v>110</v>
      </c>
      <c r="L13" s="34">
        <v>105</v>
      </c>
      <c r="M13" s="34">
        <f t="shared" si="3"/>
        <v>6</v>
      </c>
      <c r="N13" s="34">
        <f t="shared" si="4"/>
        <v>32.300000000000004</v>
      </c>
      <c r="O13" s="34">
        <f t="shared" si="5"/>
        <v>60.8</v>
      </c>
      <c r="P13" s="34">
        <v>163</v>
      </c>
      <c r="Q13" s="34">
        <v>107</v>
      </c>
      <c r="R13" s="34">
        <v>100</v>
      </c>
      <c r="S13" s="34">
        <f t="shared" si="6"/>
        <v>6.666666666666667</v>
      </c>
      <c r="T13" s="34">
        <f t="shared" si="7"/>
        <v>38.700000000000003</v>
      </c>
      <c r="U13" s="34">
        <f t="shared" si="8"/>
        <v>63.9</v>
      </c>
      <c r="V13" s="34">
        <v>170</v>
      </c>
      <c r="W13" s="34">
        <v>104</v>
      </c>
      <c r="X13" s="34">
        <v>96</v>
      </c>
      <c r="Y13" s="34">
        <f t="shared" si="9"/>
        <v>6.4864864864864868</v>
      </c>
      <c r="Z13" s="34">
        <f t="shared" si="10"/>
        <v>43.5</v>
      </c>
      <c r="AA13" s="34">
        <f t="shared" si="11"/>
        <v>66.7</v>
      </c>
      <c r="AB13" s="34">
        <v>177</v>
      </c>
      <c r="AC13" s="34">
        <v>100</v>
      </c>
      <c r="AD13" s="34">
        <v>91</v>
      </c>
      <c r="AE13" s="34">
        <f t="shared" si="12"/>
        <v>6.2790697674418601</v>
      </c>
      <c r="AF13" s="34">
        <f t="shared" si="13"/>
        <v>48.6</v>
      </c>
      <c r="AG13" s="34">
        <f t="shared" si="14"/>
        <v>69.399999999999991</v>
      </c>
      <c r="AI13" s="34">
        <f t="shared" si="20"/>
        <v>-16.184210526315788</v>
      </c>
      <c r="AJ13" s="34">
        <f t="shared" si="15"/>
        <v>-7.1999999999999993</v>
      </c>
      <c r="AK13" s="34">
        <f t="shared" si="15"/>
        <v>0.70000000000000284</v>
      </c>
      <c r="AL13" s="34">
        <f t="shared" si="21"/>
        <v>-17.4375</v>
      </c>
      <c r="AM13" s="34">
        <f t="shared" si="16"/>
        <v>-9.7999999999999972</v>
      </c>
      <c r="AN13" s="34">
        <f t="shared" si="16"/>
        <v>1.2000000000000028</v>
      </c>
      <c r="AO13" s="34">
        <f t="shared" si="22"/>
        <v>-17.637130801687764</v>
      </c>
      <c r="AP13" s="34">
        <f t="shared" si="17"/>
        <v>-11.299999999999997</v>
      </c>
      <c r="AQ13" s="34">
        <f t="shared" si="17"/>
        <v>1.8999999999999986</v>
      </c>
      <c r="AR13" s="34">
        <f t="shared" si="23"/>
        <v>-18.40713053479011</v>
      </c>
      <c r="AS13" s="34">
        <f t="shared" si="18"/>
        <v>-13.799999999999997</v>
      </c>
      <c r="AT13" s="34">
        <f t="shared" si="18"/>
        <v>2.4000000000000057</v>
      </c>
      <c r="AU13" s="34">
        <f t="shared" si="24"/>
        <v>-19.902748414376322</v>
      </c>
      <c r="AV13" s="34">
        <f t="shared" si="19"/>
        <v>-16.500000000000007</v>
      </c>
      <c r="AW13" s="34">
        <f t="shared" si="19"/>
        <v>3.0999999999999943</v>
      </c>
    </row>
    <row r="14" spans="2:49" x14ac:dyDescent="0.4">
      <c r="B14" s="1272"/>
      <c r="C14" s="17" t="s">
        <v>241</v>
      </c>
      <c r="D14" s="22">
        <v>130</v>
      </c>
      <c r="E14" s="22">
        <v>122</v>
      </c>
      <c r="F14" s="22">
        <v>84</v>
      </c>
      <c r="G14" s="28">
        <f t="shared" si="0"/>
        <v>49.565217391304351</v>
      </c>
      <c r="H14" s="28">
        <f t="shared" si="1"/>
        <v>35.4</v>
      </c>
      <c r="I14" s="28">
        <f t="shared" si="2"/>
        <v>51</v>
      </c>
      <c r="J14" s="28">
        <v>133</v>
      </c>
      <c r="K14" s="28">
        <v>122</v>
      </c>
      <c r="L14" s="28">
        <v>71</v>
      </c>
      <c r="M14" s="28">
        <f t="shared" si="3"/>
        <v>49.354838709677416</v>
      </c>
      <c r="N14" s="28">
        <f t="shared" si="4"/>
        <v>46.6</v>
      </c>
      <c r="O14" s="28">
        <f t="shared" si="5"/>
        <v>52.2</v>
      </c>
      <c r="P14" s="28">
        <v>135</v>
      </c>
      <c r="Q14" s="28">
        <v>122</v>
      </c>
      <c r="R14" s="28">
        <v>56</v>
      </c>
      <c r="S14" s="28">
        <f t="shared" si="6"/>
        <v>50.12658227848101</v>
      </c>
      <c r="T14" s="28">
        <f t="shared" si="7"/>
        <v>58.5</v>
      </c>
      <c r="U14" s="28">
        <f t="shared" si="8"/>
        <v>52.900000000000006</v>
      </c>
      <c r="V14" s="28">
        <v>136</v>
      </c>
      <c r="W14" s="28">
        <v>122</v>
      </c>
      <c r="X14" s="28">
        <v>42</v>
      </c>
      <c r="Y14" s="28">
        <f t="shared" si="9"/>
        <v>51.063829787234042</v>
      </c>
      <c r="Z14" s="28">
        <f t="shared" si="10"/>
        <v>69.099999999999994</v>
      </c>
      <c r="AA14" s="28">
        <f t="shared" si="11"/>
        <v>53.300000000000004</v>
      </c>
      <c r="AB14" s="28">
        <v>138</v>
      </c>
      <c r="AC14" s="28">
        <v>122</v>
      </c>
      <c r="AD14" s="28">
        <v>18</v>
      </c>
      <c r="AE14" s="28">
        <f t="shared" si="12"/>
        <v>52</v>
      </c>
      <c r="AF14" s="28">
        <f t="shared" si="13"/>
        <v>87</v>
      </c>
      <c r="AG14" s="28">
        <f t="shared" si="14"/>
        <v>54.1</v>
      </c>
      <c r="AI14" s="28">
        <f t="shared" si="20"/>
        <v>43.249427917620139</v>
      </c>
      <c r="AJ14" s="28">
        <f t="shared" si="15"/>
        <v>9.4999999999999964</v>
      </c>
      <c r="AK14" s="28">
        <f t="shared" si="15"/>
        <v>-6.5999999999999943</v>
      </c>
      <c r="AL14" s="28">
        <f t="shared" si="21"/>
        <v>43.354838709677416</v>
      </c>
      <c r="AM14" s="28">
        <f t="shared" si="16"/>
        <v>14.299999999999997</v>
      </c>
      <c r="AN14" s="28">
        <f t="shared" si="16"/>
        <v>-8.5999999999999943</v>
      </c>
      <c r="AO14" s="28">
        <f t="shared" si="22"/>
        <v>43.459915611814345</v>
      </c>
      <c r="AP14" s="28">
        <f t="shared" si="17"/>
        <v>19.799999999999997</v>
      </c>
      <c r="AQ14" s="28">
        <f t="shared" si="17"/>
        <v>-10.999999999999993</v>
      </c>
      <c r="AR14" s="28">
        <f t="shared" si="23"/>
        <v>44.577343300747557</v>
      </c>
      <c r="AS14" s="28">
        <f t="shared" si="18"/>
        <v>25.599999999999994</v>
      </c>
      <c r="AT14" s="28">
        <f t="shared" si="18"/>
        <v>-13.399999999999999</v>
      </c>
      <c r="AU14" s="28">
        <f t="shared" si="24"/>
        <v>45.720930232558139</v>
      </c>
      <c r="AV14" s="28">
        <f t="shared" si="19"/>
        <v>38.4</v>
      </c>
      <c r="AW14" s="28">
        <f t="shared" si="19"/>
        <v>-15.29999999999999</v>
      </c>
    </row>
    <row r="15" spans="2:49" x14ac:dyDescent="0.4">
      <c r="B15" s="1272"/>
      <c r="C15" s="19" t="s">
        <v>199</v>
      </c>
      <c r="D15" s="31">
        <v>144</v>
      </c>
      <c r="E15" s="31">
        <v>116</v>
      </c>
      <c r="F15" s="31">
        <v>94</v>
      </c>
      <c r="G15" s="33">
        <f t="shared" si="0"/>
        <v>26.4</v>
      </c>
      <c r="H15" s="33">
        <f t="shared" si="1"/>
        <v>34.699999999999996</v>
      </c>
      <c r="I15" s="33">
        <f t="shared" si="2"/>
        <v>56.499999999999993</v>
      </c>
      <c r="J15" s="33">
        <v>150</v>
      </c>
      <c r="K15" s="33">
        <v>114</v>
      </c>
      <c r="L15" s="33">
        <v>85</v>
      </c>
      <c r="M15" s="33">
        <f t="shared" si="3"/>
        <v>26.76923076923077</v>
      </c>
      <c r="N15" s="33">
        <f t="shared" si="4"/>
        <v>43.3</v>
      </c>
      <c r="O15" s="33">
        <f t="shared" si="5"/>
        <v>58.8</v>
      </c>
      <c r="P15" s="33">
        <v>156</v>
      </c>
      <c r="Q15" s="33">
        <v>113</v>
      </c>
      <c r="R15" s="33">
        <v>74</v>
      </c>
      <c r="S15" s="33">
        <f t="shared" si="6"/>
        <v>28.536585365853657</v>
      </c>
      <c r="T15" s="33">
        <f t="shared" si="7"/>
        <v>52.6</v>
      </c>
      <c r="U15" s="33">
        <f t="shared" si="8"/>
        <v>61.199999999999996</v>
      </c>
      <c r="V15" s="33">
        <v>161</v>
      </c>
      <c r="W15" s="33">
        <v>111</v>
      </c>
      <c r="X15" s="33">
        <v>64</v>
      </c>
      <c r="Y15" s="33">
        <f t="shared" si="9"/>
        <v>29.072164948453608</v>
      </c>
      <c r="Z15" s="33">
        <f t="shared" si="10"/>
        <v>60.199999999999996</v>
      </c>
      <c r="AA15" s="33">
        <f t="shared" si="11"/>
        <v>63.1</v>
      </c>
      <c r="AB15" s="33">
        <v>166</v>
      </c>
      <c r="AC15" s="33">
        <v>109</v>
      </c>
      <c r="AD15" s="33">
        <v>53</v>
      </c>
      <c r="AE15" s="33">
        <f t="shared" si="12"/>
        <v>29.734513274336283</v>
      </c>
      <c r="AF15" s="33">
        <f t="shared" si="13"/>
        <v>68.100000000000009</v>
      </c>
      <c r="AG15" s="33">
        <f t="shared" si="14"/>
        <v>65.100000000000009</v>
      </c>
      <c r="AI15" s="33">
        <f t="shared" si="20"/>
        <v>-23.165217391304353</v>
      </c>
      <c r="AJ15" s="33">
        <f t="shared" si="15"/>
        <v>-0.70000000000000284</v>
      </c>
      <c r="AK15" s="33">
        <f t="shared" si="15"/>
        <v>5.4999999999999929</v>
      </c>
      <c r="AL15" s="33">
        <f t="shared" si="21"/>
        <v>-22.585607940446646</v>
      </c>
      <c r="AM15" s="33">
        <f t="shared" si="16"/>
        <v>-3.3000000000000043</v>
      </c>
      <c r="AN15" s="33">
        <f t="shared" si="16"/>
        <v>6.5999999999999943</v>
      </c>
      <c r="AO15" s="33">
        <f t="shared" si="22"/>
        <v>-21.589996912627353</v>
      </c>
      <c r="AP15" s="33">
        <f t="shared" si="17"/>
        <v>-5.8999999999999986</v>
      </c>
      <c r="AQ15" s="33">
        <f t="shared" si="17"/>
        <v>8.2999999999999901</v>
      </c>
      <c r="AR15" s="33">
        <f t="shared" si="23"/>
        <v>-21.991664838780434</v>
      </c>
      <c r="AS15" s="33">
        <f t="shared" si="18"/>
        <v>-8.8999999999999986</v>
      </c>
      <c r="AT15" s="33">
        <f t="shared" si="18"/>
        <v>9.7999999999999972</v>
      </c>
      <c r="AU15" s="33">
        <f t="shared" si="24"/>
        <v>-22.265486725663717</v>
      </c>
      <c r="AV15" s="33">
        <f t="shared" si="19"/>
        <v>-18.899999999999991</v>
      </c>
      <c r="AW15" s="33">
        <f t="shared" si="19"/>
        <v>11.000000000000007</v>
      </c>
    </row>
    <row r="16" spans="2:49" x14ac:dyDescent="0.4">
      <c r="B16" s="1272"/>
      <c r="C16" s="19" t="s">
        <v>204</v>
      </c>
      <c r="D16" s="31">
        <v>147</v>
      </c>
      <c r="E16" s="31">
        <v>114</v>
      </c>
      <c r="F16" s="31">
        <v>106</v>
      </c>
      <c r="G16" s="33">
        <f t="shared" si="0"/>
        <v>11.707317073170731</v>
      </c>
      <c r="H16" s="33">
        <f t="shared" si="1"/>
        <v>27.900000000000002</v>
      </c>
      <c r="I16" s="33">
        <f t="shared" si="2"/>
        <v>57.599999999999994</v>
      </c>
      <c r="J16" s="33">
        <v>155</v>
      </c>
      <c r="K16" s="33">
        <v>111</v>
      </c>
      <c r="L16" s="33">
        <v>101</v>
      </c>
      <c r="M16" s="33">
        <f t="shared" si="3"/>
        <v>11.111111111111111</v>
      </c>
      <c r="N16" s="33">
        <f t="shared" si="4"/>
        <v>34.799999999999997</v>
      </c>
      <c r="O16" s="33">
        <f t="shared" si="5"/>
        <v>60.8</v>
      </c>
      <c r="P16" s="33">
        <v>163</v>
      </c>
      <c r="Q16" s="33">
        <v>108</v>
      </c>
      <c r="R16" s="33">
        <v>95</v>
      </c>
      <c r="S16" s="33">
        <f t="shared" si="6"/>
        <v>11.470588235294118</v>
      </c>
      <c r="T16" s="33">
        <f t="shared" si="7"/>
        <v>41.699999999999996</v>
      </c>
      <c r="U16" s="33">
        <f t="shared" si="8"/>
        <v>63.9</v>
      </c>
      <c r="V16" s="33">
        <v>170</v>
      </c>
      <c r="W16" s="33">
        <v>105</v>
      </c>
      <c r="X16" s="33">
        <v>89</v>
      </c>
      <c r="Y16" s="33">
        <f t="shared" si="9"/>
        <v>11.851851851851851</v>
      </c>
      <c r="Z16" s="33">
        <f t="shared" si="10"/>
        <v>47.599999999999994</v>
      </c>
      <c r="AA16" s="33">
        <f t="shared" si="11"/>
        <v>66.7</v>
      </c>
      <c r="AB16" s="33">
        <v>176</v>
      </c>
      <c r="AC16" s="33">
        <v>101</v>
      </c>
      <c r="AD16" s="33">
        <v>83</v>
      </c>
      <c r="AE16" s="33">
        <f t="shared" si="12"/>
        <v>11.612903225806452</v>
      </c>
      <c r="AF16" s="33">
        <f t="shared" si="13"/>
        <v>52.800000000000004</v>
      </c>
      <c r="AG16" s="33">
        <f t="shared" si="14"/>
        <v>69</v>
      </c>
      <c r="AI16" s="33">
        <f t="shared" si="20"/>
        <v>-14.692682926829267</v>
      </c>
      <c r="AJ16" s="33">
        <f t="shared" si="15"/>
        <v>-6.7999999999999936</v>
      </c>
      <c r="AK16" s="33">
        <f t="shared" si="15"/>
        <v>1.1000000000000014</v>
      </c>
      <c r="AL16" s="33">
        <f t="shared" si="21"/>
        <v>-15.658119658119659</v>
      </c>
      <c r="AM16" s="33">
        <f t="shared" si="16"/>
        <v>-8.5</v>
      </c>
      <c r="AN16" s="33">
        <f t="shared" si="16"/>
        <v>2</v>
      </c>
      <c r="AO16" s="33">
        <f t="shared" si="22"/>
        <v>-17.065997130559538</v>
      </c>
      <c r="AP16" s="33">
        <f t="shared" si="17"/>
        <v>-10.900000000000006</v>
      </c>
      <c r="AQ16" s="33">
        <f t="shared" si="17"/>
        <v>2.7000000000000028</v>
      </c>
      <c r="AR16" s="33">
        <f t="shared" si="23"/>
        <v>-17.220313096601757</v>
      </c>
      <c r="AS16" s="33">
        <f t="shared" si="18"/>
        <v>-12.600000000000001</v>
      </c>
      <c r="AT16" s="33">
        <f t="shared" si="18"/>
        <v>3.6000000000000014</v>
      </c>
      <c r="AU16" s="33">
        <f t="shared" si="24"/>
        <v>-18.121610048529831</v>
      </c>
      <c r="AV16" s="33">
        <f t="shared" si="19"/>
        <v>-15.300000000000004</v>
      </c>
      <c r="AW16" s="33">
        <f t="shared" si="19"/>
        <v>3.8999999999999915</v>
      </c>
    </row>
    <row r="17" spans="2:49" x14ac:dyDescent="0.4">
      <c r="B17" s="1272"/>
      <c r="C17" s="19" t="s">
        <v>208</v>
      </c>
      <c r="D17" s="31">
        <v>127</v>
      </c>
      <c r="E17" s="31">
        <v>123</v>
      </c>
      <c r="F17" s="31">
        <v>84</v>
      </c>
      <c r="G17" s="33">
        <f t="shared" si="0"/>
        <v>54.418604651162788</v>
      </c>
      <c r="H17" s="33">
        <f t="shared" si="1"/>
        <v>33.900000000000006</v>
      </c>
      <c r="I17" s="33">
        <f t="shared" si="2"/>
        <v>49.8</v>
      </c>
      <c r="J17" s="33">
        <v>128</v>
      </c>
      <c r="K17" s="33">
        <v>123</v>
      </c>
      <c r="L17" s="33">
        <v>72</v>
      </c>
      <c r="M17" s="33">
        <f t="shared" si="3"/>
        <v>54.642857142857146</v>
      </c>
      <c r="N17" s="33">
        <f t="shared" si="4"/>
        <v>43.8</v>
      </c>
      <c r="O17" s="33">
        <f t="shared" si="5"/>
        <v>50.2</v>
      </c>
      <c r="P17" s="33">
        <v>130</v>
      </c>
      <c r="Q17" s="33">
        <v>124</v>
      </c>
      <c r="R17" s="33">
        <v>57</v>
      </c>
      <c r="S17" s="33">
        <f t="shared" si="6"/>
        <v>55.06849315068493</v>
      </c>
      <c r="T17" s="33">
        <f t="shared" si="7"/>
        <v>56.2</v>
      </c>
      <c r="U17" s="33">
        <f t="shared" si="8"/>
        <v>51</v>
      </c>
      <c r="V17" s="33">
        <v>131</v>
      </c>
      <c r="W17" s="33">
        <v>124</v>
      </c>
      <c r="X17" s="33">
        <v>42</v>
      </c>
      <c r="Y17" s="33">
        <f t="shared" si="9"/>
        <v>55.280898876404493</v>
      </c>
      <c r="Z17" s="33">
        <f t="shared" si="10"/>
        <v>67.900000000000006</v>
      </c>
      <c r="AA17" s="33">
        <f t="shared" si="11"/>
        <v>51.4</v>
      </c>
      <c r="AB17" s="33">
        <v>132</v>
      </c>
      <c r="AC17" s="33">
        <v>124</v>
      </c>
      <c r="AD17" s="33">
        <v>17</v>
      </c>
      <c r="AE17" s="33">
        <f t="shared" si="12"/>
        <v>55.826086956521742</v>
      </c>
      <c r="AF17" s="33">
        <f t="shared" si="13"/>
        <v>87.1</v>
      </c>
      <c r="AG17" s="33">
        <f t="shared" si="14"/>
        <v>51.800000000000004</v>
      </c>
      <c r="AI17" s="33">
        <f t="shared" si="20"/>
        <v>42.711287577992053</v>
      </c>
      <c r="AJ17" s="33">
        <f t="shared" si="15"/>
        <v>6.0000000000000036</v>
      </c>
      <c r="AK17" s="33">
        <f t="shared" si="15"/>
        <v>-7.7999999999999972</v>
      </c>
      <c r="AL17" s="33">
        <f t="shared" si="21"/>
        <v>43.531746031746039</v>
      </c>
      <c r="AM17" s="33">
        <f t="shared" si="16"/>
        <v>9</v>
      </c>
      <c r="AN17" s="33">
        <f t="shared" si="16"/>
        <v>-10.599999999999994</v>
      </c>
      <c r="AO17" s="33">
        <f t="shared" si="22"/>
        <v>43.597904915390814</v>
      </c>
      <c r="AP17" s="33">
        <f t="shared" si="17"/>
        <v>14.500000000000007</v>
      </c>
      <c r="AQ17" s="33">
        <f t="shared" si="17"/>
        <v>-12.899999999999999</v>
      </c>
      <c r="AR17" s="33">
        <f t="shared" si="23"/>
        <v>43.429047024552645</v>
      </c>
      <c r="AS17" s="33">
        <f t="shared" si="18"/>
        <v>20.300000000000011</v>
      </c>
      <c r="AT17" s="33">
        <f t="shared" si="18"/>
        <v>-15.300000000000004</v>
      </c>
      <c r="AU17" s="33">
        <f t="shared" si="24"/>
        <v>44.213183730715286</v>
      </c>
      <c r="AV17" s="33">
        <f t="shared" si="19"/>
        <v>34.29999999999999</v>
      </c>
      <c r="AW17" s="33">
        <f t="shared" si="19"/>
        <v>-17.199999999999996</v>
      </c>
    </row>
    <row r="18" spans="2:49" x14ac:dyDescent="0.4">
      <c r="B18" s="1273"/>
      <c r="C18" s="21" t="s">
        <v>200</v>
      </c>
      <c r="D18" s="32">
        <v>142</v>
      </c>
      <c r="E18" s="32">
        <v>117</v>
      </c>
      <c r="F18" s="32">
        <v>91</v>
      </c>
      <c r="G18" s="34">
        <f t="shared" si="0"/>
        <v>30.588235294117649</v>
      </c>
      <c r="H18" s="34">
        <f t="shared" si="1"/>
        <v>35.9</v>
      </c>
      <c r="I18" s="34">
        <f t="shared" si="2"/>
        <v>55.7</v>
      </c>
      <c r="J18" s="34">
        <v>148</v>
      </c>
      <c r="K18" s="34">
        <v>116</v>
      </c>
      <c r="L18" s="34">
        <v>81</v>
      </c>
      <c r="M18" s="34">
        <f t="shared" si="3"/>
        <v>31.343283582089551</v>
      </c>
      <c r="N18" s="34">
        <f t="shared" si="4"/>
        <v>45.300000000000004</v>
      </c>
      <c r="O18" s="34">
        <f t="shared" si="5"/>
        <v>57.999999999999993</v>
      </c>
      <c r="P18" s="34">
        <v>153</v>
      </c>
      <c r="Q18" s="34">
        <v>114</v>
      </c>
      <c r="R18" s="34">
        <v>69</v>
      </c>
      <c r="S18" s="34">
        <f t="shared" si="6"/>
        <v>32.142857142857146</v>
      </c>
      <c r="T18" s="34">
        <f t="shared" si="7"/>
        <v>54.900000000000006</v>
      </c>
      <c r="U18" s="34">
        <f t="shared" si="8"/>
        <v>60</v>
      </c>
      <c r="V18" s="34">
        <v>157</v>
      </c>
      <c r="W18" s="34">
        <v>113</v>
      </c>
      <c r="X18" s="34">
        <v>58</v>
      </c>
      <c r="Y18" s="34">
        <f t="shared" si="9"/>
        <v>33.333333333333336</v>
      </c>
      <c r="Z18" s="34">
        <f t="shared" si="10"/>
        <v>63.1</v>
      </c>
      <c r="AA18" s="34">
        <f t="shared" si="11"/>
        <v>61.6</v>
      </c>
      <c r="AB18" s="34">
        <v>161</v>
      </c>
      <c r="AC18" s="34">
        <v>112</v>
      </c>
      <c r="AD18" s="34">
        <v>45</v>
      </c>
      <c r="AE18" s="34">
        <f t="shared" si="12"/>
        <v>34.655172413793103</v>
      </c>
      <c r="AF18" s="34">
        <f t="shared" si="13"/>
        <v>72</v>
      </c>
      <c r="AG18" s="34">
        <f t="shared" si="14"/>
        <v>63.1</v>
      </c>
      <c r="AI18" s="34">
        <f t="shared" si="20"/>
        <v>-23.830369357045139</v>
      </c>
      <c r="AJ18" s="34">
        <f t="shared" si="15"/>
        <v>1.9999999999999929</v>
      </c>
      <c r="AK18" s="34">
        <f t="shared" si="15"/>
        <v>5.9000000000000057</v>
      </c>
      <c r="AL18" s="34">
        <f t="shared" si="21"/>
        <v>-23.299573560767595</v>
      </c>
      <c r="AM18" s="34">
        <f t="shared" si="16"/>
        <v>1.5000000000000071</v>
      </c>
      <c r="AN18" s="34">
        <f t="shared" si="16"/>
        <v>7.7999999999999901</v>
      </c>
      <c r="AO18" s="34">
        <f t="shared" si="22"/>
        <v>-22.925636007827784</v>
      </c>
      <c r="AP18" s="34">
        <f t="shared" si="17"/>
        <v>-1.2999999999999972</v>
      </c>
      <c r="AQ18" s="34">
        <f t="shared" si="17"/>
        <v>9</v>
      </c>
      <c r="AR18" s="34">
        <f t="shared" si="23"/>
        <v>-21.947565543071157</v>
      </c>
      <c r="AS18" s="34">
        <f t="shared" si="18"/>
        <v>-4.8000000000000043</v>
      </c>
      <c r="AT18" s="34">
        <f t="shared" si="18"/>
        <v>10.200000000000003</v>
      </c>
      <c r="AU18" s="34">
        <f t="shared" si="24"/>
        <v>-21.170914542728639</v>
      </c>
      <c r="AV18" s="34">
        <f t="shared" si="19"/>
        <v>-15.099999999999994</v>
      </c>
      <c r="AW18" s="34">
        <f t="shared" si="19"/>
        <v>11.299999999999997</v>
      </c>
    </row>
    <row r="19" spans="2:49" x14ac:dyDescent="0.4">
      <c r="B19" s="1271">
        <v>6</v>
      </c>
      <c r="C19" s="17" t="s">
        <v>201</v>
      </c>
      <c r="D19" s="16">
        <v>171</v>
      </c>
      <c r="E19" s="16">
        <v>140</v>
      </c>
      <c r="F19" s="16">
        <v>142</v>
      </c>
      <c r="G19" s="28">
        <f t="shared" si="0"/>
        <v>-3.870967741935484</v>
      </c>
      <c r="H19" s="28">
        <f t="shared" si="1"/>
        <v>18.099999999999998</v>
      </c>
      <c r="I19" s="28">
        <f t="shared" si="2"/>
        <v>67.100000000000009</v>
      </c>
      <c r="J19" s="28">
        <v>179</v>
      </c>
      <c r="K19" s="28">
        <v>137</v>
      </c>
      <c r="L19" s="28">
        <v>140</v>
      </c>
      <c r="M19" s="28">
        <f t="shared" si="3"/>
        <v>-4.2857142857142856</v>
      </c>
      <c r="N19" s="28">
        <f t="shared" si="4"/>
        <v>23.5</v>
      </c>
      <c r="O19" s="28">
        <f t="shared" si="5"/>
        <v>70.199999999999989</v>
      </c>
      <c r="P19" s="28">
        <v>186</v>
      </c>
      <c r="Q19" s="28">
        <v>133</v>
      </c>
      <c r="R19" s="28">
        <v>138</v>
      </c>
      <c r="S19" s="28">
        <f t="shared" si="6"/>
        <v>-5.6603773584905657</v>
      </c>
      <c r="T19" s="28">
        <f t="shared" si="7"/>
        <v>28.499999999999996</v>
      </c>
      <c r="U19" s="28">
        <f t="shared" si="8"/>
        <v>72.899999999999991</v>
      </c>
      <c r="V19" s="28">
        <v>194</v>
      </c>
      <c r="W19" s="28">
        <v>130</v>
      </c>
      <c r="X19" s="28">
        <v>136</v>
      </c>
      <c r="Y19" s="28">
        <f t="shared" si="9"/>
        <v>-5.625</v>
      </c>
      <c r="Z19" s="28">
        <f t="shared" si="10"/>
        <v>33</v>
      </c>
      <c r="AA19" s="28">
        <f t="shared" si="11"/>
        <v>76.099999999999994</v>
      </c>
      <c r="AB19" s="28">
        <v>200</v>
      </c>
      <c r="AC19" s="28">
        <v>127</v>
      </c>
      <c r="AD19" s="28">
        <v>134</v>
      </c>
      <c r="AE19" s="28">
        <f t="shared" si="12"/>
        <v>-5.7534246575342465</v>
      </c>
      <c r="AF19" s="28">
        <f t="shared" si="13"/>
        <v>36.5</v>
      </c>
      <c r="AG19" s="28">
        <f t="shared" si="14"/>
        <v>78.400000000000006</v>
      </c>
      <c r="AI19" s="28">
        <f t="shared" si="20"/>
        <v>-34.459203036053133</v>
      </c>
      <c r="AJ19" s="28">
        <f t="shared" si="15"/>
        <v>-17.8</v>
      </c>
      <c r="AK19" s="28">
        <f t="shared" si="15"/>
        <v>11.400000000000006</v>
      </c>
      <c r="AL19" s="28">
        <f t="shared" si="21"/>
        <v>-35.628997867803839</v>
      </c>
      <c r="AM19" s="28">
        <f t="shared" si="16"/>
        <v>-21.800000000000004</v>
      </c>
      <c r="AN19" s="28">
        <f t="shared" si="16"/>
        <v>12.199999999999996</v>
      </c>
      <c r="AO19" s="28">
        <f t="shared" si="22"/>
        <v>-37.80323450134771</v>
      </c>
      <c r="AP19" s="28">
        <f t="shared" si="17"/>
        <v>-26.400000000000009</v>
      </c>
      <c r="AQ19" s="28">
        <f t="shared" si="17"/>
        <v>12.899999999999991</v>
      </c>
      <c r="AR19" s="28">
        <f t="shared" si="23"/>
        <v>-38.958333333333336</v>
      </c>
      <c r="AS19" s="28">
        <f t="shared" si="18"/>
        <v>-30.1</v>
      </c>
      <c r="AT19" s="28">
        <f t="shared" si="18"/>
        <v>14.499999999999993</v>
      </c>
      <c r="AU19" s="28">
        <f t="shared" si="24"/>
        <v>-40.40859707132735</v>
      </c>
      <c r="AV19" s="28">
        <f t="shared" si="19"/>
        <v>-35.5</v>
      </c>
      <c r="AW19" s="28">
        <f t="shared" si="19"/>
        <v>15.300000000000004</v>
      </c>
    </row>
    <row r="20" spans="2:49" x14ac:dyDescent="0.4">
      <c r="B20" s="1272"/>
      <c r="C20" s="19" t="s">
        <v>205</v>
      </c>
      <c r="D20" s="18">
        <v>165</v>
      </c>
      <c r="E20" s="18">
        <v>144</v>
      </c>
      <c r="F20" s="18">
        <v>113</v>
      </c>
      <c r="G20" s="33">
        <f t="shared" si="0"/>
        <v>35.769230769230766</v>
      </c>
      <c r="H20" s="33">
        <f t="shared" si="1"/>
        <v>31.5</v>
      </c>
      <c r="I20" s="33">
        <f t="shared" si="2"/>
        <v>64.7</v>
      </c>
      <c r="J20" s="33">
        <v>170</v>
      </c>
      <c r="K20" s="33">
        <v>143</v>
      </c>
      <c r="L20" s="33">
        <v>102</v>
      </c>
      <c r="M20" s="33">
        <f t="shared" si="3"/>
        <v>36.176470588235297</v>
      </c>
      <c r="N20" s="33">
        <f t="shared" si="4"/>
        <v>40</v>
      </c>
      <c r="O20" s="33">
        <f t="shared" si="5"/>
        <v>66.7</v>
      </c>
      <c r="P20" s="33">
        <v>175</v>
      </c>
      <c r="Q20" s="33">
        <v>142</v>
      </c>
      <c r="R20" s="33">
        <v>89</v>
      </c>
      <c r="S20" s="33">
        <f t="shared" si="6"/>
        <v>36.97674418604651</v>
      </c>
      <c r="T20" s="33">
        <f t="shared" si="7"/>
        <v>49.1</v>
      </c>
      <c r="U20" s="33">
        <f t="shared" si="8"/>
        <v>68.600000000000009</v>
      </c>
      <c r="V20" s="33">
        <v>179</v>
      </c>
      <c r="W20" s="33">
        <v>141</v>
      </c>
      <c r="X20" s="33">
        <v>77</v>
      </c>
      <c r="Y20" s="33">
        <f t="shared" si="9"/>
        <v>37.647058823529413</v>
      </c>
      <c r="Z20" s="33">
        <f t="shared" si="10"/>
        <v>56.999999999999993</v>
      </c>
      <c r="AA20" s="33">
        <f t="shared" si="11"/>
        <v>70.199999999999989</v>
      </c>
      <c r="AB20" s="33">
        <v>183</v>
      </c>
      <c r="AC20" s="33">
        <v>140</v>
      </c>
      <c r="AD20" s="33">
        <v>64</v>
      </c>
      <c r="AE20" s="33">
        <f t="shared" si="12"/>
        <v>38.319327731092436</v>
      </c>
      <c r="AF20" s="33">
        <f t="shared" si="13"/>
        <v>65</v>
      </c>
      <c r="AG20" s="33">
        <f t="shared" si="14"/>
        <v>71.8</v>
      </c>
      <c r="AI20" s="33">
        <f t="shared" si="20"/>
        <v>39.640198511166247</v>
      </c>
      <c r="AJ20" s="33">
        <f t="shared" si="15"/>
        <v>13.400000000000002</v>
      </c>
      <c r="AK20" s="33">
        <f t="shared" si="15"/>
        <v>-2.4000000000000057</v>
      </c>
      <c r="AL20" s="33">
        <f t="shared" si="21"/>
        <v>40.462184873949582</v>
      </c>
      <c r="AM20" s="33">
        <f t="shared" si="16"/>
        <v>16.5</v>
      </c>
      <c r="AN20" s="33">
        <f t="shared" si="16"/>
        <v>-3.4999999999999858</v>
      </c>
      <c r="AO20" s="33">
        <f t="shared" si="22"/>
        <v>42.637121544537074</v>
      </c>
      <c r="AP20" s="33">
        <f t="shared" si="17"/>
        <v>20.600000000000005</v>
      </c>
      <c r="AQ20" s="33">
        <f t="shared" si="17"/>
        <v>-4.2999999999999829</v>
      </c>
      <c r="AR20" s="33">
        <f t="shared" si="23"/>
        <v>43.272058823529413</v>
      </c>
      <c r="AS20" s="33">
        <f t="shared" si="18"/>
        <v>23.999999999999993</v>
      </c>
      <c r="AT20" s="33">
        <f t="shared" si="18"/>
        <v>-5.9000000000000057</v>
      </c>
      <c r="AU20" s="33">
        <f t="shared" si="24"/>
        <v>44.072752388626682</v>
      </c>
      <c r="AV20" s="33">
        <f t="shared" si="19"/>
        <v>28.5</v>
      </c>
      <c r="AW20" s="33">
        <f t="shared" si="19"/>
        <v>-6.6000000000000085</v>
      </c>
    </row>
    <row r="21" spans="2:49" x14ac:dyDescent="0.4">
      <c r="B21" s="1272"/>
      <c r="C21" s="19" t="s">
        <v>197</v>
      </c>
      <c r="D21" s="18">
        <v>173</v>
      </c>
      <c r="E21" s="18">
        <v>140</v>
      </c>
      <c r="F21" s="18">
        <v>128</v>
      </c>
      <c r="G21" s="33">
        <f t="shared" si="0"/>
        <v>16</v>
      </c>
      <c r="H21" s="33">
        <f t="shared" si="1"/>
        <v>26</v>
      </c>
      <c r="I21" s="33">
        <f t="shared" si="2"/>
        <v>67.800000000000011</v>
      </c>
      <c r="J21" s="33">
        <v>182</v>
      </c>
      <c r="K21" s="33">
        <v>137</v>
      </c>
      <c r="L21" s="33">
        <v>121</v>
      </c>
      <c r="M21" s="33">
        <f t="shared" si="3"/>
        <v>15.737704918032787</v>
      </c>
      <c r="N21" s="33">
        <f t="shared" si="4"/>
        <v>33.5</v>
      </c>
      <c r="O21" s="33">
        <f t="shared" si="5"/>
        <v>71.399999999999991</v>
      </c>
      <c r="P21" s="33">
        <v>189</v>
      </c>
      <c r="Q21" s="33">
        <v>135</v>
      </c>
      <c r="R21" s="33">
        <v>114</v>
      </c>
      <c r="S21" s="33">
        <f t="shared" si="6"/>
        <v>16.8</v>
      </c>
      <c r="T21" s="33">
        <f t="shared" si="7"/>
        <v>39.700000000000003</v>
      </c>
      <c r="U21" s="33">
        <f t="shared" si="8"/>
        <v>74.099999999999994</v>
      </c>
      <c r="V21" s="33">
        <v>196</v>
      </c>
      <c r="W21" s="33">
        <v>132</v>
      </c>
      <c r="X21" s="33">
        <v>108</v>
      </c>
      <c r="Y21" s="33">
        <f t="shared" si="9"/>
        <v>16.363636363636363</v>
      </c>
      <c r="Z21" s="33">
        <f t="shared" si="10"/>
        <v>44.9</v>
      </c>
      <c r="AA21" s="33">
        <f t="shared" si="11"/>
        <v>76.900000000000006</v>
      </c>
      <c r="AB21" s="33">
        <v>202</v>
      </c>
      <c r="AC21" s="33">
        <v>129</v>
      </c>
      <c r="AD21" s="33">
        <v>100</v>
      </c>
      <c r="AE21" s="33">
        <f t="shared" si="12"/>
        <v>17.058823529411764</v>
      </c>
      <c r="AF21" s="33">
        <f t="shared" si="13"/>
        <v>50.5</v>
      </c>
      <c r="AG21" s="33">
        <f t="shared" si="14"/>
        <v>79.2</v>
      </c>
      <c r="AI21" s="33">
        <f t="shared" si="20"/>
        <v>-19.769230769230766</v>
      </c>
      <c r="AJ21" s="33">
        <f t="shared" si="15"/>
        <v>-5.5</v>
      </c>
      <c r="AK21" s="33">
        <f t="shared" si="15"/>
        <v>3.1000000000000085</v>
      </c>
      <c r="AL21" s="33">
        <f t="shared" si="21"/>
        <v>-20.43876567020251</v>
      </c>
      <c r="AM21" s="33">
        <f t="shared" si="16"/>
        <v>-6.5</v>
      </c>
      <c r="AN21" s="33">
        <f t="shared" si="16"/>
        <v>4.6999999999999886</v>
      </c>
      <c r="AO21" s="33">
        <f t="shared" si="22"/>
        <v>-20.176744186046509</v>
      </c>
      <c r="AP21" s="33">
        <f t="shared" si="17"/>
        <v>-9.3999999999999986</v>
      </c>
      <c r="AQ21" s="33">
        <f t="shared" si="17"/>
        <v>5.4999999999999858</v>
      </c>
      <c r="AR21" s="33">
        <f t="shared" si="23"/>
        <v>-21.28342245989305</v>
      </c>
      <c r="AS21" s="33">
        <f t="shared" si="18"/>
        <v>-12.099999999999994</v>
      </c>
      <c r="AT21" s="33">
        <f t="shared" si="18"/>
        <v>6.7000000000000171</v>
      </c>
      <c r="AU21" s="33">
        <f t="shared" si="24"/>
        <v>-21.260504201680671</v>
      </c>
      <c r="AV21" s="33">
        <f t="shared" si="19"/>
        <v>-14.5</v>
      </c>
      <c r="AW21" s="33">
        <f t="shared" si="19"/>
        <v>7.4000000000000057</v>
      </c>
    </row>
    <row r="22" spans="2:49" x14ac:dyDescent="0.4">
      <c r="B22" s="1272"/>
      <c r="C22" s="19" t="s">
        <v>243</v>
      </c>
      <c r="D22" s="18">
        <v>171</v>
      </c>
      <c r="E22" s="18">
        <v>140</v>
      </c>
      <c r="F22" s="18">
        <v>140</v>
      </c>
      <c r="G22" s="33">
        <f t="shared" si="0"/>
        <v>0</v>
      </c>
      <c r="H22" s="33">
        <f t="shared" si="1"/>
        <v>18.099999999999998</v>
      </c>
      <c r="I22" s="33">
        <f t="shared" si="2"/>
        <v>67.100000000000009</v>
      </c>
      <c r="J22" s="33">
        <v>180</v>
      </c>
      <c r="K22" s="33">
        <v>137</v>
      </c>
      <c r="L22" s="33">
        <v>137</v>
      </c>
      <c r="M22" s="33">
        <f t="shared" si="3"/>
        <v>0</v>
      </c>
      <c r="N22" s="33">
        <f t="shared" si="4"/>
        <v>23.9</v>
      </c>
      <c r="O22" s="33">
        <f t="shared" si="5"/>
        <v>70.599999999999994</v>
      </c>
      <c r="P22" s="33">
        <v>187</v>
      </c>
      <c r="Q22" s="33">
        <v>133</v>
      </c>
      <c r="R22" s="33">
        <v>134</v>
      </c>
      <c r="S22" s="33">
        <f t="shared" si="6"/>
        <v>-1.1111111111111112</v>
      </c>
      <c r="T22" s="33">
        <f t="shared" si="7"/>
        <v>28.9</v>
      </c>
      <c r="U22" s="33">
        <f t="shared" si="8"/>
        <v>73.3</v>
      </c>
      <c r="V22" s="33">
        <v>195</v>
      </c>
      <c r="W22" s="33">
        <v>130</v>
      </c>
      <c r="X22" s="33">
        <v>131</v>
      </c>
      <c r="Y22" s="33">
        <f t="shared" si="9"/>
        <v>-0.92307692307692313</v>
      </c>
      <c r="Z22" s="33">
        <f t="shared" si="10"/>
        <v>33.300000000000004</v>
      </c>
      <c r="AA22" s="33">
        <f t="shared" si="11"/>
        <v>76.5</v>
      </c>
      <c r="AB22" s="33">
        <v>202</v>
      </c>
      <c r="AC22" s="33">
        <v>127</v>
      </c>
      <c r="AD22" s="33">
        <v>128</v>
      </c>
      <c r="AE22" s="33">
        <f t="shared" si="12"/>
        <v>-0.8</v>
      </c>
      <c r="AF22" s="33">
        <f t="shared" si="13"/>
        <v>37.1</v>
      </c>
      <c r="AG22" s="33">
        <f t="shared" si="14"/>
        <v>79.2</v>
      </c>
      <c r="AI22" s="33">
        <f t="shared" si="20"/>
        <v>-16</v>
      </c>
      <c r="AJ22" s="33">
        <f t="shared" si="15"/>
        <v>-7.9000000000000021</v>
      </c>
      <c r="AK22" s="33">
        <f t="shared" si="15"/>
        <v>-0.70000000000000284</v>
      </c>
      <c r="AL22" s="33">
        <f t="shared" si="21"/>
        <v>-15.737704918032787</v>
      </c>
      <c r="AM22" s="33">
        <f t="shared" si="16"/>
        <v>-9.6000000000000014</v>
      </c>
      <c r="AN22" s="33">
        <f t="shared" si="16"/>
        <v>-0.79999999999999716</v>
      </c>
      <c r="AO22" s="33">
        <f t="shared" si="22"/>
        <v>-17.911111111111111</v>
      </c>
      <c r="AP22" s="33">
        <f t="shared" si="17"/>
        <v>-10.800000000000004</v>
      </c>
      <c r="AQ22" s="33">
        <f t="shared" si="17"/>
        <v>-0.79999999999999716</v>
      </c>
      <c r="AR22" s="33">
        <f t="shared" si="23"/>
        <v>-17.286713286713287</v>
      </c>
      <c r="AS22" s="33">
        <f t="shared" si="18"/>
        <v>-11.599999999999994</v>
      </c>
      <c r="AT22" s="33">
        <f t="shared" si="18"/>
        <v>-0.40000000000000568</v>
      </c>
      <c r="AU22" s="33">
        <f t="shared" si="24"/>
        <v>-17.858823529411765</v>
      </c>
      <c r="AV22" s="33">
        <f t="shared" si="19"/>
        <v>-13.399999999999999</v>
      </c>
      <c r="AW22" s="33">
        <f t="shared" si="19"/>
        <v>0</v>
      </c>
    </row>
    <row r="23" spans="2:49" x14ac:dyDescent="0.4">
      <c r="B23" s="1272"/>
      <c r="C23" s="21" t="s">
        <v>206</v>
      </c>
      <c r="D23" s="20">
        <v>162</v>
      </c>
      <c r="E23" s="20">
        <v>146</v>
      </c>
      <c r="F23" s="20">
        <v>110</v>
      </c>
      <c r="G23" s="34">
        <f t="shared" si="0"/>
        <v>41.53846153846154</v>
      </c>
      <c r="H23" s="34">
        <f t="shared" si="1"/>
        <v>32.1</v>
      </c>
      <c r="I23" s="34">
        <f t="shared" si="2"/>
        <v>63.5</v>
      </c>
      <c r="J23" s="34">
        <v>166</v>
      </c>
      <c r="K23" s="34">
        <v>145</v>
      </c>
      <c r="L23" s="34">
        <v>99</v>
      </c>
      <c r="M23" s="34">
        <f t="shared" si="3"/>
        <v>41.194029850746269</v>
      </c>
      <c r="N23" s="34">
        <f t="shared" si="4"/>
        <v>40.400000000000006</v>
      </c>
      <c r="O23" s="34">
        <f t="shared" si="5"/>
        <v>65.100000000000009</v>
      </c>
      <c r="P23" s="34">
        <v>170</v>
      </c>
      <c r="Q23" s="34">
        <v>144</v>
      </c>
      <c r="R23" s="34">
        <v>86</v>
      </c>
      <c r="S23" s="34">
        <f t="shared" si="6"/>
        <v>41.428571428571431</v>
      </c>
      <c r="T23" s="34">
        <f t="shared" si="7"/>
        <v>49.4</v>
      </c>
      <c r="U23" s="34">
        <f t="shared" si="8"/>
        <v>66.7</v>
      </c>
      <c r="V23" s="34">
        <v>174</v>
      </c>
      <c r="W23" s="34">
        <v>144</v>
      </c>
      <c r="X23" s="34">
        <v>73</v>
      </c>
      <c r="Y23" s="34">
        <f t="shared" si="9"/>
        <v>42.178217821782177</v>
      </c>
      <c r="Z23" s="34">
        <f t="shared" si="10"/>
        <v>57.999999999999993</v>
      </c>
      <c r="AA23" s="34">
        <f t="shared" si="11"/>
        <v>68.2</v>
      </c>
      <c r="AB23" s="34">
        <v>177</v>
      </c>
      <c r="AC23" s="34">
        <v>143</v>
      </c>
      <c r="AD23" s="34">
        <v>58</v>
      </c>
      <c r="AE23" s="34">
        <f t="shared" si="12"/>
        <v>42.857142857142854</v>
      </c>
      <c r="AF23" s="34">
        <f t="shared" si="13"/>
        <v>67.2</v>
      </c>
      <c r="AG23" s="34">
        <f t="shared" si="14"/>
        <v>69.399999999999991</v>
      </c>
      <c r="AI23" s="34">
        <f t="shared" si="20"/>
        <v>41.53846153846154</v>
      </c>
      <c r="AJ23" s="34">
        <f t="shared" si="15"/>
        <v>14.000000000000004</v>
      </c>
      <c r="AK23" s="34">
        <f t="shared" si="15"/>
        <v>-3.6000000000000085</v>
      </c>
      <c r="AL23" s="34">
        <f t="shared" si="21"/>
        <v>41.194029850746269</v>
      </c>
      <c r="AM23" s="34">
        <f t="shared" si="16"/>
        <v>16.500000000000007</v>
      </c>
      <c r="AN23" s="34">
        <f t="shared" si="16"/>
        <v>-5.4999999999999858</v>
      </c>
      <c r="AO23" s="34">
        <f t="shared" si="22"/>
        <v>42.539682539682545</v>
      </c>
      <c r="AP23" s="34">
        <f t="shared" si="17"/>
        <v>20.5</v>
      </c>
      <c r="AQ23" s="34">
        <f t="shared" si="17"/>
        <v>-6.5999999999999943</v>
      </c>
      <c r="AR23" s="34">
        <f t="shared" si="23"/>
        <v>43.101294744859096</v>
      </c>
      <c r="AS23" s="34">
        <f t="shared" si="18"/>
        <v>24.699999999999989</v>
      </c>
      <c r="AT23" s="34">
        <f t="shared" si="18"/>
        <v>-8.2999999999999972</v>
      </c>
      <c r="AU23" s="34">
        <f t="shared" si="24"/>
        <v>43.657142857142851</v>
      </c>
      <c r="AV23" s="34">
        <f t="shared" si="19"/>
        <v>30.1</v>
      </c>
      <c r="AW23" s="34">
        <f t="shared" si="19"/>
        <v>-9.8000000000000114</v>
      </c>
    </row>
    <row r="24" spans="2:49" x14ac:dyDescent="0.4">
      <c r="B24" s="1272"/>
      <c r="C24" s="17" t="s">
        <v>198</v>
      </c>
      <c r="D24" s="16">
        <v>173</v>
      </c>
      <c r="E24" s="16">
        <v>140</v>
      </c>
      <c r="F24" s="16">
        <v>125</v>
      </c>
      <c r="G24" s="28">
        <f t="shared" si="0"/>
        <v>18.75</v>
      </c>
      <c r="H24" s="28">
        <f t="shared" si="1"/>
        <v>27.700000000000003</v>
      </c>
      <c r="I24" s="28">
        <f t="shared" si="2"/>
        <v>67.800000000000011</v>
      </c>
      <c r="J24" s="28">
        <v>180</v>
      </c>
      <c r="K24" s="28">
        <v>138</v>
      </c>
      <c r="L24" s="28">
        <v>117</v>
      </c>
      <c r="M24" s="28">
        <f t="shared" si="3"/>
        <v>20</v>
      </c>
      <c r="N24" s="28">
        <f t="shared" si="4"/>
        <v>35</v>
      </c>
      <c r="O24" s="28">
        <f t="shared" si="5"/>
        <v>70.599999999999994</v>
      </c>
      <c r="P24" s="28">
        <v>187</v>
      </c>
      <c r="Q24" s="28">
        <v>136</v>
      </c>
      <c r="R24" s="28">
        <v>109</v>
      </c>
      <c r="S24" s="28">
        <f t="shared" si="6"/>
        <v>20.76923076923077</v>
      </c>
      <c r="T24" s="28">
        <f t="shared" si="7"/>
        <v>41.699999999999996</v>
      </c>
      <c r="U24" s="28">
        <f t="shared" si="8"/>
        <v>73.3</v>
      </c>
      <c r="V24" s="28">
        <v>194</v>
      </c>
      <c r="W24" s="28">
        <v>133</v>
      </c>
      <c r="X24" s="28">
        <v>101</v>
      </c>
      <c r="Y24" s="28">
        <f t="shared" si="9"/>
        <v>20.64516129032258</v>
      </c>
      <c r="Z24" s="28">
        <f t="shared" si="10"/>
        <v>47.9</v>
      </c>
      <c r="AA24" s="28">
        <f t="shared" si="11"/>
        <v>76.099999999999994</v>
      </c>
      <c r="AB24" s="28">
        <v>200</v>
      </c>
      <c r="AC24" s="28">
        <v>131</v>
      </c>
      <c r="AD24" s="28">
        <v>93</v>
      </c>
      <c r="AE24" s="28">
        <f t="shared" si="12"/>
        <v>21.308411214953271</v>
      </c>
      <c r="AF24" s="28">
        <f t="shared" si="13"/>
        <v>53.5</v>
      </c>
      <c r="AG24" s="28">
        <f t="shared" si="14"/>
        <v>78.400000000000006</v>
      </c>
      <c r="AI24" s="28">
        <f t="shared" si="20"/>
        <v>-22.78846153846154</v>
      </c>
      <c r="AJ24" s="28">
        <f t="shared" si="15"/>
        <v>-4.3999999999999986</v>
      </c>
      <c r="AK24" s="28">
        <f t="shared" si="15"/>
        <v>4.3000000000000114</v>
      </c>
      <c r="AL24" s="28">
        <f t="shared" si="21"/>
        <v>-21.194029850746269</v>
      </c>
      <c r="AM24" s="28">
        <f t="shared" si="16"/>
        <v>-5.4000000000000057</v>
      </c>
      <c r="AN24" s="28">
        <f t="shared" si="16"/>
        <v>5.4999999999999858</v>
      </c>
      <c r="AO24" s="28">
        <f t="shared" si="22"/>
        <v>-20.659340659340661</v>
      </c>
      <c r="AP24" s="28">
        <f t="shared" si="17"/>
        <v>-7.7000000000000028</v>
      </c>
      <c r="AQ24" s="28">
        <f t="shared" si="17"/>
        <v>6.5999999999999943</v>
      </c>
      <c r="AR24" s="28">
        <f t="shared" si="23"/>
        <v>-21.533056531459597</v>
      </c>
      <c r="AS24" s="28">
        <f t="shared" si="18"/>
        <v>-10.099999999999994</v>
      </c>
      <c r="AT24" s="28">
        <f t="shared" si="18"/>
        <v>7.8999999999999915</v>
      </c>
      <c r="AU24" s="28">
        <f t="shared" si="24"/>
        <v>-21.548731642189583</v>
      </c>
      <c r="AV24" s="28">
        <f t="shared" si="19"/>
        <v>-13.700000000000003</v>
      </c>
      <c r="AW24" s="28">
        <f t="shared" si="19"/>
        <v>9.0000000000000142</v>
      </c>
    </row>
    <row r="25" spans="2:49" x14ac:dyDescent="0.4">
      <c r="B25" s="1272"/>
      <c r="C25" s="19" t="s">
        <v>202</v>
      </c>
      <c r="D25" s="18">
        <v>172</v>
      </c>
      <c r="E25" s="18">
        <v>139</v>
      </c>
      <c r="F25" s="18">
        <v>137</v>
      </c>
      <c r="G25" s="33">
        <f t="shared" si="0"/>
        <v>3.4285714285714284</v>
      </c>
      <c r="H25" s="33">
        <f t="shared" si="1"/>
        <v>20.3</v>
      </c>
      <c r="I25" s="33">
        <f t="shared" si="2"/>
        <v>67.5</v>
      </c>
      <c r="J25" s="33">
        <v>181</v>
      </c>
      <c r="K25" s="33">
        <v>137</v>
      </c>
      <c r="L25" s="33">
        <v>134</v>
      </c>
      <c r="M25" s="33">
        <f t="shared" si="3"/>
        <v>3.8297872340425534</v>
      </c>
      <c r="N25" s="33">
        <f t="shared" si="4"/>
        <v>26</v>
      </c>
      <c r="O25" s="33">
        <f t="shared" si="5"/>
        <v>71</v>
      </c>
      <c r="P25" s="33">
        <v>188</v>
      </c>
      <c r="Q25" s="33">
        <v>133</v>
      </c>
      <c r="R25" s="33">
        <v>130</v>
      </c>
      <c r="S25" s="33">
        <f t="shared" si="6"/>
        <v>3.103448275862069</v>
      </c>
      <c r="T25" s="33">
        <f t="shared" si="7"/>
        <v>30.9</v>
      </c>
      <c r="U25" s="33">
        <f t="shared" si="8"/>
        <v>73.7</v>
      </c>
      <c r="V25" s="33">
        <v>196</v>
      </c>
      <c r="W25" s="33">
        <v>130</v>
      </c>
      <c r="X25" s="33">
        <v>126</v>
      </c>
      <c r="Y25" s="33">
        <f t="shared" si="9"/>
        <v>3.4285714285714284</v>
      </c>
      <c r="Z25" s="33">
        <f t="shared" si="10"/>
        <v>35.699999999999996</v>
      </c>
      <c r="AA25" s="33">
        <f t="shared" si="11"/>
        <v>76.900000000000006</v>
      </c>
      <c r="AB25" s="33">
        <v>203</v>
      </c>
      <c r="AC25" s="33">
        <v>127</v>
      </c>
      <c r="AD25" s="33">
        <v>123</v>
      </c>
      <c r="AE25" s="33">
        <f t="shared" si="12"/>
        <v>3</v>
      </c>
      <c r="AF25" s="33">
        <f t="shared" si="13"/>
        <v>39.4</v>
      </c>
      <c r="AG25" s="33">
        <f t="shared" si="14"/>
        <v>79.600000000000009</v>
      </c>
      <c r="AI25" s="33">
        <f t="shared" si="20"/>
        <v>-15.321428571428571</v>
      </c>
      <c r="AJ25" s="33">
        <f t="shared" si="15"/>
        <v>-7.4000000000000021</v>
      </c>
      <c r="AK25" s="33">
        <f t="shared" si="15"/>
        <v>-0.30000000000001137</v>
      </c>
      <c r="AL25" s="33">
        <f t="shared" si="21"/>
        <v>-16.170212765957448</v>
      </c>
      <c r="AM25" s="33">
        <f t="shared" si="16"/>
        <v>-9</v>
      </c>
      <c r="AN25" s="33">
        <f t="shared" si="16"/>
        <v>0.40000000000000568</v>
      </c>
      <c r="AO25" s="33">
        <f t="shared" si="22"/>
        <v>-17.665782493368702</v>
      </c>
      <c r="AP25" s="33">
        <f t="shared" si="17"/>
        <v>-10.799999999999997</v>
      </c>
      <c r="AQ25" s="33">
        <f t="shared" si="17"/>
        <v>0.40000000000000568</v>
      </c>
      <c r="AR25" s="33">
        <f t="shared" si="23"/>
        <v>-17.216589861751153</v>
      </c>
      <c r="AS25" s="33">
        <f t="shared" si="18"/>
        <v>-12.200000000000003</v>
      </c>
      <c r="AT25" s="33">
        <f t="shared" si="18"/>
        <v>0.80000000000001137</v>
      </c>
      <c r="AU25" s="33">
        <f t="shared" si="24"/>
        <v>-18.308411214953271</v>
      </c>
      <c r="AV25" s="33">
        <f t="shared" si="19"/>
        <v>-14.100000000000001</v>
      </c>
      <c r="AW25" s="33">
        <f t="shared" si="19"/>
        <v>1.2000000000000028</v>
      </c>
    </row>
    <row r="26" spans="2:49" x14ac:dyDescent="0.4">
      <c r="B26" s="1272"/>
      <c r="C26" s="19" t="s">
        <v>207</v>
      </c>
      <c r="D26" s="18">
        <v>159</v>
      </c>
      <c r="E26" s="18">
        <v>147</v>
      </c>
      <c r="F26" s="18">
        <v>109</v>
      </c>
      <c r="G26" s="33">
        <f t="shared" si="0"/>
        <v>45.6</v>
      </c>
      <c r="H26" s="33">
        <f t="shared" si="1"/>
        <v>31.4</v>
      </c>
      <c r="I26" s="33">
        <f t="shared" si="2"/>
        <v>62.4</v>
      </c>
      <c r="J26" s="33">
        <v>162</v>
      </c>
      <c r="K26" s="33">
        <v>147</v>
      </c>
      <c r="L26" s="33">
        <v>96</v>
      </c>
      <c r="M26" s="33">
        <f t="shared" si="3"/>
        <v>46.363636363636367</v>
      </c>
      <c r="N26" s="33">
        <f t="shared" si="4"/>
        <v>40.699999999999996</v>
      </c>
      <c r="O26" s="33">
        <f t="shared" si="5"/>
        <v>63.5</v>
      </c>
      <c r="P26" s="33">
        <v>165</v>
      </c>
      <c r="Q26" s="33">
        <v>146</v>
      </c>
      <c r="R26" s="33">
        <v>83</v>
      </c>
      <c r="S26" s="33">
        <f t="shared" si="6"/>
        <v>46.097560975609753</v>
      </c>
      <c r="T26" s="33">
        <f t="shared" si="7"/>
        <v>49.7</v>
      </c>
      <c r="U26" s="33">
        <f t="shared" si="8"/>
        <v>64.7</v>
      </c>
      <c r="V26" s="33">
        <v>168</v>
      </c>
      <c r="W26" s="33">
        <v>146</v>
      </c>
      <c r="X26" s="33">
        <v>69</v>
      </c>
      <c r="Y26" s="33">
        <f t="shared" si="9"/>
        <v>46.666666666666664</v>
      </c>
      <c r="Z26" s="33">
        <f t="shared" si="10"/>
        <v>58.9</v>
      </c>
      <c r="AA26" s="33">
        <f t="shared" si="11"/>
        <v>65.900000000000006</v>
      </c>
      <c r="AB26" s="33">
        <v>171</v>
      </c>
      <c r="AC26" s="33">
        <v>146</v>
      </c>
      <c r="AD26" s="33">
        <v>52</v>
      </c>
      <c r="AE26" s="33">
        <f t="shared" si="12"/>
        <v>47.394957983193279</v>
      </c>
      <c r="AF26" s="33">
        <f t="shared" si="13"/>
        <v>69.599999999999994</v>
      </c>
      <c r="AG26" s="33">
        <f t="shared" si="14"/>
        <v>67.100000000000009</v>
      </c>
      <c r="AI26" s="33">
        <f t="shared" si="20"/>
        <v>42.171428571428571</v>
      </c>
      <c r="AJ26" s="33">
        <f t="shared" si="15"/>
        <v>11.099999999999998</v>
      </c>
      <c r="AK26" s="33">
        <f t="shared" si="15"/>
        <v>-5.1000000000000014</v>
      </c>
      <c r="AL26" s="33">
        <f t="shared" si="21"/>
        <v>42.533849129593811</v>
      </c>
      <c r="AM26" s="33">
        <f t="shared" si="16"/>
        <v>14.699999999999996</v>
      </c>
      <c r="AN26" s="33">
        <f t="shared" si="16"/>
        <v>-7.5</v>
      </c>
      <c r="AO26" s="33">
        <f t="shared" si="22"/>
        <v>42.994112699747681</v>
      </c>
      <c r="AP26" s="33">
        <f t="shared" si="17"/>
        <v>18.800000000000004</v>
      </c>
      <c r="AQ26" s="33">
        <f t="shared" si="17"/>
        <v>-9</v>
      </c>
      <c r="AR26" s="33">
        <f t="shared" si="23"/>
        <v>43.238095238095234</v>
      </c>
      <c r="AS26" s="33">
        <f t="shared" si="18"/>
        <v>23.200000000000003</v>
      </c>
      <c r="AT26" s="33">
        <f t="shared" si="18"/>
        <v>-11</v>
      </c>
      <c r="AU26" s="33">
        <f t="shared" si="24"/>
        <v>44.394957983193279</v>
      </c>
      <c r="AV26" s="33">
        <f t="shared" si="19"/>
        <v>30.199999999999996</v>
      </c>
      <c r="AW26" s="33">
        <f t="shared" si="19"/>
        <v>-12.5</v>
      </c>
    </row>
    <row r="27" spans="2:49" x14ac:dyDescent="0.4">
      <c r="B27" s="1272"/>
      <c r="C27" s="19" t="s">
        <v>242</v>
      </c>
      <c r="D27" s="18">
        <v>172</v>
      </c>
      <c r="E27" s="18">
        <v>141</v>
      </c>
      <c r="F27" s="18">
        <v>122</v>
      </c>
      <c r="G27" s="33">
        <f t="shared" si="0"/>
        <v>22.8</v>
      </c>
      <c r="H27" s="33">
        <f t="shared" si="1"/>
        <v>29.099999999999998</v>
      </c>
      <c r="I27" s="33">
        <f t="shared" si="2"/>
        <v>67.5</v>
      </c>
      <c r="J27" s="33">
        <v>179</v>
      </c>
      <c r="K27" s="33">
        <v>139</v>
      </c>
      <c r="L27" s="33">
        <v>113</v>
      </c>
      <c r="M27" s="33">
        <f t="shared" si="3"/>
        <v>23.636363636363637</v>
      </c>
      <c r="N27" s="33">
        <f t="shared" si="4"/>
        <v>36.9</v>
      </c>
      <c r="O27" s="33">
        <f t="shared" si="5"/>
        <v>70.199999999999989</v>
      </c>
      <c r="P27" s="33">
        <v>185</v>
      </c>
      <c r="Q27" s="33">
        <v>137</v>
      </c>
      <c r="R27" s="33">
        <v>104</v>
      </c>
      <c r="S27" s="33">
        <f t="shared" si="6"/>
        <v>24.444444444444443</v>
      </c>
      <c r="T27" s="33">
        <f t="shared" si="7"/>
        <v>43.8</v>
      </c>
      <c r="U27" s="33">
        <f t="shared" si="8"/>
        <v>72.5</v>
      </c>
      <c r="V27" s="33">
        <v>192</v>
      </c>
      <c r="W27" s="33">
        <v>135</v>
      </c>
      <c r="X27" s="33">
        <v>94</v>
      </c>
      <c r="Y27" s="33">
        <f t="shared" si="9"/>
        <v>25.102040816326532</v>
      </c>
      <c r="Z27" s="33">
        <f t="shared" si="10"/>
        <v>51</v>
      </c>
      <c r="AA27" s="33">
        <f t="shared" si="11"/>
        <v>75.3</v>
      </c>
      <c r="AB27" s="33">
        <v>197</v>
      </c>
      <c r="AC27" s="33">
        <v>133</v>
      </c>
      <c r="AD27" s="33">
        <v>84</v>
      </c>
      <c r="AE27" s="33">
        <f t="shared" si="12"/>
        <v>26.017699115044248</v>
      </c>
      <c r="AF27" s="33">
        <f t="shared" si="13"/>
        <v>57.4</v>
      </c>
      <c r="AG27" s="33">
        <f t="shared" si="14"/>
        <v>77.3</v>
      </c>
      <c r="AI27" s="33">
        <f t="shared" si="20"/>
        <v>-22.8</v>
      </c>
      <c r="AJ27" s="33">
        <f t="shared" si="15"/>
        <v>-2.3000000000000007</v>
      </c>
      <c r="AK27" s="33">
        <f t="shared" si="15"/>
        <v>5.1000000000000014</v>
      </c>
      <c r="AL27" s="33">
        <f t="shared" si="21"/>
        <v>-22.72727272727273</v>
      </c>
      <c r="AM27" s="33">
        <f t="shared" si="16"/>
        <v>-3.7999999999999972</v>
      </c>
      <c r="AN27" s="33">
        <f t="shared" si="16"/>
        <v>6.6999999999999886</v>
      </c>
      <c r="AO27" s="33">
        <f t="shared" si="22"/>
        <v>-21.65311653116531</v>
      </c>
      <c r="AP27" s="33">
        <f t="shared" si="17"/>
        <v>-5.9000000000000057</v>
      </c>
      <c r="AQ27" s="33">
        <f t="shared" si="17"/>
        <v>7.7999999999999972</v>
      </c>
      <c r="AR27" s="33">
        <f t="shared" si="23"/>
        <v>-21.564625850340132</v>
      </c>
      <c r="AS27" s="33">
        <f t="shared" si="18"/>
        <v>-7.8999999999999986</v>
      </c>
      <c r="AT27" s="33">
        <f t="shared" si="18"/>
        <v>9.3999999999999915</v>
      </c>
      <c r="AU27" s="33">
        <f t="shared" si="24"/>
        <v>-21.377258868149031</v>
      </c>
      <c r="AV27" s="33">
        <f t="shared" si="19"/>
        <v>-12.199999999999996</v>
      </c>
      <c r="AW27" s="33">
        <f t="shared" si="19"/>
        <v>10.199999999999989</v>
      </c>
    </row>
    <row r="28" spans="2:49" x14ac:dyDescent="0.4">
      <c r="B28" s="1272"/>
      <c r="C28" s="21" t="s">
        <v>203</v>
      </c>
      <c r="D28" s="20">
        <v>173</v>
      </c>
      <c r="E28" s="20">
        <v>139</v>
      </c>
      <c r="F28" s="20">
        <v>135</v>
      </c>
      <c r="G28" s="34">
        <f t="shared" si="0"/>
        <v>6.3157894736842106</v>
      </c>
      <c r="H28" s="34">
        <f t="shared" si="1"/>
        <v>22</v>
      </c>
      <c r="I28" s="34">
        <f t="shared" si="2"/>
        <v>67.800000000000011</v>
      </c>
      <c r="J28" s="34">
        <v>181</v>
      </c>
      <c r="K28" s="34">
        <v>137</v>
      </c>
      <c r="L28" s="34">
        <v>130</v>
      </c>
      <c r="M28" s="34">
        <f t="shared" si="3"/>
        <v>8.235294117647058</v>
      </c>
      <c r="N28" s="34">
        <f t="shared" si="4"/>
        <v>28.199999999999996</v>
      </c>
      <c r="O28" s="34">
        <f t="shared" si="5"/>
        <v>71</v>
      </c>
      <c r="P28" s="34">
        <v>189</v>
      </c>
      <c r="Q28" s="34">
        <v>134</v>
      </c>
      <c r="R28" s="34">
        <v>125</v>
      </c>
      <c r="S28" s="34">
        <f t="shared" si="6"/>
        <v>8.4375</v>
      </c>
      <c r="T28" s="34">
        <f t="shared" si="7"/>
        <v>33.900000000000006</v>
      </c>
      <c r="U28" s="34">
        <f t="shared" si="8"/>
        <v>74.099999999999994</v>
      </c>
      <c r="V28" s="34">
        <v>196</v>
      </c>
      <c r="W28" s="34">
        <v>130</v>
      </c>
      <c r="X28" s="34">
        <v>121</v>
      </c>
      <c r="Y28" s="34">
        <f t="shared" si="9"/>
        <v>7.2</v>
      </c>
      <c r="Z28" s="34">
        <f t="shared" si="10"/>
        <v>38.299999999999997</v>
      </c>
      <c r="AA28" s="34">
        <f t="shared" si="11"/>
        <v>76.900000000000006</v>
      </c>
      <c r="AB28" s="34">
        <v>203</v>
      </c>
      <c r="AC28" s="34">
        <v>127</v>
      </c>
      <c r="AD28" s="34">
        <v>116</v>
      </c>
      <c r="AE28" s="34">
        <f t="shared" si="12"/>
        <v>7.5862068965517242</v>
      </c>
      <c r="AF28" s="34">
        <f t="shared" si="13"/>
        <v>42.9</v>
      </c>
      <c r="AG28" s="34">
        <f t="shared" si="14"/>
        <v>79.600000000000009</v>
      </c>
      <c r="AI28" s="34">
        <f t="shared" si="20"/>
        <v>-16.484210526315792</v>
      </c>
      <c r="AJ28" s="34">
        <f t="shared" si="15"/>
        <v>-7.0999999999999979</v>
      </c>
      <c r="AK28" s="34">
        <f t="shared" si="15"/>
        <v>0.30000000000001137</v>
      </c>
      <c r="AL28" s="34">
        <f t="shared" si="21"/>
        <v>-15.401069518716579</v>
      </c>
      <c r="AM28" s="34">
        <f t="shared" si="16"/>
        <v>-8.7000000000000028</v>
      </c>
      <c r="AN28" s="34">
        <f t="shared" si="16"/>
        <v>0.80000000000001137</v>
      </c>
      <c r="AO28" s="34">
        <f t="shared" si="22"/>
        <v>-16.006944444444443</v>
      </c>
      <c r="AP28" s="34">
        <f t="shared" si="17"/>
        <v>-9.8999999999999915</v>
      </c>
      <c r="AQ28" s="34">
        <f t="shared" si="17"/>
        <v>1.5999999999999943</v>
      </c>
      <c r="AR28" s="34">
        <f t="shared" si="23"/>
        <v>-17.902040816326533</v>
      </c>
      <c r="AS28" s="34">
        <f t="shared" si="18"/>
        <v>-12.700000000000003</v>
      </c>
      <c r="AT28" s="34">
        <f t="shared" si="18"/>
        <v>1.6000000000000085</v>
      </c>
      <c r="AU28" s="34">
        <f t="shared" si="24"/>
        <v>-18.431492218492522</v>
      </c>
      <c r="AV28" s="34">
        <f t="shared" si="19"/>
        <v>-14.5</v>
      </c>
      <c r="AW28" s="34">
        <f t="shared" si="19"/>
        <v>2.3000000000000114</v>
      </c>
    </row>
    <row r="29" spans="2:49" x14ac:dyDescent="0.4">
      <c r="B29" s="1272"/>
      <c r="C29" s="17" t="s">
        <v>241</v>
      </c>
      <c r="D29" s="16">
        <v>156</v>
      </c>
      <c r="E29" s="16">
        <v>148</v>
      </c>
      <c r="F29" s="16">
        <v>108</v>
      </c>
      <c r="G29" s="28">
        <f t="shared" si="0"/>
        <v>50</v>
      </c>
      <c r="H29" s="28">
        <f t="shared" si="1"/>
        <v>30.8</v>
      </c>
      <c r="I29" s="28">
        <f t="shared" si="2"/>
        <v>61.199999999999996</v>
      </c>
      <c r="J29" s="28">
        <v>158</v>
      </c>
      <c r="K29" s="28">
        <v>148</v>
      </c>
      <c r="L29" s="28">
        <v>96</v>
      </c>
      <c r="M29" s="28">
        <f t="shared" si="3"/>
        <v>50.322580645161288</v>
      </c>
      <c r="N29" s="28">
        <f t="shared" si="4"/>
        <v>39.200000000000003</v>
      </c>
      <c r="O29" s="28">
        <f t="shared" si="5"/>
        <v>62</v>
      </c>
      <c r="P29" s="28">
        <v>160</v>
      </c>
      <c r="Q29" s="28">
        <v>148</v>
      </c>
      <c r="R29" s="28">
        <v>81</v>
      </c>
      <c r="S29" s="28">
        <f t="shared" si="6"/>
        <v>50.88607594936709</v>
      </c>
      <c r="T29" s="28">
        <f t="shared" si="7"/>
        <v>49.4</v>
      </c>
      <c r="U29" s="28">
        <f t="shared" si="8"/>
        <v>62.7</v>
      </c>
      <c r="V29" s="28">
        <v>163</v>
      </c>
      <c r="W29" s="28">
        <v>148</v>
      </c>
      <c r="X29" s="28">
        <v>67</v>
      </c>
      <c r="Y29" s="28">
        <f t="shared" si="9"/>
        <v>50.625</v>
      </c>
      <c r="Z29" s="28">
        <f t="shared" si="10"/>
        <v>58.9</v>
      </c>
      <c r="AA29" s="28">
        <f t="shared" si="11"/>
        <v>63.9</v>
      </c>
      <c r="AB29" s="28">
        <v>164</v>
      </c>
      <c r="AC29" s="28">
        <v>148</v>
      </c>
      <c r="AD29" s="28">
        <v>49</v>
      </c>
      <c r="AE29" s="28">
        <f t="shared" si="12"/>
        <v>51.652173913043477</v>
      </c>
      <c r="AF29" s="28">
        <f t="shared" si="13"/>
        <v>70.099999999999994</v>
      </c>
      <c r="AG29" s="28">
        <f t="shared" si="14"/>
        <v>64.3</v>
      </c>
      <c r="AI29" s="28">
        <f t="shared" si="20"/>
        <v>43.684210526315788</v>
      </c>
      <c r="AJ29" s="28">
        <f t="shared" si="15"/>
        <v>8.8000000000000007</v>
      </c>
      <c r="AK29" s="28">
        <f t="shared" si="15"/>
        <v>-6.6000000000000156</v>
      </c>
      <c r="AL29" s="28">
        <f t="shared" si="21"/>
        <v>42.08728652751423</v>
      </c>
      <c r="AM29" s="28">
        <f t="shared" si="16"/>
        <v>11.000000000000007</v>
      </c>
      <c r="AN29" s="28">
        <f t="shared" si="16"/>
        <v>-9</v>
      </c>
      <c r="AO29" s="28">
        <f t="shared" si="22"/>
        <v>42.44857594936709</v>
      </c>
      <c r="AP29" s="28">
        <f t="shared" si="17"/>
        <v>15.499999999999993</v>
      </c>
      <c r="AQ29" s="28">
        <f t="shared" si="17"/>
        <v>-11.399999999999991</v>
      </c>
      <c r="AR29" s="28">
        <f t="shared" si="23"/>
        <v>43.424999999999997</v>
      </c>
      <c r="AS29" s="28">
        <f t="shared" si="18"/>
        <v>20.6</v>
      </c>
      <c r="AT29" s="28">
        <f t="shared" si="18"/>
        <v>-13.000000000000007</v>
      </c>
      <c r="AU29" s="28">
        <f t="shared" si="24"/>
        <v>44.065967016491754</v>
      </c>
      <c r="AV29" s="28">
        <f t="shared" si="19"/>
        <v>27.199999999999996</v>
      </c>
      <c r="AW29" s="28">
        <f t="shared" si="19"/>
        <v>-15.300000000000011</v>
      </c>
    </row>
    <row r="30" spans="2:49" x14ac:dyDescent="0.4">
      <c r="B30" s="1272"/>
      <c r="C30" s="19" t="s">
        <v>199</v>
      </c>
      <c r="D30" s="18">
        <v>170</v>
      </c>
      <c r="E30" s="18">
        <v>142</v>
      </c>
      <c r="F30" s="18">
        <v>119</v>
      </c>
      <c r="G30" s="33">
        <f t="shared" si="0"/>
        <v>27.058823529411764</v>
      </c>
      <c r="H30" s="33">
        <f t="shared" si="1"/>
        <v>30</v>
      </c>
      <c r="I30" s="33">
        <f t="shared" si="2"/>
        <v>66.7</v>
      </c>
      <c r="J30" s="33">
        <v>177</v>
      </c>
      <c r="K30" s="33">
        <v>140</v>
      </c>
      <c r="L30" s="33">
        <v>109</v>
      </c>
      <c r="M30" s="33">
        <f t="shared" si="3"/>
        <v>27.352941176470587</v>
      </c>
      <c r="N30" s="33">
        <f t="shared" si="4"/>
        <v>38.4</v>
      </c>
      <c r="O30" s="33">
        <f t="shared" si="5"/>
        <v>69.399999999999991</v>
      </c>
      <c r="P30" s="33">
        <v>183</v>
      </c>
      <c r="Q30" s="33">
        <v>139</v>
      </c>
      <c r="R30" s="33">
        <v>99</v>
      </c>
      <c r="S30" s="33">
        <f t="shared" si="6"/>
        <v>28.571428571428573</v>
      </c>
      <c r="T30" s="33">
        <f t="shared" si="7"/>
        <v>45.9</v>
      </c>
      <c r="U30" s="33">
        <f t="shared" si="8"/>
        <v>71.8</v>
      </c>
      <c r="V30" s="33">
        <v>188</v>
      </c>
      <c r="W30" s="33">
        <v>137</v>
      </c>
      <c r="X30" s="33">
        <v>89</v>
      </c>
      <c r="Y30" s="33">
        <f t="shared" si="9"/>
        <v>29.09090909090909</v>
      </c>
      <c r="Z30" s="33">
        <f t="shared" si="10"/>
        <v>52.7</v>
      </c>
      <c r="AA30" s="33">
        <f t="shared" si="11"/>
        <v>73.7</v>
      </c>
      <c r="AB30" s="33">
        <v>193</v>
      </c>
      <c r="AC30" s="33">
        <v>135</v>
      </c>
      <c r="AD30" s="33">
        <v>78</v>
      </c>
      <c r="AE30" s="33">
        <f t="shared" si="12"/>
        <v>29.739130434782609</v>
      </c>
      <c r="AF30" s="33">
        <f t="shared" si="13"/>
        <v>59.599999999999994</v>
      </c>
      <c r="AG30" s="33">
        <f t="shared" si="14"/>
        <v>75.7</v>
      </c>
      <c r="AI30" s="33">
        <f t="shared" si="20"/>
        <v>-22.941176470588236</v>
      </c>
      <c r="AJ30" s="33">
        <f t="shared" si="15"/>
        <v>-0.80000000000000071</v>
      </c>
      <c r="AK30" s="33">
        <f t="shared" si="15"/>
        <v>5.5000000000000071</v>
      </c>
      <c r="AL30" s="33">
        <f t="shared" si="21"/>
        <v>-22.969639468690701</v>
      </c>
      <c r="AM30" s="33">
        <f t="shared" si="16"/>
        <v>-0.80000000000000426</v>
      </c>
      <c r="AN30" s="33">
        <f t="shared" si="16"/>
        <v>7.3999999999999915</v>
      </c>
      <c r="AO30" s="33">
        <f t="shared" si="22"/>
        <v>-22.314647377938517</v>
      </c>
      <c r="AP30" s="33">
        <f t="shared" si="17"/>
        <v>-3.5</v>
      </c>
      <c r="AQ30" s="33">
        <f t="shared" si="17"/>
        <v>9.0999999999999943</v>
      </c>
      <c r="AR30" s="33">
        <f t="shared" si="23"/>
        <v>-21.53409090909091</v>
      </c>
      <c r="AS30" s="33">
        <f t="shared" si="18"/>
        <v>-6.1999999999999957</v>
      </c>
      <c r="AT30" s="33">
        <f t="shared" si="18"/>
        <v>9.8000000000000043</v>
      </c>
      <c r="AU30" s="33">
        <f t="shared" si="24"/>
        <v>-21.913043478260867</v>
      </c>
      <c r="AV30" s="33">
        <f t="shared" si="19"/>
        <v>-10.5</v>
      </c>
      <c r="AW30" s="33">
        <f t="shared" si="19"/>
        <v>11.400000000000006</v>
      </c>
    </row>
    <row r="31" spans="2:49" x14ac:dyDescent="0.4">
      <c r="B31" s="1272"/>
      <c r="C31" s="19" t="s">
        <v>204</v>
      </c>
      <c r="D31" s="18">
        <v>173</v>
      </c>
      <c r="E31" s="18">
        <v>140</v>
      </c>
      <c r="F31" s="18">
        <v>131</v>
      </c>
      <c r="G31" s="33">
        <f t="shared" si="0"/>
        <v>12.857142857142858</v>
      </c>
      <c r="H31" s="33">
        <f t="shared" si="1"/>
        <v>24.3</v>
      </c>
      <c r="I31" s="33">
        <f t="shared" si="2"/>
        <v>67.800000000000011</v>
      </c>
      <c r="J31" s="33">
        <v>182</v>
      </c>
      <c r="K31" s="33">
        <v>137</v>
      </c>
      <c r="L31" s="33">
        <v>125</v>
      </c>
      <c r="M31" s="33">
        <f t="shared" si="3"/>
        <v>12.631578947368421</v>
      </c>
      <c r="N31" s="33">
        <f t="shared" si="4"/>
        <v>31.3</v>
      </c>
      <c r="O31" s="33">
        <f t="shared" si="5"/>
        <v>71.399999999999991</v>
      </c>
      <c r="P31" s="33">
        <v>189</v>
      </c>
      <c r="Q31" s="33">
        <v>134</v>
      </c>
      <c r="R31" s="33">
        <v>120</v>
      </c>
      <c r="S31" s="33">
        <f t="shared" si="6"/>
        <v>12.173913043478262</v>
      </c>
      <c r="T31" s="33">
        <f t="shared" si="7"/>
        <v>36.5</v>
      </c>
      <c r="U31" s="33">
        <f t="shared" si="8"/>
        <v>74.099999999999994</v>
      </c>
      <c r="V31" s="33">
        <v>196</v>
      </c>
      <c r="W31" s="33">
        <v>131</v>
      </c>
      <c r="X31" s="33">
        <v>114</v>
      </c>
      <c r="Y31" s="33">
        <f t="shared" si="9"/>
        <v>12.439024390243903</v>
      </c>
      <c r="Z31" s="33">
        <f t="shared" si="10"/>
        <v>41.8</v>
      </c>
      <c r="AA31" s="33">
        <f t="shared" si="11"/>
        <v>76.900000000000006</v>
      </c>
      <c r="AB31" s="33">
        <v>203</v>
      </c>
      <c r="AC31" s="33">
        <v>128</v>
      </c>
      <c r="AD31" s="33">
        <v>108</v>
      </c>
      <c r="AE31" s="33">
        <f t="shared" si="12"/>
        <v>12.631578947368421</v>
      </c>
      <c r="AF31" s="33">
        <f t="shared" si="13"/>
        <v>46.800000000000004</v>
      </c>
      <c r="AG31" s="33">
        <f t="shared" si="14"/>
        <v>79.600000000000009</v>
      </c>
      <c r="AI31" s="33">
        <f t="shared" si="20"/>
        <v>-14.201680672268907</v>
      </c>
      <c r="AJ31" s="33">
        <f t="shared" si="15"/>
        <v>-5.6999999999999993</v>
      </c>
      <c r="AK31" s="33">
        <f t="shared" si="15"/>
        <v>1.1000000000000085</v>
      </c>
      <c r="AL31" s="33">
        <f t="shared" si="21"/>
        <v>-14.721362229102166</v>
      </c>
      <c r="AM31" s="33">
        <f t="shared" si="16"/>
        <v>-7.0999999999999979</v>
      </c>
      <c r="AN31" s="33">
        <f t="shared" si="16"/>
        <v>2</v>
      </c>
      <c r="AO31" s="33">
        <f t="shared" si="22"/>
        <v>-16.397515527950311</v>
      </c>
      <c r="AP31" s="33">
        <f t="shared" si="17"/>
        <v>-9.3999999999999986</v>
      </c>
      <c r="AQ31" s="33">
        <f t="shared" si="17"/>
        <v>2.2999999999999972</v>
      </c>
      <c r="AR31" s="33">
        <f t="shared" si="23"/>
        <v>-16.651884700665185</v>
      </c>
      <c r="AS31" s="33">
        <f t="shared" si="18"/>
        <v>-10.900000000000006</v>
      </c>
      <c r="AT31" s="33">
        <f t="shared" si="18"/>
        <v>3.2000000000000028</v>
      </c>
      <c r="AU31" s="33">
        <f t="shared" si="24"/>
        <v>-17.107551487414188</v>
      </c>
      <c r="AV31" s="33">
        <f t="shared" si="19"/>
        <v>-12.79999999999999</v>
      </c>
      <c r="AW31" s="33">
        <f t="shared" si="19"/>
        <v>3.9000000000000057</v>
      </c>
    </row>
    <row r="32" spans="2:49" x14ac:dyDescent="0.4">
      <c r="B32" s="1272"/>
      <c r="C32" s="19" t="s">
        <v>208</v>
      </c>
      <c r="D32" s="18">
        <v>153</v>
      </c>
      <c r="E32" s="18">
        <v>149</v>
      </c>
      <c r="F32" s="18">
        <v>108</v>
      </c>
      <c r="G32" s="33">
        <f t="shared" si="0"/>
        <v>54.666666666666664</v>
      </c>
      <c r="H32" s="33">
        <f t="shared" si="1"/>
        <v>29.4</v>
      </c>
      <c r="I32" s="33">
        <f t="shared" si="2"/>
        <v>60</v>
      </c>
      <c r="J32" s="33">
        <v>154</v>
      </c>
      <c r="K32" s="33">
        <v>149</v>
      </c>
      <c r="L32" s="33">
        <v>96</v>
      </c>
      <c r="M32" s="33">
        <f t="shared" si="3"/>
        <v>54.827586206896555</v>
      </c>
      <c r="N32" s="33">
        <f t="shared" si="4"/>
        <v>37.700000000000003</v>
      </c>
      <c r="O32" s="33">
        <f t="shared" si="5"/>
        <v>60.4</v>
      </c>
      <c r="P32" s="33">
        <v>156</v>
      </c>
      <c r="Q32" s="33">
        <v>150</v>
      </c>
      <c r="R32" s="33">
        <v>81</v>
      </c>
      <c r="S32" s="33">
        <f t="shared" si="6"/>
        <v>55.2</v>
      </c>
      <c r="T32" s="33">
        <f t="shared" si="7"/>
        <v>48.1</v>
      </c>
      <c r="U32" s="33">
        <f t="shared" si="8"/>
        <v>61.199999999999996</v>
      </c>
      <c r="V32" s="33">
        <v>157</v>
      </c>
      <c r="W32" s="33">
        <v>150</v>
      </c>
      <c r="X32" s="33">
        <v>67</v>
      </c>
      <c r="Y32" s="33">
        <f t="shared" si="9"/>
        <v>55.333333333333336</v>
      </c>
      <c r="Z32" s="33">
        <f t="shared" si="10"/>
        <v>57.3</v>
      </c>
      <c r="AA32" s="33">
        <f t="shared" si="11"/>
        <v>61.6</v>
      </c>
      <c r="AB32" s="33">
        <v>158</v>
      </c>
      <c r="AC32" s="33">
        <v>150</v>
      </c>
      <c r="AD32" s="33">
        <v>49</v>
      </c>
      <c r="AE32" s="33">
        <f t="shared" si="12"/>
        <v>55.596330275229356</v>
      </c>
      <c r="AF32" s="33">
        <f t="shared" si="13"/>
        <v>69</v>
      </c>
      <c r="AG32" s="33">
        <f t="shared" si="14"/>
        <v>62</v>
      </c>
      <c r="AI32" s="33">
        <f t="shared" si="20"/>
        <v>41.80952380952381</v>
      </c>
      <c r="AJ32" s="33">
        <f t="shared" si="15"/>
        <v>5.0999999999999979</v>
      </c>
      <c r="AK32" s="33">
        <f t="shared" si="15"/>
        <v>-7.8000000000000114</v>
      </c>
      <c r="AL32" s="33">
        <f t="shared" si="21"/>
        <v>42.19600725952813</v>
      </c>
      <c r="AM32" s="33">
        <f t="shared" si="16"/>
        <v>6.4000000000000021</v>
      </c>
      <c r="AN32" s="33">
        <f t="shared" si="16"/>
        <v>-10.999999999999993</v>
      </c>
      <c r="AO32" s="33">
        <f t="shared" si="22"/>
        <v>43.026086956521738</v>
      </c>
      <c r="AP32" s="33">
        <f t="shared" si="17"/>
        <v>11.600000000000001</v>
      </c>
      <c r="AQ32" s="33">
        <f t="shared" si="17"/>
        <v>-12.899999999999999</v>
      </c>
      <c r="AR32" s="33">
        <f t="shared" si="23"/>
        <v>42.894308943089435</v>
      </c>
      <c r="AS32" s="33">
        <f t="shared" si="18"/>
        <v>15.5</v>
      </c>
      <c r="AT32" s="33">
        <f t="shared" si="18"/>
        <v>-15.300000000000004</v>
      </c>
      <c r="AU32" s="33">
        <f t="shared" si="24"/>
        <v>42.964751327860938</v>
      </c>
      <c r="AV32" s="33">
        <f t="shared" si="19"/>
        <v>22.199999999999996</v>
      </c>
      <c r="AW32" s="33">
        <f t="shared" si="19"/>
        <v>-17.600000000000009</v>
      </c>
    </row>
    <row r="33" spans="2:49" x14ac:dyDescent="0.4">
      <c r="B33" s="1273"/>
      <c r="C33" s="21" t="s">
        <v>200</v>
      </c>
      <c r="D33" s="20">
        <v>168</v>
      </c>
      <c r="E33" s="20">
        <v>143</v>
      </c>
      <c r="F33" s="20">
        <v>116</v>
      </c>
      <c r="G33" s="34">
        <f t="shared" si="0"/>
        <v>31.153846153846153</v>
      </c>
      <c r="H33" s="34">
        <f t="shared" si="1"/>
        <v>31</v>
      </c>
      <c r="I33" s="34">
        <f t="shared" si="2"/>
        <v>65.900000000000006</v>
      </c>
      <c r="J33" s="34">
        <v>174</v>
      </c>
      <c r="K33" s="34">
        <v>142</v>
      </c>
      <c r="L33" s="34">
        <v>105</v>
      </c>
      <c r="M33" s="34">
        <f t="shared" si="3"/>
        <v>32.173913043478258</v>
      </c>
      <c r="N33" s="34">
        <f t="shared" si="4"/>
        <v>39.700000000000003</v>
      </c>
      <c r="O33" s="34">
        <f t="shared" si="5"/>
        <v>68.2</v>
      </c>
      <c r="P33" s="34">
        <v>179</v>
      </c>
      <c r="Q33" s="34">
        <v>140</v>
      </c>
      <c r="R33" s="34">
        <v>94</v>
      </c>
      <c r="S33" s="34">
        <f t="shared" si="6"/>
        <v>32.470588235294116</v>
      </c>
      <c r="T33" s="34">
        <f t="shared" si="7"/>
        <v>47.5</v>
      </c>
      <c r="U33" s="34">
        <f t="shared" si="8"/>
        <v>70.199999999999989</v>
      </c>
      <c r="V33" s="34">
        <v>184</v>
      </c>
      <c r="W33" s="34">
        <v>139</v>
      </c>
      <c r="X33" s="34">
        <v>83</v>
      </c>
      <c r="Y33" s="34">
        <f t="shared" si="9"/>
        <v>33.267326732673268</v>
      </c>
      <c r="Z33" s="34">
        <f t="shared" si="10"/>
        <v>54.900000000000006</v>
      </c>
      <c r="AA33" s="34">
        <f t="shared" si="11"/>
        <v>72.2</v>
      </c>
      <c r="AB33" s="34">
        <v>188</v>
      </c>
      <c r="AC33" s="34">
        <v>138</v>
      </c>
      <c r="AD33" s="34">
        <v>71</v>
      </c>
      <c r="AE33" s="34">
        <f t="shared" si="12"/>
        <v>34.358974358974358</v>
      </c>
      <c r="AF33" s="34">
        <f t="shared" si="13"/>
        <v>62.2</v>
      </c>
      <c r="AG33" s="34">
        <f t="shared" si="14"/>
        <v>73.7</v>
      </c>
      <c r="AI33" s="34">
        <f t="shared" si="20"/>
        <v>-23.512820512820511</v>
      </c>
      <c r="AJ33" s="34">
        <f t="shared" si="15"/>
        <v>1.6000000000000014</v>
      </c>
      <c r="AK33" s="34">
        <f t="shared" si="15"/>
        <v>5.9000000000000057</v>
      </c>
      <c r="AL33" s="34">
        <f t="shared" si="21"/>
        <v>-22.653673163418297</v>
      </c>
      <c r="AM33" s="34">
        <f t="shared" si="16"/>
        <v>2</v>
      </c>
      <c r="AN33" s="34">
        <f t="shared" si="16"/>
        <v>7.8000000000000043</v>
      </c>
      <c r="AO33" s="34">
        <f t="shared" si="22"/>
        <v>-22.729411764705887</v>
      </c>
      <c r="AP33" s="34">
        <f t="shared" si="17"/>
        <v>-0.60000000000000142</v>
      </c>
      <c r="AQ33" s="34">
        <f t="shared" si="17"/>
        <v>8.9999999999999929</v>
      </c>
      <c r="AR33" s="34">
        <f t="shared" si="23"/>
        <v>-22.066006600660067</v>
      </c>
      <c r="AS33" s="34">
        <f t="shared" si="18"/>
        <v>-2.3999999999999915</v>
      </c>
      <c r="AT33" s="34">
        <f t="shared" si="18"/>
        <v>10.600000000000001</v>
      </c>
      <c r="AU33" s="34">
        <f t="shared" si="24"/>
        <v>-21.237355916254998</v>
      </c>
      <c r="AV33" s="34">
        <f t="shared" si="19"/>
        <v>-6.7999999999999972</v>
      </c>
      <c r="AW33" s="34">
        <f t="shared" si="19"/>
        <v>11.700000000000003</v>
      </c>
    </row>
    <row r="34" spans="2:49" x14ac:dyDescent="0.4">
      <c r="B34" s="1271">
        <v>7</v>
      </c>
      <c r="C34" s="17" t="s">
        <v>201</v>
      </c>
      <c r="D34" s="16">
        <v>196</v>
      </c>
      <c r="E34" s="16">
        <v>166</v>
      </c>
      <c r="F34" s="16">
        <v>168</v>
      </c>
      <c r="G34" s="28">
        <f t="shared" si="0"/>
        <v>-4</v>
      </c>
      <c r="H34" s="28">
        <f t="shared" si="1"/>
        <v>15.299999999999999</v>
      </c>
      <c r="I34" s="28">
        <f t="shared" si="2"/>
        <v>76.900000000000006</v>
      </c>
      <c r="J34" s="28">
        <v>204</v>
      </c>
      <c r="K34" s="28">
        <v>163</v>
      </c>
      <c r="L34" s="28">
        <v>166</v>
      </c>
      <c r="M34" s="28">
        <f t="shared" si="3"/>
        <v>-4.3902439024390247</v>
      </c>
      <c r="N34" s="28">
        <f t="shared" si="4"/>
        <v>20.100000000000001</v>
      </c>
      <c r="O34" s="28">
        <f t="shared" si="5"/>
        <v>80</v>
      </c>
      <c r="P34" s="28">
        <v>212</v>
      </c>
      <c r="Q34" s="28">
        <v>160</v>
      </c>
      <c r="R34" s="28">
        <v>164</v>
      </c>
      <c r="S34" s="28">
        <f t="shared" si="6"/>
        <v>-4.615384615384615</v>
      </c>
      <c r="T34" s="28">
        <f t="shared" si="7"/>
        <v>24.5</v>
      </c>
      <c r="U34" s="28">
        <f t="shared" si="8"/>
        <v>83.1</v>
      </c>
      <c r="V34" s="28">
        <v>220</v>
      </c>
      <c r="W34" s="28">
        <v>157</v>
      </c>
      <c r="X34" s="28">
        <v>161</v>
      </c>
      <c r="Y34" s="28">
        <f t="shared" si="9"/>
        <v>-3.8095238095238093</v>
      </c>
      <c r="Z34" s="28">
        <f t="shared" si="10"/>
        <v>28.599999999999998</v>
      </c>
      <c r="AA34" s="28">
        <f t="shared" si="11"/>
        <v>86.3</v>
      </c>
      <c r="AB34" s="28">
        <v>228</v>
      </c>
      <c r="AC34" s="28">
        <v>153</v>
      </c>
      <c r="AD34" s="28">
        <v>159</v>
      </c>
      <c r="AE34" s="28">
        <f t="shared" si="12"/>
        <v>-4.8</v>
      </c>
      <c r="AF34" s="28">
        <f t="shared" si="13"/>
        <v>32.9</v>
      </c>
      <c r="AG34" s="28">
        <f t="shared" si="14"/>
        <v>89.4</v>
      </c>
      <c r="AI34" s="28">
        <f t="shared" si="20"/>
        <v>-35.153846153846153</v>
      </c>
      <c r="AJ34" s="28">
        <f t="shared" si="15"/>
        <v>-15.700000000000001</v>
      </c>
      <c r="AK34" s="28">
        <f t="shared" si="15"/>
        <v>11</v>
      </c>
      <c r="AL34" s="28">
        <f t="shared" si="21"/>
        <v>-36.564156945917283</v>
      </c>
      <c r="AM34" s="28">
        <f t="shared" si="16"/>
        <v>-19.600000000000001</v>
      </c>
      <c r="AN34" s="28">
        <f t="shared" si="16"/>
        <v>11.799999999999997</v>
      </c>
      <c r="AO34" s="28">
        <f t="shared" si="22"/>
        <v>-37.085972850678729</v>
      </c>
      <c r="AP34" s="28">
        <f t="shared" si="17"/>
        <v>-23</v>
      </c>
      <c r="AQ34" s="28">
        <f t="shared" si="17"/>
        <v>12.900000000000006</v>
      </c>
      <c r="AR34" s="28">
        <f t="shared" si="23"/>
        <v>-37.076850542197079</v>
      </c>
      <c r="AS34" s="28">
        <f t="shared" si="18"/>
        <v>-26.300000000000008</v>
      </c>
      <c r="AT34" s="28">
        <f t="shared" si="18"/>
        <v>14.099999999999994</v>
      </c>
      <c r="AU34" s="28">
        <f t="shared" si="24"/>
        <v>-39.158974358974355</v>
      </c>
      <c r="AV34" s="28">
        <f t="shared" si="19"/>
        <v>-29.300000000000004</v>
      </c>
      <c r="AW34" s="28">
        <f t="shared" si="19"/>
        <v>15.700000000000003</v>
      </c>
    </row>
    <row r="35" spans="2:49" x14ac:dyDescent="0.4">
      <c r="B35" s="1272"/>
      <c r="C35" s="19" t="s">
        <v>205</v>
      </c>
      <c r="D35" s="18">
        <v>192</v>
      </c>
      <c r="E35" s="18">
        <v>171</v>
      </c>
      <c r="F35" s="18">
        <v>137</v>
      </c>
      <c r="G35" s="33">
        <f t="shared" si="0"/>
        <v>37.090909090909093</v>
      </c>
      <c r="H35" s="33">
        <f t="shared" si="1"/>
        <v>28.599999999999998</v>
      </c>
      <c r="I35" s="33">
        <f t="shared" si="2"/>
        <v>75.3</v>
      </c>
      <c r="J35" s="33">
        <v>197</v>
      </c>
      <c r="K35" s="33">
        <v>170</v>
      </c>
      <c r="L35" s="33">
        <v>126</v>
      </c>
      <c r="M35" s="33">
        <f t="shared" si="3"/>
        <v>37.183098591549296</v>
      </c>
      <c r="N35" s="33">
        <f t="shared" si="4"/>
        <v>36</v>
      </c>
      <c r="O35" s="33">
        <f t="shared" si="5"/>
        <v>77.3</v>
      </c>
      <c r="P35" s="33">
        <v>202</v>
      </c>
      <c r="Q35" s="33">
        <v>169</v>
      </c>
      <c r="R35" s="33">
        <v>114</v>
      </c>
      <c r="S35" s="33">
        <f t="shared" si="6"/>
        <v>37.5</v>
      </c>
      <c r="T35" s="33">
        <f t="shared" si="7"/>
        <v>43.6</v>
      </c>
      <c r="U35" s="33">
        <f t="shared" si="8"/>
        <v>79.2</v>
      </c>
      <c r="V35" s="33">
        <v>206</v>
      </c>
      <c r="W35" s="33">
        <v>168</v>
      </c>
      <c r="X35" s="33">
        <v>102</v>
      </c>
      <c r="Y35" s="33">
        <f t="shared" si="9"/>
        <v>38.07692307692308</v>
      </c>
      <c r="Z35" s="33">
        <f t="shared" si="10"/>
        <v>50.5</v>
      </c>
      <c r="AA35" s="33">
        <f t="shared" si="11"/>
        <v>80.800000000000011</v>
      </c>
      <c r="AB35" s="33">
        <v>210</v>
      </c>
      <c r="AC35" s="33">
        <v>167</v>
      </c>
      <c r="AD35" s="33">
        <v>89</v>
      </c>
      <c r="AE35" s="33">
        <f t="shared" si="12"/>
        <v>38.67768595041322</v>
      </c>
      <c r="AF35" s="33">
        <f t="shared" si="13"/>
        <v>57.599999999999994</v>
      </c>
      <c r="AG35" s="33">
        <f t="shared" si="14"/>
        <v>82.399999999999991</v>
      </c>
      <c r="AI35" s="33">
        <f t="shared" si="20"/>
        <v>41.090909090909093</v>
      </c>
      <c r="AJ35" s="33">
        <f t="shared" si="15"/>
        <v>13.299999999999999</v>
      </c>
      <c r="AK35" s="33">
        <f t="shared" si="15"/>
        <v>-1.6000000000000085</v>
      </c>
      <c r="AL35" s="33">
        <f t="shared" si="21"/>
        <v>41.573342493988321</v>
      </c>
      <c r="AM35" s="33">
        <f t="shared" si="16"/>
        <v>15.899999999999999</v>
      </c>
      <c r="AN35" s="33">
        <f t="shared" si="16"/>
        <v>-2.7000000000000028</v>
      </c>
      <c r="AO35" s="33">
        <f t="shared" si="22"/>
        <v>42.115384615384613</v>
      </c>
      <c r="AP35" s="33">
        <f t="shared" si="17"/>
        <v>19.100000000000001</v>
      </c>
      <c r="AQ35" s="33">
        <f t="shared" si="17"/>
        <v>-3.8999999999999915</v>
      </c>
      <c r="AR35" s="33">
        <f t="shared" si="23"/>
        <v>41.88644688644689</v>
      </c>
      <c r="AS35" s="33">
        <f t="shared" si="18"/>
        <v>21.900000000000002</v>
      </c>
      <c r="AT35" s="33">
        <f t="shared" si="18"/>
        <v>-5.4999999999999858</v>
      </c>
      <c r="AU35" s="33">
        <f t="shared" si="24"/>
        <v>43.477685950413218</v>
      </c>
      <c r="AV35" s="33">
        <f t="shared" si="19"/>
        <v>24.699999999999996</v>
      </c>
      <c r="AW35" s="33">
        <f t="shared" si="19"/>
        <v>-7.0000000000000142</v>
      </c>
    </row>
    <row r="36" spans="2:49" x14ac:dyDescent="0.4">
      <c r="B36" s="1272"/>
      <c r="C36" s="19" t="s">
        <v>197</v>
      </c>
      <c r="D36" s="18">
        <v>199</v>
      </c>
      <c r="E36" s="18">
        <v>166</v>
      </c>
      <c r="F36" s="18">
        <v>154</v>
      </c>
      <c r="G36" s="33">
        <f t="shared" ref="G36:G67" si="25">IF(MAX(D36,E36,F36)=D36,60*(E36-F36)/(MAX(D36,E36,F36)-MIN(D36,E36,F36)),IF(MAX(D36,E36,F36)=E36,(120+(60*(F36-D36)/(MAX(D36,E36,F36)-MIN(D36,E36,F36)))),IF(MAX(D36,E36,F36)=F36,(240+(60*(D36-E36)/(MAX(D36,E36,F36)-MIN(D36,E36,F36)))),0)))</f>
        <v>16</v>
      </c>
      <c r="H36" s="33">
        <f t="shared" ref="H36:H67" si="26">ROUND((MAX(D36/255, E36/255, F36/255) - MIN(D36/255, E36/255, F36/255))/MAX(D36/255, E36/255, F36/255),3)*100</f>
        <v>22.6</v>
      </c>
      <c r="I36" s="33">
        <f t="shared" ref="I36:I67" si="27">ROUND(MAX(D36/255, E36/255, F36/255),3)*100</f>
        <v>78</v>
      </c>
      <c r="J36" s="33">
        <v>208</v>
      </c>
      <c r="K36" s="33">
        <v>164</v>
      </c>
      <c r="L36" s="33">
        <v>147</v>
      </c>
      <c r="M36" s="33">
        <f t="shared" ref="M36:M67" si="28">IF(MAX(J36,K36,L36)=J36,60*(K36-L36)/(MAX(J36,K36,L36)-MIN(J36,K36,L36)),IF(MAX(J36,K36,L36)=K36,(120+(60*(L36-J36)/(MAX(J36,K36,L36)-MIN(J36,K36,L36)))),IF(MAX(J36,K36,L36)=L36,(240+(60*(J36-K36)/(MAX(J36,K36,L36)-MIN(J36,K36,L36)))),0)))</f>
        <v>16.721311475409838</v>
      </c>
      <c r="N36" s="33">
        <f t="shared" ref="N36:N67" si="29">ROUND((MAX(J36/255, K36/255, L36/255) - MIN(J36/255, K36/255, L36/255))/MAX(J36/255, K36/255, L36/255),3)*100</f>
        <v>29.299999999999997</v>
      </c>
      <c r="O36" s="33">
        <f t="shared" ref="O36:O67" si="30">ROUND(MAX(J36/255, K36/255, L36/255),3)*100</f>
        <v>81.599999999999994</v>
      </c>
      <c r="P36" s="33">
        <v>216</v>
      </c>
      <c r="Q36" s="33">
        <v>161</v>
      </c>
      <c r="R36" s="33">
        <v>140</v>
      </c>
      <c r="S36" s="33">
        <f t="shared" ref="S36:S67" si="31">IF(MAX(P36,Q36,R36)=P36,60*(Q36-R36)/(MAX(P36,Q36,R36)-MIN(P36,Q36,R36)),IF(MAX(P36,Q36,R36)=Q36,(120+(60*(R36-P36)/(MAX(P36,Q36,R36)-MIN(P36,Q36,R36)))),IF(MAX(P36,Q36,R36)=R36,(240+(60*(P36-Q36)/(MAX(P36,Q36,R36)-MIN(P36,Q36,R36)))),0)))</f>
        <v>16.578947368421051</v>
      </c>
      <c r="T36" s="33">
        <f t="shared" ref="T36:T67" si="32">ROUND((MAX(P36/255, Q36/255, R36/255) - MIN(P36/255, Q36/255, R36/255))/MAX(P36/255, Q36/255, R36/255),3)*100</f>
        <v>35.199999999999996</v>
      </c>
      <c r="U36" s="33">
        <f t="shared" ref="U36:U67" si="33">ROUND(MAX(P36/255, Q36/255, R36/255),3)*100</f>
        <v>84.7</v>
      </c>
      <c r="V36" s="33">
        <v>224</v>
      </c>
      <c r="W36" s="33">
        <v>158</v>
      </c>
      <c r="X36" s="33">
        <v>132</v>
      </c>
      <c r="Y36" s="33">
        <f t="shared" ref="Y36:Y67" si="34">IF(MAX(V36,W36,X36)=V36,60*(W36-X36)/(MAX(V36,W36,X36)-MIN(V36,W36,X36)),IF(MAX(V36,W36,X36)=W36,(120+(60*(X36-V36)/(MAX(V36,W36,X36)-MIN(V36,W36,X36)))),IF(MAX(V36,W36,X36)=X36,(240+(60*(V36-W36)/(MAX(V36,W36,X36)-MIN(V36,W36,X36)))),0)))</f>
        <v>16.956521739130434</v>
      </c>
      <c r="Z36" s="33">
        <f t="shared" ref="Z36:Z67" si="35">ROUND((MAX(V36/255, W36/255, X36/255) - MIN(V36/255, W36/255, X36/255))/MAX(V36/255, W36/255, X36/255),3)*100</f>
        <v>41.099999999999994</v>
      </c>
      <c r="AA36" s="33">
        <f t="shared" ref="AA36:AA67" si="36">ROUND(MAX(V36/255, W36/255, X36/255),3)*100</f>
        <v>87.8</v>
      </c>
      <c r="AB36" s="33">
        <v>230</v>
      </c>
      <c r="AC36" s="33">
        <v>155</v>
      </c>
      <c r="AD36" s="33">
        <v>125</v>
      </c>
      <c r="AE36" s="33">
        <f t="shared" ref="AE36:AE67" si="37">IF(MAX(AB36,AC36,AD36)=AB36,60*(AC36-AD36)/(MAX(AB36,AC36,AD36)-MIN(AB36,AC36,AD36)),IF(MAX(AB36,AC36,AD36)=AC36,(120+(60*(AD36-AB36)/(MAX(AB36,AC36,AD36)-MIN(AB36,AC36,AD36)))),IF(MAX(AB36,AC36,AD36)=AD36,(240+(60*(AB36-AC36)/(MAX(AB36,AC36,AD36)-MIN(AB36,AC36,AD36)))),0)))</f>
        <v>17.142857142857142</v>
      </c>
      <c r="AF36" s="33">
        <f t="shared" ref="AF36:AF67" si="38">ROUND((MAX(AB36/255, AC36/255, AD36/255) - MIN(AB36/255, AC36/255, AD36/255))/MAX(AB36/255, AC36/255, AD36/255),3)*100</f>
        <v>45.7</v>
      </c>
      <c r="AG36" s="33">
        <f t="shared" ref="AG36:AG67" si="39">ROUND(MAX(AB36/255, AC36/255, AD36/255),3)*100</f>
        <v>90.2</v>
      </c>
      <c r="AI36" s="33">
        <f t="shared" si="20"/>
        <v>-21.090909090909093</v>
      </c>
      <c r="AJ36" s="33">
        <f t="shared" si="15"/>
        <v>-5.9999999999999964</v>
      </c>
      <c r="AK36" s="33">
        <f t="shared" si="15"/>
        <v>2.7000000000000028</v>
      </c>
      <c r="AL36" s="33">
        <f t="shared" si="21"/>
        <v>-20.461787116139458</v>
      </c>
      <c r="AM36" s="33">
        <f t="shared" si="16"/>
        <v>-6.7000000000000028</v>
      </c>
      <c r="AN36" s="33">
        <f t="shared" si="16"/>
        <v>4.2999999999999972</v>
      </c>
      <c r="AO36" s="33">
        <f t="shared" si="22"/>
        <v>-20.921052631578949</v>
      </c>
      <c r="AP36" s="33">
        <f t="shared" si="17"/>
        <v>-8.4000000000000057</v>
      </c>
      <c r="AQ36" s="33">
        <f t="shared" si="17"/>
        <v>5.5</v>
      </c>
      <c r="AR36" s="33">
        <f t="shared" si="23"/>
        <v>-21.120401337792647</v>
      </c>
      <c r="AS36" s="33">
        <f t="shared" si="18"/>
        <v>-9.4000000000000057</v>
      </c>
      <c r="AT36" s="33">
        <f t="shared" si="18"/>
        <v>6.9999999999999858</v>
      </c>
      <c r="AU36" s="33">
        <f t="shared" si="24"/>
        <v>-21.534828807556078</v>
      </c>
      <c r="AV36" s="33">
        <f t="shared" si="19"/>
        <v>-11.899999999999991</v>
      </c>
      <c r="AW36" s="33">
        <f t="shared" si="19"/>
        <v>7.8000000000000114</v>
      </c>
    </row>
    <row r="37" spans="2:49" x14ac:dyDescent="0.4">
      <c r="B37" s="1272"/>
      <c r="C37" s="19" t="s">
        <v>243</v>
      </c>
      <c r="D37" s="18">
        <v>197</v>
      </c>
      <c r="E37" s="18">
        <v>166</v>
      </c>
      <c r="F37" s="18">
        <v>166</v>
      </c>
      <c r="G37" s="33">
        <f t="shared" si="25"/>
        <v>0</v>
      </c>
      <c r="H37" s="33">
        <f t="shared" si="26"/>
        <v>15.7</v>
      </c>
      <c r="I37" s="33">
        <f t="shared" si="27"/>
        <v>77.3</v>
      </c>
      <c r="J37" s="33">
        <v>206</v>
      </c>
      <c r="K37" s="33">
        <v>163</v>
      </c>
      <c r="L37" s="33">
        <v>163</v>
      </c>
      <c r="M37" s="33">
        <f t="shared" si="28"/>
        <v>0</v>
      </c>
      <c r="N37" s="33">
        <f t="shared" si="29"/>
        <v>20.9</v>
      </c>
      <c r="O37" s="33">
        <f t="shared" si="30"/>
        <v>80.800000000000011</v>
      </c>
      <c r="P37" s="33">
        <v>214</v>
      </c>
      <c r="Q37" s="33">
        <v>160</v>
      </c>
      <c r="R37" s="33">
        <v>160</v>
      </c>
      <c r="S37" s="33">
        <f t="shared" si="31"/>
        <v>0</v>
      </c>
      <c r="T37" s="33">
        <f t="shared" si="32"/>
        <v>25.2</v>
      </c>
      <c r="U37" s="33">
        <f t="shared" si="33"/>
        <v>83.899999999999991</v>
      </c>
      <c r="V37" s="33">
        <v>222</v>
      </c>
      <c r="W37" s="33">
        <v>157</v>
      </c>
      <c r="X37" s="33">
        <v>157</v>
      </c>
      <c r="Y37" s="33">
        <f t="shared" si="34"/>
        <v>0</v>
      </c>
      <c r="Z37" s="33">
        <f t="shared" si="35"/>
        <v>29.299999999999997</v>
      </c>
      <c r="AA37" s="33">
        <f t="shared" si="36"/>
        <v>87.1</v>
      </c>
      <c r="AB37" s="33">
        <v>229</v>
      </c>
      <c r="AC37" s="33">
        <v>153</v>
      </c>
      <c r="AD37" s="33">
        <v>154</v>
      </c>
      <c r="AE37" s="33">
        <f t="shared" si="37"/>
        <v>-0.78947368421052633</v>
      </c>
      <c r="AF37" s="33">
        <f t="shared" si="38"/>
        <v>33.200000000000003</v>
      </c>
      <c r="AG37" s="33">
        <f t="shared" si="39"/>
        <v>89.8</v>
      </c>
      <c r="AI37" s="33">
        <f t="shared" si="20"/>
        <v>-16</v>
      </c>
      <c r="AJ37" s="33">
        <f t="shared" si="15"/>
        <v>-6.9000000000000021</v>
      </c>
      <c r="AK37" s="33">
        <f t="shared" si="15"/>
        <v>-0.70000000000000284</v>
      </c>
      <c r="AL37" s="33">
        <f t="shared" si="21"/>
        <v>-16.721311475409838</v>
      </c>
      <c r="AM37" s="33">
        <f t="shared" si="16"/>
        <v>-8.3999999999999986</v>
      </c>
      <c r="AN37" s="33">
        <f t="shared" si="16"/>
        <v>-0.79999999999998295</v>
      </c>
      <c r="AO37" s="33">
        <f t="shared" si="22"/>
        <v>-16.578947368421051</v>
      </c>
      <c r="AP37" s="33">
        <f t="shared" si="17"/>
        <v>-9.9999999999999964</v>
      </c>
      <c r="AQ37" s="33">
        <f t="shared" si="17"/>
        <v>-0.80000000000001137</v>
      </c>
      <c r="AR37" s="33">
        <f t="shared" si="23"/>
        <v>-16.956521739130434</v>
      </c>
      <c r="AS37" s="33">
        <f t="shared" si="18"/>
        <v>-11.799999999999997</v>
      </c>
      <c r="AT37" s="33">
        <f t="shared" si="18"/>
        <v>-0.70000000000000284</v>
      </c>
      <c r="AU37" s="33">
        <f t="shared" si="24"/>
        <v>-17.93233082706767</v>
      </c>
      <c r="AV37" s="33">
        <f t="shared" si="19"/>
        <v>-12.5</v>
      </c>
      <c r="AW37" s="33">
        <f t="shared" si="19"/>
        <v>-0.40000000000000568</v>
      </c>
    </row>
    <row r="38" spans="2:49" x14ac:dyDescent="0.4">
      <c r="B38" s="1272"/>
      <c r="C38" s="21" t="s">
        <v>206</v>
      </c>
      <c r="D38" s="20">
        <v>189</v>
      </c>
      <c r="E38" s="20">
        <v>172</v>
      </c>
      <c r="F38" s="20">
        <v>135</v>
      </c>
      <c r="G38" s="34">
        <f t="shared" si="25"/>
        <v>41.111111111111114</v>
      </c>
      <c r="H38" s="34">
        <f t="shared" si="26"/>
        <v>28.599999999999998</v>
      </c>
      <c r="I38" s="34">
        <f t="shared" si="27"/>
        <v>74.099999999999994</v>
      </c>
      <c r="J38" s="34">
        <v>193</v>
      </c>
      <c r="K38" s="34">
        <v>171</v>
      </c>
      <c r="L38" s="34">
        <v>123</v>
      </c>
      <c r="M38" s="34">
        <f t="shared" si="28"/>
        <v>41.142857142857146</v>
      </c>
      <c r="N38" s="34">
        <f t="shared" si="29"/>
        <v>36.299999999999997</v>
      </c>
      <c r="O38" s="34">
        <f t="shared" si="30"/>
        <v>75.7</v>
      </c>
      <c r="P38" s="34">
        <v>197</v>
      </c>
      <c r="Q38" s="34">
        <v>171</v>
      </c>
      <c r="R38" s="34">
        <v>110</v>
      </c>
      <c r="S38" s="34">
        <f t="shared" si="31"/>
        <v>42.068965517241381</v>
      </c>
      <c r="T38" s="34">
        <f t="shared" si="32"/>
        <v>44.2</v>
      </c>
      <c r="U38" s="34">
        <f t="shared" si="33"/>
        <v>77.3</v>
      </c>
      <c r="V38" s="34">
        <v>201</v>
      </c>
      <c r="W38" s="34">
        <v>170</v>
      </c>
      <c r="X38" s="34">
        <v>98</v>
      </c>
      <c r="Y38" s="34">
        <f t="shared" si="34"/>
        <v>41.941747572815537</v>
      </c>
      <c r="Z38" s="34">
        <f t="shared" si="35"/>
        <v>51.2</v>
      </c>
      <c r="AA38" s="34">
        <f t="shared" si="36"/>
        <v>78.8</v>
      </c>
      <c r="AB38" s="34">
        <v>204</v>
      </c>
      <c r="AC38" s="34">
        <v>169</v>
      </c>
      <c r="AD38" s="34">
        <v>84</v>
      </c>
      <c r="AE38" s="34">
        <f t="shared" si="37"/>
        <v>42.5</v>
      </c>
      <c r="AF38" s="34">
        <f t="shared" si="38"/>
        <v>58.8</v>
      </c>
      <c r="AG38" s="34">
        <f t="shared" si="39"/>
        <v>80</v>
      </c>
      <c r="AI38" s="34">
        <f t="shared" si="20"/>
        <v>41.111111111111114</v>
      </c>
      <c r="AJ38" s="34">
        <f t="shared" si="15"/>
        <v>12.899999999999999</v>
      </c>
      <c r="AK38" s="34">
        <f t="shared" si="15"/>
        <v>-3.2000000000000028</v>
      </c>
      <c r="AL38" s="34">
        <f t="shared" si="21"/>
        <v>41.142857142857146</v>
      </c>
      <c r="AM38" s="34">
        <f t="shared" si="16"/>
        <v>15.399999999999999</v>
      </c>
      <c r="AN38" s="34">
        <f t="shared" si="16"/>
        <v>-5.1000000000000085</v>
      </c>
      <c r="AO38" s="34">
        <f t="shared" si="22"/>
        <v>42.068965517241381</v>
      </c>
      <c r="AP38" s="34">
        <f t="shared" si="17"/>
        <v>19.000000000000004</v>
      </c>
      <c r="AQ38" s="34">
        <f t="shared" si="17"/>
        <v>-6.5999999999999943</v>
      </c>
      <c r="AR38" s="34">
        <f t="shared" si="23"/>
        <v>41.941747572815537</v>
      </c>
      <c r="AS38" s="34">
        <f t="shared" si="18"/>
        <v>21.900000000000006</v>
      </c>
      <c r="AT38" s="34">
        <f t="shared" si="18"/>
        <v>-8.2999999999999972</v>
      </c>
      <c r="AU38" s="34">
        <f t="shared" si="24"/>
        <v>43.289473684210527</v>
      </c>
      <c r="AV38" s="34">
        <f t="shared" si="19"/>
        <v>25.599999999999994</v>
      </c>
      <c r="AW38" s="34">
        <f t="shared" si="19"/>
        <v>-9.7999999999999972</v>
      </c>
    </row>
    <row r="39" spans="2:49" x14ac:dyDescent="0.4">
      <c r="B39" s="1272"/>
      <c r="C39" s="17" t="s">
        <v>198</v>
      </c>
      <c r="D39" s="16">
        <v>199</v>
      </c>
      <c r="E39" s="16">
        <v>167</v>
      </c>
      <c r="F39" s="16">
        <v>151</v>
      </c>
      <c r="G39" s="28">
        <f t="shared" si="25"/>
        <v>20</v>
      </c>
      <c r="H39" s="28">
        <f t="shared" si="26"/>
        <v>24.099999999999998</v>
      </c>
      <c r="I39" s="28">
        <f t="shared" si="27"/>
        <v>78</v>
      </c>
      <c r="J39" s="28">
        <v>207</v>
      </c>
      <c r="K39" s="28">
        <v>164</v>
      </c>
      <c r="L39" s="28">
        <v>143</v>
      </c>
      <c r="M39" s="28">
        <f t="shared" si="28"/>
        <v>19.6875</v>
      </c>
      <c r="N39" s="28">
        <f t="shared" si="29"/>
        <v>30.9</v>
      </c>
      <c r="O39" s="28">
        <f t="shared" si="30"/>
        <v>81.2</v>
      </c>
      <c r="P39" s="28">
        <v>215</v>
      </c>
      <c r="Q39" s="28">
        <v>162</v>
      </c>
      <c r="R39" s="28">
        <v>134</v>
      </c>
      <c r="S39" s="28">
        <f t="shared" si="31"/>
        <v>20.74074074074074</v>
      </c>
      <c r="T39" s="28">
        <f t="shared" si="32"/>
        <v>37.700000000000003</v>
      </c>
      <c r="U39" s="28">
        <f t="shared" si="33"/>
        <v>84.3</v>
      </c>
      <c r="V39" s="28">
        <v>222</v>
      </c>
      <c r="W39" s="28">
        <v>159</v>
      </c>
      <c r="X39" s="28">
        <v>126</v>
      </c>
      <c r="Y39" s="28">
        <f t="shared" si="34"/>
        <v>20.625</v>
      </c>
      <c r="Z39" s="28">
        <f t="shared" si="35"/>
        <v>43.2</v>
      </c>
      <c r="AA39" s="28">
        <f t="shared" si="36"/>
        <v>87.1</v>
      </c>
      <c r="AB39" s="28">
        <v>228</v>
      </c>
      <c r="AC39" s="28">
        <v>157</v>
      </c>
      <c r="AD39" s="28">
        <v>117</v>
      </c>
      <c r="AE39" s="28">
        <f t="shared" si="37"/>
        <v>21.621621621621621</v>
      </c>
      <c r="AF39" s="28">
        <f t="shared" si="38"/>
        <v>48.699999999999996</v>
      </c>
      <c r="AG39" s="28">
        <f t="shared" si="39"/>
        <v>89.4</v>
      </c>
      <c r="AI39" s="28">
        <f t="shared" si="20"/>
        <v>-21.111111111111114</v>
      </c>
      <c r="AJ39" s="28">
        <f t="shared" si="15"/>
        <v>-4.5</v>
      </c>
      <c r="AK39" s="28">
        <f t="shared" si="15"/>
        <v>3.9000000000000057</v>
      </c>
      <c r="AL39" s="28">
        <f t="shared" si="21"/>
        <v>-21.455357142857146</v>
      </c>
      <c r="AM39" s="28">
        <f t="shared" si="16"/>
        <v>-5.3999999999999986</v>
      </c>
      <c r="AN39" s="28">
        <f t="shared" si="16"/>
        <v>5.5</v>
      </c>
      <c r="AO39" s="28">
        <f t="shared" si="22"/>
        <v>-21.32822477650064</v>
      </c>
      <c r="AP39" s="28">
        <f t="shared" si="17"/>
        <v>-6.5</v>
      </c>
      <c r="AQ39" s="28">
        <f t="shared" si="17"/>
        <v>7</v>
      </c>
      <c r="AR39" s="28">
        <f t="shared" si="23"/>
        <v>-21.316747572815537</v>
      </c>
      <c r="AS39" s="28">
        <f t="shared" si="18"/>
        <v>-8</v>
      </c>
      <c r="AT39" s="28">
        <f t="shared" si="18"/>
        <v>8.2999999999999972</v>
      </c>
      <c r="AU39" s="28">
        <f t="shared" si="24"/>
        <v>-20.878378378378379</v>
      </c>
      <c r="AV39" s="28">
        <f t="shared" si="19"/>
        <v>-10.100000000000001</v>
      </c>
      <c r="AW39" s="28">
        <f t="shared" si="19"/>
        <v>9.4000000000000057</v>
      </c>
    </row>
    <row r="40" spans="2:49" x14ac:dyDescent="0.4">
      <c r="B40" s="1272"/>
      <c r="C40" s="19" t="s">
        <v>202</v>
      </c>
      <c r="D40" s="18">
        <v>198</v>
      </c>
      <c r="E40" s="18">
        <v>166</v>
      </c>
      <c r="F40" s="18">
        <v>163</v>
      </c>
      <c r="G40" s="33">
        <f t="shared" si="25"/>
        <v>5.1428571428571432</v>
      </c>
      <c r="H40" s="33">
        <f t="shared" si="26"/>
        <v>17.7</v>
      </c>
      <c r="I40" s="33">
        <f t="shared" si="27"/>
        <v>77.600000000000009</v>
      </c>
      <c r="J40" s="33">
        <v>207</v>
      </c>
      <c r="K40" s="33">
        <v>163</v>
      </c>
      <c r="L40" s="33">
        <v>159</v>
      </c>
      <c r="M40" s="33">
        <f t="shared" si="28"/>
        <v>5</v>
      </c>
      <c r="N40" s="33">
        <f t="shared" si="29"/>
        <v>23.200000000000003</v>
      </c>
      <c r="O40" s="33">
        <f t="shared" si="30"/>
        <v>81.2</v>
      </c>
      <c r="P40" s="33">
        <v>215</v>
      </c>
      <c r="Q40" s="33">
        <v>160</v>
      </c>
      <c r="R40" s="33">
        <v>156</v>
      </c>
      <c r="S40" s="33">
        <f t="shared" si="31"/>
        <v>4.0677966101694913</v>
      </c>
      <c r="T40" s="33">
        <f t="shared" si="32"/>
        <v>27.400000000000002</v>
      </c>
      <c r="U40" s="33">
        <f t="shared" si="33"/>
        <v>84.3</v>
      </c>
      <c r="V40" s="33">
        <v>223</v>
      </c>
      <c r="W40" s="33">
        <v>157</v>
      </c>
      <c r="X40" s="33">
        <v>152</v>
      </c>
      <c r="Y40" s="33">
        <f t="shared" si="34"/>
        <v>4.225352112676056</v>
      </c>
      <c r="Z40" s="33">
        <f t="shared" si="35"/>
        <v>31.8</v>
      </c>
      <c r="AA40" s="33">
        <f t="shared" si="36"/>
        <v>87.5</v>
      </c>
      <c r="AB40" s="33">
        <v>231</v>
      </c>
      <c r="AC40" s="33">
        <v>153</v>
      </c>
      <c r="AD40" s="33">
        <v>148</v>
      </c>
      <c r="AE40" s="33">
        <f t="shared" si="37"/>
        <v>3.6144578313253013</v>
      </c>
      <c r="AF40" s="33">
        <f t="shared" si="38"/>
        <v>35.9</v>
      </c>
      <c r="AG40" s="33">
        <f t="shared" si="39"/>
        <v>90.600000000000009</v>
      </c>
      <c r="AI40" s="33">
        <f t="shared" si="20"/>
        <v>-14.857142857142858</v>
      </c>
      <c r="AJ40" s="33">
        <f t="shared" si="15"/>
        <v>-6.3999999999999986</v>
      </c>
      <c r="AK40" s="33">
        <f t="shared" si="15"/>
        <v>-0.39999999999999147</v>
      </c>
      <c r="AL40" s="33">
        <f t="shared" si="21"/>
        <v>-14.6875</v>
      </c>
      <c r="AM40" s="33">
        <f t="shared" si="16"/>
        <v>-7.6999999999999957</v>
      </c>
      <c r="AN40" s="33">
        <f t="shared" si="16"/>
        <v>0</v>
      </c>
      <c r="AO40" s="33">
        <f t="shared" si="22"/>
        <v>-16.672944130571249</v>
      </c>
      <c r="AP40" s="33">
        <f t="shared" si="17"/>
        <v>-10.3</v>
      </c>
      <c r="AQ40" s="33">
        <f t="shared" si="17"/>
        <v>0</v>
      </c>
      <c r="AR40" s="33">
        <f t="shared" si="23"/>
        <v>-16.399647887323944</v>
      </c>
      <c r="AS40" s="33">
        <f t="shared" si="18"/>
        <v>-11.400000000000002</v>
      </c>
      <c r="AT40" s="33">
        <f t="shared" si="18"/>
        <v>0.40000000000000568</v>
      </c>
      <c r="AU40" s="33">
        <f t="shared" si="24"/>
        <v>-18.007163790296321</v>
      </c>
      <c r="AV40" s="33">
        <f t="shared" si="19"/>
        <v>-12.799999999999997</v>
      </c>
      <c r="AW40" s="33">
        <f t="shared" si="19"/>
        <v>1.2000000000000028</v>
      </c>
    </row>
    <row r="41" spans="2:49" x14ac:dyDescent="0.4">
      <c r="B41" s="1272"/>
      <c r="C41" s="19" t="s">
        <v>207</v>
      </c>
      <c r="D41" s="18">
        <v>185</v>
      </c>
      <c r="E41" s="18">
        <v>173</v>
      </c>
      <c r="F41" s="18">
        <v>133</v>
      </c>
      <c r="G41" s="33">
        <f t="shared" si="25"/>
        <v>46.153846153846153</v>
      </c>
      <c r="H41" s="33">
        <f t="shared" si="26"/>
        <v>28.1</v>
      </c>
      <c r="I41" s="33">
        <f t="shared" si="27"/>
        <v>72.5</v>
      </c>
      <c r="J41" s="33">
        <v>188</v>
      </c>
      <c r="K41" s="33">
        <v>173</v>
      </c>
      <c r="L41" s="33">
        <v>120</v>
      </c>
      <c r="M41" s="33">
        <f t="shared" si="28"/>
        <v>46.764705882352942</v>
      </c>
      <c r="N41" s="33">
        <f t="shared" si="29"/>
        <v>36.199999999999996</v>
      </c>
      <c r="O41" s="33">
        <f t="shared" si="30"/>
        <v>73.7</v>
      </c>
      <c r="P41" s="33">
        <v>191</v>
      </c>
      <c r="Q41" s="33">
        <v>173</v>
      </c>
      <c r="R41" s="33">
        <v>107</v>
      </c>
      <c r="S41" s="33">
        <f t="shared" si="31"/>
        <v>47.142857142857146</v>
      </c>
      <c r="T41" s="33">
        <f t="shared" si="32"/>
        <v>44</v>
      </c>
      <c r="U41" s="33">
        <f t="shared" si="33"/>
        <v>74.900000000000006</v>
      </c>
      <c r="V41" s="33">
        <v>194</v>
      </c>
      <c r="W41" s="33">
        <v>173</v>
      </c>
      <c r="X41" s="33">
        <v>94</v>
      </c>
      <c r="Y41" s="33">
        <f t="shared" si="34"/>
        <v>47.4</v>
      </c>
      <c r="Z41" s="33">
        <f t="shared" si="35"/>
        <v>51.5</v>
      </c>
      <c r="AA41" s="33">
        <f t="shared" si="36"/>
        <v>76.099999999999994</v>
      </c>
      <c r="AB41" s="33">
        <v>197</v>
      </c>
      <c r="AC41" s="33">
        <v>172</v>
      </c>
      <c r="AD41" s="33">
        <v>80</v>
      </c>
      <c r="AE41" s="33">
        <f t="shared" si="37"/>
        <v>47.179487179487182</v>
      </c>
      <c r="AF41" s="33">
        <f t="shared" si="38"/>
        <v>59.4</v>
      </c>
      <c r="AG41" s="33">
        <f t="shared" si="39"/>
        <v>77.3</v>
      </c>
      <c r="AI41" s="33">
        <f t="shared" si="20"/>
        <v>41.010989010989007</v>
      </c>
      <c r="AJ41" s="33">
        <f t="shared" si="15"/>
        <v>10.400000000000002</v>
      </c>
      <c r="AK41" s="33">
        <f t="shared" si="15"/>
        <v>-5.1000000000000085</v>
      </c>
      <c r="AL41" s="33">
        <f t="shared" si="21"/>
        <v>41.764705882352942</v>
      </c>
      <c r="AM41" s="33">
        <f t="shared" si="16"/>
        <v>12.999999999999993</v>
      </c>
      <c r="AN41" s="33">
        <f t="shared" si="16"/>
        <v>-7.5</v>
      </c>
      <c r="AO41" s="33">
        <f t="shared" si="22"/>
        <v>43.075060532687658</v>
      </c>
      <c r="AP41" s="33">
        <f t="shared" si="17"/>
        <v>16.599999999999998</v>
      </c>
      <c r="AQ41" s="33">
        <f t="shared" si="17"/>
        <v>-9.3999999999999915</v>
      </c>
      <c r="AR41" s="33">
        <f t="shared" si="23"/>
        <v>43.174647887323943</v>
      </c>
      <c r="AS41" s="33">
        <f t="shared" si="18"/>
        <v>19.7</v>
      </c>
      <c r="AT41" s="33">
        <f t="shared" si="18"/>
        <v>-11.400000000000006</v>
      </c>
      <c r="AU41" s="33">
        <f t="shared" si="24"/>
        <v>43.565029348161879</v>
      </c>
      <c r="AV41" s="33">
        <f t="shared" si="19"/>
        <v>23.5</v>
      </c>
      <c r="AW41" s="33">
        <f t="shared" si="19"/>
        <v>-13.300000000000011</v>
      </c>
    </row>
    <row r="42" spans="2:49" x14ac:dyDescent="0.4">
      <c r="B42" s="1272"/>
      <c r="C42" s="19" t="s">
        <v>242</v>
      </c>
      <c r="D42" s="18">
        <v>198</v>
      </c>
      <c r="E42" s="18">
        <v>167</v>
      </c>
      <c r="F42" s="18">
        <v>147</v>
      </c>
      <c r="G42" s="33">
        <f t="shared" si="25"/>
        <v>23.529411764705884</v>
      </c>
      <c r="H42" s="33">
        <f t="shared" si="26"/>
        <v>25.8</v>
      </c>
      <c r="I42" s="33">
        <f t="shared" si="27"/>
        <v>77.600000000000009</v>
      </c>
      <c r="J42" s="33">
        <v>206</v>
      </c>
      <c r="K42" s="33">
        <v>165</v>
      </c>
      <c r="L42" s="33">
        <v>138</v>
      </c>
      <c r="M42" s="33">
        <f t="shared" si="28"/>
        <v>23.823529411764707</v>
      </c>
      <c r="N42" s="33">
        <f t="shared" si="29"/>
        <v>33</v>
      </c>
      <c r="O42" s="33">
        <f t="shared" si="30"/>
        <v>80.800000000000011</v>
      </c>
      <c r="P42" s="33">
        <v>212</v>
      </c>
      <c r="Q42" s="33">
        <v>163</v>
      </c>
      <c r="R42" s="33">
        <v>128</v>
      </c>
      <c r="S42" s="33">
        <f t="shared" si="31"/>
        <v>25</v>
      </c>
      <c r="T42" s="33">
        <f t="shared" si="32"/>
        <v>39.6</v>
      </c>
      <c r="U42" s="33">
        <f t="shared" si="33"/>
        <v>83.1</v>
      </c>
      <c r="V42" s="33">
        <v>219</v>
      </c>
      <c r="W42" s="33">
        <v>161</v>
      </c>
      <c r="X42" s="33">
        <v>119</v>
      </c>
      <c r="Y42" s="33">
        <f t="shared" si="34"/>
        <v>25.2</v>
      </c>
      <c r="Z42" s="33">
        <f t="shared" si="35"/>
        <v>45.7</v>
      </c>
      <c r="AA42" s="33">
        <f t="shared" si="36"/>
        <v>85.9</v>
      </c>
      <c r="AB42" s="33">
        <v>225</v>
      </c>
      <c r="AC42" s="33">
        <v>159</v>
      </c>
      <c r="AD42" s="33">
        <v>110</v>
      </c>
      <c r="AE42" s="33">
        <f t="shared" si="37"/>
        <v>25.565217391304348</v>
      </c>
      <c r="AF42" s="33">
        <f t="shared" si="38"/>
        <v>51.1</v>
      </c>
      <c r="AG42" s="33">
        <f t="shared" si="39"/>
        <v>88.2</v>
      </c>
      <c r="AI42" s="33">
        <f t="shared" si="20"/>
        <v>-22.624434389140269</v>
      </c>
      <c r="AJ42" s="33">
        <f t="shared" si="15"/>
        <v>-2.3000000000000007</v>
      </c>
      <c r="AK42" s="33">
        <f t="shared" si="15"/>
        <v>5.1000000000000085</v>
      </c>
      <c r="AL42" s="33">
        <f t="shared" si="21"/>
        <v>-22.941176470588236</v>
      </c>
      <c r="AM42" s="33">
        <f t="shared" si="16"/>
        <v>-3.1999999999999957</v>
      </c>
      <c r="AN42" s="33">
        <f t="shared" si="16"/>
        <v>7.1000000000000085</v>
      </c>
      <c r="AO42" s="33">
        <f t="shared" si="22"/>
        <v>-22.142857142857146</v>
      </c>
      <c r="AP42" s="33">
        <f t="shared" si="17"/>
        <v>-4.3999999999999986</v>
      </c>
      <c r="AQ42" s="33">
        <f t="shared" si="17"/>
        <v>8.1999999999999886</v>
      </c>
      <c r="AR42" s="33">
        <f t="shared" si="23"/>
        <v>-22.2</v>
      </c>
      <c r="AS42" s="33">
        <f t="shared" si="18"/>
        <v>-5.7999999999999972</v>
      </c>
      <c r="AT42" s="33">
        <f t="shared" si="18"/>
        <v>9.8000000000000114</v>
      </c>
      <c r="AU42" s="33">
        <f t="shared" si="24"/>
        <v>-21.614269788182835</v>
      </c>
      <c r="AV42" s="33">
        <f t="shared" si="19"/>
        <v>-8.2999999999999972</v>
      </c>
      <c r="AW42" s="33">
        <f t="shared" si="19"/>
        <v>10.900000000000006</v>
      </c>
    </row>
    <row r="43" spans="2:49" x14ac:dyDescent="0.4">
      <c r="B43" s="1272"/>
      <c r="C43" s="21" t="s">
        <v>203</v>
      </c>
      <c r="D43" s="20">
        <v>199</v>
      </c>
      <c r="E43" s="20">
        <v>166</v>
      </c>
      <c r="F43" s="20">
        <v>160</v>
      </c>
      <c r="G43" s="34">
        <f t="shared" si="25"/>
        <v>9.2307692307692299</v>
      </c>
      <c r="H43" s="34">
        <f t="shared" si="26"/>
        <v>19.600000000000001</v>
      </c>
      <c r="I43" s="34">
        <f t="shared" si="27"/>
        <v>78</v>
      </c>
      <c r="J43" s="34">
        <v>208</v>
      </c>
      <c r="K43" s="34">
        <v>163</v>
      </c>
      <c r="L43" s="34">
        <v>156</v>
      </c>
      <c r="M43" s="34">
        <f t="shared" si="28"/>
        <v>8.0769230769230766</v>
      </c>
      <c r="N43" s="34">
        <f t="shared" si="29"/>
        <v>25</v>
      </c>
      <c r="O43" s="34">
        <f t="shared" si="30"/>
        <v>81.599999999999994</v>
      </c>
      <c r="P43" s="34">
        <v>216</v>
      </c>
      <c r="Q43" s="34">
        <v>160</v>
      </c>
      <c r="R43" s="34">
        <v>151</v>
      </c>
      <c r="S43" s="34">
        <f t="shared" si="31"/>
        <v>8.3076923076923084</v>
      </c>
      <c r="T43" s="34">
        <f t="shared" si="32"/>
        <v>30.099999999999998</v>
      </c>
      <c r="U43" s="34">
        <f t="shared" si="33"/>
        <v>84.7</v>
      </c>
      <c r="V43" s="34">
        <v>223</v>
      </c>
      <c r="W43" s="34">
        <v>157</v>
      </c>
      <c r="X43" s="34">
        <v>146</v>
      </c>
      <c r="Y43" s="34">
        <f t="shared" si="34"/>
        <v>8.5714285714285712</v>
      </c>
      <c r="Z43" s="34">
        <f t="shared" si="35"/>
        <v>34.5</v>
      </c>
      <c r="AA43" s="34">
        <f t="shared" si="36"/>
        <v>87.5</v>
      </c>
      <c r="AB43" s="34">
        <v>231</v>
      </c>
      <c r="AC43" s="34">
        <v>153</v>
      </c>
      <c r="AD43" s="34">
        <v>141</v>
      </c>
      <c r="AE43" s="34">
        <f t="shared" si="37"/>
        <v>8</v>
      </c>
      <c r="AF43" s="34">
        <f t="shared" si="38"/>
        <v>39</v>
      </c>
      <c r="AG43" s="34">
        <f t="shared" si="39"/>
        <v>90.600000000000009</v>
      </c>
      <c r="AI43" s="34">
        <f t="shared" si="20"/>
        <v>-14.298642533936654</v>
      </c>
      <c r="AJ43" s="34">
        <f t="shared" si="15"/>
        <v>-6.1999999999999993</v>
      </c>
      <c r="AK43" s="34">
        <f t="shared" si="15"/>
        <v>0.39999999999999147</v>
      </c>
      <c r="AL43" s="34">
        <f t="shared" si="21"/>
        <v>-15.74660633484163</v>
      </c>
      <c r="AM43" s="34">
        <f t="shared" si="16"/>
        <v>-8</v>
      </c>
      <c r="AN43" s="34">
        <f t="shared" si="16"/>
        <v>0.79999999999998295</v>
      </c>
      <c r="AO43" s="34">
        <f t="shared" si="22"/>
        <v>-16.692307692307693</v>
      </c>
      <c r="AP43" s="34">
        <f t="shared" si="17"/>
        <v>-9.5000000000000036</v>
      </c>
      <c r="AQ43" s="34">
        <f t="shared" si="17"/>
        <v>1.6000000000000085</v>
      </c>
      <c r="AR43" s="34">
        <f t="shared" si="23"/>
        <v>-16.628571428571426</v>
      </c>
      <c r="AS43" s="34">
        <f t="shared" si="18"/>
        <v>-11.200000000000003</v>
      </c>
      <c r="AT43" s="34">
        <f t="shared" si="18"/>
        <v>1.5999999999999943</v>
      </c>
      <c r="AU43" s="34">
        <f t="shared" si="24"/>
        <v>-17.565217391304348</v>
      </c>
      <c r="AV43" s="34">
        <f t="shared" si="19"/>
        <v>-12.100000000000001</v>
      </c>
      <c r="AW43" s="34">
        <f t="shared" si="19"/>
        <v>2.4000000000000057</v>
      </c>
    </row>
    <row r="44" spans="2:49" x14ac:dyDescent="0.4">
      <c r="B44" s="1272"/>
      <c r="C44" s="17" t="s">
        <v>241</v>
      </c>
      <c r="D44" s="16">
        <v>182</v>
      </c>
      <c r="E44" s="16">
        <v>174</v>
      </c>
      <c r="F44" s="16">
        <v>133</v>
      </c>
      <c r="G44" s="28">
        <f t="shared" si="25"/>
        <v>50.204081632653065</v>
      </c>
      <c r="H44" s="28">
        <f t="shared" si="26"/>
        <v>26.900000000000002</v>
      </c>
      <c r="I44" s="28">
        <f t="shared" si="27"/>
        <v>71.399999999999991</v>
      </c>
      <c r="J44" s="28">
        <v>185</v>
      </c>
      <c r="K44" s="28">
        <v>174</v>
      </c>
      <c r="L44" s="28">
        <v>120</v>
      </c>
      <c r="M44" s="28">
        <f t="shared" si="28"/>
        <v>49.846153846153847</v>
      </c>
      <c r="N44" s="28">
        <f t="shared" si="29"/>
        <v>35.099999999999994</v>
      </c>
      <c r="O44" s="28">
        <f t="shared" si="30"/>
        <v>72.5</v>
      </c>
      <c r="P44" s="28">
        <v>187</v>
      </c>
      <c r="Q44" s="28">
        <v>175</v>
      </c>
      <c r="R44" s="28">
        <v>106</v>
      </c>
      <c r="S44" s="28">
        <f t="shared" si="31"/>
        <v>51.111111111111114</v>
      </c>
      <c r="T44" s="28">
        <f t="shared" si="32"/>
        <v>43.3</v>
      </c>
      <c r="U44" s="28">
        <f t="shared" si="33"/>
        <v>73.3</v>
      </c>
      <c r="V44" s="28">
        <v>189</v>
      </c>
      <c r="W44" s="28">
        <v>175</v>
      </c>
      <c r="X44" s="28">
        <v>93</v>
      </c>
      <c r="Y44" s="28">
        <f t="shared" si="34"/>
        <v>51.25</v>
      </c>
      <c r="Z44" s="28">
        <f t="shared" si="35"/>
        <v>50.8</v>
      </c>
      <c r="AA44" s="28">
        <f t="shared" si="36"/>
        <v>74.099999999999994</v>
      </c>
      <c r="AB44" s="28">
        <v>191</v>
      </c>
      <c r="AC44" s="28">
        <v>175</v>
      </c>
      <c r="AD44" s="28">
        <v>78</v>
      </c>
      <c r="AE44" s="28">
        <f t="shared" si="37"/>
        <v>51.504424778761063</v>
      </c>
      <c r="AF44" s="28">
        <f t="shared" si="38"/>
        <v>59.199999999999996</v>
      </c>
      <c r="AG44" s="28">
        <f t="shared" si="39"/>
        <v>74.900000000000006</v>
      </c>
      <c r="AI44" s="28">
        <f t="shared" si="20"/>
        <v>40.973312401883831</v>
      </c>
      <c r="AJ44" s="28">
        <f t="shared" si="15"/>
        <v>7.3000000000000007</v>
      </c>
      <c r="AK44" s="28">
        <f t="shared" si="15"/>
        <v>-6.6000000000000085</v>
      </c>
      <c r="AL44" s="28">
        <f t="shared" si="21"/>
        <v>41.769230769230774</v>
      </c>
      <c r="AM44" s="28">
        <f t="shared" si="16"/>
        <v>10.099999999999994</v>
      </c>
      <c r="AN44" s="28">
        <f t="shared" si="16"/>
        <v>-9.0999999999999943</v>
      </c>
      <c r="AO44" s="28">
        <f t="shared" si="22"/>
        <v>42.803418803418808</v>
      </c>
      <c r="AP44" s="28">
        <f t="shared" si="17"/>
        <v>13.2</v>
      </c>
      <c r="AQ44" s="28">
        <f t="shared" si="17"/>
        <v>-11.400000000000006</v>
      </c>
      <c r="AR44" s="28">
        <f t="shared" si="23"/>
        <v>42.678571428571431</v>
      </c>
      <c r="AS44" s="28">
        <f t="shared" si="18"/>
        <v>16.299999999999997</v>
      </c>
      <c r="AT44" s="28">
        <f t="shared" si="18"/>
        <v>-13.400000000000006</v>
      </c>
      <c r="AU44" s="28">
        <f t="shared" si="24"/>
        <v>43.504424778761063</v>
      </c>
      <c r="AV44" s="28">
        <f t="shared" si="19"/>
        <v>20.199999999999996</v>
      </c>
      <c r="AW44" s="28">
        <f t="shared" si="19"/>
        <v>-15.700000000000003</v>
      </c>
    </row>
    <row r="45" spans="2:49" x14ac:dyDescent="0.4">
      <c r="B45" s="1272"/>
      <c r="C45" s="19" t="s">
        <v>199</v>
      </c>
      <c r="D45" s="18">
        <v>197</v>
      </c>
      <c r="E45" s="18">
        <v>168</v>
      </c>
      <c r="F45" s="18">
        <v>144</v>
      </c>
      <c r="G45" s="33">
        <f t="shared" si="25"/>
        <v>27.169811320754718</v>
      </c>
      <c r="H45" s="33">
        <f t="shared" si="26"/>
        <v>26.900000000000002</v>
      </c>
      <c r="I45" s="33">
        <f t="shared" si="27"/>
        <v>77.3</v>
      </c>
      <c r="J45" s="33">
        <v>204</v>
      </c>
      <c r="K45" s="33">
        <v>167</v>
      </c>
      <c r="L45" s="33">
        <v>134</v>
      </c>
      <c r="M45" s="33">
        <f t="shared" si="28"/>
        <v>28.285714285714285</v>
      </c>
      <c r="N45" s="33">
        <f t="shared" si="29"/>
        <v>34.300000000000004</v>
      </c>
      <c r="O45" s="33">
        <f t="shared" si="30"/>
        <v>80</v>
      </c>
      <c r="P45" s="33">
        <v>210</v>
      </c>
      <c r="Q45" s="33">
        <v>165</v>
      </c>
      <c r="R45" s="33">
        <v>124</v>
      </c>
      <c r="S45" s="33">
        <f t="shared" si="31"/>
        <v>28.604651162790699</v>
      </c>
      <c r="T45" s="33">
        <f t="shared" si="32"/>
        <v>41</v>
      </c>
      <c r="U45" s="33">
        <f t="shared" si="33"/>
        <v>82.399999999999991</v>
      </c>
      <c r="V45" s="33">
        <v>216</v>
      </c>
      <c r="W45" s="33">
        <v>163</v>
      </c>
      <c r="X45" s="33">
        <v>113</v>
      </c>
      <c r="Y45" s="33">
        <f t="shared" si="34"/>
        <v>29.126213592233011</v>
      </c>
      <c r="Z45" s="33">
        <f t="shared" si="35"/>
        <v>47.699999999999996</v>
      </c>
      <c r="AA45" s="33">
        <f t="shared" si="36"/>
        <v>84.7</v>
      </c>
      <c r="AB45" s="33">
        <v>211</v>
      </c>
      <c r="AC45" s="33">
        <v>161</v>
      </c>
      <c r="AD45" s="33">
        <v>103</v>
      </c>
      <c r="AE45" s="33">
        <f t="shared" si="37"/>
        <v>32.222222222222221</v>
      </c>
      <c r="AF45" s="33">
        <f t="shared" si="38"/>
        <v>51.2</v>
      </c>
      <c r="AG45" s="33">
        <f t="shared" si="39"/>
        <v>82.699999999999989</v>
      </c>
      <c r="AI45" s="33">
        <f t="shared" si="20"/>
        <v>-23.034270311898347</v>
      </c>
      <c r="AJ45" s="33">
        <f t="shared" si="15"/>
        <v>0</v>
      </c>
      <c r="AK45" s="33">
        <f t="shared" si="15"/>
        <v>5.9000000000000057</v>
      </c>
      <c r="AL45" s="33">
        <f t="shared" si="21"/>
        <v>-21.560439560439562</v>
      </c>
      <c r="AM45" s="33">
        <f t="shared" si="16"/>
        <v>-0.79999999999999005</v>
      </c>
      <c r="AN45" s="33">
        <f t="shared" si="16"/>
        <v>7.5</v>
      </c>
      <c r="AO45" s="33">
        <f t="shared" si="22"/>
        <v>-22.506459948320416</v>
      </c>
      <c r="AP45" s="33">
        <f t="shared" si="17"/>
        <v>-2.2999999999999972</v>
      </c>
      <c r="AQ45" s="33">
        <f t="shared" si="17"/>
        <v>9.0999999999999943</v>
      </c>
      <c r="AR45" s="33">
        <f t="shared" si="23"/>
        <v>-22.123786407766989</v>
      </c>
      <c r="AS45" s="33">
        <f t="shared" si="18"/>
        <v>-3.1000000000000014</v>
      </c>
      <c r="AT45" s="33">
        <f t="shared" si="18"/>
        <v>10.600000000000009</v>
      </c>
      <c r="AU45" s="33">
        <f t="shared" si="24"/>
        <v>-19.282202556538842</v>
      </c>
      <c r="AV45" s="33">
        <f t="shared" si="19"/>
        <v>-7.9999999999999929</v>
      </c>
      <c r="AW45" s="33">
        <f t="shared" si="19"/>
        <v>7.7999999999999829</v>
      </c>
    </row>
    <row r="46" spans="2:49" x14ac:dyDescent="0.4">
      <c r="B46" s="1272"/>
      <c r="C46" s="19" t="s">
        <v>204</v>
      </c>
      <c r="D46" s="18">
        <v>199</v>
      </c>
      <c r="E46" s="18">
        <v>166</v>
      </c>
      <c r="F46" s="18">
        <v>157</v>
      </c>
      <c r="G46" s="33">
        <f t="shared" si="25"/>
        <v>12.857142857142858</v>
      </c>
      <c r="H46" s="33">
        <f t="shared" si="26"/>
        <v>21.099999999999998</v>
      </c>
      <c r="I46" s="33">
        <f t="shared" si="27"/>
        <v>78</v>
      </c>
      <c r="J46" s="33">
        <v>208</v>
      </c>
      <c r="K46" s="33">
        <v>163</v>
      </c>
      <c r="L46" s="33">
        <v>151</v>
      </c>
      <c r="M46" s="33">
        <f t="shared" si="28"/>
        <v>12.631578947368421</v>
      </c>
      <c r="N46" s="33">
        <f t="shared" si="29"/>
        <v>27.400000000000002</v>
      </c>
      <c r="O46" s="33">
        <f t="shared" si="30"/>
        <v>81.599999999999994</v>
      </c>
      <c r="P46" s="33">
        <v>216</v>
      </c>
      <c r="Q46" s="33">
        <v>160</v>
      </c>
      <c r="R46" s="33">
        <v>145</v>
      </c>
      <c r="S46" s="33">
        <f t="shared" si="31"/>
        <v>12.67605633802817</v>
      </c>
      <c r="T46" s="33">
        <f t="shared" si="32"/>
        <v>32.9</v>
      </c>
      <c r="U46" s="33">
        <f t="shared" si="33"/>
        <v>84.7</v>
      </c>
      <c r="V46" s="33">
        <v>224</v>
      </c>
      <c r="W46" s="33">
        <v>157</v>
      </c>
      <c r="X46" s="33">
        <v>139</v>
      </c>
      <c r="Y46" s="33">
        <f t="shared" si="34"/>
        <v>12.705882352941176</v>
      </c>
      <c r="Z46" s="33">
        <f t="shared" si="35"/>
        <v>37.9</v>
      </c>
      <c r="AA46" s="33">
        <f t="shared" si="36"/>
        <v>87.8</v>
      </c>
      <c r="AB46" s="33">
        <v>231</v>
      </c>
      <c r="AC46" s="33">
        <v>154</v>
      </c>
      <c r="AD46" s="33">
        <v>133</v>
      </c>
      <c r="AE46" s="33">
        <f t="shared" si="37"/>
        <v>12.857142857142858</v>
      </c>
      <c r="AF46" s="33">
        <f t="shared" si="38"/>
        <v>42.4</v>
      </c>
      <c r="AG46" s="33">
        <f t="shared" si="39"/>
        <v>90.600000000000009</v>
      </c>
      <c r="AI46" s="33">
        <f t="shared" si="20"/>
        <v>-14.31266846361186</v>
      </c>
      <c r="AJ46" s="33">
        <f t="shared" si="15"/>
        <v>-5.8000000000000043</v>
      </c>
      <c r="AK46" s="33">
        <f t="shared" si="15"/>
        <v>0.70000000000000284</v>
      </c>
      <c r="AL46" s="33">
        <f t="shared" si="21"/>
        <v>-15.654135338345863</v>
      </c>
      <c r="AM46" s="33">
        <f t="shared" si="16"/>
        <v>-6.9000000000000021</v>
      </c>
      <c r="AN46" s="33">
        <f t="shared" si="16"/>
        <v>1.5999999999999943</v>
      </c>
      <c r="AO46" s="33">
        <f t="shared" si="22"/>
        <v>-15.928594824762529</v>
      </c>
      <c r="AP46" s="33">
        <f t="shared" si="17"/>
        <v>-8.1000000000000014</v>
      </c>
      <c r="AQ46" s="33">
        <f t="shared" si="17"/>
        <v>2.3000000000000114</v>
      </c>
      <c r="AR46" s="33">
        <f t="shared" si="23"/>
        <v>-16.420331239291833</v>
      </c>
      <c r="AS46" s="33">
        <f t="shared" si="18"/>
        <v>-9.7999999999999972</v>
      </c>
      <c r="AT46" s="33">
        <f t="shared" si="18"/>
        <v>3.0999999999999943</v>
      </c>
      <c r="AU46" s="33">
        <f t="shared" si="24"/>
        <v>-19.365079365079364</v>
      </c>
      <c r="AV46" s="33">
        <f t="shared" si="19"/>
        <v>-8.8000000000000043</v>
      </c>
      <c r="AW46" s="33">
        <f t="shared" si="19"/>
        <v>7.9000000000000199</v>
      </c>
    </row>
    <row r="47" spans="2:49" x14ac:dyDescent="0.4">
      <c r="B47" s="1272"/>
      <c r="C47" s="19" t="s">
        <v>208</v>
      </c>
      <c r="D47" s="18">
        <v>179</v>
      </c>
      <c r="E47" s="18">
        <v>175</v>
      </c>
      <c r="F47" s="18">
        <v>133</v>
      </c>
      <c r="G47" s="33">
        <f t="shared" si="25"/>
        <v>54.782608695652172</v>
      </c>
      <c r="H47" s="33">
        <f t="shared" si="26"/>
        <v>25.7</v>
      </c>
      <c r="I47" s="33">
        <f t="shared" si="27"/>
        <v>70.199999999999989</v>
      </c>
      <c r="J47" s="33">
        <v>181</v>
      </c>
      <c r="K47" s="33">
        <v>176</v>
      </c>
      <c r="L47" s="33">
        <v>120</v>
      </c>
      <c r="M47" s="33">
        <f t="shared" si="28"/>
        <v>55.081967213114751</v>
      </c>
      <c r="N47" s="33">
        <f t="shared" si="29"/>
        <v>33.700000000000003</v>
      </c>
      <c r="O47" s="33">
        <f t="shared" si="30"/>
        <v>71</v>
      </c>
      <c r="P47" s="33">
        <v>182</v>
      </c>
      <c r="Q47" s="33">
        <v>176</v>
      </c>
      <c r="R47" s="33">
        <v>106</v>
      </c>
      <c r="S47" s="33">
        <f t="shared" si="31"/>
        <v>55.263157894736842</v>
      </c>
      <c r="T47" s="33">
        <f t="shared" si="32"/>
        <v>41.8</v>
      </c>
      <c r="U47" s="33">
        <f t="shared" si="33"/>
        <v>71.399999999999991</v>
      </c>
      <c r="V47" s="33">
        <v>184</v>
      </c>
      <c r="W47" s="33">
        <v>176</v>
      </c>
      <c r="X47" s="33">
        <v>93</v>
      </c>
      <c r="Y47" s="33">
        <f t="shared" si="34"/>
        <v>54.725274725274723</v>
      </c>
      <c r="Z47" s="33">
        <f t="shared" si="35"/>
        <v>49.5</v>
      </c>
      <c r="AA47" s="33">
        <f t="shared" si="36"/>
        <v>72.2</v>
      </c>
      <c r="AB47" s="33">
        <v>185</v>
      </c>
      <c r="AC47" s="33">
        <v>177</v>
      </c>
      <c r="AD47" s="33">
        <v>77</v>
      </c>
      <c r="AE47" s="33">
        <f t="shared" si="37"/>
        <v>55.555555555555557</v>
      </c>
      <c r="AF47" s="33">
        <f t="shared" si="38"/>
        <v>58.4</v>
      </c>
      <c r="AG47" s="33">
        <f t="shared" si="39"/>
        <v>72.5</v>
      </c>
      <c r="AI47" s="33">
        <f t="shared" si="20"/>
        <v>41.925465838509311</v>
      </c>
      <c r="AJ47" s="33">
        <f t="shared" si="15"/>
        <v>4.6000000000000014</v>
      </c>
      <c r="AK47" s="33">
        <f t="shared" si="15"/>
        <v>-7.8000000000000114</v>
      </c>
      <c r="AL47" s="33">
        <f t="shared" si="21"/>
        <v>42.450388265746327</v>
      </c>
      <c r="AM47" s="33">
        <f t="shared" si="16"/>
        <v>6.3000000000000007</v>
      </c>
      <c r="AN47" s="33">
        <f t="shared" si="16"/>
        <v>-10.599999999999994</v>
      </c>
      <c r="AO47" s="33">
        <f t="shared" si="22"/>
        <v>42.587101556708674</v>
      </c>
      <c r="AP47" s="33">
        <f t="shared" si="17"/>
        <v>8.8999999999999986</v>
      </c>
      <c r="AQ47" s="33">
        <f t="shared" si="17"/>
        <v>-13.300000000000011</v>
      </c>
      <c r="AR47" s="33">
        <f t="shared" si="23"/>
        <v>42.019392372333549</v>
      </c>
      <c r="AS47" s="33">
        <f t="shared" si="18"/>
        <v>11.600000000000001</v>
      </c>
      <c r="AT47" s="33">
        <f t="shared" si="18"/>
        <v>-15.599999999999994</v>
      </c>
      <c r="AU47" s="33">
        <f t="shared" si="24"/>
        <v>42.698412698412696</v>
      </c>
      <c r="AV47" s="33">
        <f t="shared" si="19"/>
        <v>16</v>
      </c>
      <c r="AW47" s="33">
        <f t="shared" si="19"/>
        <v>-18.100000000000009</v>
      </c>
    </row>
    <row r="48" spans="2:49" x14ac:dyDescent="0.4">
      <c r="B48" s="1273"/>
      <c r="C48" s="21" t="s">
        <v>200</v>
      </c>
      <c r="D48" s="20">
        <v>195</v>
      </c>
      <c r="E48" s="20">
        <v>169</v>
      </c>
      <c r="F48" s="20">
        <v>140</v>
      </c>
      <c r="G48" s="34">
        <f t="shared" si="25"/>
        <v>31.636363636363637</v>
      </c>
      <c r="H48" s="34">
        <f t="shared" si="26"/>
        <v>28.199999999999996</v>
      </c>
      <c r="I48" s="34">
        <f t="shared" si="27"/>
        <v>76.5</v>
      </c>
      <c r="J48" s="34">
        <v>201</v>
      </c>
      <c r="K48" s="34">
        <v>168</v>
      </c>
      <c r="L48" s="34">
        <v>130</v>
      </c>
      <c r="M48" s="34">
        <f t="shared" si="28"/>
        <v>32.112676056338032</v>
      </c>
      <c r="N48" s="34">
        <f t="shared" si="29"/>
        <v>35.299999999999997</v>
      </c>
      <c r="O48" s="34">
        <f t="shared" si="30"/>
        <v>78.8</v>
      </c>
      <c r="P48" s="34">
        <v>206</v>
      </c>
      <c r="Q48" s="34">
        <v>167</v>
      </c>
      <c r="R48" s="34">
        <v>118</v>
      </c>
      <c r="S48" s="34">
        <f t="shared" si="31"/>
        <v>33.409090909090907</v>
      </c>
      <c r="T48" s="34">
        <f t="shared" si="32"/>
        <v>42.699999999999996</v>
      </c>
      <c r="U48" s="34">
        <f t="shared" si="33"/>
        <v>80.800000000000011</v>
      </c>
      <c r="V48" s="34">
        <v>211</v>
      </c>
      <c r="W48" s="34">
        <v>165</v>
      </c>
      <c r="X48" s="34">
        <v>107</v>
      </c>
      <c r="Y48" s="34">
        <f t="shared" si="34"/>
        <v>33.46153846153846</v>
      </c>
      <c r="Z48" s="34">
        <f t="shared" si="35"/>
        <v>49.3</v>
      </c>
      <c r="AA48" s="34">
        <f t="shared" si="36"/>
        <v>82.699999999999989</v>
      </c>
      <c r="AB48" s="34">
        <v>216</v>
      </c>
      <c r="AC48" s="34">
        <v>164</v>
      </c>
      <c r="AD48" s="34">
        <v>96</v>
      </c>
      <c r="AE48" s="34">
        <f t="shared" si="37"/>
        <v>34</v>
      </c>
      <c r="AF48" s="34">
        <f t="shared" si="38"/>
        <v>55.600000000000009</v>
      </c>
      <c r="AG48" s="34">
        <f t="shared" si="39"/>
        <v>84.7</v>
      </c>
      <c r="AI48" s="34">
        <f t="shared" si="20"/>
        <v>-23.146245059288535</v>
      </c>
      <c r="AJ48" s="34">
        <f t="shared" si="15"/>
        <v>2.4999999999999964</v>
      </c>
      <c r="AK48" s="34">
        <f t="shared" si="15"/>
        <v>6.3000000000000114</v>
      </c>
      <c r="AL48" s="34">
        <f t="shared" si="21"/>
        <v>-22.96929115677672</v>
      </c>
      <c r="AM48" s="34">
        <f t="shared" si="16"/>
        <v>1.5999999999999943</v>
      </c>
      <c r="AN48" s="34">
        <f t="shared" si="16"/>
        <v>7.7999999999999972</v>
      </c>
      <c r="AO48" s="34">
        <f t="shared" si="22"/>
        <v>-21.854066985645936</v>
      </c>
      <c r="AP48" s="34">
        <f t="shared" si="17"/>
        <v>0.89999999999999858</v>
      </c>
      <c r="AQ48" s="34">
        <f t="shared" si="17"/>
        <v>9.4000000000000199</v>
      </c>
      <c r="AR48" s="34">
        <f t="shared" si="23"/>
        <v>-21.263736263736263</v>
      </c>
      <c r="AS48" s="34">
        <f t="shared" si="18"/>
        <v>-0.20000000000000284</v>
      </c>
      <c r="AT48" s="34">
        <f t="shared" si="18"/>
        <v>10.499999999999986</v>
      </c>
      <c r="AU48" s="34">
        <f t="shared" si="24"/>
        <v>-21.555555555555557</v>
      </c>
      <c r="AV48" s="34">
        <f t="shared" si="19"/>
        <v>-2.7999999999999901</v>
      </c>
      <c r="AW48" s="34">
        <f t="shared" si="19"/>
        <v>12.200000000000003</v>
      </c>
    </row>
    <row r="49" spans="2:49" x14ac:dyDescent="0.4">
      <c r="B49" s="1271">
        <v>8</v>
      </c>
      <c r="C49" s="17" t="s">
        <v>201</v>
      </c>
      <c r="D49" s="16">
        <v>222</v>
      </c>
      <c r="E49" s="16">
        <v>193</v>
      </c>
      <c r="F49" s="16">
        <v>194</v>
      </c>
      <c r="G49" s="28">
        <f t="shared" si="25"/>
        <v>-2.0689655172413794</v>
      </c>
      <c r="H49" s="28">
        <f t="shared" si="26"/>
        <v>13.100000000000001</v>
      </c>
      <c r="I49" s="28">
        <f t="shared" si="27"/>
        <v>87.1</v>
      </c>
      <c r="J49" s="28">
        <v>232</v>
      </c>
      <c r="K49" s="28">
        <v>190</v>
      </c>
      <c r="L49" s="28">
        <v>192</v>
      </c>
      <c r="M49" s="28">
        <f t="shared" si="28"/>
        <v>-2.8571428571428572</v>
      </c>
      <c r="N49" s="28">
        <f t="shared" si="29"/>
        <v>18.099999999999998</v>
      </c>
      <c r="O49" s="28">
        <f t="shared" si="30"/>
        <v>91</v>
      </c>
      <c r="P49" s="28">
        <v>240</v>
      </c>
      <c r="Q49" s="28">
        <v>186</v>
      </c>
      <c r="R49" s="28">
        <v>189</v>
      </c>
      <c r="S49" s="28">
        <f t="shared" si="31"/>
        <v>-3.3333333333333335</v>
      </c>
      <c r="T49" s="28">
        <f t="shared" si="32"/>
        <v>22.5</v>
      </c>
      <c r="U49" s="28">
        <f t="shared" si="33"/>
        <v>94.1</v>
      </c>
      <c r="V49" s="28">
        <v>249</v>
      </c>
      <c r="W49" s="28">
        <v>183</v>
      </c>
      <c r="X49" s="28">
        <v>187</v>
      </c>
      <c r="Y49" s="28">
        <f t="shared" si="34"/>
        <v>-3.6363636363636362</v>
      </c>
      <c r="Z49" s="28">
        <f t="shared" si="35"/>
        <v>26.5</v>
      </c>
      <c r="AA49" s="28">
        <f t="shared" si="36"/>
        <v>97.6</v>
      </c>
      <c r="AB49" s="28">
        <v>257</v>
      </c>
      <c r="AC49" s="28">
        <v>179</v>
      </c>
      <c r="AD49" s="28">
        <v>185</v>
      </c>
      <c r="AE49" s="28">
        <f t="shared" si="37"/>
        <v>-4.615384615384615</v>
      </c>
      <c r="AF49" s="28">
        <f t="shared" si="38"/>
        <v>30.4</v>
      </c>
      <c r="AG49" s="28">
        <f t="shared" si="39"/>
        <v>100.8</v>
      </c>
      <c r="AI49" s="28">
        <f t="shared" si="20"/>
        <v>-33.705329153605014</v>
      </c>
      <c r="AJ49" s="28">
        <f t="shared" si="15"/>
        <v>-15.099999999999994</v>
      </c>
      <c r="AK49" s="28">
        <f t="shared" si="15"/>
        <v>10.599999999999994</v>
      </c>
      <c r="AL49" s="28">
        <f t="shared" si="21"/>
        <v>-34.969818913480886</v>
      </c>
      <c r="AM49" s="28">
        <f t="shared" si="16"/>
        <v>-17.2</v>
      </c>
      <c r="AN49" s="28">
        <f t="shared" si="16"/>
        <v>12.200000000000003</v>
      </c>
      <c r="AO49" s="28">
        <f t="shared" si="22"/>
        <v>-36.742424242424242</v>
      </c>
      <c r="AP49" s="28">
        <f t="shared" si="17"/>
        <v>-20.199999999999996</v>
      </c>
      <c r="AQ49" s="28">
        <f t="shared" si="17"/>
        <v>13.299999999999983</v>
      </c>
      <c r="AR49" s="28">
        <f t="shared" si="23"/>
        <v>-37.097902097902093</v>
      </c>
      <c r="AS49" s="28">
        <f t="shared" si="18"/>
        <v>-22.799999999999997</v>
      </c>
      <c r="AT49" s="28">
        <f t="shared" si="18"/>
        <v>14.900000000000006</v>
      </c>
      <c r="AU49" s="28">
        <f t="shared" si="24"/>
        <v>-38.615384615384613</v>
      </c>
      <c r="AV49" s="28">
        <f t="shared" si="19"/>
        <v>-25.20000000000001</v>
      </c>
      <c r="AW49" s="28">
        <f t="shared" si="19"/>
        <v>16.099999999999994</v>
      </c>
    </row>
    <row r="50" spans="2:49" x14ac:dyDescent="0.4">
      <c r="B50" s="1272"/>
      <c r="C50" s="19" t="s">
        <v>205</v>
      </c>
      <c r="D50" s="18">
        <v>218</v>
      </c>
      <c r="E50" s="18">
        <v>197</v>
      </c>
      <c r="F50" s="18">
        <v>162</v>
      </c>
      <c r="G50" s="33">
        <f t="shared" si="25"/>
        <v>37.5</v>
      </c>
      <c r="H50" s="33">
        <f t="shared" si="26"/>
        <v>25.7</v>
      </c>
      <c r="I50" s="33">
        <f t="shared" si="27"/>
        <v>85.5</v>
      </c>
      <c r="J50" s="33">
        <v>224</v>
      </c>
      <c r="K50" s="33">
        <v>196</v>
      </c>
      <c r="L50" s="33">
        <v>151</v>
      </c>
      <c r="M50" s="33">
        <f t="shared" si="28"/>
        <v>36.986301369863014</v>
      </c>
      <c r="N50" s="33">
        <f t="shared" si="29"/>
        <v>32.6</v>
      </c>
      <c r="O50" s="33">
        <f t="shared" si="30"/>
        <v>87.8</v>
      </c>
      <c r="P50" s="33">
        <v>229</v>
      </c>
      <c r="Q50" s="33">
        <v>195</v>
      </c>
      <c r="R50" s="33">
        <v>139</v>
      </c>
      <c r="S50" s="33">
        <f t="shared" si="31"/>
        <v>37.333333333333336</v>
      </c>
      <c r="T50" s="33">
        <f t="shared" si="32"/>
        <v>39.300000000000004</v>
      </c>
      <c r="U50" s="33">
        <f t="shared" si="33"/>
        <v>89.8</v>
      </c>
      <c r="V50" s="33">
        <v>233</v>
      </c>
      <c r="W50" s="33">
        <v>194</v>
      </c>
      <c r="X50" s="33">
        <v>126</v>
      </c>
      <c r="Y50" s="33">
        <f t="shared" si="34"/>
        <v>38.13084112149533</v>
      </c>
      <c r="Z50" s="33">
        <f t="shared" si="35"/>
        <v>45.9</v>
      </c>
      <c r="AA50" s="33">
        <f t="shared" si="36"/>
        <v>91.4</v>
      </c>
      <c r="AB50" s="33">
        <v>238</v>
      </c>
      <c r="AC50" s="33">
        <v>193</v>
      </c>
      <c r="AD50" s="33">
        <v>114</v>
      </c>
      <c r="AE50" s="33">
        <f t="shared" si="37"/>
        <v>38.225806451612904</v>
      </c>
      <c r="AF50" s="33">
        <f t="shared" si="38"/>
        <v>52.1</v>
      </c>
      <c r="AG50" s="33">
        <f t="shared" si="39"/>
        <v>93.300000000000011</v>
      </c>
      <c r="AI50" s="33">
        <f t="shared" si="20"/>
        <v>39.568965517241381</v>
      </c>
      <c r="AJ50" s="33">
        <f t="shared" si="15"/>
        <v>12.599999999999998</v>
      </c>
      <c r="AK50" s="33">
        <f t="shared" si="15"/>
        <v>-1.5999999999999943</v>
      </c>
      <c r="AL50" s="33">
        <f t="shared" si="21"/>
        <v>39.843444227005868</v>
      </c>
      <c r="AM50" s="33">
        <f t="shared" si="16"/>
        <v>14.500000000000004</v>
      </c>
      <c r="AN50" s="33">
        <f t="shared" si="16"/>
        <v>-3.2000000000000028</v>
      </c>
      <c r="AO50" s="33">
        <f t="shared" si="22"/>
        <v>40.666666666666671</v>
      </c>
      <c r="AP50" s="33">
        <f t="shared" si="17"/>
        <v>16.800000000000004</v>
      </c>
      <c r="AQ50" s="33">
        <f t="shared" si="17"/>
        <v>-4.2999999999999972</v>
      </c>
      <c r="AR50" s="33">
        <f t="shared" si="23"/>
        <v>41.767204757858963</v>
      </c>
      <c r="AS50" s="33">
        <f t="shared" si="18"/>
        <v>19.399999999999999</v>
      </c>
      <c r="AT50" s="33">
        <f t="shared" si="18"/>
        <v>-6.1999999999999886</v>
      </c>
      <c r="AU50" s="33">
        <f t="shared" si="24"/>
        <v>42.841191066997517</v>
      </c>
      <c r="AV50" s="33">
        <f t="shared" si="19"/>
        <v>21.700000000000003</v>
      </c>
      <c r="AW50" s="33">
        <f t="shared" si="19"/>
        <v>-7.4999999999999858</v>
      </c>
    </row>
    <row r="51" spans="2:49" x14ac:dyDescent="0.4">
      <c r="B51" s="1272"/>
      <c r="C51" s="19" t="s">
        <v>197</v>
      </c>
      <c r="D51" s="18">
        <v>226</v>
      </c>
      <c r="E51" s="18">
        <v>193</v>
      </c>
      <c r="F51" s="18">
        <v>180</v>
      </c>
      <c r="G51" s="33">
        <f t="shared" si="25"/>
        <v>16.956521739130434</v>
      </c>
      <c r="H51" s="33">
        <f t="shared" si="26"/>
        <v>20.399999999999999</v>
      </c>
      <c r="I51" s="33">
        <f t="shared" si="27"/>
        <v>88.6</v>
      </c>
      <c r="J51" s="33">
        <v>236</v>
      </c>
      <c r="K51" s="33">
        <v>190</v>
      </c>
      <c r="L51" s="33">
        <v>172</v>
      </c>
      <c r="M51" s="33">
        <f t="shared" si="28"/>
        <v>16.875</v>
      </c>
      <c r="N51" s="33">
        <f t="shared" si="29"/>
        <v>27.1</v>
      </c>
      <c r="O51" s="33">
        <f t="shared" si="30"/>
        <v>92.5</v>
      </c>
      <c r="P51" s="33">
        <v>244</v>
      </c>
      <c r="Q51" s="33">
        <v>187</v>
      </c>
      <c r="R51" s="33">
        <v>164</v>
      </c>
      <c r="S51" s="33">
        <f t="shared" si="31"/>
        <v>17.25</v>
      </c>
      <c r="T51" s="33">
        <f t="shared" si="32"/>
        <v>32.800000000000004</v>
      </c>
      <c r="U51" s="33">
        <f t="shared" si="33"/>
        <v>95.7</v>
      </c>
      <c r="V51" s="33">
        <v>252</v>
      </c>
      <c r="W51" s="33">
        <v>184</v>
      </c>
      <c r="X51" s="33">
        <v>156</v>
      </c>
      <c r="Y51" s="33">
        <f t="shared" si="34"/>
        <v>17.5</v>
      </c>
      <c r="Z51" s="33">
        <f t="shared" si="35"/>
        <v>38.1</v>
      </c>
      <c r="AA51" s="33">
        <f t="shared" si="36"/>
        <v>98.8</v>
      </c>
      <c r="AB51" s="33">
        <v>260</v>
      </c>
      <c r="AC51" s="33">
        <v>181</v>
      </c>
      <c r="AD51" s="33">
        <v>148</v>
      </c>
      <c r="AE51" s="33">
        <f t="shared" si="37"/>
        <v>17.678571428571427</v>
      </c>
      <c r="AF51" s="33">
        <f t="shared" si="38"/>
        <v>43.1</v>
      </c>
      <c r="AG51" s="33">
        <f t="shared" si="39"/>
        <v>102</v>
      </c>
      <c r="AI51" s="33">
        <f t="shared" si="20"/>
        <v>-20.543478260869566</v>
      </c>
      <c r="AJ51" s="33">
        <f t="shared" si="15"/>
        <v>-5.3000000000000007</v>
      </c>
      <c r="AK51" s="33">
        <f t="shared" si="15"/>
        <v>3.0999999999999943</v>
      </c>
      <c r="AL51" s="33">
        <f t="shared" si="21"/>
        <v>-20.111301369863014</v>
      </c>
      <c r="AM51" s="33">
        <f t="shared" si="16"/>
        <v>-5.5</v>
      </c>
      <c r="AN51" s="33">
        <f t="shared" si="16"/>
        <v>4.7000000000000028</v>
      </c>
      <c r="AO51" s="33">
        <f t="shared" si="22"/>
        <v>-20.083333333333336</v>
      </c>
      <c r="AP51" s="33">
        <f t="shared" si="17"/>
        <v>-6.5</v>
      </c>
      <c r="AQ51" s="33">
        <f t="shared" si="17"/>
        <v>5.9000000000000057</v>
      </c>
      <c r="AR51" s="33">
        <f t="shared" si="23"/>
        <v>-20.63084112149533</v>
      </c>
      <c r="AS51" s="33">
        <f t="shared" si="18"/>
        <v>-7.7999999999999972</v>
      </c>
      <c r="AT51" s="33">
        <f t="shared" si="18"/>
        <v>7.3999999999999915</v>
      </c>
      <c r="AU51" s="33">
        <f t="shared" si="24"/>
        <v>-20.547235023041477</v>
      </c>
      <c r="AV51" s="33">
        <f t="shared" si="19"/>
        <v>-9</v>
      </c>
      <c r="AW51" s="33">
        <f t="shared" si="19"/>
        <v>8.6999999999999886</v>
      </c>
    </row>
    <row r="52" spans="2:49" x14ac:dyDescent="0.4">
      <c r="B52" s="1272"/>
      <c r="C52" s="19" t="s">
        <v>243</v>
      </c>
      <c r="D52" s="18">
        <v>223</v>
      </c>
      <c r="E52" s="18">
        <v>193</v>
      </c>
      <c r="F52" s="18">
        <v>192</v>
      </c>
      <c r="G52" s="33">
        <f t="shared" si="25"/>
        <v>1.935483870967742</v>
      </c>
      <c r="H52" s="33">
        <f t="shared" si="26"/>
        <v>13.900000000000002</v>
      </c>
      <c r="I52" s="33">
        <f t="shared" si="27"/>
        <v>87.5</v>
      </c>
      <c r="J52" s="33">
        <v>233</v>
      </c>
      <c r="K52" s="33">
        <v>189</v>
      </c>
      <c r="L52" s="33">
        <v>188</v>
      </c>
      <c r="M52" s="33">
        <f t="shared" si="28"/>
        <v>1.3333333333333333</v>
      </c>
      <c r="N52" s="33">
        <f t="shared" si="29"/>
        <v>19.3</v>
      </c>
      <c r="O52" s="33">
        <f t="shared" si="30"/>
        <v>91.4</v>
      </c>
      <c r="P52" s="33">
        <v>242</v>
      </c>
      <c r="Q52" s="33">
        <v>186</v>
      </c>
      <c r="R52" s="33">
        <v>185</v>
      </c>
      <c r="S52" s="33">
        <f t="shared" si="31"/>
        <v>1.0526315789473684</v>
      </c>
      <c r="T52" s="33">
        <f t="shared" si="32"/>
        <v>23.599999999999998</v>
      </c>
      <c r="U52" s="33">
        <f t="shared" si="33"/>
        <v>94.899999999999991</v>
      </c>
      <c r="V52" s="33">
        <v>250</v>
      </c>
      <c r="W52" s="33">
        <v>183</v>
      </c>
      <c r="X52" s="33">
        <v>182</v>
      </c>
      <c r="Y52" s="33">
        <f t="shared" si="34"/>
        <v>0.88235294117647056</v>
      </c>
      <c r="Z52" s="33">
        <f t="shared" si="35"/>
        <v>27.200000000000003</v>
      </c>
      <c r="AA52" s="33">
        <f t="shared" si="36"/>
        <v>98</v>
      </c>
      <c r="AB52" s="33">
        <v>259</v>
      </c>
      <c r="AC52" s="33">
        <v>179</v>
      </c>
      <c r="AD52" s="33">
        <v>179</v>
      </c>
      <c r="AE52" s="33">
        <f t="shared" si="37"/>
        <v>0</v>
      </c>
      <c r="AF52" s="33">
        <f t="shared" si="38"/>
        <v>30.9</v>
      </c>
      <c r="AG52" s="33">
        <f t="shared" si="39"/>
        <v>101.6</v>
      </c>
      <c r="AI52" s="33">
        <f t="shared" si="20"/>
        <v>-15.021037868162692</v>
      </c>
      <c r="AJ52" s="33">
        <f t="shared" si="15"/>
        <v>-6.4999999999999964</v>
      </c>
      <c r="AK52" s="33">
        <f t="shared" si="15"/>
        <v>-1.0999999999999943</v>
      </c>
      <c r="AL52" s="33">
        <f t="shared" si="21"/>
        <v>-15.541666666666666</v>
      </c>
      <c r="AM52" s="33">
        <f t="shared" si="16"/>
        <v>-7.8000000000000007</v>
      </c>
      <c r="AN52" s="33">
        <f t="shared" si="16"/>
        <v>-1.0999999999999943</v>
      </c>
      <c r="AO52" s="33">
        <f t="shared" si="22"/>
        <v>-16.19736842105263</v>
      </c>
      <c r="AP52" s="33">
        <f t="shared" si="17"/>
        <v>-9.2000000000000064</v>
      </c>
      <c r="AQ52" s="33">
        <f t="shared" si="17"/>
        <v>-0.80000000000001137</v>
      </c>
      <c r="AR52" s="33">
        <f t="shared" si="23"/>
        <v>-16.617647058823529</v>
      </c>
      <c r="AS52" s="33">
        <f t="shared" si="18"/>
        <v>-10.899999999999999</v>
      </c>
      <c r="AT52" s="33">
        <f t="shared" si="18"/>
        <v>-0.79999999999999716</v>
      </c>
      <c r="AU52" s="33">
        <f t="shared" si="24"/>
        <v>-17.678571428571427</v>
      </c>
      <c r="AV52" s="33">
        <f t="shared" si="19"/>
        <v>-12.200000000000003</v>
      </c>
      <c r="AW52" s="33">
        <f t="shared" si="19"/>
        <v>-0.40000000000000568</v>
      </c>
    </row>
    <row r="53" spans="2:49" x14ac:dyDescent="0.4">
      <c r="B53" s="1272"/>
      <c r="C53" s="21" t="s">
        <v>206</v>
      </c>
      <c r="D53" s="20">
        <v>215</v>
      </c>
      <c r="E53" s="20">
        <v>199</v>
      </c>
      <c r="F53" s="20">
        <v>160</v>
      </c>
      <c r="G53" s="34">
        <f t="shared" si="25"/>
        <v>42.545454545454547</v>
      </c>
      <c r="H53" s="34">
        <f t="shared" si="26"/>
        <v>25.6</v>
      </c>
      <c r="I53" s="34">
        <f t="shared" si="27"/>
        <v>84.3</v>
      </c>
      <c r="J53" s="34">
        <v>219</v>
      </c>
      <c r="K53" s="34">
        <v>198</v>
      </c>
      <c r="L53" s="34">
        <v>148</v>
      </c>
      <c r="M53" s="34">
        <f t="shared" si="28"/>
        <v>42.25352112676056</v>
      </c>
      <c r="N53" s="34">
        <f t="shared" si="29"/>
        <v>32.4</v>
      </c>
      <c r="O53" s="34">
        <f t="shared" si="30"/>
        <v>85.9</v>
      </c>
      <c r="P53" s="34">
        <v>223</v>
      </c>
      <c r="Q53" s="34">
        <v>198</v>
      </c>
      <c r="R53" s="34">
        <v>135</v>
      </c>
      <c r="S53" s="34">
        <f t="shared" si="31"/>
        <v>42.954545454545453</v>
      </c>
      <c r="T53" s="34">
        <f t="shared" si="32"/>
        <v>39.5</v>
      </c>
      <c r="U53" s="34">
        <f t="shared" si="33"/>
        <v>87.5</v>
      </c>
      <c r="V53" s="34">
        <v>227</v>
      </c>
      <c r="W53" s="34">
        <v>197</v>
      </c>
      <c r="X53" s="34">
        <v>122</v>
      </c>
      <c r="Y53" s="34">
        <f t="shared" si="34"/>
        <v>42.857142857142854</v>
      </c>
      <c r="Z53" s="34">
        <f t="shared" si="35"/>
        <v>46.300000000000004</v>
      </c>
      <c r="AA53" s="34">
        <f t="shared" si="36"/>
        <v>89</v>
      </c>
      <c r="AB53" s="34">
        <v>227</v>
      </c>
      <c r="AC53" s="34">
        <v>197</v>
      </c>
      <c r="AD53" s="34">
        <v>109</v>
      </c>
      <c r="AE53" s="34">
        <f t="shared" si="37"/>
        <v>44.745762711864408</v>
      </c>
      <c r="AF53" s="34">
        <f t="shared" si="38"/>
        <v>52</v>
      </c>
      <c r="AG53" s="34">
        <f t="shared" si="39"/>
        <v>89</v>
      </c>
      <c r="AI53" s="34">
        <f t="shared" si="20"/>
        <v>40.609970674486803</v>
      </c>
      <c r="AJ53" s="34">
        <f t="shared" si="15"/>
        <v>11.7</v>
      </c>
      <c r="AK53" s="34">
        <f t="shared" si="15"/>
        <v>-3.2000000000000028</v>
      </c>
      <c r="AL53" s="34">
        <f t="shared" si="21"/>
        <v>40.920187793427225</v>
      </c>
      <c r="AM53" s="34">
        <f t="shared" si="16"/>
        <v>13.099999999999998</v>
      </c>
      <c r="AN53" s="34">
        <f t="shared" si="16"/>
        <v>-5.5</v>
      </c>
      <c r="AO53" s="34">
        <f t="shared" si="22"/>
        <v>41.901913875598083</v>
      </c>
      <c r="AP53" s="34">
        <f t="shared" si="17"/>
        <v>15.900000000000002</v>
      </c>
      <c r="AQ53" s="34">
        <f t="shared" si="17"/>
        <v>-7.3999999999999915</v>
      </c>
      <c r="AR53" s="34">
        <f t="shared" si="23"/>
        <v>41.974789915966383</v>
      </c>
      <c r="AS53" s="34">
        <f t="shared" si="18"/>
        <v>19.100000000000001</v>
      </c>
      <c r="AT53" s="34">
        <f t="shared" si="18"/>
        <v>-9</v>
      </c>
      <c r="AU53" s="34">
        <f t="shared" si="24"/>
        <v>44.745762711864408</v>
      </c>
      <c r="AV53" s="34">
        <f t="shared" si="19"/>
        <v>21.1</v>
      </c>
      <c r="AW53" s="34">
        <f t="shared" si="19"/>
        <v>-12.599999999999994</v>
      </c>
    </row>
    <row r="54" spans="2:49" x14ac:dyDescent="0.4">
      <c r="B54" s="1272"/>
      <c r="C54" s="17" t="s">
        <v>198</v>
      </c>
      <c r="D54" s="16">
        <v>226</v>
      </c>
      <c r="E54" s="16">
        <v>193</v>
      </c>
      <c r="F54" s="16">
        <v>176</v>
      </c>
      <c r="G54" s="28">
        <f t="shared" si="25"/>
        <v>20.399999999999999</v>
      </c>
      <c r="H54" s="28">
        <f t="shared" si="26"/>
        <v>22.1</v>
      </c>
      <c r="I54" s="28">
        <f t="shared" si="27"/>
        <v>88.6</v>
      </c>
      <c r="J54" s="28">
        <v>235</v>
      </c>
      <c r="K54" s="28">
        <v>191</v>
      </c>
      <c r="L54" s="28">
        <v>167</v>
      </c>
      <c r="M54" s="28">
        <f t="shared" si="28"/>
        <v>21.176470588235293</v>
      </c>
      <c r="N54" s="28">
        <f t="shared" si="29"/>
        <v>28.9</v>
      </c>
      <c r="O54" s="28">
        <f t="shared" si="30"/>
        <v>92.2</v>
      </c>
      <c r="P54" s="28">
        <v>243</v>
      </c>
      <c r="Q54" s="28">
        <v>188</v>
      </c>
      <c r="R54" s="28">
        <v>158</v>
      </c>
      <c r="S54" s="28">
        <f t="shared" si="31"/>
        <v>21.176470588235293</v>
      </c>
      <c r="T54" s="28">
        <f t="shared" si="32"/>
        <v>35</v>
      </c>
      <c r="U54" s="28">
        <f t="shared" si="33"/>
        <v>95.3</v>
      </c>
      <c r="V54" s="28">
        <v>250</v>
      </c>
      <c r="W54" s="28">
        <v>186</v>
      </c>
      <c r="X54" s="28">
        <v>150</v>
      </c>
      <c r="Y54" s="28">
        <f t="shared" si="34"/>
        <v>21.6</v>
      </c>
      <c r="Z54" s="28">
        <f t="shared" si="35"/>
        <v>40</v>
      </c>
      <c r="AA54" s="28">
        <f t="shared" si="36"/>
        <v>98</v>
      </c>
      <c r="AB54" s="28">
        <v>257</v>
      </c>
      <c r="AC54" s="28">
        <v>183</v>
      </c>
      <c r="AD54" s="28">
        <v>141</v>
      </c>
      <c r="AE54" s="28">
        <f t="shared" si="37"/>
        <v>21.724137931034484</v>
      </c>
      <c r="AF54" s="28">
        <f t="shared" si="38"/>
        <v>45.1</v>
      </c>
      <c r="AG54" s="28">
        <f t="shared" si="39"/>
        <v>100.8</v>
      </c>
      <c r="AI54" s="28">
        <f t="shared" si="20"/>
        <v>-22.145454545454548</v>
      </c>
      <c r="AJ54" s="28">
        <f t="shared" si="15"/>
        <v>-3.5</v>
      </c>
      <c r="AK54" s="28">
        <f t="shared" si="15"/>
        <v>4.2999999999999972</v>
      </c>
      <c r="AL54" s="28">
        <f t="shared" si="21"/>
        <v>-21.077050538525267</v>
      </c>
      <c r="AM54" s="28">
        <f t="shared" si="16"/>
        <v>-3.5</v>
      </c>
      <c r="AN54" s="28">
        <f t="shared" si="16"/>
        <v>6.2999999999999972</v>
      </c>
      <c r="AO54" s="28">
        <f t="shared" si="22"/>
        <v>-21.77807486631016</v>
      </c>
      <c r="AP54" s="28">
        <f t="shared" si="17"/>
        <v>-4.5</v>
      </c>
      <c r="AQ54" s="28">
        <f t="shared" si="17"/>
        <v>7.7999999999999972</v>
      </c>
      <c r="AR54" s="28">
        <f t="shared" si="23"/>
        <v>-21.257142857142853</v>
      </c>
      <c r="AS54" s="28">
        <f t="shared" si="18"/>
        <v>-6.3000000000000043</v>
      </c>
      <c r="AT54" s="28">
        <f t="shared" si="18"/>
        <v>9</v>
      </c>
      <c r="AU54" s="28">
        <f t="shared" si="24"/>
        <v>-23.021624780829924</v>
      </c>
      <c r="AV54" s="28">
        <f t="shared" si="19"/>
        <v>-6.8999999999999986</v>
      </c>
      <c r="AW54" s="28">
        <f t="shared" si="19"/>
        <v>11.799999999999997</v>
      </c>
    </row>
    <row r="55" spans="2:49" x14ac:dyDescent="0.4">
      <c r="B55" s="1272"/>
      <c r="C55" s="19" t="s">
        <v>202</v>
      </c>
      <c r="D55" s="18">
        <v>224</v>
      </c>
      <c r="E55" s="18">
        <v>193</v>
      </c>
      <c r="F55" s="18">
        <v>190</v>
      </c>
      <c r="G55" s="33">
        <f t="shared" si="25"/>
        <v>5.2941176470588234</v>
      </c>
      <c r="H55" s="33">
        <f t="shared" si="26"/>
        <v>15.2</v>
      </c>
      <c r="I55" s="33">
        <f t="shared" si="27"/>
        <v>87.8</v>
      </c>
      <c r="J55" s="33">
        <v>234</v>
      </c>
      <c r="K55" s="33">
        <v>189</v>
      </c>
      <c r="L55" s="33">
        <v>185</v>
      </c>
      <c r="M55" s="33">
        <f t="shared" si="28"/>
        <v>4.8979591836734695</v>
      </c>
      <c r="N55" s="33">
        <f t="shared" si="29"/>
        <v>20.9</v>
      </c>
      <c r="O55" s="33">
        <f t="shared" si="30"/>
        <v>91.8</v>
      </c>
      <c r="P55" s="33">
        <v>243</v>
      </c>
      <c r="Q55" s="33">
        <v>186</v>
      </c>
      <c r="R55" s="33">
        <v>181</v>
      </c>
      <c r="S55" s="33">
        <f t="shared" si="31"/>
        <v>4.838709677419355</v>
      </c>
      <c r="T55" s="33">
        <f t="shared" si="32"/>
        <v>25.5</v>
      </c>
      <c r="U55" s="33">
        <f t="shared" si="33"/>
        <v>95.3</v>
      </c>
      <c r="V55" s="33">
        <v>251</v>
      </c>
      <c r="W55" s="33">
        <v>183</v>
      </c>
      <c r="X55" s="33">
        <v>177</v>
      </c>
      <c r="Y55" s="33">
        <f t="shared" si="34"/>
        <v>4.8648648648648649</v>
      </c>
      <c r="Z55" s="33">
        <f t="shared" si="35"/>
        <v>29.5</v>
      </c>
      <c r="AA55" s="33">
        <f t="shared" si="36"/>
        <v>98.4</v>
      </c>
      <c r="AB55" s="33">
        <v>260</v>
      </c>
      <c r="AC55" s="33">
        <v>179</v>
      </c>
      <c r="AD55" s="33">
        <v>172</v>
      </c>
      <c r="AE55" s="33">
        <f t="shared" si="37"/>
        <v>4.7727272727272725</v>
      </c>
      <c r="AF55" s="33">
        <f t="shared" si="38"/>
        <v>33.800000000000004</v>
      </c>
      <c r="AG55" s="33">
        <f t="shared" si="39"/>
        <v>102</v>
      </c>
      <c r="AI55" s="33">
        <f t="shared" si="20"/>
        <v>-15.105882352941176</v>
      </c>
      <c r="AJ55" s="33">
        <f t="shared" si="15"/>
        <v>-6.9000000000000021</v>
      </c>
      <c r="AK55" s="33">
        <f t="shared" si="15"/>
        <v>-0.79999999999999716</v>
      </c>
      <c r="AL55" s="33">
        <f t="shared" si="21"/>
        <v>-16.278511404561826</v>
      </c>
      <c r="AM55" s="33">
        <f t="shared" si="16"/>
        <v>-8</v>
      </c>
      <c r="AN55" s="33">
        <f t="shared" si="16"/>
        <v>-0.40000000000000568</v>
      </c>
      <c r="AO55" s="33">
        <f t="shared" si="22"/>
        <v>-16.337760910815938</v>
      </c>
      <c r="AP55" s="33">
        <f t="shared" si="17"/>
        <v>-9.5</v>
      </c>
      <c r="AQ55" s="33">
        <f t="shared" si="17"/>
        <v>0</v>
      </c>
      <c r="AR55" s="33">
        <f t="shared" si="23"/>
        <v>-16.735135135135138</v>
      </c>
      <c r="AS55" s="33">
        <f t="shared" si="18"/>
        <v>-10.5</v>
      </c>
      <c r="AT55" s="33">
        <f t="shared" si="18"/>
        <v>0.40000000000000568</v>
      </c>
      <c r="AU55" s="33">
        <f t="shared" si="24"/>
        <v>-16.951410658307211</v>
      </c>
      <c r="AV55" s="33">
        <f t="shared" si="19"/>
        <v>-11.299999999999997</v>
      </c>
      <c r="AW55" s="33">
        <f t="shared" si="19"/>
        <v>1.2000000000000028</v>
      </c>
    </row>
    <row r="56" spans="2:49" x14ac:dyDescent="0.4">
      <c r="B56" s="1272"/>
      <c r="C56" s="19" t="s">
        <v>207</v>
      </c>
      <c r="D56" s="18">
        <v>211</v>
      </c>
      <c r="E56" s="18">
        <v>200</v>
      </c>
      <c r="F56" s="18">
        <v>158</v>
      </c>
      <c r="G56" s="33">
        <f t="shared" si="25"/>
        <v>47.547169811320757</v>
      </c>
      <c r="H56" s="33">
        <f t="shared" si="26"/>
        <v>25.1</v>
      </c>
      <c r="I56" s="33">
        <f t="shared" si="27"/>
        <v>82.699999999999989</v>
      </c>
      <c r="J56" s="33">
        <v>214</v>
      </c>
      <c r="K56" s="33">
        <v>200</v>
      </c>
      <c r="L56" s="33">
        <v>145</v>
      </c>
      <c r="M56" s="33">
        <f t="shared" si="28"/>
        <v>47.826086956521742</v>
      </c>
      <c r="N56" s="33">
        <f t="shared" si="29"/>
        <v>32.200000000000003</v>
      </c>
      <c r="O56" s="33">
        <f t="shared" si="30"/>
        <v>83.899999999999991</v>
      </c>
      <c r="P56" s="33">
        <v>217</v>
      </c>
      <c r="Q56" s="33">
        <v>200</v>
      </c>
      <c r="R56" s="33">
        <v>132</v>
      </c>
      <c r="S56" s="33">
        <f t="shared" si="31"/>
        <v>48</v>
      </c>
      <c r="T56" s="33">
        <f t="shared" si="32"/>
        <v>39.200000000000003</v>
      </c>
      <c r="U56" s="33">
        <f t="shared" si="33"/>
        <v>85.1</v>
      </c>
      <c r="V56" s="33">
        <v>220</v>
      </c>
      <c r="W56" s="33">
        <v>200</v>
      </c>
      <c r="X56" s="33">
        <v>118</v>
      </c>
      <c r="Y56" s="33">
        <f t="shared" si="34"/>
        <v>48.235294117647058</v>
      </c>
      <c r="Z56" s="33">
        <f t="shared" si="35"/>
        <v>46.400000000000006</v>
      </c>
      <c r="AA56" s="33">
        <f t="shared" si="36"/>
        <v>86.3</v>
      </c>
      <c r="AB56" s="33">
        <v>223</v>
      </c>
      <c r="AC56" s="33">
        <v>199</v>
      </c>
      <c r="AD56" s="33">
        <v>104</v>
      </c>
      <c r="AE56" s="33">
        <f t="shared" si="37"/>
        <v>47.899159663865547</v>
      </c>
      <c r="AF56" s="33">
        <f t="shared" si="38"/>
        <v>53.400000000000006</v>
      </c>
      <c r="AG56" s="33">
        <f t="shared" si="39"/>
        <v>87.5</v>
      </c>
      <c r="AI56" s="33">
        <f t="shared" si="20"/>
        <v>42.253052164261931</v>
      </c>
      <c r="AJ56" s="33">
        <f t="shared" si="15"/>
        <v>9.9000000000000021</v>
      </c>
      <c r="AK56" s="33">
        <f t="shared" si="15"/>
        <v>-5.1000000000000085</v>
      </c>
      <c r="AL56" s="33">
        <f t="shared" si="21"/>
        <v>42.928127772848271</v>
      </c>
      <c r="AM56" s="33">
        <f t="shared" si="16"/>
        <v>11.300000000000004</v>
      </c>
      <c r="AN56" s="33">
        <f t="shared" si="16"/>
        <v>-7.9000000000000057</v>
      </c>
      <c r="AO56" s="33">
        <f t="shared" si="22"/>
        <v>43.161290322580648</v>
      </c>
      <c r="AP56" s="33">
        <f t="shared" si="17"/>
        <v>13.700000000000003</v>
      </c>
      <c r="AQ56" s="33">
        <f t="shared" si="17"/>
        <v>-10.200000000000003</v>
      </c>
      <c r="AR56" s="33">
        <f t="shared" si="23"/>
        <v>43.370429252782195</v>
      </c>
      <c r="AS56" s="33">
        <f t="shared" si="18"/>
        <v>16.900000000000006</v>
      </c>
      <c r="AT56" s="33">
        <f t="shared" si="18"/>
        <v>-12.100000000000009</v>
      </c>
      <c r="AU56" s="33">
        <f t="shared" si="24"/>
        <v>43.126432391138273</v>
      </c>
      <c r="AV56" s="33">
        <f t="shared" si="19"/>
        <v>19.600000000000001</v>
      </c>
      <c r="AW56" s="33">
        <f t="shared" si="19"/>
        <v>-14.5</v>
      </c>
    </row>
    <row r="57" spans="2:49" x14ac:dyDescent="0.4">
      <c r="B57" s="1272"/>
      <c r="C57" s="19" t="s">
        <v>242</v>
      </c>
      <c r="D57" s="18">
        <v>225</v>
      </c>
      <c r="E57" s="18">
        <v>194</v>
      </c>
      <c r="F57" s="18">
        <v>172</v>
      </c>
      <c r="G57" s="33">
        <f t="shared" si="25"/>
        <v>24.90566037735849</v>
      </c>
      <c r="H57" s="33">
        <f t="shared" si="26"/>
        <v>23.599999999999998</v>
      </c>
      <c r="I57" s="33">
        <f t="shared" si="27"/>
        <v>88.2</v>
      </c>
      <c r="J57" s="33">
        <v>233</v>
      </c>
      <c r="K57" s="33">
        <v>192</v>
      </c>
      <c r="L57" s="33">
        <v>162</v>
      </c>
      <c r="M57" s="33">
        <f t="shared" si="28"/>
        <v>25.35211267605634</v>
      </c>
      <c r="N57" s="33">
        <f t="shared" si="29"/>
        <v>30.5</v>
      </c>
      <c r="O57" s="33">
        <f t="shared" si="30"/>
        <v>91.4</v>
      </c>
      <c r="P57" s="33">
        <v>240</v>
      </c>
      <c r="Q57" s="33">
        <v>190</v>
      </c>
      <c r="R57" s="33">
        <v>153</v>
      </c>
      <c r="S57" s="33">
        <f t="shared" si="31"/>
        <v>25.517241379310345</v>
      </c>
      <c r="T57" s="33">
        <f t="shared" si="32"/>
        <v>36.299999999999997</v>
      </c>
      <c r="U57" s="33">
        <f t="shared" si="33"/>
        <v>94.1</v>
      </c>
      <c r="V57" s="33">
        <v>247</v>
      </c>
      <c r="W57" s="33">
        <v>188</v>
      </c>
      <c r="X57" s="33">
        <v>144</v>
      </c>
      <c r="Y57" s="33">
        <f t="shared" si="34"/>
        <v>25.631067961165048</v>
      </c>
      <c r="Z57" s="33">
        <f t="shared" si="35"/>
        <v>41.699999999999996</v>
      </c>
      <c r="AA57" s="33">
        <f t="shared" si="36"/>
        <v>96.899999999999991</v>
      </c>
      <c r="AB57" s="33">
        <v>254</v>
      </c>
      <c r="AC57" s="33">
        <v>186</v>
      </c>
      <c r="AD57" s="33">
        <v>133</v>
      </c>
      <c r="AE57" s="33">
        <f t="shared" si="37"/>
        <v>26.280991735537189</v>
      </c>
      <c r="AF57" s="33">
        <f t="shared" si="38"/>
        <v>47.599999999999994</v>
      </c>
      <c r="AG57" s="33">
        <f t="shared" si="39"/>
        <v>99.6</v>
      </c>
      <c r="AI57" s="33">
        <f t="shared" si="20"/>
        <v>-22.641509433962266</v>
      </c>
      <c r="AJ57" s="33">
        <f t="shared" si="15"/>
        <v>-1.5000000000000036</v>
      </c>
      <c r="AK57" s="33">
        <f t="shared" si="15"/>
        <v>5.5000000000000142</v>
      </c>
      <c r="AL57" s="33">
        <f t="shared" si="21"/>
        <v>-22.473974280465402</v>
      </c>
      <c r="AM57" s="33">
        <f t="shared" si="16"/>
        <v>-1.7000000000000028</v>
      </c>
      <c r="AN57" s="33">
        <f t="shared" si="16"/>
        <v>7.5000000000000142</v>
      </c>
      <c r="AO57" s="33">
        <f t="shared" si="22"/>
        <v>-22.482758620689655</v>
      </c>
      <c r="AP57" s="33">
        <f t="shared" si="17"/>
        <v>-2.9000000000000057</v>
      </c>
      <c r="AQ57" s="33">
        <f t="shared" si="17"/>
        <v>9</v>
      </c>
      <c r="AR57" s="33">
        <f t="shared" si="23"/>
        <v>-22.60422615648201</v>
      </c>
      <c r="AS57" s="33">
        <f t="shared" si="18"/>
        <v>-4.7000000000000099</v>
      </c>
      <c r="AT57" s="33">
        <f t="shared" si="18"/>
        <v>10.599999999999994</v>
      </c>
      <c r="AU57" s="33">
        <f t="shared" si="24"/>
        <v>-21.618167928328358</v>
      </c>
      <c r="AV57" s="33">
        <f t="shared" si="19"/>
        <v>-5.8000000000000114</v>
      </c>
      <c r="AW57" s="33">
        <f t="shared" si="19"/>
        <v>12.099999999999994</v>
      </c>
    </row>
    <row r="58" spans="2:49" x14ac:dyDescent="0.4">
      <c r="B58" s="1272"/>
      <c r="C58" s="21" t="s">
        <v>203</v>
      </c>
      <c r="D58" s="20">
        <v>225</v>
      </c>
      <c r="E58" s="20">
        <v>193</v>
      </c>
      <c r="F58" s="20">
        <v>187</v>
      </c>
      <c r="G58" s="34">
        <f t="shared" si="25"/>
        <v>9.473684210526315</v>
      </c>
      <c r="H58" s="34">
        <f t="shared" si="26"/>
        <v>16.900000000000002</v>
      </c>
      <c r="I58" s="34">
        <f t="shared" si="27"/>
        <v>88.2</v>
      </c>
      <c r="J58" s="34">
        <v>235</v>
      </c>
      <c r="K58" s="34">
        <v>189</v>
      </c>
      <c r="L58" s="34">
        <v>181</v>
      </c>
      <c r="M58" s="34">
        <f t="shared" si="28"/>
        <v>8.8888888888888893</v>
      </c>
      <c r="N58" s="34">
        <f t="shared" si="29"/>
        <v>23</v>
      </c>
      <c r="O58" s="34">
        <f t="shared" si="30"/>
        <v>92.2</v>
      </c>
      <c r="P58" s="34">
        <v>244</v>
      </c>
      <c r="Q58" s="34">
        <v>186</v>
      </c>
      <c r="R58" s="34">
        <v>176</v>
      </c>
      <c r="S58" s="34">
        <f t="shared" si="31"/>
        <v>8.8235294117647065</v>
      </c>
      <c r="T58" s="34">
        <f t="shared" si="32"/>
        <v>27.900000000000002</v>
      </c>
      <c r="U58" s="34">
        <f t="shared" si="33"/>
        <v>95.7</v>
      </c>
      <c r="V58" s="34">
        <v>253</v>
      </c>
      <c r="W58" s="34">
        <v>183</v>
      </c>
      <c r="X58" s="34">
        <v>170</v>
      </c>
      <c r="Y58" s="34">
        <f t="shared" si="34"/>
        <v>9.3975903614457827</v>
      </c>
      <c r="Z58" s="34">
        <f t="shared" si="35"/>
        <v>32.800000000000004</v>
      </c>
      <c r="AA58" s="34">
        <f t="shared" si="36"/>
        <v>99.2</v>
      </c>
      <c r="AB58" s="34">
        <v>261</v>
      </c>
      <c r="AC58" s="34">
        <v>179</v>
      </c>
      <c r="AD58" s="34">
        <v>165</v>
      </c>
      <c r="AE58" s="34">
        <f t="shared" si="37"/>
        <v>8.75</v>
      </c>
      <c r="AF58" s="34">
        <f t="shared" si="38"/>
        <v>36.799999999999997</v>
      </c>
      <c r="AG58" s="34">
        <f t="shared" si="39"/>
        <v>102.4</v>
      </c>
      <c r="AI58" s="34">
        <f t="shared" si="20"/>
        <v>-15.431976166832175</v>
      </c>
      <c r="AJ58" s="34">
        <f t="shared" si="15"/>
        <v>-6.6999999999999957</v>
      </c>
      <c r="AK58" s="34">
        <f t="shared" si="15"/>
        <v>0</v>
      </c>
      <c r="AL58" s="34">
        <f t="shared" si="21"/>
        <v>-16.46322378716745</v>
      </c>
      <c r="AM58" s="34">
        <f t="shared" si="16"/>
        <v>-7.5</v>
      </c>
      <c r="AN58" s="34">
        <f t="shared" si="16"/>
        <v>0.79999999999999716</v>
      </c>
      <c r="AO58" s="34">
        <f t="shared" si="22"/>
        <v>-16.693711967545639</v>
      </c>
      <c r="AP58" s="34">
        <f t="shared" si="17"/>
        <v>-8.399999999999995</v>
      </c>
      <c r="AQ58" s="34">
        <f t="shared" si="17"/>
        <v>1.6000000000000085</v>
      </c>
      <c r="AR58" s="34">
        <f t="shared" si="23"/>
        <v>-16.233477599719265</v>
      </c>
      <c r="AS58" s="34">
        <f t="shared" si="18"/>
        <v>-8.8999999999999915</v>
      </c>
      <c r="AT58" s="34">
        <f t="shared" si="18"/>
        <v>2.3000000000000114</v>
      </c>
      <c r="AU58" s="34">
        <f t="shared" si="24"/>
        <v>-17.530991735537189</v>
      </c>
      <c r="AV58" s="34">
        <f t="shared" si="19"/>
        <v>-10.799999999999997</v>
      </c>
      <c r="AW58" s="34">
        <f t="shared" si="19"/>
        <v>2.8000000000000114</v>
      </c>
    </row>
    <row r="59" spans="2:49" x14ac:dyDescent="0.4">
      <c r="B59" s="1272"/>
      <c r="C59" s="17" t="s">
        <v>241</v>
      </c>
      <c r="D59" s="16">
        <v>209</v>
      </c>
      <c r="E59" s="16">
        <v>201</v>
      </c>
      <c r="F59" s="16">
        <v>157</v>
      </c>
      <c r="G59" s="28">
        <f t="shared" si="25"/>
        <v>50.769230769230766</v>
      </c>
      <c r="H59" s="28">
        <f t="shared" si="26"/>
        <v>24.9</v>
      </c>
      <c r="I59" s="28">
        <f t="shared" si="27"/>
        <v>82</v>
      </c>
      <c r="J59" s="28">
        <v>211</v>
      </c>
      <c r="K59" s="28">
        <v>201</v>
      </c>
      <c r="L59" s="28">
        <v>144</v>
      </c>
      <c r="M59" s="28">
        <f t="shared" si="28"/>
        <v>51.044776119402982</v>
      </c>
      <c r="N59" s="28">
        <f t="shared" si="29"/>
        <v>31.8</v>
      </c>
      <c r="O59" s="28">
        <f t="shared" si="30"/>
        <v>82.699999999999989</v>
      </c>
      <c r="P59" s="28">
        <v>213</v>
      </c>
      <c r="Q59" s="28">
        <v>201</v>
      </c>
      <c r="R59" s="28">
        <v>130</v>
      </c>
      <c r="S59" s="28">
        <f t="shared" si="31"/>
        <v>51.325301204819276</v>
      </c>
      <c r="T59" s="28">
        <f t="shared" si="32"/>
        <v>39</v>
      </c>
      <c r="U59" s="28">
        <f t="shared" si="33"/>
        <v>83.5</v>
      </c>
      <c r="V59" s="28">
        <v>215</v>
      </c>
      <c r="W59" s="28">
        <v>201</v>
      </c>
      <c r="X59" s="28">
        <v>117</v>
      </c>
      <c r="Y59" s="28">
        <f t="shared" si="34"/>
        <v>51.428571428571431</v>
      </c>
      <c r="Z59" s="28">
        <f t="shared" si="35"/>
        <v>45.6</v>
      </c>
      <c r="AA59" s="28">
        <f t="shared" si="36"/>
        <v>84.3</v>
      </c>
      <c r="AB59" s="28">
        <v>217</v>
      </c>
      <c r="AC59" s="28">
        <v>201</v>
      </c>
      <c r="AD59" s="28">
        <v>102</v>
      </c>
      <c r="AE59" s="28">
        <f t="shared" si="37"/>
        <v>51.652173913043477</v>
      </c>
      <c r="AF59" s="28">
        <f t="shared" si="38"/>
        <v>53</v>
      </c>
      <c r="AG59" s="28">
        <f t="shared" si="39"/>
        <v>85.1</v>
      </c>
      <c r="AI59" s="28">
        <f t="shared" si="20"/>
        <v>41.295546558704451</v>
      </c>
      <c r="AJ59" s="28">
        <f t="shared" si="15"/>
        <v>7.9999999999999964</v>
      </c>
      <c r="AK59" s="28">
        <f t="shared" si="15"/>
        <v>-6.2000000000000028</v>
      </c>
      <c r="AL59" s="28">
        <f t="shared" si="21"/>
        <v>42.155887230514097</v>
      </c>
      <c r="AM59" s="28">
        <f t="shared" si="16"/>
        <v>8.8000000000000007</v>
      </c>
      <c r="AN59" s="28">
        <f t="shared" si="16"/>
        <v>-9.5000000000000142</v>
      </c>
      <c r="AO59" s="28">
        <f t="shared" si="22"/>
        <v>42.501771793054573</v>
      </c>
      <c r="AP59" s="28">
        <f t="shared" si="17"/>
        <v>11.099999999999998</v>
      </c>
      <c r="AQ59" s="28">
        <f t="shared" si="17"/>
        <v>-12.200000000000003</v>
      </c>
      <c r="AR59" s="28">
        <f t="shared" si="23"/>
        <v>42.030981067125651</v>
      </c>
      <c r="AS59" s="28">
        <f t="shared" si="18"/>
        <v>12.799999999999997</v>
      </c>
      <c r="AT59" s="28">
        <f t="shared" si="18"/>
        <v>-14.900000000000006</v>
      </c>
      <c r="AU59" s="28">
        <f t="shared" si="24"/>
        <v>42.902173913043477</v>
      </c>
      <c r="AV59" s="28">
        <f t="shared" si="19"/>
        <v>16.200000000000003</v>
      </c>
      <c r="AW59" s="28">
        <f t="shared" si="19"/>
        <v>-17.300000000000011</v>
      </c>
    </row>
    <row r="60" spans="2:49" x14ac:dyDescent="0.4">
      <c r="B60" s="1272"/>
      <c r="C60" s="19" t="s">
        <v>199</v>
      </c>
      <c r="D60" s="18">
        <v>223</v>
      </c>
      <c r="E60" s="18">
        <v>195</v>
      </c>
      <c r="F60" s="18">
        <v>169</v>
      </c>
      <c r="G60" s="33">
        <f t="shared" si="25"/>
        <v>28.888888888888889</v>
      </c>
      <c r="H60" s="33">
        <f t="shared" si="26"/>
        <v>24.2</v>
      </c>
      <c r="I60" s="33">
        <f t="shared" si="27"/>
        <v>87.5</v>
      </c>
      <c r="J60" s="33">
        <v>231</v>
      </c>
      <c r="K60" s="33">
        <v>193</v>
      </c>
      <c r="L60" s="33">
        <v>159</v>
      </c>
      <c r="M60" s="33">
        <f t="shared" si="28"/>
        <v>28.333333333333332</v>
      </c>
      <c r="N60" s="33">
        <f t="shared" si="29"/>
        <v>31.2</v>
      </c>
      <c r="O60" s="33">
        <f t="shared" si="30"/>
        <v>90.600000000000009</v>
      </c>
      <c r="P60" s="33">
        <v>237</v>
      </c>
      <c r="Q60" s="33">
        <v>191</v>
      </c>
      <c r="R60" s="33">
        <v>148</v>
      </c>
      <c r="S60" s="33">
        <f t="shared" si="31"/>
        <v>28.988764044943821</v>
      </c>
      <c r="T60" s="33">
        <f t="shared" si="32"/>
        <v>37.6</v>
      </c>
      <c r="U60" s="33">
        <f t="shared" si="33"/>
        <v>92.9</v>
      </c>
      <c r="V60" s="33">
        <v>243</v>
      </c>
      <c r="W60" s="33">
        <v>190</v>
      </c>
      <c r="X60" s="33">
        <v>138</v>
      </c>
      <c r="Y60" s="33">
        <f t="shared" si="34"/>
        <v>29.714285714285715</v>
      </c>
      <c r="Z60" s="33">
        <f t="shared" si="35"/>
        <v>43.2</v>
      </c>
      <c r="AA60" s="33">
        <f t="shared" si="36"/>
        <v>95.3</v>
      </c>
      <c r="AB60" s="33">
        <v>249</v>
      </c>
      <c r="AC60" s="33">
        <v>188</v>
      </c>
      <c r="AD60" s="33">
        <v>126</v>
      </c>
      <c r="AE60" s="33">
        <f t="shared" si="37"/>
        <v>30.243902439024389</v>
      </c>
      <c r="AF60" s="33">
        <f t="shared" si="38"/>
        <v>49.4</v>
      </c>
      <c r="AG60" s="33">
        <f t="shared" si="39"/>
        <v>97.6</v>
      </c>
      <c r="AI60" s="33">
        <f t="shared" si="20"/>
        <v>-21.880341880341877</v>
      </c>
      <c r="AJ60" s="33">
        <f t="shared" si="15"/>
        <v>-0.69999999999999929</v>
      </c>
      <c r="AK60" s="33">
        <f t="shared" si="15"/>
        <v>5.5</v>
      </c>
      <c r="AL60" s="33">
        <f t="shared" si="21"/>
        <v>-22.71144278606965</v>
      </c>
      <c r="AM60" s="33">
        <f t="shared" si="16"/>
        <v>-0.60000000000000142</v>
      </c>
      <c r="AN60" s="33">
        <f t="shared" si="16"/>
        <v>7.9000000000000199</v>
      </c>
      <c r="AO60" s="33">
        <f t="shared" si="22"/>
        <v>-22.336537159875455</v>
      </c>
      <c r="AP60" s="33">
        <f t="shared" si="17"/>
        <v>-1.3999999999999986</v>
      </c>
      <c r="AQ60" s="33">
        <f t="shared" si="17"/>
        <v>9.4000000000000057</v>
      </c>
      <c r="AR60" s="33">
        <f t="shared" si="23"/>
        <v>-21.714285714285715</v>
      </c>
      <c r="AS60" s="33">
        <f t="shared" si="18"/>
        <v>-2.3999999999999986</v>
      </c>
      <c r="AT60" s="33">
        <f t="shared" si="18"/>
        <v>11</v>
      </c>
      <c r="AU60" s="33">
        <f t="shared" si="24"/>
        <v>-21.408271474019088</v>
      </c>
      <c r="AV60" s="33">
        <f t="shared" si="19"/>
        <v>-3.6000000000000014</v>
      </c>
      <c r="AW60" s="33">
        <f t="shared" si="19"/>
        <v>12.5</v>
      </c>
    </row>
    <row r="61" spans="2:49" x14ac:dyDescent="0.4">
      <c r="B61" s="1272"/>
      <c r="C61" s="19" t="s">
        <v>204</v>
      </c>
      <c r="D61" s="18">
        <v>225</v>
      </c>
      <c r="E61" s="18">
        <v>193</v>
      </c>
      <c r="F61" s="18">
        <v>184</v>
      </c>
      <c r="G61" s="33">
        <f t="shared" si="25"/>
        <v>13.170731707317072</v>
      </c>
      <c r="H61" s="33">
        <f t="shared" si="26"/>
        <v>18.2</v>
      </c>
      <c r="I61" s="33">
        <f t="shared" si="27"/>
        <v>88.2</v>
      </c>
      <c r="J61" s="33">
        <v>236</v>
      </c>
      <c r="K61" s="33">
        <v>189</v>
      </c>
      <c r="L61" s="33">
        <v>177</v>
      </c>
      <c r="M61" s="33">
        <f t="shared" si="28"/>
        <v>12.203389830508474</v>
      </c>
      <c r="N61" s="33">
        <f t="shared" si="29"/>
        <v>25</v>
      </c>
      <c r="O61" s="33">
        <f t="shared" si="30"/>
        <v>92.5</v>
      </c>
      <c r="P61" s="33">
        <v>245</v>
      </c>
      <c r="Q61" s="33">
        <v>186</v>
      </c>
      <c r="R61" s="33">
        <v>170</v>
      </c>
      <c r="S61" s="33">
        <f t="shared" si="31"/>
        <v>12.8</v>
      </c>
      <c r="T61" s="33">
        <f t="shared" si="32"/>
        <v>30.599999999999998</v>
      </c>
      <c r="U61" s="33">
        <f t="shared" si="33"/>
        <v>96.1</v>
      </c>
      <c r="V61" s="33">
        <v>253</v>
      </c>
      <c r="W61" s="33">
        <v>183</v>
      </c>
      <c r="X61" s="33">
        <v>163</v>
      </c>
      <c r="Y61" s="33">
        <f t="shared" si="34"/>
        <v>13.333333333333334</v>
      </c>
      <c r="Z61" s="33">
        <f t="shared" si="35"/>
        <v>35.6</v>
      </c>
      <c r="AA61" s="33">
        <f t="shared" si="36"/>
        <v>99.2</v>
      </c>
      <c r="AB61" s="33">
        <v>261</v>
      </c>
      <c r="AC61" s="33">
        <v>180</v>
      </c>
      <c r="AD61" s="33">
        <v>156</v>
      </c>
      <c r="AE61" s="33">
        <f t="shared" si="37"/>
        <v>13.714285714285714</v>
      </c>
      <c r="AF61" s="33">
        <f t="shared" si="38"/>
        <v>40.200000000000003</v>
      </c>
      <c r="AG61" s="33">
        <f t="shared" si="39"/>
        <v>102.4</v>
      </c>
      <c r="AI61" s="33">
        <f t="shared" si="20"/>
        <v>-15.718157181571817</v>
      </c>
      <c r="AJ61" s="33">
        <f t="shared" si="15"/>
        <v>-6</v>
      </c>
      <c r="AK61" s="33">
        <f t="shared" si="15"/>
        <v>0.70000000000000284</v>
      </c>
      <c r="AL61" s="33">
        <f t="shared" si="21"/>
        <v>-16.129943502824858</v>
      </c>
      <c r="AM61" s="33">
        <f t="shared" si="16"/>
        <v>-6.1999999999999993</v>
      </c>
      <c r="AN61" s="33">
        <f t="shared" si="16"/>
        <v>1.8999999999999915</v>
      </c>
      <c r="AO61" s="33">
        <f t="shared" si="22"/>
        <v>-16.18876404494382</v>
      </c>
      <c r="AP61" s="33">
        <f t="shared" si="17"/>
        <v>-7.0000000000000036</v>
      </c>
      <c r="AQ61" s="33">
        <f t="shared" si="17"/>
        <v>3.1999999999999886</v>
      </c>
      <c r="AR61" s="33">
        <f t="shared" si="23"/>
        <v>-16.38095238095238</v>
      </c>
      <c r="AS61" s="33">
        <f t="shared" si="18"/>
        <v>-7.6000000000000014</v>
      </c>
      <c r="AT61" s="33">
        <f t="shared" si="18"/>
        <v>3.9000000000000057</v>
      </c>
      <c r="AU61" s="33">
        <f t="shared" si="24"/>
        <v>-16.529616724738673</v>
      </c>
      <c r="AV61" s="33">
        <f t="shared" si="19"/>
        <v>-9.1999999999999957</v>
      </c>
      <c r="AW61" s="33">
        <f t="shared" si="19"/>
        <v>4.8000000000000114</v>
      </c>
    </row>
    <row r="62" spans="2:49" x14ac:dyDescent="0.4">
      <c r="B62" s="1272"/>
      <c r="C62" s="19" t="s">
        <v>208</v>
      </c>
      <c r="D62" s="18">
        <v>206</v>
      </c>
      <c r="E62" s="18">
        <v>202</v>
      </c>
      <c r="F62" s="18">
        <v>157</v>
      </c>
      <c r="G62" s="33">
        <f t="shared" si="25"/>
        <v>55.102040816326529</v>
      </c>
      <c r="H62" s="33">
        <f t="shared" si="26"/>
        <v>23.799999999999997</v>
      </c>
      <c r="I62" s="33">
        <f t="shared" si="27"/>
        <v>80.800000000000011</v>
      </c>
      <c r="J62" s="33">
        <v>208</v>
      </c>
      <c r="K62" s="33">
        <v>202</v>
      </c>
      <c r="L62" s="33">
        <v>144</v>
      </c>
      <c r="M62" s="33">
        <f t="shared" si="28"/>
        <v>54.375</v>
      </c>
      <c r="N62" s="33">
        <f t="shared" si="29"/>
        <v>30.8</v>
      </c>
      <c r="O62" s="33">
        <f t="shared" si="30"/>
        <v>81.599999999999994</v>
      </c>
      <c r="P62" s="33">
        <v>209</v>
      </c>
      <c r="Q62" s="33">
        <v>203</v>
      </c>
      <c r="R62" s="33">
        <v>130</v>
      </c>
      <c r="S62" s="33">
        <f t="shared" si="31"/>
        <v>55.443037974683541</v>
      </c>
      <c r="T62" s="33">
        <f t="shared" si="32"/>
        <v>37.799999999999997</v>
      </c>
      <c r="U62" s="33">
        <f t="shared" si="33"/>
        <v>82</v>
      </c>
      <c r="V62" s="33">
        <v>211</v>
      </c>
      <c r="W62" s="33">
        <v>203</v>
      </c>
      <c r="X62" s="33">
        <v>116</v>
      </c>
      <c r="Y62" s="33">
        <f t="shared" si="34"/>
        <v>54.94736842105263</v>
      </c>
      <c r="Z62" s="33">
        <f t="shared" si="35"/>
        <v>45</v>
      </c>
      <c r="AA62" s="33">
        <f t="shared" si="36"/>
        <v>82.699999999999989</v>
      </c>
      <c r="AB62" s="33">
        <v>212</v>
      </c>
      <c r="AC62" s="33">
        <v>203</v>
      </c>
      <c r="AD62" s="33">
        <v>101</v>
      </c>
      <c r="AE62" s="33">
        <f t="shared" si="37"/>
        <v>55.135135135135137</v>
      </c>
      <c r="AF62" s="33">
        <f t="shared" si="38"/>
        <v>52.400000000000006</v>
      </c>
      <c r="AG62" s="33">
        <f t="shared" si="39"/>
        <v>83.1</v>
      </c>
      <c r="AI62" s="33">
        <f t="shared" si="20"/>
        <v>41.931309109009455</v>
      </c>
      <c r="AJ62" s="33">
        <f t="shared" si="15"/>
        <v>5.5999999999999979</v>
      </c>
      <c r="AK62" s="33">
        <f t="shared" si="15"/>
        <v>-7.3999999999999915</v>
      </c>
      <c r="AL62" s="33">
        <f t="shared" si="21"/>
        <v>42.17161016949153</v>
      </c>
      <c r="AM62" s="33">
        <f t="shared" si="16"/>
        <v>5.8000000000000007</v>
      </c>
      <c r="AN62" s="33">
        <f t="shared" si="16"/>
        <v>-10.900000000000006</v>
      </c>
      <c r="AO62" s="33">
        <f t="shared" si="22"/>
        <v>42.643037974683537</v>
      </c>
      <c r="AP62" s="33">
        <f t="shared" si="17"/>
        <v>7.1999999999999993</v>
      </c>
      <c r="AQ62" s="33">
        <f t="shared" si="17"/>
        <v>-14.099999999999994</v>
      </c>
      <c r="AR62" s="33">
        <f t="shared" si="23"/>
        <v>41.614035087719294</v>
      </c>
      <c r="AS62" s="33">
        <f t="shared" si="18"/>
        <v>9.3999999999999986</v>
      </c>
      <c r="AT62" s="33">
        <f t="shared" si="18"/>
        <v>-16.500000000000014</v>
      </c>
      <c r="AU62" s="33">
        <f t="shared" si="24"/>
        <v>41.420849420849422</v>
      </c>
      <c r="AV62" s="33">
        <f t="shared" si="19"/>
        <v>12.200000000000003</v>
      </c>
      <c r="AW62" s="33">
        <f t="shared" si="19"/>
        <v>-19.300000000000011</v>
      </c>
    </row>
    <row r="63" spans="2:49" x14ac:dyDescent="0.4">
      <c r="B63" s="1273"/>
      <c r="C63" s="21" t="s">
        <v>200</v>
      </c>
      <c r="D63" s="20">
        <v>221</v>
      </c>
      <c r="E63" s="20">
        <v>196</v>
      </c>
      <c r="F63" s="20">
        <v>166</v>
      </c>
      <c r="G63" s="34">
        <f t="shared" si="25"/>
        <v>32.727272727272727</v>
      </c>
      <c r="H63" s="34">
        <f t="shared" si="26"/>
        <v>24.9</v>
      </c>
      <c r="I63" s="34">
        <f t="shared" si="27"/>
        <v>86.7</v>
      </c>
      <c r="J63" s="34">
        <v>227</v>
      </c>
      <c r="K63" s="34">
        <v>195</v>
      </c>
      <c r="L63" s="34">
        <v>154</v>
      </c>
      <c r="M63" s="34">
        <f t="shared" si="28"/>
        <v>33.698630136986303</v>
      </c>
      <c r="N63" s="34">
        <f t="shared" si="29"/>
        <v>32.200000000000003</v>
      </c>
      <c r="O63" s="34">
        <f t="shared" si="30"/>
        <v>89</v>
      </c>
      <c r="P63" s="34">
        <v>233</v>
      </c>
      <c r="Q63" s="34">
        <v>193</v>
      </c>
      <c r="R63" s="34">
        <v>143</v>
      </c>
      <c r="S63" s="34">
        <f t="shared" si="31"/>
        <v>33.333333333333336</v>
      </c>
      <c r="T63" s="34">
        <f t="shared" si="32"/>
        <v>38.6</v>
      </c>
      <c r="U63" s="34">
        <f t="shared" si="33"/>
        <v>91.4</v>
      </c>
      <c r="V63" s="34">
        <v>239</v>
      </c>
      <c r="W63" s="34">
        <v>192</v>
      </c>
      <c r="X63" s="34">
        <v>132</v>
      </c>
      <c r="Y63" s="34">
        <f t="shared" si="34"/>
        <v>33.644859813084111</v>
      </c>
      <c r="Z63" s="34">
        <f t="shared" si="35"/>
        <v>44.800000000000004</v>
      </c>
      <c r="AA63" s="34">
        <f t="shared" si="36"/>
        <v>93.7</v>
      </c>
      <c r="AB63" s="34">
        <v>244</v>
      </c>
      <c r="AC63" s="34">
        <v>191</v>
      </c>
      <c r="AD63" s="34">
        <v>120</v>
      </c>
      <c r="AE63" s="34">
        <f t="shared" si="37"/>
        <v>34.354838709677416</v>
      </c>
      <c r="AF63" s="34">
        <f t="shared" si="38"/>
        <v>50.8</v>
      </c>
      <c r="AG63" s="34">
        <f t="shared" si="39"/>
        <v>95.7</v>
      </c>
      <c r="AI63" s="34">
        <f t="shared" si="20"/>
        <v>-22.374768089053802</v>
      </c>
      <c r="AJ63" s="34">
        <f t="shared" si="15"/>
        <v>1.1000000000000014</v>
      </c>
      <c r="AK63" s="34">
        <f t="shared" si="15"/>
        <v>5.8999999999999915</v>
      </c>
      <c r="AL63" s="34">
        <f t="shared" si="21"/>
        <v>-20.676369863013697</v>
      </c>
      <c r="AM63" s="34">
        <f t="shared" si="16"/>
        <v>1.4000000000000021</v>
      </c>
      <c r="AN63" s="34">
        <f t="shared" si="16"/>
        <v>7.4000000000000057</v>
      </c>
      <c r="AO63" s="34">
        <f t="shared" si="22"/>
        <v>-22.109704641350206</v>
      </c>
      <c r="AP63" s="34">
        <f t="shared" si="17"/>
        <v>0.80000000000000426</v>
      </c>
      <c r="AQ63" s="34">
        <f t="shared" si="17"/>
        <v>9.4000000000000057</v>
      </c>
      <c r="AR63" s="34">
        <f t="shared" si="23"/>
        <v>-21.30250860796852</v>
      </c>
      <c r="AS63" s="34">
        <f t="shared" si="18"/>
        <v>-0.19999999999999574</v>
      </c>
      <c r="AT63" s="34">
        <f t="shared" si="18"/>
        <v>11.000000000000014</v>
      </c>
      <c r="AU63" s="34">
        <f t="shared" si="24"/>
        <v>-20.78029642545772</v>
      </c>
      <c r="AV63" s="34">
        <f t="shared" si="19"/>
        <v>-1.6000000000000085</v>
      </c>
      <c r="AW63" s="34">
        <f t="shared" si="19"/>
        <v>12.600000000000009</v>
      </c>
    </row>
    <row r="64" spans="2:49" x14ac:dyDescent="0.4">
      <c r="B64" s="1271">
        <v>9</v>
      </c>
      <c r="C64" s="17" t="s">
        <v>201</v>
      </c>
      <c r="D64" s="16">
        <v>250</v>
      </c>
      <c r="E64" s="16">
        <v>220</v>
      </c>
      <c r="F64" s="16">
        <v>221</v>
      </c>
      <c r="G64" s="28">
        <f t="shared" si="25"/>
        <v>-2</v>
      </c>
      <c r="H64" s="28">
        <f t="shared" si="26"/>
        <v>12</v>
      </c>
      <c r="I64" s="28">
        <f t="shared" si="27"/>
        <v>98</v>
      </c>
      <c r="J64" s="28">
        <v>261</v>
      </c>
      <c r="K64" s="28">
        <v>216</v>
      </c>
      <c r="L64" s="28">
        <v>218</v>
      </c>
      <c r="M64" s="28">
        <f t="shared" si="28"/>
        <v>-2.6666666666666665</v>
      </c>
      <c r="N64" s="28">
        <f t="shared" si="29"/>
        <v>17.2</v>
      </c>
      <c r="O64" s="28">
        <f t="shared" si="30"/>
        <v>102.4</v>
      </c>
      <c r="P64" s="28">
        <v>271</v>
      </c>
      <c r="Q64" s="28">
        <v>212</v>
      </c>
      <c r="R64" s="28">
        <v>215</v>
      </c>
      <c r="S64" s="28">
        <f t="shared" si="31"/>
        <v>-3.0508474576271185</v>
      </c>
      <c r="T64" s="28">
        <f t="shared" si="32"/>
        <v>21.8</v>
      </c>
      <c r="U64" s="28">
        <f t="shared" si="33"/>
        <v>106.3</v>
      </c>
      <c r="V64" s="28">
        <v>281</v>
      </c>
      <c r="W64" s="28">
        <v>208</v>
      </c>
      <c r="X64" s="28">
        <v>212</v>
      </c>
      <c r="Y64" s="28">
        <f t="shared" si="34"/>
        <v>-3.2876712328767121</v>
      </c>
      <c r="Z64" s="28">
        <f t="shared" si="35"/>
        <v>26</v>
      </c>
      <c r="AA64" s="28">
        <f t="shared" si="36"/>
        <v>110.2</v>
      </c>
      <c r="AB64" s="28">
        <v>289</v>
      </c>
      <c r="AC64" s="28">
        <v>205</v>
      </c>
      <c r="AD64" s="28">
        <v>210</v>
      </c>
      <c r="AE64" s="28">
        <f t="shared" si="37"/>
        <v>-3.5714285714285716</v>
      </c>
      <c r="AF64" s="28">
        <f t="shared" si="38"/>
        <v>29.099999999999998</v>
      </c>
      <c r="AG64" s="28">
        <f t="shared" si="39"/>
        <v>113.3</v>
      </c>
      <c r="AI64" s="28">
        <f t="shared" si="20"/>
        <v>-34.727272727272727</v>
      </c>
      <c r="AJ64" s="28">
        <f t="shared" si="15"/>
        <v>-12.899999999999999</v>
      </c>
      <c r="AK64" s="28">
        <f t="shared" si="15"/>
        <v>11.299999999999997</v>
      </c>
      <c r="AL64" s="28">
        <f t="shared" si="21"/>
        <v>-36.365296803652967</v>
      </c>
      <c r="AM64" s="28">
        <f t="shared" si="16"/>
        <v>-15.000000000000004</v>
      </c>
      <c r="AN64" s="28">
        <f t="shared" si="16"/>
        <v>13.400000000000006</v>
      </c>
      <c r="AO64" s="28">
        <f t="shared" si="22"/>
        <v>-36.384180790960457</v>
      </c>
      <c r="AP64" s="28">
        <f t="shared" si="17"/>
        <v>-16.8</v>
      </c>
      <c r="AQ64" s="28">
        <f t="shared" si="17"/>
        <v>14.899999999999991</v>
      </c>
      <c r="AR64" s="28">
        <f t="shared" si="23"/>
        <v>-36.932531045960822</v>
      </c>
      <c r="AS64" s="28">
        <f t="shared" si="18"/>
        <v>-18.800000000000004</v>
      </c>
      <c r="AT64" s="28">
        <f t="shared" si="18"/>
        <v>16.5</v>
      </c>
      <c r="AU64" s="28">
        <f t="shared" si="24"/>
        <v>-37.926267281105986</v>
      </c>
      <c r="AV64" s="28">
        <f t="shared" si="19"/>
        <v>-21.7</v>
      </c>
      <c r="AW64" s="28">
        <f t="shared" si="19"/>
        <v>17.599999999999994</v>
      </c>
    </row>
    <row r="65" spans="2:49" x14ac:dyDescent="0.4">
      <c r="B65" s="1272"/>
      <c r="C65" s="19" t="s">
        <v>205</v>
      </c>
      <c r="D65" s="18">
        <v>246</v>
      </c>
      <c r="E65" s="18">
        <v>224</v>
      </c>
      <c r="F65" s="18">
        <v>186</v>
      </c>
      <c r="G65" s="33">
        <f t="shared" si="25"/>
        <v>38</v>
      </c>
      <c r="H65" s="33">
        <f t="shared" si="26"/>
        <v>24.4</v>
      </c>
      <c r="I65" s="33">
        <f t="shared" si="27"/>
        <v>96.5</v>
      </c>
      <c r="J65" s="33">
        <v>252</v>
      </c>
      <c r="K65" s="33">
        <v>224</v>
      </c>
      <c r="L65" s="33">
        <v>173</v>
      </c>
      <c r="M65" s="33">
        <f t="shared" si="28"/>
        <v>38.734177215189874</v>
      </c>
      <c r="N65" s="33">
        <f t="shared" si="29"/>
        <v>31.3</v>
      </c>
      <c r="O65" s="33">
        <f t="shared" si="30"/>
        <v>98.8</v>
      </c>
      <c r="P65" s="33">
        <v>257</v>
      </c>
      <c r="Q65" s="33">
        <v>223</v>
      </c>
      <c r="R65" s="33">
        <v>161</v>
      </c>
      <c r="S65" s="33">
        <f t="shared" si="31"/>
        <v>38.75</v>
      </c>
      <c r="T65" s="33">
        <f t="shared" si="32"/>
        <v>37.4</v>
      </c>
      <c r="U65" s="33">
        <f t="shared" si="33"/>
        <v>100.8</v>
      </c>
      <c r="V65" s="33">
        <v>262</v>
      </c>
      <c r="W65" s="33">
        <v>222</v>
      </c>
      <c r="X65" s="33">
        <v>148</v>
      </c>
      <c r="Y65" s="33">
        <f t="shared" si="34"/>
        <v>38.94736842105263</v>
      </c>
      <c r="Z65" s="33">
        <f t="shared" si="35"/>
        <v>43.5</v>
      </c>
      <c r="AA65" s="33">
        <f t="shared" si="36"/>
        <v>102.69999999999999</v>
      </c>
      <c r="AB65" s="33">
        <v>266</v>
      </c>
      <c r="AC65" s="33">
        <v>221</v>
      </c>
      <c r="AD65" s="33">
        <v>135</v>
      </c>
      <c r="AE65" s="33">
        <f t="shared" si="37"/>
        <v>39.389312977099237</v>
      </c>
      <c r="AF65" s="33">
        <f t="shared" si="38"/>
        <v>49.2</v>
      </c>
      <c r="AG65" s="33">
        <f t="shared" si="39"/>
        <v>104.3</v>
      </c>
      <c r="AI65" s="33">
        <f t="shared" si="20"/>
        <v>40</v>
      </c>
      <c r="AJ65" s="33">
        <f t="shared" si="15"/>
        <v>12.399999999999999</v>
      </c>
      <c r="AK65" s="33">
        <f t="shared" si="15"/>
        <v>-1.5</v>
      </c>
      <c r="AL65" s="33">
        <f t="shared" si="21"/>
        <v>41.400843881856538</v>
      </c>
      <c r="AM65" s="33">
        <f t="shared" si="16"/>
        <v>14.100000000000001</v>
      </c>
      <c r="AN65" s="33">
        <f t="shared" si="16"/>
        <v>-3.6000000000000085</v>
      </c>
      <c r="AO65" s="33">
        <f t="shared" si="22"/>
        <v>41.800847457627121</v>
      </c>
      <c r="AP65" s="33">
        <f t="shared" si="17"/>
        <v>15.599999999999998</v>
      </c>
      <c r="AQ65" s="33">
        <f t="shared" si="17"/>
        <v>-5.5</v>
      </c>
      <c r="AR65" s="33">
        <f t="shared" si="23"/>
        <v>42.235039653929341</v>
      </c>
      <c r="AS65" s="33">
        <f t="shared" si="18"/>
        <v>17.5</v>
      </c>
      <c r="AT65" s="33">
        <f t="shared" si="18"/>
        <v>-7.5000000000000142</v>
      </c>
      <c r="AU65" s="33">
        <f t="shared" si="24"/>
        <v>42.960741548527807</v>
      </c>
      <c r="AV65" s="33">
        <f t="shared" si="19"/>
        <v>20.100000000000005</v>
      </c>
      <c r="AW65" s="33">
        <f t="shared" si="19"/>
        <v>-9</v>
      </c>
    </row>
    <row r="66" spans="2:49" x14ac:dyDescent="0.4">
      <c r="B66" s="1272"/>
      <c r="C66" s="19" t="s">
        <v>197</v>
      </c>
      <c r="D66" s="18">
        <v>255</v>
      </c>
      <c r="E66" s="18">
        <v>220</v>
      </c>
      <c r="F66" s="18">
        <v>206</v>
      </c>
      <c r="G66" s="33">
        <f t="shared" si="25"/>
        <v>17.142857142857142</v>
      </c>
      <c r="H66" s="33">
        <f t="shared" si="26"/>
        <v>19.2</v>
      </c>
      <c r="I66" s="33">
        <f t="shared" si="27"/>
        <v>100</v>
      </c>
      <c r="J66" s="33">
        <v>266</v>
      </c>
      <c r="K66" s="33">
        <v>216</v>
      </c>
      <c r="L66" s="33">
        <v>196</v>
      </c>
      <c r="M66" s="33">
        <f t="shared" si="28"/>
        <v>17.142857142857142</v>
      </c>
      <c r="N66" s="33">
        <f t="shared" si="29"/>
        <v>26.3</v>
      </c>
      <c r="O66" s="33">
        <f t="shared" si="30"/>
        <v>104.3</v>
      </c>
      <c r="P66" s="33">
        <v>275</v>
      </c>
      <c r="Q66" s="33">
        <v>213</v>
      </c>
      <c r="R66" s="33">
        <v>188</v>
      </c>
      <c r="S66" s="33">
        <f t="shared" si="31"/>
        <v>17.241379310344829</v>
      </c>
      <c r="T66" s="33">
        <f t="shared" si="32"/>
        <v>31.6</v>
      </c>
      <c r="U66" s="33">
        <f t="shared" si="33"/>
        <v>107.80000000000001</v>
      </c>
      <c r="V66" s="33">
        <v>283</v>
      </c>
      <c r="W66" s="33">
        <v>210</v>
      </c>
      <c r="X66" s="33">
        <v>179</v>
      </c>
      <c r="Y66" s="33">
        <f t="shared" si="34"/>
        <v>17.884615384615383</v>
      </c>
      <c r="Z66" s="33">
        <f t="shared" si="35"/>
        <v>36.700000000000003</v>
      </c>
      <c r="AA66" s="33">
        <f t="shared" si="36"/>
        <v>111.00000000000001</v>
      </c>
      <c r="AB66" s="33">
        <v>292</v>
      </c>
      <c r="AC66" s="33">
        <v>207</v>
      </c>
      <c r="AD66" s="33">
        <v>171</v>
      </c>
      <c r="AE66" s="33">
        <f t="shared" si="37"/>
        <v>17.851239669421489</v>
      </c>
      <c r="AF66" s="33">
        <f t="shared" si="38"/>
        <v>41.4</v>
      </c>
      <c r="AG66" s="33">
        <f t="shared" si="39"/>
        <v>114.5</v>
      </c>
      <c r="AI66" s="33">
        <f t="shared" si="20"/>
        <v>-20.857142857142858</v>
      </c>
      <c r="AJ66" s="33">
        <f t="shared" si="15"/>
        <v>-5.1999999999999993</v>
      </c>
      <c r="AK66" s="33">
        <f t="shared" si="15"/>
        <v>3.5</v>
      </c>
      <c r="AL66" s="33">
        <f t="shared" si="21"/>
        <v>-21.591320072332731</v>
      </c>
      <c r="AM66" s="33">
        <f t="shared" si="16"/>
        <v>-5</v>
      </c>
      <c r="AN66" s="33">
        <f t="shared" si="16"/>
        <v>5.5</v>
      </c>
      <c r="AO66" s="33">
        <f t="shared" si="22"/>
        <v>-21.508620689655171</v>
      </c>
      <c r="AP66" s="33">
        <f t="shared" si="17"/>
        <v>-5.7999999999999972</v>
      </c>
      <c r="AQ66" s="33">
        <f t="shared" si="17"/>
        <v>7.0000000000000142</v>
      </c>
      <c r="AR66" s="33">
        <f t="shared" si="23"/>
        <v>-21.062753036437247</v>
      </c>
      <c r="AS66" s="33">
        <f t="shared" si="18"/>
        <v>-6.7999999999999972</v>
      </c>
      <c r="AT66" s="33">
        <f t="shared" si="18"/>
        <v>8.3000000000000256</v>
      </c>
      <c r="AU66" s="33">
        <f t="shared" si="24"/>
        <v>-21.538073307677749</v>
      </c>
      <c r="AV66" s="33">
        <f t="shared" si="19"/>
        <v>-7.8000000000000043</v>
      </c>
      <c r="AW66" s="33">
        <f t="shared" si="19"/>
        <v>10.200000000000003</v>
      </c>
    </row>
    <row r="67" spans="2:49" x14ac:dyDescent="0.4">
      <c r="B67" s="1272"/>
      <c r="C67" s="19" t="s">
        <v>243</v>
      </c>
      <c r="D67" s="18">
        <v>251</v>
      </c>
      <c r="E67" s="18">
        <v>219</v>
      </c>
      <c r="F67" s="18">
        <v>218</v>
      </c>
      <c r="G67" s="33">
        <f t="shared" si="25"/>
        <v>1.8181818181818181</v>
      </c>
      <c r="H67" s="33">
        <f t="shared" si="26"/>
        <v>13.100000000000001</v>
      </c>
      <c r="I67" s="33">
        <f t="shared" si="27"/>
        <v>98.4</v>
      </c>
      <c r="J67" s="33">
        <v>263</v>
      </c>
      <c r="K67" s="33">
        <v>216</v>
      </c>
      <c r="L67" s="33">
        <v>214</v>
      </c>
      <c r="M67" s="33">
        <f t="shared" si="28"/>
        <v>2.4489795918367347</v>
      </c>
      <c r="N67" s="33">
        <f t="shared" si="29"/>
        <v>18.600000000000001</v>
      </c>
      <c r="O67" s="33">
        <f t="shared" si="30"/>
        <v>103.1</v>
      </c>
      <c r="P67" s="33">
        <v>273</v>
      </c>
      <c r="Q67" s="33">
        <v>212</v>
      </c>
      <c r="R67" s="33">
        <v>210</v>
      </c>
      <c r="S67" s="33">
        <f t="shared" si="31"/>
        <v>1.9047619047619047</v>
      </c>
      <c r="T67" s="33">
        <f t="shared" si="32"/>
        <v>23.1</v>
      </c>
      <c r="U67" s="33">
        <f t="shared" si="33"/>
        <v>107.1</v>
      </c>
      <c r="V67" s="33">
        <v>283</v>
      </c>
      <c r="W67" s="33">
        <v>208</v>
      </c>
      <c r="X67" s="33">
        <v>207</v>
      </c>
      <c r="Y67" s="33">
        <f t="shared" si="34"/>
        <v>0.78947368421052633</v>
      </c>
      <c r="Z67" s="33">
        <f t="shared" si="35"/>
        <v>26.900000000000002</v>
      </c>
      <c r="AA67" s="33">
        <f t="shared" si="36"/>
        <v>111.00000000000001</v>
      </c>
      <c r="AB67" s="33">
        <v>290</v>
      </c>
      <c r="AC67" s="33">
        <v>205</v>
      </c>
      <c r="AD67" s="33">
        <v>204</v>
      </c>
      <c r="AE67" s="33">
        <f t="shared" si="37"/>
        <v>0.69767441860465118</v>
      </c>
      <c r="AF67" s="33">
        <f t="shared" si="38"/>
        <v>29.7</v>
      </c>
      <c r="AG67" s="33">
        <f t="shared" si="39"/>
        <v>113.7</v>
      </c>
      <c r="AI67" s="33">
        <f t="shared" si="20"/>
        <v>-15.324675324675324</v>
      </c>
      <c r="AJ67" s="33">
        <f t="shared" si="15"/>
        <v>-6.0999999999999979</v>
      </c>
      <c r="AK67" s="33">
        <f t="shared" si="15"/>
        <v>-1.5999999999999943</v>
      </c>
      <c r="AL67" s="33">
        <f t="shared" si="21"/>
        <v>-14.693877551020407</v>
      </c>
      <c r="AM67" s="33">
        <f t="shared" si="16"/>
        <v>-7.6999999999999993</v>
      </c>
      <c r="AN67" s="33">
        <f t="shared" si="16"/>
        <v>-1.2000000000000028</v>
      </c>
      <c r="AO67" s="33">
        <f t="shared" si="22"/>
        <v>-15.336617405582924</v>
      </c>
      <c r="AP67" s="33">
        <f t="shared" si="17"/>
        <v>-8.5</v>
      </c>
      <c r="AQ67" s="33">
        <f t="shared" si="17"/>
        <v>-0.70000000000001705</v>
      </c>
      <c r="AR67" s="33">
        <f t="shared" si="23"/>
        <v>-17.095141700404856</v>
      </c>
      <c r="AS67" s="33">
        <f t="shared" si="18"/>
        <v>-9.8000000000000007</v>
      </c>
      <c r="AT67" s="33">
        <f t="shared" si="18"/>
        <v>0</v>
      </c>
      <c r="AU67" s="33">
        <f t="shared" si="24"/>
        <v>-17.153565250816836</v>
      </c>
      <c r="AV67" s="33">
        <f t="shared" si="19"/>
        <v>-11.7</v>
      </c>
      <c r="AW67" s="33">
        <f t="shared" si="19"/>
        <v>-0.79999999999999716</v>
      </c>
    </row>
    <row r="68" spans="2:49" x14ac:dyDescent="0.4">
      <c r="B68" s="1272"/>
      <c r="C68" s="21" t="s">
        <v>206</v>
      </c>
      <c r="D68" s="20">
        <v>243</v>
      </c>
      <c r="E68" s="20">
        <v>226</v>
      </c>
      <c r="F68" s="20">
        <v>184</v>
      </c>
      <c r="G68" s="34">
        <f t="shared" ref="G68:G78" si="40">IF(MAX(D68,E68,F68)=D68,60*(E68-F68)/(MAX(D68,E68,F68)-MIN(D68,E68,F68)),IF(MAX(D68,E68,F68)=E68,(120+(60*(F68-D68)/(MAX(D68,E68,F68)-MIN(D68,E68,F68)))),IF(MAX(D68,E68,F68)=F68,(240+(60*(D68-E68)/(MAX(D68,E68,F68)-MIN(D68,E68,F68)))),0)))</f>
        <v>42.711864406779661</v>
      </c>
      <c r="H68" s="34">
        <f t="shared" ref="H68:H78" si="41">ROUND((MAX(D68/255, E68/255, F68/255) - MIN(D68/255, E68/255, F68/255))/MAX(D68/255, E68/255, F68/255),3)*100</f>
        <v>24.3</v>
      </c>
      <c r="I68" s="34">
        <f t="shared" ref="I68:I78" si="42">ROUND(MAX(D68/255, E68/255, F68/255),3)*100</f>
        <v>95.3</v>
      </c>
      <c r="J68" s="34">
        <v>247</v>
      </c>
      <c r="K68" s="34">
        <v>225</v>
      </c>
      <c r="L68" s="34">
        <v>170</v>
      </c>
      <c r="M68" s="34">
        <f t="shared" ref="M68:M78" si="43">IF(MAX(J68,K68,L68)=J68,60*(K68-L68)/(MAX(J68,K68,L68)-MIN(J68,K68,L68)),IF(MAX(J68,K68,L68)=K68,(120+(60*(L68-J68)/(MAX(J68,K68,L68)-MIN(J68,K68,L68)))),IF(MAX(J68,K68,L68)=L68,(240+(60*(J68-K68)/(MAX(J68,K68,L68)-MIN(J68,K68,L68)))),0)))</f>
        <v>42.857142857142854</v>
      </c>
      <c r="N68" s="34">
        <f t="shared" ref="N68:N78" si="44">ROUND((MAX(J68/255, K68/255, L68/255) - MIN(J68/255, K68/255, L68/255))/MAX(J68/255, K68/255, L68/255),3)*100</f>
        <v>31.2</v>
      </c>
      <c r="O68" s="34">
        <f t="shared" ref="O68:O78" si="45">ROUND(MAX(J68/255, K68/255, L68/255),3)*100</f>
        <v>96.899999999999991</v>
      </c>
      <c r="P68" s="34">
        <v>251</v>
      </c>
      <c r="Q68" s="34">
        <v>225</v>
      </c>
      <c r="R68" s="34">
        <v>157</v>
      </c>
      <c r="S68" s="34">
        <f t="shared" ref="S68:S78" si="46">IF(MAX(P68,Q68,R68)=P68,60*(Q68-R68)/(MAX(P68,Q68,R68)-MIN(P68,Q68,R68)),IF(MAX(P68,Q68,R68)=Q68,(120+(60*(R68-P68)/(MAX(P68,Q68,R68)-MIN(P68,Q68,R68)))),IF(MAX(P68,Q68,R68)=R68,(240+(60*(P68-Q68)/(MAX(P68,Q68,R68)-MIN(P68,Q68,R68)))),0)))</f>
        <v>43.404255319148938</v>
      </c>
      <c r="T68" s="34">
        <f t="shared" ref="T68:T78" si="47">ROUND((MAX(P68/255, Q68/255, R68/255) - MIN(P68/255, Q68/255, R68/255))/MAX(P68/255, Q68/255, R68/255),3)*100</f>
        <v>37.5</v>
      </c>
      <c r="U68" s="34">
        <f t="shared" ref="U68:U78" si="48">ROUND(MAX(P68/255, Q68/255, R68/255),3)*100</f>
        <v>98.4</v>
      </c>
      <c r="V68" s="34">
        <v>255</v>
      </c>
      <c r="W68" s="34">
        <v>224</v>
      </c>
      <c r="X68" s="34">
        <v>144</v>
      </c>
      <c r="Y68" s="34">
        <f t="shared" ref="Y68:Y78" si="49">IF(MAX(V68,W68,X68)=V68,60*(W68-X68)/(MAX(V68,W68,X68)-MIN(V68,W68,X68)),IF(MAX(V68,W68,X68)=W68,(120+(60*(X68-V68)/(MAX(V68,W68,X68)-MIN(V68,W68,X68)))),IF(MAX(V68,W68,X68)=X68,(240+(60*(V68-W68)/(MAX(V68,W68,X68)-MIN(V68,W68,X68)))),0)))</f>
        <v>43.243243243243242</v>
      </c>
      <c r="Z68" s="34">
        <f t="shared" ref="Z68:Z78" si="50">ROUND((MAX(V68/255, W68/255, X68/255) - MIN(V68/255, W68/255, X68/255))/MAX(V68/255, W68/255, X68/255),3)*100</f>
        <v>43.5</v>
      </c>
      <c r="AA68" s="34">
        <f t="shared" ref="AA68:AA78" si="51">ROUND(MAX(V68/255, W68/255, X68/255),3)*100</f>
        <v>100</v>
      </c>
      <c r="AB68" s="34">
        <v>259</v>
      </c>
      <c r="AC68" s="34">
        <v>224</v>
      </c>
      <c r="AD68" s="34">
        <v>131</v>
      </c>
      <c r="AE68" s="34">
        <f t="shared" ref="AE68:AE78" si="52">IF(MAX(AB68,AC68,AD68)=AB68,60*(AC68-AD68)/(MAX(AB68,AC68,AD68)-MIN(AB68,AC68,AD68)),IF(MAX(AB68,AC68,AD68)=AC68,(120+(60*(AD68-AB68)/(MAX(AB68,AC68,AD68)-MIN(AB68,AC68,AD68)))),IF(MAX(AB68,AC68,AD68)=AD68,(240+(60*(AB68-AC68)/(MAX(AB68,AC68,AD68)-MIN(AB68,AC68,AD68)))),0)))</f>
        <v>43.59375</v>
      </c>
      <c r="AF68" s="34">
        <f t="shared" ref="AF68:AF78" si="53">ROUND((MAX(AB68/255, AC68/255, AD68/255) - MIN(AB68/255, AC68/255, AD68/255))/MAX(AB68/255, AC68/255, AD68/255),3)*100</f>
        <v>49.4</v>
      </c>
      <c r="AG68" s="34">
        <f t="shared" ref="AG68:AG78" si="54">ROUND(MAX(AB68/255, AC68/255, AD68/255),3)*100</f>
        <v>101.6</v>
      </c>
      <c r="AI68" s="34">
        <f t="shared" si="20"/>
        <v>40.893682588597841</v>
      </c>
      <c r="AJ68" s="34">
        <f t="shared" si="15"/>
        <v>11.2</v>
      </c>
      <c r="AK68" s="34">
        <f t="shared" si="15"/>
        <v>-3.1000000000000085</v>
      </c>
      <c r="AL68" s="34">
        <f t="shared" si="21"/>
        <v>40.408163265306122</v>
      </c>
      <c r="AM68" s="34">
        <f t="shared" si="16"/>
        <v>12.599999999999998</v>
      </c>
      <c r="AN68" s="34">
        <f t="shared" si="16"/>
        <v>-6.2000000000000028</v>
      </c>
      <c r="AO68" s="34">
        <f t="shared" si="22"/>
        <v>41.499493414387032</v>
      </c>
      <c r="AP68" s="34">
        <f t="shared" si="17"/>
        <v>14.399999999999999</v>
      </c>
      <c r="AQ68" s="34">
        <f t="shared" si="17"/>
        <v>-8.6999999999999886</v>
      </c>
      <c r="AR68" s="34">
        <f t="shared" si="23"/>
        <v>42.453769559032715</v>
      </c>
      <c r="AS68" s="34">
        <f t="shared" si="18"/>
        <v>16.599999999999998</v>
      </c>
      <c r="AT68" s="34">
        <f t="shared" si="18"/>
        <v>-11.000000000000014</v>
      </c>
      <c r="AU68" s="34">
        <f t="shared" si="24"/>
        <v>42.896075581395351</v>
      </c>
      <c r="AV68" s="34">
        <f t="shared" si="19"/>
        <v>19.7</v>
      </c>
      <c r="AW68" s="34">
        <f t="shared" si="19"/>
        <v>-12.100000000000009</v>
      </c>
    </row>
    <row r="69" spans="2:49" x14ac:dyDescent="0.4">
      <c r="B69" s="1272"/>
      <c r="C69" s="17" t="s">
        <v>198</v>
      </c>
      <c r="D69" s="16">
        <v>254</v>
      </c>
      <c r="E69" s="16">
        <v>220</v>
      </c>
      <c r="F69" s="16">
        <v>201</v>
      </c>
      <c r="G69" s="28">
        <f t="shared" si="40"/>
        <v>21.509433962264151</v>
      </c>
      <c r="H69" s="28">
        <f t="shared" si="41"/>
        <v>20.9</v>
      </c>
      <c r="I69" s="28">
        <f t="shared" si="42"/>
        <v>99.6</v>
      </c>
      <c r="J69" s="28">
        <v>265</v>
      </c>
      <c r="K69" s="28">
        <v>217</v>
      </c>
      <c r="L69" s="28">
        <v>191</v>
      </c>
      <c r="M69" s="28">
        <f t="shared" si="43"/>
        <v>21.081081081081081</v>
      </c>
      <c r="N69" s="28">
        <f t="shared" si="44"/>
        <v>27.900000000000002</v>
      </c>
      <c r="O69" s="28">
        <f t="shared" si="45"/>
        <v>103.89999999999999</v>
      </c>
      <c r="P69" s="28">
        <v>273</v>
      </c>
      <c r="Q69" s="28">
        <v>215</v>
      </c>
      <c r="R69" s="28">
        <v>181</v>
      </c>
      <c r="S69" s="28">
        <f t="shared" si="46"/>
        <v>22.173913043478262</v>
      </c>
      <c r="T69" s="28">
        <f t="shared" si="47"/>
        <v>33.700000000000003</v>
      </c>
      <c r="U69" s="28">
        <f t="shared" si="48"/>
        <v>107.1</v>
      </c>
      <c r="V69" s="28">
        <v>281</v>
      </c>
      <c r="W69" s="28">
        <v>212</v>
      </c>
      <c r="X69" s="28">
        <v>172</v>
      </c>
      <c r="Y69" s="28">
        <f t="shared" si="49"/>
        <v>22.01834862385321</v>
      </c>
      <c r="Z69" s="28">
        <f t="shared" si="50"/>
        <v>38.800000000000004</v>
      </c>
      <c r="AA69" s="28">
        <f t="shared" si="51"/>
        <v>110.2</v>
      </c>
      <c r="AB69" s="28">
        <v>289</v>
      </c>
      <c r="AC69" s="28">
        <v>209</v>
      </c>
      <c r="AD69" s="28">
        <v>163</v>
      </c>
      <c r="AE69" s="28">
        <f t="shared" si="52"/>
        <v>21.904761904761905</v>
      </c>
      <c r="AF69" s="28">
        <f t="shared" si="53"/>
        <v>43.6</v>
      </c>
      <c r="AG69" s="28">
        <f t="shared" si="54"/>
        <v>113.3</v>
      </c>
      <c r="AI69" s="28">
        <f t="shared" si="20"/>
        <v>-21.20243044451551</v>
      </c>
      <c r="AJ69" s="28">
        <f t="shared" si="20"/>
        <v>-3.4000000000000021</v>
      </c>
      <c r="AK69" s="28">
        <f t="shared" si="20"/>
        <v>4.2999999999999972</v>
      </c>
      <c r="AL69" s="28">
        <f t="shared" si="21"/>
        <v>-21.776061776061773</v>
      </c>
      <c r="AM69" s="28">
        <f t="shared" si="21"/>
        <v>-3.2999999999999972</v>
      </c>
      <c r="AN69" s="28">
        <f t="shared" si="21"/>
        <v>7</v>
      </c>
      <c r="AO69" s="28">
        <f t="shared" si="22"/>
        <v>-21.230342275670676</v>
      </c>
      <c r="AP69" s="28">
        <f t="shared" si="22"/>
        <v>-3.7999999999999972</v>
      </c>
      <c r="AQ69" s="28">
        <f t="shared" si="22"/>
        <v>8.6999999999999886</v>
      </c>
      <c r="AR69" s="28">
        <f t="shared" si="23"/>
        <v>-21.224894619390032</v>
      </c>
      <c r="AS69" s="28">
        <f t="shared" si="23"/>
        <v>-4.6999999999999957</v>
      </c>
      <c r="AT69" s="28">
        <f t="shared" si="23"/>
        <v>10.200000000000003</v>
      </c>
      <c r="AU69" s="28">
        <f t="shared" si="24"/>
        <v>-21.688988095238095</v>
      </c>
      <c r="AV69" s="28">
        <f t="shared" si="24"/>
        <v>-5.7999999999999972</v>
      </c>
      <c r="AW69" s="28">
        <f t="shared" si="24"/>
        <v>11.700000000000003</v>
      </c>
    </row>
    <row r="70" spans="2:49" x14ac:dyDescent="0.4">
      <c r="B70" s="1272"/>
      <c r="C70" s="19" t="s">
        <v>202</v>
      </c>
      <c r="D70" s="18">
        <v>235</v>
      </c>
      <c r="E70" s="18">
        <v>219</v>
      </c>
      <c r="F70" s="18">
        <v>216</v>
      </c>
      <c r="G70" s="33">
        <f t="shared" si="40"/>
        <v>9.473684210526315</v>
      </c>
      <c r="H70" s="33">
        <f t="shared" si="41"/>
        <v>8.1</v>
      </c>
      <c r="I70" s="33">
        <f t="shared" si="42"/>
        <v>92.2</v>
      </c>
      <c r="J70" s="33">
        <v>264</v>
      </c>
      <c r="K70" s="33">
        <v>216</v>
      </c>
      <c r="L70" s="33">
        <v>210</v>
      </c>
      <c r="M70" s="33">
        <f t="shared" si="43"/>
        <v>6.666666666666667</v>
      </c>
      <c r="N70" s="33">
        <f t="shared" si="44"/>
        <v>20.5</v>
      </c>
      <c r="O70" s="33">
        <f t="shared" si="45"/>
        <v>103.49999999999999</v>
      </c>
      <c r="P70" s="33">
        <v>274</v>
      </c>
      <c r="Q70" s="33">
        <v>212</v>
      </c>
      <c r="R70" s="33">
        <v>206</v>
      </c>
      <c r="S70" s="33">
        <f t="shared" si="46"/>
        <v>5.2941176470588234</v>
      </c>
      <c r="T70" s="33">
        <f t="shared" si="47"/>
        <v>24.8</v>
      </c>
      <c r="U70" s="33">
        <f t="shared" si="48"/>
        <v>107.5</v>
      </c>
      <c r="V70" s="33">
        <v>284</v>
      </c>
      <c r="W70" s="33">
        <v>208</v>
      </c>
      <c r="X70" s="33">
        <v>201</v>
      </c>
      <c r="Y70" s="33">
        <f t="shared" si="49"/>
        <v>5.0602409638554215</v>
      </c>
      <c r="Z70" s="33">
        <f t="shared" si="50"/>
        <v>29.2</v>
      </c>
      <c r="AA70" s="33">
        <f t="shared" si="51"/>
        <v>111.4</v>
      </c>
      <c r="AB70" s="33">
        <v>292</v>
      </c>
      <c r="AC70" s="33">
        <v>204</v>
      </c>
      <c r="AD70" s="33">
        <v>197</v>
      </c>
      <c r="AE70" s="33">
        <f t="shared" si="52"/>
        <v>4.4210526315789478</v>
      </c>
      <c r="AF70" s="33">
        <f t="shared" si="53"/>
        <v>32.5</v>
      </c>
      <c r="AG70" s="33">
        <f t="shared" si="54"/>
        <v>114.5</v>
      </c>
      <c r="AI70" s="33">
        <f t="shared" ref="AI70:AK78" si="55">G70-G69</f>
        <v>-12.035749751737836</v>
      </c>
      <c r="AJ70" s="33">
        <f t="shared" si="55"/>
        <v>-12.799999999999999</v>
      </c>
      <c r="AK70" s="33">
        <f t="shared" si="55"/>
        <v>-7.3999999999999915</v>
      </c>
      <c r="AL70" s="33">
        <f t="shared" ref="AL70:AN78" si="56">M70-M69</f>
        <v>-14.414414414414413</v>
      </c>
      <c r="AM70" s="33">
        <f t="shared" si="56"/>
        <v>-7.4000000000000021</v>
      </c>
      <c r="AN70" s="33">
        <f t="shared" si="56"/>
        <v>-0.40000000000000568</v>
      </c>
      <c r="AO70" s="33">
        <f t="shared" ref="AO70:AQ78" si="57">S70-S69</f>
        <v>-16.879795396419439</v>
      </c>
      <c r="AP70" s="33">
        <f t="shared" si="57"/>
        <v>-8.9000000000000021</v>
      </c>
      <c r="AQ70" s="33">
        <f t="shared" si="57"/>
        <v>0.40000000000000568</v>
      </c>
      <c r="AR70" s="33">
        <f t="shared" ref="AR70:AT78" si="58">Y70-Y69</f>
        <v>-16.95810765999779</v>
      </c>
      <c r="AS70" s="33">
        <f t="shared" si="58"/>
        <v>-9.600000000000005</v>
      </c>
      <c r="AT70" s="33">
        <f t="shared" si="58"/>
        <v>1.2000000000000028</v>
      </c>
      <c r="AU70" s="33">
        <f t="shared" ref="AU70:AW78" si="59">AE70-AE69</f>
        <v>-17.483709273182956</v>
      </c>
      <c r="AV70" s="33">
        <f t="shared" si="59"/>
        <v>-11.100000000000001</v>
      </c>
      <c r="AW70" s="33">
        <f t="shared" si="59"/>
        <v>1.2000000000000028</v>
      </c>
    </row>
    <row r="71" spans="2:49" x14ac:dyDescent="0.4">
      <c r="B71" s="1272"/>
      <c r="C71" s="19" t="s">
        <v>207</v>
      </c>
      <c r="D71" s="18">
        <v>239</v>
      </c>
      <c r="E71" s="18">
        <v>227</v>
      </c>
      <c r="F71" s="18">
        <v>182</v>
      </c>
      <c r="G71" s="33">
        <f t="shared" si="40"/>
        <v>47.368421052631582</v>
      </c>
      <c r="H71" s="33">
        <f t="shared" si="41"/>
        <v>23.799999999999997</v>
      </c>
      <c r="I71" s="33">
        <f t="shared" si="42"/>
        <v>93.7</v>
      </c>
      <c r="J71" s="33">
        <v>242</v>
      </c>
      <c r="K71" s="33">
        <v>227</v>
      </c>
      <c r="L71" s="33">
        <v>168</v>
      </c>
      <c r="M71" s="33">
        <f t="shared" si="43"/>
        <v>47.837837837837839</v>
      </c>
      <c r="N71" s="33">
        <f t="shared" si="44"/>
        <v>30.599999999999998</v>
      </c>
      <c r="O71" s="33">
        <f t="shared" si="45"/>
        <v>94.899999999999991</v>
      </c>
      <c r="P71" s="33">
        <v>245</v>
      </c>
      <c r="Q71" s="33">
        <v>227</v>
      </c>
      <c r="R71" s="33">
        <v>154</v>
      </c>
      <c r="S71" s="33">
        <f t="shared" si="46"/>
        <v>48.131868131868131</v>
      </c>
      <c r="T71" s="33">
        <f t="shared" si="47"/>
        <v>37.1</v>
      </c>
      <c r="U71" s="33">
        <f t="shared" si="48"/>
        <v>96.1</v>
      </c>
      <c r="V71" s="33">
        <v>248</v>
      </c>
      <c r="W71" s="33">
        <v>227</v>
      </c>
      <c r="X71" s="33">
        <v>140</v>
      </c>
      <c r="Y71" s="33">
        <f t="shared" si="49"/>
        <v>48.333333333333336</v>
      </c>
      <c r="Z71" s="33">
        <f t="shared" si="50"/>
        <v>43.5</v>
      </c>
      <c r="AA71" s="33">
        <f t="shared" si="51"/>
        <v>97.3</v>
      </c>
      <c r="AB71" s="33">
        <v>251</v>
      </c>
      <c r="AC71" s="33">
        <v>227</v>
      </c>
      <c r="AD71" s="33">
        <v>126</v>
      </c>
      <c r="AE71" s="33">
        <f t="shared" si="52"/>
        <v>48.48</v>
      </c>
      <c r="AF71" s="33">
        <f t="shared" si="53"/>
        <v>49.8</v>
      </c>
      <c r="AG71" s="33">
        <f t="shared" si="54"/>
        <v>98.4</v>
      </c>
      <c r="AI71" s="33">
        <f t="shared" si="55"/>
        <v>37.894736842105267</v>
      </c>
      <c r="AJ71" s="33">
        <f t="shared" si="55"/>
        <v>15.699999999999998</v>
      </c>
      <c r="AK71" s="33">
        <f t="shared" si="55"/>
        <v>1.5</v>
      </c>
      <c r="AL71" s="33">
        <f t="shared" si="56"/>
        <v>41.171171171171174</v>
      </c>
      <c r="AM71" s="33">
        <f t="shared" si="56"/>
        <v>10.099999999999998</v>
      </c>
      <c r="AN71" s="33">
        <f t="shared" si="56"/>
        <v>-8.5999999999999943</v>
      </c>
      <c r="AO71" s="33">
        <f t="shared" si="57"/>
        <v>42.837750484809305</v>
      </c>
      <c r="AP71" s="33">
        <f t="shared" si="57"/>
        <v>12.3</v>
      </c>
      <c r="AQ71" s="33">
        <f t="shared" si="57"/>
        <v>-11.400000000000006</v>
      </c>
      <c r="AR71" s="33">
        <f t="shared" si="58"/>
        <v>43.273092369477915</v>
      </c>
      <c r="AS71" s="33">
        <f t="shared" si="58"/>
        <v>14.3</v>
      </c>
      <c r="AT71" s="33">
        <f t="shared" si="58"/>
        <v>-14.100000000000009</v>
      </c>
      <c r="AU71" s="33">
        <f t="shared" si="59"/>
        <v>44.058947368421052</v>
      </c>
      <c r="AV71" s="33">
        <f t="shared" si="59"/>
        <v>17.299999999999997</v>
      </c>
      <c r="AW71" s="33">
        <f t="shared" si="59"/>
        <v>-16.099999999999994</v>
      </c>
    </row>
    <row r="72" spans="2:49" x14ac:dyDescent="0.4">
      <c r="B72" s="1272"/>
      <c r="C72" s="19" t="s">
        <v>242</v>
      </c>
      <c r="D72" s="18">
        <v>253</v>
      </c>
      <c r="E72" s="18">
        <v>211</v>
      </c>
      <c r="F72" s="18">
        <v>197</v>
      </c>
      <c r="G72" s="33">
        <f t="shared" si="40"/>
        <v>15</v>
      </c>
      <c r="H72" s="33">
        <f t="shared" si="41"/>
        <v>22.1</v>
      </c>
      <c r="I72" s="33">
        <f t="shared" si="42"/>
        <v>99.2</v>
      </c>
      <c r="J72" s="33">
        <v>263</v>
      </c>
      <c r="K72" s="33">
        <v>219</v>
      </c>
      <c r="L72" s="33">
        <v>186</v>
      </c>
      <c r="M72" s="33">
        <f t="shared" si="43"/>
        <v>25.714285714285715</v>
      </c>
      <c r="N72" s="33">
        <f t="shared" si="44"/>
        <v>29.299999999999997</v>
      </c>
      <c r="O72" s="33">
        <f t="shared" si="45"/>
        <v>103.1</v>
      </c>
      <c r="P72" s="33">
        <v>270</v>
      </c>
      <c r="Q72" s="33">
        <v>216</v>
      </c>
      <c r="R72" s="33">
        <v>175</v>
      </c>
      <c r="S72" s="33">
        <f t="shared" si="46"/>
        <v>25.894736842105264</v>
      </c>
      <c r="T72" s="33">
        <f t="shared" si="47"/>
        <v>35.199999999999996</v>
      </c>
      <c r="U72" s="33">
        <f t="shared" si="48"/>
        <v>105.89999999999999</v>
      </c>
      <c r="V72" s="33">
        <v>277</v>
      </c>
      <c r="W72" s="33">
        <v>214</v>
      </c>
      <c r="X72" s="33">
        <v>165</v>
      </c>
      <c r="Y72" s="33">
        <f t="shared" si="49"/>
        <v>26.25</v>
      </c>
      <c r="Z72" s="33">
        <f t="shared" si="50"/>
        <v>40.400000000000006</v>
      </c>
      <c r="AA72" s="33">
        <f t="shared" si="51"/>
        <v>108.60000000000001</v>
      </c>
      <c r="AB72" s="33">
        <v>284</v>
      </c>
      <c r="AC72" s="33">
        <v>212</v>
      </c>
      <c r="AD72" s="33">
        <v>155</v>
      </c>
      <c r="AE72" s="33">
        <f t="shared" si="52"/>
        <v>26.511627906976745</v>
      </c>
      <c r="AF72" s="33">
        <f t="shared" si="53"/>
        <v>45.4</v>
      </c>
      <c r="AG72" s="33">
        <f t="shared" si="54"/>
        <v>111.4</v>
      </c>
      <c r="AI72" s="33">
        <f t="shared" si="55"/>
        <v>-32.368421052631582</v>
      </c>
      <c r="AJ72" s="33">
        <f t="shared" si="55"/>
        <v>-1.6999999999999957</v>
      </c>
      <c r="AK72" s="33">
        <f t="shared" si="55"/>
        <v>5.5</v>
      </c>
      <c r="AL72" s="33">
        <f t="shared" si="56"/>
        <v>-22.123552123552123</v>
      </c>
      <c r="AM72" s="33">
        <f t="shared" si="56"/>
        <v>-1.3000000000000007</v>
      </c>
      <c r="AN72" s="33">
        <f t="shared" si="56"/>
        <v>8.2000000000000028</v>
      </c>
      <c r="AO72" s="33">
        <f t="shared" si="57"/>
        <v>-22.237131289762868</v>
      </c>
      <c r="AP72" s="33">
        <f t="shared" si="57"/>
        <v>-1.9000000000000057</v>
      </c>
      <c r="AQ72" s="33">
        <f t="shared" si="57"/>
        <v>9.7999999999999972</v>
      </c>
      <c r="AR72" s="33">
        <f t="shared" si="58"/>
        <v>-22.083333333333336</v>
      </c>
      <c r="AS72" s="33">
        <f t="shared" si="58"/>
        <v>-3.0999999999999943</v>
      </c>
      <c r="AT72" s="33">
        <f t="shared" si="58"/>
        <v>11.300000000000011</v>
      </c>
      <c r="AU72" s="33">
        <f t="shared" si="59"/>
        <v>-21.968372093023252</v>
      </c>
      <c r="AV72" s="33">
        <f t="shared" si="59"/>
        <v>-4.3999999999999986</v>
      </c>
      <c r="AW72" s="33">
        <f t="shared" si="59"/>
        <v>13</v>
      </c>
    </row>
    <row r="73" spans="2:49" x14ac:dyDescent="0.4">
      <c r="B73" s="1272"/>
      <c r="C73" s="21" t="s">
        <v>203</v>
      </c>
      <c r="D73" s="20">
        <v>254</v>
      </c>
      <c r="E73" s="20">
        <v>219</v>
      </c>
      <c r="F73" s="20">
        <v>213</v>
      </c>
      <c r="G73" s="34">
        <f t="shared" si="40"/>
        <v>8.7804878048780495</v>
      </c>
      <c r="H73" s="34">
        <f t="shared" si="41"/>
        <v>16.100000000000001</v>
      </c>
      <c r="I73" s="34">
        <f t="shared" si="42"/>
        <v>99.6</v>
      </c>
      <c r="J73" s="34">
        <v>265</v>
      </c>
      <c r="K73" s="34">
        <v>216</v>
      </c>
      <c r="L73" s="34">
        <v>206</v>
      </c>
      <c r="M73" s="34">
        <f t="shared" si="43"/>
        <v>10.169491525423728</v>
      </c>
      <c r="N73" s="34">
        <f t="shared" si="44"/>
        <v>22.3</v>
      </c>
      <c r="O73" s="34">
        <f t="shared" si="45"/>
        <v>103.89999999999999</v>
      </c>
      <c r="P73" s="34">
        <v>275</v>
      </c>
      <c r="Q73" s="34">
        <v>212</v>
      </c>
      <c r="R73" s="34">
        <v>200</v>
      </c>
      <c r="S73" s="34">
        <f t="shared" si="46"/>
        <v>9.6</v>
      </c>
      <c r="T73" s="34">
        <f t="shared" si="47"/>
        <v>27.3</v>
      </c>
      <c r="U73" s="34">
        <f t="shared" si="48"/>
        <v>107.80000000000001</v>
      </c>
      <c r="V73" s="34">
        <v>284</v>
      </c>
      <c r="W73" s="34">
        <v>209</v>
      </c>
      <c r="X73" s="34">
        <v>193</v>
      </c>
      <c r="Y73" s="34">
        <f t="shared" si="49"/>
        <v>10.549450549450549</v>
      </c>
      <c r="Z73" s="34">
        <f t="shared" si="50"/>
        <v>32</v>
      </c>
      <c r="AA73" s="34">
        <f t="shared" si="51"/>
        <v>111.4</v>
      </c>
      <c r="AB73" s="34">
        <v>293</v>
      </c>
      <c r="AC73" s="34">
        <v>205</v>
      </c>
      <c r="AD73" s="34">
        <v>188</v>
      </c>
      <c r="AE73" s="34">
        <f t="shared" si="52"/>
        <v>9.7142857142857135</v>
      </c>
      <c r="AF73" s="34">
        <f t="shared" si="53"/>
        <v>35.799999999999997</v>
      </c>
      <c r="AG73" s="34">
        <f t="shared" si="54"/>
        <v>114.9</v>
      </c>
      <c r="AI73" s="34">
        <f t="shared" si="55"/>
        <v>-6.2195121951219505</v>
      </c>
      <c r="AJ73" s="34">
        <f t="shared" si="55"/>
        <v>-6</v>
      </c>
      <c r="AK73" s="34">
        <f t="shared" si="55"/>
        <v>0.39999999999999147</v>
      </c>
      <c r="AL73" s="34">
        <f t="shared" si="56"/>
        <v>-15.544794188861987</v>
      </c>
      <c r="AM73" s="34">
        <f t="shared" si="56"/>
        <v>-6.9999999999999964</v>
      </c>
      <c r="AN73" s="34">
        <f t="shared" si="56"/>
        <v>0.79999999999999716</v>
      </c>
      <c r="AO73" s="34">
        <f t="shared" si="57"/>
        <v>-16.294736842105266</v>
      </c>
      <c r="AP73" s="34">
        <f t="shared" si="57"/>
        <v>-7.899999999999995</v>
      </c>
      <c r="AQ73" s="34">
        <f t="shared" si="57"/>
        <v>1.9000000000000199</v>
      </c>
      <c r="AR73" s="34">
        <f t="shared" si="58"/>
        <v>-15.700549450549451</v>
      </c>
      <c r="AS73" s="34">
        <f t="shared" si="58"/>
        <v>-8.4000000000000057</v>
      </c>
      <c r="AT73" s="34">
        <f t="shared" si="58"/>
        <v>2.7999999999999972</v>
      </c>
      <c r="AU73" s="34">
        <f t="shared" si="59"/>
        <v>-16.797342192691033</v>
      </c>
      <c r="AV73" s="34">
        <f t="shared" si="59"/>
        <v>-9.6000000000000014</v>
      </c>
      <c r="AW73" s="34">
        <f t="shared" si="59"/>
        <v>3.5</v>
      </c>
    </row>
    <row r="74" spans="2:49" x14ac:dyDescent="0.4">
      <c r="B74" s="1272"/>
      <c r="C74" s="17" t="s">
        <v>241</v>
      </c>
      <c r="D74" s="16">
        <v>236</v>
      </c>
      <c r="E74" s="16">
        <v>228</v>
      </c>
      <c r="F74" s="16">
        <v>181</v>
      </c>
      <c r="G74" s="28">
        <f t="shared" si="40"/>
        <v>51.272727272727273</v>
      </c>
      <c r="H74" s="28">
        <f t="shared" si="41"/>
        <v>23.3</v>
      </c>
      <c r="I74" s="28">
        <f t="shared" si="42"/>
        <v>92.5</v>
      </c>
      <c r="J74" s="28">
        <v>238</v>
      </c>
      <c r="K74" s="28">
        <v>229</v>
      </c>
      <c r="L74" s="28">
        <v>167</v>
      </c>
      <c r="M74" s="28">
        <f t="shared" si="43"/>
        <v>52.394366197183096</v>
      </c>
      <c r="N74" s="28">
        <f t="shared" si="44"/>
        <v>29.799999999999997</v>
      </c>
      <c r="O74" s="28">
        <f t="shared" si="45"/>
        <v>93.300000000000011</v>
      </c>
      <c r="P74" s="28">
        <v>241</v>
      </c>
      <c r="Q74" s="28">
        <v>229</v>
      </c>
      <c r="R74" s="28">
        <v>153</v>
      </c>
      <c r="S74" s="28">
        <f t="shared" si="46"/>
        <v>51.81818181818182</v>
      </c>
      <c r="T74" s="28">
        <f t="shared" si="47"/>
        <v>36.5</v>
      </c>
      <c r="U74" s="28">
        <f t="shared" si="48"/>
        <v>94.5</v>
      </c>
      <c r="V74" s="28">
        <v>243</v>
      </c>
      <c r="W74" s="28">
        <v>229</v>
      </c>
      <c r="X74" s="28">
        <v>139</v>
      </c>
      <c r="Y74" s="28">
        <f t="shared" si="49"/>
        <v>51.92307692307692</v>
      </c>
      <c r="Z74" s="28">
        <f t="shared" si="50"/>
        <v>42.8</v>
      </c>
      <c r="AA74" s="28">
        <f t="shared" si="51"/>
        <v>95.3</v>
      </c>
      <c r="AB74" s="28">
        <v>245</v>
      </c>
      <c r="AC74" s="28">
        <v>229</v>
      </c>
      <c r="AD74" s="28">
        <v>124</v>
      </c>
      <c r="AE74" s="28">
        <f t="shared" si="52"/>
        <v>52.066115702479337</v>
      </c>
      <c r="AF74" s="28">
        <f t="shared" si="53"/>
        <v>49.4</v>
      </c>
      <c r="AG74" s="28">
        <f t="shared" si="54"/>
        <v>96.1</v>
      </c>
      <c r="AI74" s="28">
        <f t="shared" si="55"/>
        <v>42.492239467849224</v>
      </c>
      <c r="AJ74" s="28">
        <f t="shared" si="55"/>
        <v>7.1999999999999993</v>
      </c>
      <c r="AK74" s="28">
        <f t="shared" si="55"/>
        <v>-7.0999999999999943</v>
      </c>
      <c r="AL74" s="28">
        <f t="shared" si="56"/>
        <v>42.224874671759366</v>
      </c>
      <c r="AM74" s="28">
        <f t="shared" si="56"/>
        <v>7.4999999999999964</v>
      </c>
      <c r="AN74" s="28">
        <f t="shared" si="56"/>
        <v>-10.59999999999998</v>
      </c>
      <c r="AO74" s="28">
        <f t="shared" si="57"/>
        <v>42.218181818181819</v>
      </c>
      <c r="AP74" s="28">
        <f t="shared" si="57"/>
        <v>9.1999999999999993</v>
      </c>
      <c r="AQ74" s="28">
        <f t="shared" si="57"/>
        <v>-13.300000000000011</v>
      </c>
      <c r="AR74" s="28">
        <f t="shared" si="58"/>
        <v>41.373626373626372</v>
      </c>
      <c r="AS74" s="28">
        <f t="shared" si="58"/>
        <v>10.799999999999997</v>
      </c>
      <c r="AT74" s="28">
        <f t="shared" si="58"/>
        <v>-16.100000000000009</v>
      </c>
      <c r="AU74" s="28">
        <f t="shared" si="59"/>
        <v>42.351829988193622</v>
      </c>
      <c r="AV74" s="28">
        <f t="shared" si="59"/>
        <v>13.600000000000001</v>
      </c>
      <c r="AW74" s="28">
        <f t="shared" si="59"/>
        <v>-18.800000000000011</v>
      </c>
    </row>
    <row r="75" spans="2:49" x14ac:dyDescent="0.4">
      <c r="B75" s="1272"/>
      <c r="C75" s="19" t="s">
        <v>199</v>
      </c>
      <c r="D75" s="18">
        <v>252</v>
      </c>
      <c r="E75" s="18">
        <v>222</v>
      </c>
      <c r="F75" s="18">
        <v>193</v>
      </c>
      <c r="G75" s="33">
        <f t="shared" si="40"/>
        <v>29.491525423728813</v>
      </c>
      <c r="H75" s="33">
        <f t="shared" si="41"/>
        <v>23.400000000000002</v>
      </c>
      <c r="I75" s="33">
        <f t="shared" si="42"/>
        <v>98.8</v>
      </c>
      <c r="J75" s="33">
        <v>260</v>
      </c>
      <c r="K75" s="33">
        <v>220</v>
      </c>
      <c r="L75" s="33">
        <v>181</v>
      </c>
      <c r="M75" s="33">
        <f t="shared" si="43"/>
        <v>29.620253164556964</v>
      </c>
      <c r="N75" s="33">
        <f t="shared" si="44"/>
        <v>30.4</v>
      </c>
      <c r="O75" s="33">
        <f t="shared" si="45"/>
        <v>102</v>
      </c>
      <c r="P75" s="33">
        <v>266</v>
      </c>
      <c r="Q75" s="33">
        <v>218</v>
      </c>
      <c r="R75" s="33">
        <v>170</v>
      </c>
      <c r="S75" s="33">
        <f t="shared" si="46"/>
        <v>30</v>
      </c>
      <c r="T75" s="33">
        <f t="shared" si="47"/>
        <v>36.1</v>
      </c>
      <c r="U75" s="33">
        <f t="shared" si="48"/>
        <v>104.3</v>
      </c>
      <c r="V75" s="33">
        <v>273</v>
      </c>
      <c r="W75" s="33">
        <v>217</v>
      </c>
      <c r="X75" s="33">
        <v>159</v>
      </c>
      <c r="Y75" s="33">
        <f t="shared" si="49"/>
        <v>30.526315789473685</v>
      </c>
      <c r="Z75" s="33">
        <f t="shared" si="50"/>
        <v>41.8</v>
      </c>
      <c r="AA75" s="33">
        <f t="shared" si="51"/>
        <v>107.1</v>
      </c>
      <c r="AB75" s="33">
        <v>278</v>
      </c>
      <c r="AC75" s="33">
        <v>215</v>
      </c>
      <c r="AD75" s="33">
        <v>148</v>
      </c>
      <c r="AE75" s="33">
        <f t="shared" si="52"/>
        <v>30.923076923076923</v>
      </c>
      <c r="AF75" s="33">
        <f t="shared" si="53"/>
        <v>46.800000000000004</v>
      </c>
      <c r="AG75" s="33">
        <f t="shared" si="54"/>
        <v>109.00000000000001</v>
      </c>
      <c r="AI75" s="33">
        <f t="shared" si="55"/>
        <v>-21.78120184899846</v>
      </c>
      <c r="AJ75" s="33">
        <f t="shared" si="55"/>
        <v>0.10000000000000142</v>
      </c>
      <c r="AK75" s="33">
        <f t="shared" si="55"/>
        <v>6.2999999999999972</v>
      </c>
      <c r="AL75" s="33">
        <f t="shared" si="56"/>
        <v>-22.774113032626133</v>
      </c>
      <c r="AM75" s="33">
        <f t="shared" si="56"/>
        <v>0.60000000000000142</v>
      </c>
      <c r="AN75" s="33">
        <f t="shared" si="56"/>
        <v>8.6999999999999886</v>
      </c>
      <c r="AO75" s="33">
        <f t="shared" si="57"/>
        <v>-21.81818181818182</v>
      </c>
      <c r="AP75" s="33">
        <f t="shared" si="57"/>
        <v>-0.39999999999999858</v>
      </c>
      <c r="AQ75" s="33">
        <f t="shared" si="57"/>
        <v>9.7999999999999972</v>
      </c>
      <c r="AR75" s="33">
        <f t="shared" si="58"/>
        <v>-21.396761133603235</v>
      </c>
      <c r="AS75" s="33">
        <f t="shared" si="58"/>
        <v>-1</v>
      </c>
      <c r="AT75" s="33">
        <f t="shared" si="58"/>
        <v>11.799999999999997</v>
      </c>
      <c r="AU75" s="33">
        <f t="shared" si="59"/>
        <v>-21.143038779402413</v>
      </c>
      <c r="AV75" s="33">
        <f t="shared" si="59"/>
        <v>-2.5999999999999943</v>
      </c>
      <c r="AW75" s="33">
        <f t="shared" si="59"/>
        <v>12.90000000000002</v>
      </c>
    </row>
    <row r="76" spans="2:49" x14ac:dyDescent="0.4">
      <c r="B76" s="1272"/>
      <c r="C76" s="19" t="s">
        <v>204</v>
      </c>
      <c r="D76" s="18">
        <v>254</v>
      </c>
      <c r="E76" s="18">
        <v>219</v>
      </c>
      <c r="F76" s="18">
        <v>209</v>
      </c>
      <c r="G76" s="33">
        <f t="shared" si="40"/>
        <v>13.333333333333334</v>
      </c>
      <c r="H76" s="33">
        <f t="shared" si="41"/>
        <v>17.7</v>
      </c>
      <c r="I76" s="33">
        <f t="shared" si="42"/>
        <v>99.6</v>
      </c>
      <c r="J76" s="33">
        <v>266</v>
      </c>
      <c r="K76" s="33">
        <v>216</v>
      </c>
      <c r="L76" s="33">
        <v>201</v>
      </c>
      <c r="M76" s="33">
        <f t="shared" si="43"/>
        <v>13.846153846153847</v>
      </c>
      <c r="N76" s="33">
        <f t="shared" si="44"/>
        <v>24.4</v>
      </c>
      <c r="O76" s="33">
        <f t="shared" si="45"/>
        <v>104.3</v>
      </c>
      <c r="P76" s="33">
        <v>275</v>
      </c>
      <c r="Q76" s="33">
        <v>213</v>
      </c>
      <c r="R76" s="33">
        <v>194</v>
      </c>
      <c r="S76" s="33">
        <f t="shared" si="46"/>
        <v>14.074074074074074</v>
      </c>
      <c r="T76" s="33">
        <f t="shared" si="47"/>
        <v>29.5</v>
      </c>
      <c r="U76" s="33">
        <f t="shared" si="48"/>
        <v>107.80000000000001</v>
      </c>
      <c r="V76" s="33">
        <v>285</v>
      </c>
      <c r="W76" s="33">
        <v>209</v>
      </c>
      <c r="X76" s="33">
        <v>186</v>
      </c>
      <c r="Y76" s="33">
        <f t="shared" si="49"/>
        <v>13.939393939393939</v>
      </c>
      <c r="Z76" s="33">
        <f t="shared" si="50"/>
        <v>34.699999999999996</v>
      </c>
      <c r="AA76" s="33">
        <f t="shared" si="51"/>
        <v>111.80000000000001</v>
      </c>
      <c r="AB76" s="33">
        <v>294</v>
      </c>
      <c r="AC76" s="33">
        <v>206</v>
      </c>
      <c r="AD76" s="33">
        <v>180</v>
      </c>
      <c r="AE76" s="33">
        <f t="shared" si="52"/>
        <v>13.684210526315789</v>
      </c>
      <c r="AF76" s="33">
        <f t="shared" si="53"/>
        <v>38.800000000000004</v>
      </c>
      <c r="AG76" s="33">
        <f t="shared" si="54"/>
        <v>115.3</v>
      </c>
      <c r="AI76" s="33">
        <f t="shared" si="55"/>
        <v>-16.158192090395481</v>
      </c>
      <c r="AJ76" s="33">
        <f t="shared" si="55"/>
        <v>-5.7000000000000028</v>
      </c>
      <c r="AK76" s="33">
        <f t="shared" si="55"/>
        <v>0.79999999999999716</v>
      </c>
      <c r="AL76" s="33">
        <f t="shared" si="56"/>
        <v>-15.774099318403117</v>
      </c>
      <c r="AM76" s="33">
        <f t="shared" si="56"/>
        <v>-6</v>
      </c>
      <c r="AN76" s="33">
        <f t="shared" si="56"/>
        <v>2.2999999999999972</v>
      </c>
      <c r="AO76" s="33">
        <f t="shared" si="57"/>
        <v>-15.925925925925926</v>
      </c>
      <c r="AP76" s="33">
        <f t="shared" si="57"/>
        <v>-6.6000000000000014</v>
      </c>
      <c r="AQ76" s="33">
        <f t="shared" si="57"/>
        <v>3.5000000000000142</v>
      </c>
      <c r="AR76" s="33">
        <f t="shared" si="58"/>
        <v>-16.586921850079747</v>
      </c>
      <c r="AS76" s="33">
        <f t="shared" si="58"/>
        <v>-7.1000000000000014</v>
      </c>
      <c r="AT76" s="33">
        <f t="shared" si="58"/>
        <v>4.7000000000000171</v>
      </c>
      <c r="AU76" s="33">
        <f t="shared" si="59"/>
        <v>-17.238866396761132</v>
      </c>
      <c r="AV76" s="33">
        <f t="shared" si="59"/>
        <v>-8</v>
      </c>
      <c r="AW76" s="33">
        <f t="shared" si="59"/>
        <v>6.2999999999999829</v>
      </c>
    </row>
    <row r="77" spans="2:49" x14ac:dyDescent="0.4">
      <c r="B77" s="1272"/>
      <c r="C77" s="19" t="s">
        <v>208</v>
      </c>
      <c r="D77" s="18">
        <v>233</v>
      </c>
      <c r="E77" s="18">
        <v>229</v>
      </c>
      <c r="F77" s="18">
        <v>181</v>
      </c>
      <c r="G77" s="33">
        <f t="shared" si="40"/>
        <v>55.384615384615387</v>
      </c>
      <c r="H77" s="33">
        <f t="shared" si="41"/>
        <v>22.3</v>
      </c>
      <c r="I77" s="33">
        <f t="shared" si="42"/>
        <v>91.4</v>
      </c>
      <c r="J77" s="33">
        <v>235</v>
      </c>
      <c r="K77" s="33">
        <v>230</v>
      </c>
      <c r="L77" s="33">
        <v>167</v>
      </c>
      <c r="M77" s="33">
        <f t="shared" si="43"/>
        <v>55.588235294117645</v>
      </c>
      <c r="N77" s="33">
        <f t="shared" si="44"/>
        <v>28.9</v>
      </c>
      <c r="O77" s="33">
        <f t="shared" si="45"/>
        <v>92.2</v>
      </c>
      <c r="P77" s="33">
        <v>236</v>
      </c>
      <c r="Q77" s="33">
        <v>230</v>
      </c>
      <c r="R77" s="33">
        <v>153</v>
      </c>
      <c r="S77" s="33">
        <f t="shared" si="46"/>
        <v>55.662650602409641</v>
      </c>
      <c r="T77" s="33">
        <f t="shared" si="47"/>
        <v>35.199999999999996</v>
      </c>
      <c r="U77" s="33">
        <f t="shared" si="48"/>
        <v>92.5</v>
      </c>
      <c r="V77" s="33">
        <v>238</v>
      </c>
      <c r="W77" s="33">
        <v>231</v>
      </c>
      <c r="X77" s="33">
        <v>139</v>
      </c>
      <c r="Y77" s="33">
        <f t="shared" si="49"/>
        <v>55.757575757575758</v>
      </c>
      <c r="Z77" s="33">
        <f t="shared" si="50"/>
        <v>41.6</v>
      </c>
      <c r="AA77" s="33">
        <f t="shared" si="51"/>
        <v>93.300000000000011</v>
      </c>
      <c r="AB77" s="33">
        <v>239</v>
      </c>
      <c r="AC77" s="33">
        <v>231</v>
      </c>
      <c r="AD77" s="33">
        <v>124</v>
      </c>
      <c r="AE77" s="33">
        <f t="shared" si="52"/>
        <v>55.826086956521742</v>
      </c>
      <c r="AF77" s="33">
        <f t="shared" si="53"/>
        <v>48.1</v>
      </c>
      <c r="AG77" s="33">
        <f t="shared" si="54"/>
        <v>93.7</v>
      </c>
      <c r="AI77" s="33">
        <f t="shared" si="55"/>
        <v>42.051282051282051</v>
      </c>
      <c r="AJ77" s="33">
        <f t="shared" si="55"/>
        <v>4.6000000000000014</v>
      </c>
      <c r="AK77" s="33">
        <f t="shared" si="55"/>
        <v>-8.1999999999999886</v>
      </c>
      <c r="AL77" s="33">
        <f t="shared" si="56"/>
        <v>41.742081447963798</v>
      </c>
      <c r="AM77" s="33">
        <f t="shared" si="56"/>
        <v>4.5</v>
      </c>
      <c r="AN77" s="33">
        <f t="shared" si="56"/>
        <v>-12.099999999999994</v>
      </c>
      <c r="AO77" s="33">
        <f t="shared" si="57"/>
        <v>41.588576528335565</v>
      </c>
      <c r="AP77" s="33">
        <f t="shared" si="57"/>
        <v>5.6999999999999957</v>
      </c>
      <c r="AQ77" s="33">
        <f t="shared" si="57"/>
        <v>-15.300000000000011</v>
      </c>
      <c r="AR77" s="33">
        <f t="shared" si="58"/>
        <v>41.81818181818182</v>
      </c>
      <c r="AS77" s="33">
        <f t="shared" si="58"/>
        <v>6.9000000000000057</v>
      </c>
      <c r="AT77" s="33">
        <f t="shared" si="58"/>
        <v>-18.5</v>
      </c>
      <c r="AU77" s="33">
        <f t="shared" si="59"/>
        <v>42.141876430205954</v>
      </c>
      <c r="AV77" s="33">
        <f t="shared" si="59"/>
        <v>9.2999999999999972</v>
      </c>
      <c r="AW77" s="33">
        <f t="shared" si="59"/>
        <v>-21.599999999999994</v>
      </c>
    </row>
    <row r="78" spans="2:49" x14ac:dyDescent="0.4">
      <c r="B78" s="1273"/>
      <c r="C78" s="21" t="s">
        <v>200</v>
      </c>
      <c r="D78" s="20">
        <v>249</v>
      </c>
      <c r="E78" s="20">
        <v>223</v>
      </c>
      <c r="F78" s="20">
        <v>189</v>
      </c>
      <c r="G78" s="34">
        <f t="shared" si="40"/>
        <v>34</v>
      </c>
      <c r="H78" s="34">
        <f t="shared" si="41"/>
        <v>24.099999999999998</v>
      </c>
      <c r="I78" s="34">
        <f t="shared" si="42"/>
        <v>97.6</v>
      </c>
      <c r="J78" s="34">
        <v>256</v>
      </c>
      <c r="K78" s="34">
        <v>222</v>
      </c>
      <c r="L78" s="34">
        <v>177</v>
      </c>
      <c r="M78" s="34">
        <f t="shared" si="43"/>
        <v>34.177215189873415</v>
      </c>
      <c r="N78" s="34">
        <f t="shared" si="44"/>
        <v>30.9</v>
      </c>
      <c r="O78" s="34">
        <f t="shared" si="45"/>
        <v>100.4</v>
      </c>
      <c r="P78" s="34">
        <v>262</v>
      </c>
      <c r="Q78" s="34">
        <v>220</v>
      </c>
      <c r="R78" s="34">
        <v>165</v>
      </c>
      <c r="S78" s="34">
        <f t="shared" si="46"/>
        <v>34.020618556701031</v>
      </c>
      <c r="T78" s="34">
        <f t="shared" si="47"/>
        <v>37</v>
      </c>
      <c r="U78" s="34">
        <f t="shared" si="48"/>
        <v>102.69999999999999</v>
      </c>
      <c r="V78" s="34">
        <v>267</v>
      </c>
      <c r="W78" s="34">
        <v>219</v>
      </c>
      <c r="X78" s="34">
        <v>154</v>
      </c>
      <c r="Y78" s="34">
        <f t="shared" si="49"/>
        <v>34.513274336283189</v>
      </c>
      <c r="Z78" s="34">
        <f t="shared" si="50"/>
        <v>42.3</v>
      </c>
      <c r="AA78" s="34">
        <f t="shared" si="51"/>
        <v>104.69999999999999</v>
      </c>
      <c r="AB78" s="34">
        <v>272</v>
      </c>
      <c r="AC78" s="34">
        <v>218</v>
      </c>
      <c r="AD78" s="34">
        <v>141</v>
      </c>
      <c r="AE78" s="34">
        <f t="shared" si="52"/>
        <v>35.267175572519086</v>
      </c>
      <c r="AF78" s="34">
        <f t="shared" si="53"/>
        <v>48.199999999999996</v>
      </c>
      <c r="AG78" s="34">
        <f t="shared" si="54"/>
        <v>106.69999999999999</v>
      </c>
      <c r="AI78" s="34">
        <f t="shared" si="55"/>
        <v>-21.384615384615387</v>
      </c>
      <c r="AJ78" s="34">
        <f t="shared" si="55"/>
        <v>1.7999999999999972</v>
      </c>
      <c r="AK78" s="34">
        <f t="shared" si="55"/>
        <v>6.1999999999999886</v>
      </c>
      <c r="AL78" s="34">
        <f t="shared" si="56"/>
        <v>-21.41102010424423</v>
      </c>
      <c r="AM78" s="34">
        <f t="shared" si="56"/>
        <v>2</v>
      </c>
      <c r="AN78" s="34">
        <f t="shared" si="56"/>
        <v>8.2000000000000028</v>
      </c>
      <c r="AO78" s="34">
        <f t="shared" si="57"/>
        <v>-21.642032045708611</v>
      </c>
      <c r="AP78" s="34">
        <f t="shared" si="57"/>
        <v>1.8000000000000043</v>
      </c>
      <c r="AQ78" s="34">
        <f t="shared" si="57"/>
        <v>10.199999999999989</v>
      </c>
      <c r="AR78" s="34">
        <f t="shared" si="58"/>
        <v>-21.244301421292569</v>
      </c>
      <c r="AS78" s="34">
        <f t="shared" si="58"/>
        <v>0.69999999999999574</v>
      </c>
      <c r="AT78" s="34">
        <f t="shared" si="58"/>
        <v>11.399999999999977</v>
      </c>
      <c r="AU78" s="34">
        <f t="shared" si="59"/>
        <v>-20.558911384002656</v>
      </c>
      <c r="AV78" s="34">
        <f t="shared" si="59"/>
        <v>9.9999999999994316E-2</v>
      </c>
      <c r="AW78" s="34">
        <f t="shared" si="59"/>
        <v>12.999999999999986</v>
      </c>
    </row>
  </sheetData>
  <sortState ref="B4:AG78">
    <sortCondition ref="B4:B78"/>
    <sortCondition ref="C4:C78"/>
  </sortState>
  <mergeCells count="16">
    <mergeCell ref="AB2:AG2"/>
    <mergeCell ref="B2:C2"/>
    <mergeCell ref="D2:I2"/>
    <mergeCell ref="J2:O2"/>
    <mergeCell ref="P2:U2"/>
    <mergeCell ref="V2:AA2"/>
    <mergeCell ref="AI2:AK2"/>
    <mergeCell ref="AL2:AN2"/>
    <mergeCell ref="AO2:AQ2"/>
    <mergeCell ref="AR2:AT2"/>
    <mergeCell ref="AU2:AW2"/>
    <mergeCell ref="B4:B18"/>
    <mergeCell ref="B19:B33"/>
    <mergeCell ref="B34:B48"/>
    <mergeCell ref="B49:B63"/>
    <mergeCell ref="B64:B7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Type 분류</vt:lpstr>
      <vt:lpstr>Personal Color Palette</vt:lpstr>
      <vt:lpstr>설문조사_팔레트</vt:lpstr>
      <vt:lpstr>설문조사_피부색</vt:lpstr>
      <vt:lpstr>설문조사_피부색 (2)</vt:lpstr>
      <vt:lpstr>Type_test_YR</vt:lpstr>
      <vt:lpstr>YR-1</vt:lpstr>
      <vt:lpstr>YR-2</vt:lpstr>
      <vt:lpstr>YR-3</vt:lpstr>
      <vt:lpstr>PB-1</vt:lpstr>
      <vt:lpstr>YR-PB</vt:lpstr>
      <vt:lpstr>Sheet1</vt:lpstr>
      <vt:lpstr>Sheet2</vt:lpstr>
      <vt:lpstr>V-S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acorn</dc:creator>
  <cp:lastModifiedBy>LG</cp:lastModifiedBy>
  <dcterms:created xsi:type="dcterms:W3CDTF">2020-02-06T00:24:27Z</dcterms:created>
  <dcterms:modified xsi:type="dcterms:W3CDTF">2020-02-29T18:10:29Z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c78773bc-6c9c-415b-b8af-7784e1116c0c</vt:lpwstr>
  </property>
</Properties>
</file>