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ce\Downloads\"/>
    </mc:Choice>
  </mc:AlternateContent>
  <bookViews>
    <workbookView xWindow="0" yWindow="0" windowWidth="20490" windowHeight="7350"/>
  </bookViews>
  <sheets>
    <sheet name="Foglio1" sheetId="1" r:id="rId1"/>
  </sheets>
  <definedNames>
    <definedName name="_xlnm._FilterDatabase" localSheetId="0" hidden="1">Foglio1!$A$2:$Z$68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1" l="1"/>
  <c r="T3" i="1"/>
  <c r="R5" i="1"/>
  <c r="G23" i="1"/>
  <c r="L19" i="1"/>
  <c r="S68" i="1" l="1"/>
  <c r="R68" i="1"/>
  <c r="L68" i="1"/>
  <c r="Q68" i="1" s="1"/>
  <c r="S67" i="1"/>
  <c r="R67" i="1"/>
  <c r="L67" i="1"/>
  <c r="Q67" i="1" s="1"/>
  <c r="S66" i="1"/>
  <c r="R66" i="1"/>
  <c r="L66" i="1"/>
  <c r="S65" i="1"/>
  <c r="R65" i="1"/>
  <c r="L65" i="1"/>
  <c r="Q65" i="1" s="1"/>
  <c r="S64" i="1"/>
  <c r="R64" i="1"/>
  <c r="L64" i="1"/>
  <c r="Q64" i="1" s="1"/>
  <c r="S63" i="1"/>
  <c r="R63" i="1"/>
  <c r="L63" i="1"/>
  <c r="S62" i="1"/>
  <c r="R62" i="1"/>
  <c r="L62" i="1"/>
  <c r="O62" i="1" s="1"/>
  <c r="S61" i="1"/>
  <c r="R61" i="1"/>
  <c r="L61" i="1"/>
  <c r="S60" i="1"/>
  <c r="R60" i="1"/>
  <c r="L60" i="1"/>
  <c r="O60" i="1" s="1"/>
  <c r="S59" i="1"/>
  <c r="R59" i="1"/>
  <c r="L59" i="1"/>
  <c r="S58" i="1"/>
  <c r="R58" i="1"/>
  <c r="L58" i="1"/>
  <c r="O58" i="1" s="1"/>
  <c r="S57" i="1"/>
  <c r="R57" i="1"/>
  <c r="L57" i="1"/>
  <c r="S56" i="1"/>
  <c r="R56" i="1"/>
  <c r="L56" i="1"/>
  <c r="O56" i="1" s="1"/>
  <c r="S55" i="1"/>
  <c r="R55" i="1"/>
  <c r="L55" i="1"/>
  <c r="S54" i="1"/>
  <c r="R54" i="1"/>
  <c r="L54" i="1"/>
  <c r="O54" i="1" s="1"/>
  <c r="S53" i="1"/>
  <c r="R53" i="1"/>
  <c r="L53" i="1"/>
  <c r="S52" i="1"/>
  <c r="R52" i="1"/>
  <c r="L52" i="1"/>
  <c r="O52" i="1" s="1"/>
  <c r="S51" i="1"/>
  <c r="R51" i="1"/>
  <c r="L51" i="1"/>
  <c r="S50" i="1"/>
  <c r="R50" i="1"/>
  <c r="L50" i="1"/>
  <c r="O50" i="1" s="1"/>
  <c r="S49" i="1"/>
  <c r="R49" i="1"/>
  <c r="L49" i="1"/>
  <c r="S48" i="1"/>
  <c r="R48" i="1"/>
  <c r="L48" i="1"/>
  <c r="S47" i="1"/>
  <c r="R47" i="1"/>
  <c r="L47" i="1"/>
  <c r="S46" i="1"/>
  <c r="R46" i="1"/>
  <c r="L46" i="1"/>
  <c r="S45" i="1"/>
  <c r="R45" i="1"/>
  <c r="L45" i="1"/>
  <c r="S44" i="1"/>
  <c r="R44" i="1"/>
  <c r="L44" i="1"/>
  <c r="S43" i="1"/>
  <c r="R43" i="1"/>
  <c r="L43" i="1"/>
  <c r="S42" i="1"/>
  <c r="R42" i="1"/>
  <c r="L42" i="1"/>
  <c r="S41" i="1"/>
  <c r="R41" i="1"/>
  <c r="L41" i="1"/>
  <c r="S40" i="1"/>
  <c r="R40" i="1"/>
  <c r="L40" i="1"/>
  <c r="S39" i="1"/>
  <c r="R39" i="1"/>
  <c r="G39" i="1"/>
  <c r="L39" i="1" s="1"/>
  <c r="S38" i="1"/>
  <c r="R38" i="1"/>
  <c r="L38" i="1"/>
  <c r="S37" i="1"/>
  <c r="R37" i="1"/>
  <c r="L37" i="1"/>
  <c r="S36" i="1"/>
  <c r="R36" i="1"/>
  <c r="L36" i="1"/>
  <c r="S35" i="1"/>
  <c r="R35" i="1"/>
  <c r="L35" i="1"/>
  <c r="S34" i="1"/>
  <c r="R34" i="1"/>
  <c r="L34" i="1"/>
  <c r="S33" i="1"/>
  <c r="R33" i="1"/>
  <c r="L33" i="1"/>
  <c r="S32" i="1"/>
  <c r="R32" i="1"/>
  <c r="L32" i="1"/>
  <c r="S31" i="1"/>
  <c r="R31" i="1"/>
  <c r="L31" i="1"/>
  <c r="S30" i="1"/>
  <c r="R30" i="1"/>
  <c r="L30" i="1"/>
  <c r="S29" i="1"/>
  <c r="R29" i="1"/>
  <c r="L29" i="1"/>
  <c r="S28" i="1"/>
  <c r="R28" i="1"/>
  <c r="L28" i="1"/>
  <c r="S27" i="1"/>
  <c r="R27" i="1"/>
  <c r="L27" i="1"/>
  <c r="S26" i="1"/>
  <c r="R26" i="1"/>
  <c r="L26" i="1"/>
  <c r="X26" i="1" s="1"/>
  <c r="S25" i="1"/>
  <c r="R25" i="1"/>
  <c r="L25" i="1"/>
  <c r="O25" i="1" s="1"/>
  <c r="S24" i="1"/>
  <c r="R24" i="1"/>
  <c r="L24" i="1"/>
  <c r="O24" i="1" s="1"/>
  <c r="S23" i="1"/>
  <c r="R23" i="1"/>
  <c r="L23" i="1"/>
  <c r="O23" i="1" s="1"/>
  <c r="S22" i="1"/>
  <c r="R22" i="1"/>
  <c r="L22" i="1"/>
  <c r="O22" i="1" s="1"/>
  <c r="S21" i="1"/>
  <c r="R21" i="1"/>
  <c r="L21" i="1"/>
  <c r="O21" i="1" s="1"/>
  <c r="S20" i="1"/>
  <c r="R20" i="1"/>
  <c r="L20" i="1"/>
  <c r="S19" i="1"/>
  <c r="R19" i="1"/>
  <c r="S18" i="1"/>
  <c r="R18" i="1"/>
  <c r="L18" i="1"/>
  <c r="S17" i="1"/>
  <c r="R17" i="1"/>
  <c r="L17" i="1"/>
  <c r="S16" i="1"/>
  <c r="R16" i="1"/>
  <c r="L16" i="1"/>
  <c r="S15" i="1"/>
  <c r="R15" i="1"/>
  <c r="L15" i="1"/>
  <c r="S14" i="1"/>
  <c r="R14" i="1"/>
  <c r="L14" i="1"/>
  <c r="S13" i="1"/>
  <c r="R13" i="1"/>
  <c r="L13" i="1"/>
  <c r="Q13" i="1" s="1"/>
  <c r="S12" i="1"/>
  <c r="R12" i="1"/>
  <c r="L12" i="1"/>
  <c r="O12" i="1" s="1"/>
  <c r="S11" i="1"/>
  <c r="R11" i="1"/>
  <c r="L11" i="1"/>
  <c r="Q11" i="1" s="1"/>
  <c r="S10" i="1"/>
  <c r="R10" i="1"/>
  <c r="L10" i="1"/>
  <c r="Q10" i="1" s="1"/>
  <c r="S9" i="1"/>
  <c r="R9" i="1"/>
  <c r="L9" i="1"/>
  <c r="Q9" i="1" s="1"/>
  <c r="S8" i="1"/>
  <c r="R8" i="1"/>
  <c r="L8" i="1"/>
  <c r="O8" i="1" s="1"/>
  <c r="S7" i="1"/>
  <c r="R7" i="1"/>
  <c r="L7" i="1"/>
  <c r="Q7" i="1" s="1"/>
  <c r="S6" i="1"/>
  <c r="R6" i="1"/>
  <c r="L6" i="1"/>
  <c r="X6" i="1" s="1"/>
  <c r="S5" i="1"/>
  <c r="L5" i="1"/>
  <c r="Q5" i="1" s="1"/>
  <c r="S4" i="1"/>
  <c r="R4" i="1"/>
  <c r="L4" i="1"/>
  <c r="O4" i="1" s="1"/>
  <c r="S3" i="1"/>
  <c r="R3" i="1"/>
  <c r="L3" i="1"/>
  <c r="O3" i="1" s="1"/>
  <c r="U10" i="1" l="1"/>
  <c r="T17" i="1"/>
  <c r="X5" i="1"/>
  <c r="T16" i="1"/>
  <c r="O5" i="1"/>
  <c r="X23" i="1"/>
  <c r="X21" i="1"/>
  <c r="X11" i="1"/>
  <c r="T19" i="1"/>
  <c r="T7" i="1"/>
  <c r="T65" i="1"/>
  <c r="Q4" i="1"/>
  <c r="U4" i="1" s="1"/>
  <c r="T13" i="1"/>
  <c r="T21" i="1"/>
  <c r="O11" i="1"/>
  <c r="X4" i="1"/>
  <c r="T6" i="1"/>
  <c r="U9" i="1"/>
  <c r="O13" i="1"/>
  <c r="T67" i="1"/>
  <c r="T12" i="1"/>
  <c r="U5" i="1"/>
  <c r="U7" i="1"/>
  <c r="T9" i="1"/>
  <c r="T25" i="1"/>
  <c r="T23" i="1"/>
  <c r="O7" i="1"/>
  <c r="T8" i="1"/>
  <c r="T10" i="1"/>
  <c r="Q12" i="1"/>
  <c r="U12" i="1" s="1"/>
  <c r="X13" i="1"/>
  <c r="T66" i="1"/>
  <c r="T5" i="1"/>
  <c r="X8" i="1"/>
  <c r="X24" i="1"/>
  <c r="X12" i="1"/>
  <c r="U11" i="1"/>
  <c r="T4" i="1"/>
  <c r="X7" i="1"/>
  <c r="T11" i="1"/>
  <c r="Q8" i="1"/>
  <c r="U8" i="1" s="1"/>
  <c r="O10" i="1"/>
  <c r="T15" i="1"/>
  <c r="T20" i="1"/>
  <c r="T22" i="1"/>
  <c r="O26" i="1"/>
  <c r="O6" i="1"/>
  <c r="T14" i="1"/>
  <c r="Q6" i="1"/>
  <c r="U6" i="1" s="1"/>
  <c r="X10" i="1"/>
  <c r="X22" i="1"/>
  <c r="X9" i="1"/>
  <c r="T24" i="1"/>
  <c r="X25" i="1"/>
  <c r="O9" i="1"/>
  <c r="T18" i="1"/>
  <c r="T68" i="1"/>
  <c r="Q3" i="1"/>
  <c r="Q14" i="1"/>
  <c r="U14" i="1" s="1"/>
  <c r="Q16" i="1"/>
  <c r="U16" i="1" s="1"/>
  <c r="Q18" i="1"/>
  <c r="U18" i="1" s="1"/>
  <c r="Q20" i="1"/>
  <c r="U20" i="1" s="1"/>
  <c r="O51" i="1"/>
  <c r="X51" i="1"/>
  <c r="Q51" i="1"/>
  <c r="U51" i="1" s="1"/>
  <c r="O59" i="1"/>
  <c r="X59" i="1"/>
  <c r="Q59" i="1"/>
  <c r="U59" i="1" s="1"/>
  <c r="U13" i="1"/>
  <c r="O14" i="1"/>
  <c r="X14" i="1"/>
  <c r="O16" i="1"/>
  <c r="X16" i="1"/>
  <c r="O18" i="1"/>
  <c r="X18" i="1"/>
  <c r="O20" i="1"/>
  <c r="X20" i="1"/>
  <c r="O27" i="1"/>
  <c r="X27" i="1"/>
  <c r="Q27" i="1"/>
  <c r="U27" i="1" s="1"/>
  <c r="O28" i="1"/>
  <c r="X28" i="1"/>
  <c r="Q28" i="1"/>
  <c r="U28" i="1" s="1"/>
  <c r="O29" i="1"/>
  <c r="X29" i="1"/>
  <c r="Q29" i="1"/>
  <c r="U29" i="1" s="1"/>
  <c r="O30" i="1"/>
  <c r="X30" i="1"/>
  <c r="Q30" i="1"/>
  <c r="U30" i="1" s="1"/>
  <c r="O31" i="1"/>
  <c r="X31" i="1"/>
  <c r="Q31" i="1"/>
  <c r="U31" i="1" s="1"/>
  <c r="O32" i="1"/>
  <c r="X32" i="1"/>
  <c r="Q32" i="1"/>
  <c r="U32" i="1" s="1"/>
  <c r="O33" i="1"/>
  <c r="X33" i="1"/>
  <c r="Q33" i="1"/>
  <c r="U33" i="1" s="1"/>
  <c r="O34" i="1"/>
  <c r="X34" i="1"/>
  <c r="Q34" i="1"/>
  <c r="U34" i="1" s="1"/>
  <c r="O35" i="1"/>
  <c r="X35" i="1"/>
  <c r="Q35" i="1"/>
  <c r="U35" i="1" s="1"/>
  <c r="O36" i="1"/>
  <c r="X36" i="1"/>
  <c r="Q36" i="1"/>
  <c r="U36" i="1" s="1"/>
  <c r="O37" i="1"/>
  <c r="X37" i="1"/>
  <c r="Q37" i="1"/>
  <c r="U37" i="1" s="1"/>
  <c r="O38" i="1"/>
  <c r="X38" i="1"/>
  <c r="Q38" i="1"/>
  <c r="U38" i="1" s="1"/>
  <c r="X39" i="1"/>
  <c r="Q39" i="1"/>
  <c r="U39" i="1" s="1"/>
  <c r="O40" i="1"/>
  <c r="X40" i="1"/>
  <c r="Q40" i="1"/>
  <c r="U40" i="1" s="1"/>
  <c r="O41" i="1"/>
  <c r="X41" i="1"/>
  <c r="Q41" i="1"/>
  <c r="U41" i="1" s="1"/>
  <c r="O42" i="1"/>
  <c r="X42" i="1"/>
  <c r="Q42" i="1"/>
  <c r="U42" i="1" s="1"/>
  <c r="O43" i="1"/>
  <c r="X43" i="1"/>
  <c r="Q43" i="1"/>
  <c r="U43" i="1" s="1"/>
  <c r="O44" i="1"/>
  <c r="X44" i="1"/>
  <c r="Q44" i="1"/>
  <c r="U44" i="1" s="1"/>
  <c r="O45" i="1"/>
  <c r="X45" i="1"/>
  <c r="Q45" i="1"/>
  <c r="U45" i="1" s="1"/>
  <c r="O46" i="1"/>
  <c r="X46" i="1"/>
  <c r="Q46" i="1"/>
  <c r="U46" i="1" s="1"/>
  <c r="O47" i="1"/>
  <c r="X47" i="1"/>
  <c r="Q47" i="1"/>
  <c r="U47" i="1" s="1"/>
  <c r="O48" i="1"/>
  <c r="X48" i="1"/>
  <c r="Q48" i="1"/>
  <c r="U48" i="1" s="1"/>
  <c r="O49" i="1"/>
  <c r="X49" i="1"/>
  <c r="Q49" i="1"/>
  <c r="U49" i="1" s="1"/>
  <c r="O57" i="1"/>
  <c r="X57" i="1"/>
  <c r="Q57" i="1"/>
  <c r="U57" i="1" s="1"/>
  <c r="X66" i="1"/>
  <c r="O66" i="1"/>
  <c r="Q66" i="1"/>
  <c r="U66" i="1" s="1"/>
  <c r="Q17" i="1"/>
  <c r="U17" i="1" s="1"/>
  <c r="O55" i="1"/>
  <c r="X55" i="1"/>
  <c r="Q55" i="1"/>
  <c r="U55" i="1" s="1"/>
  <c r="O63" i="1"/>
  <c r="X63" i="1"/>
  <c r="Q63" i="1"/>
  <c r="U63" i="1" s="1"/>
  <c r="Q15" i="1"/>
  <c r="U15" i="1" s="1"/>
  <c r="Q19" i="1"/>
  <c r="U19" i="1" s="1"/>
  <c r="O15" i="1"/>
  <c r="X15" i="1"/>
  <c r="O17" i="1"/>
  <c r="X17" i="1"/>
  <c r="O19" i="1"/>
  <c r="X19" i="1"/>
  <c r="O53" i="1"/>
  <c r="X53" i="1"/>
  <c r="Q53" i="1"/>
  <c r="U53" i="1" s="1"/>
  <c r="O61" i="1"/>
  <c r="X61" i="1"/>
  <c r="Q61" i="1"/>
  <c r="U61" i="1" s="1"/>
  <c r="Q21" i="1"/>
  <c r="U21" i="1" s="1"/>
  <c r="Q22" i="1"/>
  <c r="U22" i="1" s="1"/>
  <c r="Q23" i="1"/>
  <c r="U23" i="1" s="1"/>
  <c r="Q24" i="1"/>
  <c r="U24" i="1" s="1"/>
  <c r="Q25" i="1"/>
  <c r="U25" i="1" s="1"/>
  <c r="Q26" i="1"/>
  <c r="U26" i="1" s="1"/>
  <c r="T27" i="1"/>
  <c r="T29" i="1"/>
  <c r="T31" i="1"/>
  <c r="T33" i="1"/>
  <c r="T35" i="1"/>
  <c r="T37" i="1"/>
  <c r="T39" i="1"/>
  <c r="T41" i="1"/>
  <c r="T43" i="1"/>
  <c r="T45" i="1"/>
  <c r="T47" i="1"/>
  <c r="T49" i="1"/>
  <c r="Q50" i="1"/>
  <c r="U50" i="1" s="1"/>
  <c r="X50" i="1"/>
  <c r="T51" i="1"/>
  <c r="Q52" i="1"/>
  <c r="U52" i="1" s="1"/>
  <c r="X52" i="1"/>
  <c r="T53" i="1"/>
  <c r="Q54" i="1"/>
  <c r="U54" i="1" s="1"/>
  <c r="X54" i="1"/>
  <c r="T55" i="1"/>
  <c r="Q56" i="1"/>
  <c r="U56" i="1" s="1"/>
  <c r="X56" i="1"/>
  <c r="T57" i="1"/>
  <c r="Q58" i="1"/>
  <c r="U58" i="1" s="1"/>
  <c r="X58" i="1"/>
  <c r="T59" i="1"/>
  <c r="Q60" i="1"/>
  <c r="X60" i="1"/>
  <c r="T61" i="1"/>
  <c r="Q62" i="1"/>
  <c r="U62" i="1" s="1"/>
  <c r="X62" i="1"/>
  <c r="T63" i="1"/>
  <c r="X65" i="1"/>
  <c r="O65" i="1"/>
  <c r="U65" i="1"/>
  <c r="T26" i="1"/>
  <c r="T28" i="1"/>
  <c r="T30" i="1"/>
  <c r="T32" i="1"/>
  <c r="T34" i="1"/>
  <c r="T36" i="1"/>
  <c r="T38" i="1"/>
  <c r="T40" i="1"/>
  <c r="T42" i="1"/>
  <c r="T44" i="1"/>
  <c r="T46" i="1"/>
  <c r="T48" i="1"/>
  <c r="T50" i="1"/>
  <c r="T52" i="1"/>
  <c r="T54" i="1"/>
  <c r="T56" i="1"/>
  <c r="T58" i="1"/>
  <c r="T60" i="1"/>
  <c r="T62" i="1"/>
  <c r="T64" i="1"/>
  <c r="X67" i="1"/>
  <c r="O67" i="1"/>
  <c r="U67" i="1"/>
  <c r="U60" i="1"/>
  <c r="X64" i="1"/>
  <c r="O64" i="1"/>
  <c r="U64" i="1"/>
  <c r="X68" i="1"/>
  <c r="O68" i="1"/>
  <c r="U68" i="1"/>
</calcChain>
</file>

<file path=xl/sharedStrings.xml><?xml version="1.0" encoding="utf-8"?>
<sst xmlns="http://schemas.openxmlformats.org/spreadsheetml/2006/main" count="644" uniqueCount="220">
  <si>
    <t>NOTE</t>
  </si>
  <si>
    <t>FEEDBACK</t>
  </si>
  <si>
    <t>PAESE</t>
  </si>
  <si>
    <t>DATA</t>
  </si>
  <si>
    <t>ORDINE MARKETPLACE</t>
  </si>
  <si>
    <t>NOME CLIENTE</t>
  </si>
  <si>
    <t>TOTALE</t>
  </si>
  <si>
    <t>SKU</t>
  </si>
  <si>
    <t>BRAND</t>
  </si>
  <si>
    <t>€/£</t>
  </si>
  <si>
    <t>MARKETPLACE</t>
  </si>
  <si>
    <t>TOTALE
CONVERTITO</t>
  </si>
  <si>
    <t>price db</t>
  </si>
  <si>
    <t>%</t>
  </si>
  <si>
    <t>Fee Amazon</t>
  </si>
  <si>
    <t>Fee Vendor</t>
  </si>
  <si>
    <t>Spedizione - TARIFFA TNT - FEDEX</t>
  </si>
  <si>
    <t>Spedizione - TARIFFA SELLMASTERS</t>
  </si>
  <si>
    <t>DIFFERENZA</t>
  </si>
  <si>
    <t>Saldo</t>
  </si>
  <si>
    <t>Quantità</t>
  </si>
  <si>
    <t>IMPORTO CORRISPETTIVO</t>
  </si>
  <si>
    <t>IMPORTO NAC</t>
  </si>
  <si>
    <t>DATA RIMBORSO</t>
  </si>
  <si>
    <t>ORDINE SITO</t>
  </si>
  <si>
    <t>X</t>
  </si>
  <si>
    <t>IT</t>
  </si>
  <si>
    <t>#FM1217-2021</t>
  </si>
  <si>
    <t>Mauro Carretta</t>
  </si>
  <si>
    <t>YES ZEE</t>
  </si>
  <si>
    <t>EUR</t>
  </si>
  <si>
    <t>Francavilla - Sito</t>
  </si>
  <si>
    <t>CONTRASSEGNO</t>
  </si>
  <si>
    <t>AT</t>
  </si>
  <si>
    <t>FM1218-2021</t>
  </si>
  <si>
    <t>Silviya Skrobic</t>
  </si>
  <si>
    <t>ELISABETTA FRANCHI</t>
  </si>
  <si>
    <t>FM1219-2021</t>
  </si>
  <si>
    <t>Elisa Belotti</t>
  </si>
  <si>
    <t>861609506-44</t>
  </si>
  <si>
    <t>FM1220-2021</t>
  </si>
  <si>
    <t>Luciano Matarese</t>
  </si>
  <si>
    <t>GAELLE PARIS</t>
  </si>
  <si>
    <t>FM1221-2021</t>
  </si>
  <si>
    <t>beatrice stella</t>
  </si>
  <si>
    <t>Liu-Jo</t>
  </si>
  <si>
    <t>FM1222-2021</t>
  </si>
  <si>
    <t>Pamela Monterosso</t>
  </si>
  <si>
    <t>Colmar</t>
  </si>
  <si>
    <t>Lacoste</t>
  </si>
  <si>
    <t>FM1223-2021</t>
  </si>
  <si>
    <t>Monica Bosco</t>
  </si>
  <si>
    <t>FM1225-2021</t>
  </si>
  <si>
    <t>Daniela Milani</t>
  </si>
  <si>
    <t>FM1226-2021</t>
  </si>
  <si>
    <t>CRISTIAN CARPIGNANO</t>
  </si>
  <si>
    <t>RefrigiWear</t>
  </si>
  <si>
    <t>FM1227-2021</t>
  </si>
  <si>
    <t>Gianluca Peperino</t>
  </si>
  <si>
    <t>K-Way</t>
  </si>
  <si>
    <t>FM1228-2021</t>
  </si>
  <si>
    <t>409903664-3</t>
  </si>
  <si>
    <t>FM1229-2021</t>
  </si>
  <si>
    <t>Sciorilli Andrea Giuseppe</t>
  </si>
  <si>
    <t>FM1230-2021</t>
  </si>
  <si>
    <t>Giulio Morbidelli</t>
  </si>
  <si>
    <t>ALVIERO MARTINI</t>
  </si>
  <si>
    <t>FM1232-2021</t>
  </si>
  <si>
    <t>Cinzia Magnolfi</t>
  </si>
  <si>
    <t>FM1233-2021</t>
  </si>
  <si>
    <t>Nicholas Garanzini</t>
  </si>
  <si>
    <t>415241722-43</t>
  </si>
  <si>
    <t>JOHN RICHMOND</t>
  </si>
  <si>
    <t>FM1234-2021</t>
  </si>
  <si>
    <t>GIUSEPPE ZAMPIRONI</t>
  </si>
  <si>
    <t>Tommy Hilfiger</t>
  </si>
  <si>
    <t>FM1235-2021</t>
  </si>
  <si>
    <t>Harmont &amp; Blaine</t>
  </si>
  <si>
    <t>FM1236-2021</t>
  </si>
  <si>
    <t>Giovanni Taglialatela</t>
  </si>
  <si>
    <t>FM1237-2021</t>
  </si>
  <si>
    <t>Roberta Lamoratta</t>
  </si>
  <si>
    <t>FM1238-2021</t>
  </si>
  <si>
    <t>Michele Maraldo</t>
  </si>
  <si>
    <t>FM1239-2021</t>
  </si>
  <si>
    <t>maria serenella rivetta</t>
  </si>
  <si>
    <t>Le Pandorine</t>
  </si>
  <si>
    <t>FM1240-2021</t>
  </si>
  <si>
    <t>Morena Carraretto</t>
  </si>
  <si>
    <t>MARELLA</t>
  </si>
  <si>
    <t>FM1241-2021</t>
  </si>
  <si>
    <t>Denise Essepi Perusin</t>
  </si>
  <si>
    <t>Twinset</t>
  </si>
  <si>
    <t>FM1243-2021</t>
  </si>
  <si>
    <t>Francisco Pavon torrejon</t>
  </si>
  <si>
    <t>-</t>
  </si>
  <si>
    <t>PREMIATA</t>
  </si>
  <si>
    <t>E-BAY</t>
  </si>
  <si>
    <t>FM1244-2021</t>
  </si>
  <si>
    <t>Nigeljan Cifliku - Klorisa Dyla</t>
  </si>
  <si>
    <t>415241722-42</t>
  </si>
  <si>
    <t>ORDINE SITO - RESO</t>
  </si>
  <si>
    <t>FM1245-2021</t>
  </si>
  <si>
    <t>Andrea Di Nauta</t>
  </si>
  <si>
    <t>Armani</t>
  </si>
  <si>
    <t>FM1246-2021</t>
  </si>
  <si>
    <t>Giuseppina Mastroianni</t>
  </si>
  <si>
    <t>FM1248-2021</t>
  </si>
  <si>
    <t>Tiziana Michelotti</t>
  </si>
  <si>
    <t>SPARTOO</t>
  </si>
  <si>
    <t>FM1249-2021</t>
  </si>
  <si>
    <t>Marie Arcangeletti</t>
  </si>
  <si>
    <t>FM1250-2021</t>
  </si>
  <si>
    <t>Samuele Foresti</t>
  </si>
  <si>
    <t>FM1251-2021</t>
  </si>
  <si>
    <t>Barbara Di Maria</t>
  </si>
  <si>
    <t>FM1252-2021</t>
  </si>
  <si>
    <t>Maria Assunta Lo Piparo</t>
  </si>
  <si>
    <t>FM1253-2021</t>
  </si>
  <si>
    <t>Silvia Riva</t>
  </si>
  <si>
    <t>FM1254-2021</t>
  </si>
  <si>
    <t>Maria Teresa Attisano</t>
  </si>
  <si>
    <t>FM1255-2021</t>
  </si>
  <si>
    <t>Alessia Esposito Vingiano</t>
  </si>
  <si>
    <t>FM1256-2021</t>
  </si>
  <si>
    <t>Giovanni Cozzolongo</t>
  </si>
  <si>
    <t>FM1257-2021</t>
  </si>
  <si>
    <t>isabella gargiuolo</t>
  </si>
  <si>
    <t>FM1258-2021</t>
  </si>
  <si>
    <t>Salvatore Fragola</t>
  </si>
  <si>
    <t>FM1259-2021</t>
  </si>
  <si>
    <t>Olesia Kytsiuk</t>
  </si>
  <si>
    <t>FM1260-2021</t>
  </si>
  <si>
    <t>Angela Cani</t>
  </si>
  <si>
    <t>FM1261-2021</t>
  </si>
  <si>
    <t>Giusi Mauro</t>
  </si>
  <si>
    <t>FM1262-2021</t>
  </si>
  <si>
    <t>Francesco Tiano</t>
  </si>
  <si>
    <t>FM1263-2021</t>
  </si>
  <si>
    <t>Daria Vitali</t>
  </si>
  <si>
    <t>N1173842038-UNI</t>
  </si>
  <si>
    <t>FM1264-2021</t>
  </si>
  <si>
    <t>Concetta Pittaro</t>
  </si>
  <si>
    <t>FM1265-2021</t>
  </si>
  <si>
    <t>Livia Sala Danna</t>
  </si>
  <si>
    <t>FM1266-2021</t>
  </si>
  <si>
    <t>Daniela Canepari</t>
  </si>
  <si>
    <t>FM1267-2021</t>
  </si>
  <si>
    <t>Giovanna Scala</t>
  </si>
  <si>
    <t>FM1268-2021</t>
  </si>
  <si>
    <t>Luigi Venettoni</t>
  </si>
  <si>
    <t>FM1270-2021</t>
  </si>
  <si>
    <t>ALESSANDRA PEZZO</t>
  </si>
  <si>
    <t>FM1271-2021</t>
  </si>
  <si>
    <t>stefano zacchilli</t>
  </si>
  <si>
    <t>FM1272-2021</t>
  </si>
  <si>
    <t>Gregorio Mercatante</t>
  </si>
  <si>
    <t>La Martina</t>
  </si>
  <si>
    <t>JECKERSON</t>
  </si>
  <si>
    <t>FM1273-2021</t>
  </si>
  <si>
    <t>Gabriele Piergianni</t>
  </si>
  <si>
    <t>FM1274-2021</t>
  </si>
  <si>
    <t>Valentina Buttiglieri</t>
  </si>
  <si>
    <t>FM1275-2021</t>
  </si>
  <si>
    <t>selenia Brunetto</t>
  </si>
  <si>
    <t>Fred Perry</t>
  </si>
  <si>
    <t>NOTE
payment_gateway_names</t>
  </si>
  <si>
    <t>status consegna</t>
  </si>
  <si>
    <t>order -&gt; created_at</t>
  </si>
  <si>
    <t>order -&gt; name</t>
  </si>
  <si>
    <t>order -&gt; customer -&gt; first_name . last_name</t>
  </si>
  <si>
    <t>order -&gt; subtotal_price_set -&gt; shop_money -&gt; currency_code</t>
  </si>
  <si>
    <t>defined on class</t>
  </si>
  <si>
    <t>TOTALE CONVERTITO * 10%</t>
  </si>
  <si>
    <t>order -&gt; line_items -&gt; quantity</t>
  </si>
  <si>
    <t>order -&gt; line_items -&gt; vendor</t>
  </si>
  <si>
    <t>order -&gt; shipping_address -&gt; country_code</t>
  </si>
  <si>
    <t>8053852906831</t>
  </si>
  <si>
    <t>8056596886667</t>
  </si>
  <si>
    <t>8051812081543</t>
  </si>
  <si>
    <t>8051735636219</t>
  </si>
  <si>
    <t>8053473652629</t>
  </si>
  <si>
    <t>8054807812078</t>
  </si>
  <si>
    <t>8032794907762</t>
  </si>
  <si>
    <t>3608070583279</t>
  </si>
  <si>
    <t>3608072552440</t>
  </si>
  <si>
    <t>3614037728959</t>
  </si>
  <si>
    <t>8053473505246</t>
  </si>
  <si>
    <t>8056596868632</t>
  </si>
  <si>
    <t>8056596874961</t>
  </si>
  <si>
    <t>8056308441573</t>
  </si>
  <si>
    <t>8033562751426</t>
  </si>
  <si>
    <t>3614037728935</t>
  </si>
  <si>
    <t>8053852906190</t>
  </si>
  <si>
    <t>191698520403</t>
  </si>
  <si>
    <t>8054700771328</t>
  </si>
  <si>
    <t>8720112881312</t>
  </si>
  <si>
    <t>8056722163716</t>
  </si>
  <si>
    <t>8053852944505</t>
  </si>
  <si>
    <t>8053321093499</t>
  </si>
  <si>
    <t>8053321099705</t>
  </si>
  <si>
    <t>52410114020012</t>
  </si>
  <si>
    <t>8051735886096</t>
  </si>
  <si>
    <t>8054709251913</t>
  </si>
  <si>
    <t>8056596876316</t>
  </si>
  <si>
    <t>8053321091617</t>
  </si>
  <si>
    <t>8052130398122</t>
  </si>
  <si>
    <t>8053473217781</t>
  </si>
  <si>
    <t>8720113529916</t>
  </si>
  <si>
    <t>8056596867260</t>
  </si>
  <si>
    <t>8056596945418</t>
  </si>
  <si>
    <t>8056596874589</t>
  </si>
  <si>
    <t>8051735919893</t>
  </si>
  <si>
    <t>8051735913983</t>
  </si>
  <si>
    <t>8720113980229</t>
  </si>
  <si>
    <t>8051735886065</t>
  </si>
  <si>
    <t>8051735869518</t>
  </si>
  <si>
    <t>orders/products_data-&gt;products-&gt;[x]-&gt;variants-&gt;[x]-&gt;barcode</t>
  </si>
  <si>
    <t>order -&gt; payment_gateway_names || order -&gt; gateway</t>
  </si>
  <si>
    <t>order -&gt; fulfillment_status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</si>
</sst>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[$-410]General"/>
    <numFmt numFmtId="165" formatCode="d\-mmm;@"/>
    <numFmt numFmtId="166" formatCode="[$-410]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indexed="8"/>
      <name val="Calibri"/>
      <family val="2"/>
      <charset val="1"/>
    </font>
    <font>
      <sz val="11"/>
      <color rgb="FF202223"/>
      <name val="Segoe U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/>
  </cellStyleXfs>
  <cellXfs count="39">
    <xf numFmtId="0" fontId="0" fillId="0" borderId="0" xfId="0"/>
    <xf numFmtId="164" fontId="3" fillId="0" borderId="0" xfId="3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0" borderId="0" xfId="3" applyFont="1" applyAlignment="1">
      <alignment horizontal="center" vertical="center"/>
    </xf>
    <xf numFmtId="166" fontId="4" fillId="0" borderId="0" xfId="3" applyNumberFormat="1" applyFont="1" applyAlignment="1">
      <alignment horizontal="center" vertical="center"/>
    </xf>
    <xf numFmtId="164" fontId="5" fillId="0" borderId="0" xfId="3" applyFont="1" applyAlignment="1">
      <alignment horizontal="center" vertical="center"/>
    </xf>
    <xf numFmtId="164" fontId="5" fillId="0" borderId="0" xfId="3" applyFont="1" applyAlignment="1">
      <alignment horizontal="center" vertical="center" wrapText="1"/>
    </xf>
    <xf numFmtId="164" fontId="2" fillId="0" borderId="0" xfId="3" applyAlignment="1">
      <alignment horizontal="center" vertical="center"/>
    </xf>
    <xf numFmtId="164" fontId="2" fillId="0" borderId="0" xfId="3" applyAlignment="1">
      <alignment horizontal="center" vertical="center" wrapText="1"/>
    </xf>
    <xf numFmtId="164" fontId="2" fillId="2" borderId="0" xfId="3" applyFill="1" applyAlignment="1">
      <alignment horizontal="center"/>
    </xf>
    <xf numFmtId="49" fontId="0" fillId="0" borderId="0" xfId="0" applyNumberFormat="1"/>
    <xf numFmtId="14" fontId="0" fillId="0" borderId="0" xfId="0" applyNumberFormat="1"/>
    <xf numFmtId="0" fontId="6" fillId="0" borderId="0" xfId="0" applyFont="1"/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43" fontId="2" fillId="0" borderId="0" xfId="1" applyFont="1" applyAlignment="1">
      <alignment horizontal="left"/>
    </xf>
    <xf numFmtId="9" fontId="0" fillId="0" borderId="0" xfId="2" applyFont="1"/>
    <xf numFmtId="2" fontId="0" fillId="0" borderId="0" xfId="0" applyNumberFormat="1"/>
    <xf numFmtId="43" fontId="2" fillId="0" borderId="0" xfId="1" applyFont="1"/>
    <xf numFmtId="2" fontId="2" fillId="0" borderId="0" xfId="3" applyNumberFormat="1"/>
    <xf numFmtId="2" fontId="7" fillId="0" borderId="0" xfId="3" applyNumberFormat="1" applyFont="1"/>
    <xf numFmtId="0" fontId="0" fillId="3" borderId="0" xfId="0" applyFill="1"/>
    <xf numFmtId="164" fontId="2" fillId="3" borderId="0" xfId="3" applyFill="1" applyAlignment="1">
      <alignment horizontal="center"/>
    </xf>
    <xf numFmtId="49" fontId="0" fillId="3" borderId="0" xfId="0" applyNumberFormat="1" applyFill="1"/>
    <xf numFmtId="14" fontId="0" fillId="3" borderId="0" xfId="0" applyNumberFormat="1" applyFill="1"/>
    <xf numFmtId="2" fontId="0" fillId="3" borderId="0" xfId="0" applyNumberFormat="1" applyFill="1" applyAlignment="1">
      <alignment horizontal="left"/>
    </xf>
    <xf numFmtId="43" fontId="2" fillId="3" borderId="0" xfId="1" applyFont="1" applyFill="1" applyAlignment="1">
      <alignment horizontal="left"/>
    </xf>
    <xf numFmtId="9" fontId="0" fillId="3" borderId="0" xfId="2" applyFont="1" applyFill="1"/>
    <xf numFmtId="2" fontId="0" fillId="3" borderId="0" xfId="0" applyNumberFormat="1" applyFill="1"/>
    <xf numFmtId="43" fontId="2" fillId="3" borderId="0" xfId="1" applyFont="1" applyFill="1"/>
    <xf numFmtId="2" fontId="2" fillId="3" borderId="0" xfId="3" applyNumberFormat="1" applyFill="1"/>
    <xf numFmtId="2" fontId="7" fillId="3" borderId="0" xfId="3" applyNumberFormat="1" applyFont="1" applyFill="1"/>
    <xf numFmtId="164" fontId="5" fillId="2" borderId="0" xfId="3" applyFont="1" applyFill="1" applyAlignment="1">
      <alignment horizontal="center" vertical="center" wrapText="1"/>
    </xf>
    <xf numFmtId="164" fontId="2" fillId="2" borderId="0" xfId="3" applyFill="1" applyAlignment="1">
      <alignment horizontal="center" vertical="center" wrapText="1"/>
    </xf>
    <xf numFmtId="166" fontId="4" fillId="0" borderId="0" xfId="3" applyNumberFormat="1" applyFont="1" applyFill="1" applyAlignment="1">
      <alignment horizontal="center" vertical="center"/>
    </xf>
    <xf numFmtId="164" fontId="4" fillId="0" borderId="0" xfId="3" applyFont="1" applyFill="1" applyAlignment="1">
      <alignment horizontal="center" vertical="center"/>
    </xf>
    <xf numFmtId="49" fontId="4" fillId="0" borderId="0" xfId="3" applyNumberFormat="1" applyFont="1" applyAlignment="1">
      <alignment horizontal="center" vertical="center"/>
    </xf>
    <xf numFmtId="49" fontId="0" fillId="0" borderId="0" xfId="0" applyNumberFormat="1" applyAlignment="1">
      <alignment horizontal="left"/>
    </xf>
    <xf numFmtId="49" fontId="4" fillId="0" borderId="0" xfId="3" applyNumberFormat="1" applyFont="1" applyFill="1" applyAlignment="1">
      <alignment horizontal="center" vertical="center"/>
    </xf>
  </cellXfs>
  <cellStyles count="4">
    <cellStyle name="Excel Built-in Normal" xfId="3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tabSelected="1" topLeftCell="F1" workbookViewId="0">
      <selection activeCell="M1" sqref="M1"/>
    </sheetView>
  </sheetViews>
  <sheetFormatPr defaultRowHeight="15" x14ac:dyDescent="0.25"/>
  <cols>
    <col min="1" max="1" width="18.7109375" customWidth="1"/>
    <col min="2" max="3" width="9.140625" customWidth="1"/>
    <col min="4" max="4" width="10.7109375" customWidth="1"/>
    <col min="5" max="5" width="23.85546875" bestFit="1" customWidth="1"/>
    <col min="6" max="6" width="27" customWidth="1"/>
    <col min="8" max="8" width="16.5703125" style="10" bestFit="1" customWidth="1"/>
    <col min="9" max="9" width="19.7109375" bestFit="1" customWidth="1"/>
    <col min="11" max="11" width="15.5703125" customWidth="1"/>
    <col min="12" max="12" width="9" bestFit="1" customWidth="1"/>
    <col min="13" max="13" width="13.140625" customWidth="1"/>
    <col min="14" max="15" width="9.140625" customWidth="1"/>
    <col min="16" max="16" width="11.85546875" customWidth="1"/>
    <col min="17" max="17" width="11.28515625" bestFit="1" customWidth="1"/>
    <col min="18" max="21" width="9.140625" customWidth="1"/>
    <col min="23" max="23" width="15.7109375" bestFit="1" customWidth="1"/>
    <col min="24" max="24" width="24.140625" customWidth="1"/>
    <col min="25" max="26" width="9.140625" customWidth="1"/>
  </cols>
  <sheetData>
    <row r="1" spans="1:26" ht="7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4" t="s">
        <v>6</v>
      </c>
      <c r="H1" s="38" t="s">
        <v>7</v>
      </c>
      <c r="I1" s="35" t="s">
        <v>8</v>
      </c>
      <c r="J1" s="5" t="s">
        <v>9</v>
      </c>
      <c r="K1" s="5" t="s">
        <v>10</v>
      </c>
      <c r="L1" s="6" t="s">
        <v>11</v>
      </c>
      <c r="M1" s="32" t="s">
        <v>167</v>
      </c>
      <c r="N1" s="7" t="s">
        <v>12</v>
      </c>
      <c r="O1" s="7" t="s">
        <v>13</v>
      </c>
      <c r="P1" s="7" t="s">
        <v>14</v>
      </c>
      <c r="Q1" s="7" t="s">
        <v>15</v>
      </c>
      <c r="R1" s="8" t="s">
        <v>16</v>
      </c>
      <c r="S1" s="8" t="s">
        <v>17</v>
      </c>
      <c r="T1" s="7" t="s">
        <v>18</v>
      </c>
      <c r="U1" s="7" t="s">
        <v>19</v>
      </c>
      <c r="V1" s="1" t="s">
        <v>20</v>
      </c>
      <c r="W1" s="33" t="s">
        <v>166</v>
      </c>
      <c r="X1" s="7" t="s">
        <v>21</v>
      </c>
      <c r="Y1" s="7" t="s">
        <v>22</v>
      </c>
      <c r="Z1" s="7" t="s">
        <v>23</v>
      </c>
    </row>
    <row r="2" spans="1:26" ht="75" x14ac:dyDescent="0.25">
      <c r="A2" s="1"/>
      <c r="B2" s="1"/>
      <c r="C2" s="1" t="s">
        <v>176</v>
      </c>
      <c r="D2" s="2" t="s">
        <v>168</v>
      </c>
      <c r="E2" s="3" t="s">
        <v>169</v>
      </c>
      <c r="F2" s="3" t="s">
        <v>170</v>
      </c>
      <c r="G2" s="4"/>
      <c r="H2" s="36" t="s">
        <v>217</v>
      </c>
      <c r="I2" s="3" t="s">
        <v>175</v>
      </c>
      <c r="J2" s="5" t="s">
        <v>171</v>
      </c>
      <c r="K2" s="5" t="s">
        <v>172</v>
      </c>
      <c r="L2" s="6"/>
      <c r="M2" s="6" t="s">
        <v>219</v>
      </c>
      <c r="N2" s="7"/>
      <c r="O2" s="7"/>
      <c r="P2" s="7"/>
      <c r="Q2" s="7" t="s">
        <v>173</v>
      </c>
      <c r="R2" s="8"/>
      <c r="S2" s="8"/>
      <c r="T2" s="7"/>
      <c r="U2" s="7"/>
      <c r="V2" s="1" t="s">
        <v>174</v>
      </c>
      <c r="W2" s="8" t="s">
        <v>218</v>
      </c>
      <c r="X2" s="7"/>
      <c r="Y2" s="7"/>
      <c r="Z2" s="7"/>
    </row>
    <row r="3" spans="1:26" ht="16.5" x14ac:dyDescent="0.3">
      <c r="A3" t="s">
        <v>24</v>
      </c>
      <c r="B3" s="9" t="s">
        <v>25</v>
      </c>
      <c r="C3" s="10" t="s">
        <v>26</v>
      </c>
      <c r="D3" s="11">
        <v>44348</v>
      </c>
      <c r="E3" s="12" t="s">
        <v>27</v>
      </c>
      <c r="F3" s="12" t="s">
        <v>28</v>
      </c>
      <c r="G3" s="13">
        <v>36</v>
      </c>
      <c r="H3" s="37" t="s">
        <v>177</v>
      </c>
      <c r="I3" s="10" t="s">
        <v>29</v>
      </c>
      <c r="J3" s="10" t="s">
        <v>30</v>
      </c>
      <c r="K3" s="10" t="s">
        <v>31</v>
      </c>
      <c r="L3" s="15">
        <f t="shared" ref="L3:L66" si="0">IF(J3="GBP",G3/0.86,G3)</f>
        <v>36</v>
      </c>
      <c r="M3" s="15"/>
      <c r="O3" s="16">
        <f t="shared" ref="O3:O66" si="1">+P3/L3</f>
        <v>0</v>
      </c>
      <c r="P3" s="17">
        <v>0</v>
      </c>
      <c r="Q3" s="18">
        <f t="shared" ref="Q3:Q66" si="2">+L3*0.1</f>
        <v>3.6</v>
      </c>
      <c r="R3" s="19">
        <f t="shared" ref="R3:R66" si="3">IF(C3="IT",6.5*1.22,14*1.22)</f>
        <v>7.93</v>
      </c>
      <c r="S3" s="19">
        <f t="shared" ref="S3:S66" si="4">IF(C3="IT",6.5*1.22,14*1.22)</f>
        <v>7.93</v>
      </c>
      <c r="T3" s="20">
        <f>+S3-R3</f>
        <v>0</v>
      </c>
      <c r="U3" s="18">
        <f>L3-N3-P3-Q3-S3</f>
        <v>24.47</v>
      </c>
      <c r="V3">
        <v>1</v>
      </c>
      <c r="W3" t="s">
        <v>32</v>
      </c>
      <c r="X3" s="13">
        <v>36</v>
      </c>
    </row>
    <row r="4" spans="1:26" x14ac:dyDescent="0.25">
      <c r="A4" t="s">
        <v>24</v>
      </c>
      <c r="B4" s="9" t="s">
        <v>25</v>
      </c>
      <c r="C4" s="10" t="s">
        <v>33</v>
      </c>
      <c r="D4" s="11">
        <v>44348</v>
      </c>
      <c r="E4" t="s">
        <v>34</v>
      </c>
      <c r="F4" t="s">
        <v>35</v>
      </c>
      <c r="G4" s="13">
        <v>220</v>
      </c>
      <c r="H4" s="10" t="s">
        <v>178</v>
      </c>
      <c r="I4" s="10" t="s">
        <v>36</v>
      </c>
      <c r="J4" s="10" t="s">
        <v>30</v>
      </c>
      <c r="K4" s="10" t="s">
        <v>31</v>
      </c>
      <c r="L4" s="15">
        <f t="shared" si="0"/>
        <v>220</v>
      </c>
      <c r="M4" s="15"/>
      <c r="O4" s="16">
        <f t="shared" si="1"/>
        <v>0</v>
      </c>
      <c r="P4" s="17">
        <v>0</v>
      </c>
      <c r="Q4" s="18">
        <f t="shared" si="2"/>
        <v>22</v>
      </c>
      <c r="R4" s="19">
        <f t="shared" si="3"/>
        <v>17.079999999999998</v>
      </c>
      <c r="S4" s="19">
        <f t="shared" si="4"/>
        <v>17.079999999999998</v>
      </c>
      <c r="T4" s="20">
        <f t="shared" ref="T4:T66" si="5">+S4-R4</f>
        <v>0</v>
      </c>
      <c r="U4" s="18">
        <f t="shared" ref="U4:U66" si="6">L4-N4-P4-Q4-S4</f>
        <v>180.92000000000002</v>
      </c>
      <c r="V4">
        <v>1</v>
      </c>
      <c r="W4" t="s">
        <v>32</v>
      </c>
      <c r="X4" s="13">
        <f t="shared" ref="X4:X67" si="7">L4</f>
        <v>220</v>
      </c>
    </row>
    <row r="5" spans="1:26" x14ac:dyDescent="0.25">
      <c r="A5" t="s">
        <v>24</v>
      </c>
      <c r="B5" s="9" t="s">
        <v>25</v>
      </c>
      <c r="C5" s="10" t="s">
        <v>26</v>
      </c>
      <c r="D5" s="11">
        <v>44349</v>
      </c>
      <c r="E5" t="s">
        <v>37</v>
      </c>
      <c r="F5" t="s">
        <v>38</v>
      </c>
      <c r="G5" s="13">
        <v>318.39999999999998</v>
      </c>
      <c r="H5" s="10" t="s">
        <v>39</v>
      </c>
      <c r="I5" s="10" t="s">
        <v>36</v>
      </c>
      <c r="J5" s="10" t="s">
        <v>30</v>
      </c>
      <c r="K5" s="10" t="s">
        <v>31</v>
      </c>
      <c r="L5" s="15">
        <f t="shared" si="0"/>
        <v>318.39999999999998</v>
      </c>
      <c r="M5" s="15"/>
      <c r="O5" s="16">
        <f t="shared" si="1"/>
        <v>0</v>
      </c>
      <c r="P5" s="17">
        <v>0</v>
      </c>
      <c r="Q5" s="18">
        <f t="shared" si="2"/>
        <v>31.84</v>
      </c>
      <c r="R5" s="19">
        <f>IF(C5="IT",6.5*1.22,14*1.22)</f>
        <v>7.93</v>
      </c>
      <c r="S5" s="19">
        <f t="shared" si="4"/>
        <v>7.93</v>
      </c>
      <c r="T5" s="20">
        <f t="shared" si="5"/>
        <v>0</v>
      </c>
      <c r="U5" s="18">
        <f t="shared" si="6"/>
        <v>278.63</v>
      </c>
      <c r="V5">
        <v>1</v>
      </c>
      <c r="X5" s="13">
        <f t="shared" si="7"/>
        <v>318.39999999999998</v>
      </c>
    </row>
    <row r="6" spans="1:26" x14ac:dyDescent="0.25">
      <c r="A6" t="s">
        <v>24</v>
      </c>
      <c r="B6" s="9" t="s">
        <v>25</v>
      </c>
      <c r="C6" s="10" t="s">
        <v>26</v>
      </c>
      <c r="D6" s="11">
        <v>44349</v>
      </c>
      <c r="E6" t="s">
        <v>40</v>
      </c>
      <c r="F6" t="s">
        <v>41</v>
      </c>
      <c r="G6" s="13">
        <v>124.2</v>
      </c>
      <c r="H6" s="10" t="s">
        <v>179</v>
      </c>
      <c r="I6" s="10" t="s">
        <v>42</v>
      </c>
      <c r="J6" s="10" t="s">
        <v>30</v>
      </c>
      <c r="K6" s="10" t="s">
        <v>31</v>
      </c>
      <c r="L6" s="15">
        <f t="shared" si="0"/>
        <v>124.2</v>
      </c>
      <c r="M6" s="15"/>
      <c r="O6" s="16">
        <f t="shared" si="1"/>
        <v>0</v>
      </c>
      <c r="P6" s="17">
        <v>0</v>
      </c>
      <c r="Q6" s="18">
        <f t="shared" si="2"/>
        <v>12.420000000000002</v>
      </c>
      <c r="R6" s="19">
        <f t="shared" si="3"/>
        <v>7.93</v>
      </c>
      <c r="S6" s="19">
        <f t="shared" si="4"/>
        <v>7.93</v>
      </c>
      <c r="T6" s="20">
        <f t="shared" si="5"/>
        <v>0</v>
      </c>
      <c r="U6" s="18">
        <f t="shared" si="6"/>
        <v>103.85</v>
      </c>
      <c r="V6">
        <v>1</v>
      </c>
      <c r="W6" t="s">
        <v>32</v>
      </c>
      <c r="X6" s="13">
        <f t="shared" si="7"/>
        <v>124.2</v>
      </c>
    </row>
    <row r="7" spans="1:26" x14ac:dyDescent="0.25">
      <c r="A7" t="s">
        <v>24</v>
      </c>
      <c r="B7" s="9" t="s">
        <v>25</v>
      </c>
      <c r="C7" s="10" t="s">
        <v>26</v>
      </c>
      <c r="D7" s="11">
        <v>44349</v>
      </c>
      <c r="E7" t="s">
        <v>43</v>
      </c>
      <c r="F7" t="s">
        <v>44</v>
      </c>
      <c r="G7" s="13">
        <v>115.9</v>
      </c>
      <c r="H7" s="10" t="s">
        <v>180</v>
      </c>
      <c r="I7" s="10" t="s">
        <v>45</v>
      </c>
      <c r="J7" s="10" t="s">
        <v>30</v>
      </c>
      <c r="K7" s="10" t="s">
        <v>31</v>
      </c>
      <c r="L7" s="15">
        <f t="shared" si="0"/>
        <v>115.9</v>
      </c>
      <c r="M7" s="15"/>
      <c r="O7" s="16">
        <f t="shared" si="1"/>
        <v>0</v>
      </c>
      <c r="P7" s="17">
        <v>0</v>
      </c>
      <c r="Q7" s="18">
        <f t="shared" si="2"/>
        <v>11.590000000000002</v>
      </c>
      <c r="R7" s="19">
        <f t="shared" si="3"/>
        <v>7.93</v>
      </c>
      <c r="S7" s="19">
        <f t="shared" si="4"/>
        <v>7.93</v>
      </c>
      <c r="T7" s="20">
        <f t="shared" si="5"/>
        <v>0</v>
      </c>
      <c r="U7" s="18">
        <f t="shared" si="6"/>
        <v>96.38</v>
      </c>
      <c r="V7">
        <v>1</v>
      </c>
      <c r="X7" s="13">
        <f t="shared" si="7"/>
        <v>115.9</v>
      </c>
    </row>
    <row r="8" spans="1:26" x14ac:dyDescent="0.25">
      <c r="A8" t="s">
        <v>24</v>
      </c>
      <c r="B8" s="9" t="s">
        <v>25</v>
      </c>
      <c r="C8" s="10" t="s">
        <v>26</v>
      </c>
      <c r="D8" s="11">
        <v>44349</v>
      </c>
      <c r="E8" t="s">
        <v>43</v>
      </c>
      <c r="F8" t="s">
        <v>44</v>
      </c>
      <c r="G8" s="13">
        <v>44.8</v>
      </c>
      <c r="H8" s="10" t="s">
        <v>181</v>
      </c>
      <c r="I8" s="10" t="s">
        <v>45</v>
      </c>
      <c r="J8" s="10" t="s">
        <v>30</v>
      </c>
      <c r="K8" s="10" t="s">
        <v>31</v>
      </c>
      <c r="L8" s="15">
        <f t="shared" si="0"/>
        <v>44.8</v>
      </c>
      <c r="M8" s="15"/>
      <c r="O8" s="16">
        <f t="shared" si="1"/>
        <v>0</v>
      </c>
      <c r="P8" s="17">
        <v>0</v>
      </c>
      <c r="Q8" s="18">
        <f t="shared" si="2"/>
        <v>4.4799999999999995</v>
      </c>
      <c r="R8" s="19">
        <f t="shared" si="3"/>
        <v>7.93</v>
      </c>
      <c r="S8" s="19">
        <f t="shared" si="4"/>
        <v>7.93</v>
      </c>
      <c r="T8" s="20">
        <f t="shared" si="5"/>
        <v>0</v>
      </c>
      <c r="U8" s="18">
        <f t="shared" si="6"/>
        <v>32.39</v>
      </c>
      <c r="V8">
        <v>1</v>
      </c>
      <c r="X8" s="13">
        <f t="shared" si="7"/>
        <v>44.8</v>
      </c>
    </row>
    <row r="9" spans="1:26" x14ac:dyDescent="0.25">
      <c r="A9" t="s">
        <v>24</v>
      </c>
      <c r="B9" s="9" t="s">
        <v>25</v>
      </c>
      <c r="C9" s="10" t="s">
        <v>26</v>
      </c>
      <c r="D9" s="11">
        <v>44349</v>
      </c>
      <c r="E9" t="s">
        <v>43</v>
      </c>
      <c r="F9" t="s">
        <v>44</v>
      </c>
      <c r="G9" s="13">
        <v>119.2</v>
      </c>
      <c r="H9" s="10" t="s">
        <v>182</v>
      </c>
      <c r="I9" s="10" t="s">
        <v>45</v>
      </c>
      <c r="J9" s="10" t="s">
        <v>30</v>
      </c>
      <c r="K9" s="10" t="s">
        <v>31</v>
      </c>
      <c r="L9" s="15">
        <f t="shared" si="0"/>
        <v>119.2</v>
      </c>
      <c r="M9" s="15"/>
      <c r="O9" s="16">
        <f t="shared" si="1"/>
        <v>0</v>
      </c>
      <c r="P9" s="17">
        <v>0</v>
      </c>
      <c r="Q9" s="18">
        <f t="shared" si="2"/>
        <v>11.920000000000002</v>
      </c>
      <c r="R9" s="19">
        <f t="shared" si="3"/>
        <v>7.93</v>
      </c>
      <c r="S9" s="19">
        <f t="shared" si="4"/>
        <v>7.93</v>
      </c>
      <c r="T9" s="20">
        <f t="shared" si="5"/>
        <v>0</v>
      </c>
      <c r="U9" s="18">
        <f t="shared" si="6"/>
        <v>99.35</v>
      </c>
      <c r="V9">
        <v>1</v>
      </c>
      <c r="X9" s="13">
        <f t="shared" si="7"/>
        <v>119.2</v>
      </c>
    </row>
    <row r="10" spans="1:26" x14ac:dyDescent="0.25">
      <c r="A10" t="s">
        <v>24</v>
      </c>
      <c r="B10" s="9" t="s">
        <v>25</v>
      </c>
      <c r="C10" s="10" t="s">
        <v>26</v>
      </c>
      <c r="D10" s="11">
        <v>44349</v>
      </c>
      <c r="E10" t="s">
        <v>46</v>
      </c>
      <c r="F10" t="s">
        <v>47</v>
      </c>
      <c r="G10" s="13">
        <v>55.2</v>
      </c>
      <c r="H10" s="10" t="s">
        <v>183</v>
      </c>
      <c r="I10" s="10" t="s">
        <v>48</v>
      </c>
      <c r="J10" s="10" t="s">
        <v>30</v>
      </c>
      <c r="K10" s="10" t="s">
        <v>31</v>
      </c>
      <c r="L10" s="15">
        <f t="shared" si="0"/>
        <v>55.2</v>
      </c>
      <c r="M10" s="15"/>
      <c r="O10" s="16">
        <f t="shared" si="1"/>
        <v>0</v>
      </c>
      <c r="P10" s="17">
        <v>0</v>
      </c>
      <c r="Q10" s="18">
        <f t="shared" si="2"/>
        <v>5.5200000000000005</v>
      </c>
      <c r="R10" s="19">
        <f t="shared" si="3"/>
        <v>7.93</v>
      </c>
      <c r="S10" s="19">
        <f t="shared" si="4"/>
        <v>7.93</v>
      </c>
      <c r="T10" s="20">
        <f t="shared" si="5"/>
        <v>0</v>
      </c>
      <c r="U10" s="18">
        <f t="shared" si="6"/>
        <v>41.75</v>
      </c>
      <c r="V10">
        <v>1</v>
      </c>
      <c r="W10" t="s">
        <v>32</v>
      </c>
      <c r="X10" s="13">
        <f t="shared" si="7"/>
        <v>55.2</v>
      </c>
    </row>
    <row r="11" spans="1:26" x14ac:dyDescent="0.25">
      <c r="A11" t="s">
        <v>24</v>
      </c>
      <c r="B11" s="9" t="s">
        <v>25</v>
      </c>
      <c r="C11" s="10" t="s">
        <v>26</v>
      </c>
      <c r="D11" s="11">
        <v>44349</v>
      </c>
      <c r="E11" t="s">
        <v>46</v>
      </c>
      <c r="F11" t="s">
        <v>47</v>
      </c>
      <c r="G11" s="13">
        <v>36</v>
      </c>
      <c r="H11" s="10" t="s">
        <v>184</v>
      </c>
      <c r="I11" s="10" t="s">
        <v>49</v>
      </c>
      <c r="J11" s="10" t="s">
        <v>30</v>
      </c>
      <c r="K11" s="10" t="s">
        <v>31</v>
      </c>
      <c r="L11" s="15">
        <f t="shared" si="0"/>
        <v>36</v>
      </c>
      <c r="M11" s="15"/>
      <c r="O11" s="16">
        <f t="shared" si="1"/>
        <v>0</v>
      </c>
      <c r="P11" s="17">
        <v>0</v>
      </c>
      <c r="Q11" s="18">
        <f t="shared" si="2"/>
        <v>3.6</v>
      </c>
      <c r="R11" s="19">
        <f t="shared" si="3"/>
        <v>7.93</v>
      </c>
      <c r="S11" s="19">
        <f t="shared" si="4"/>
        <v>7.93</v>
      </c>
      <c r="T11" s="20">
        <f t="shared" si="5"/>
        <v>0</v>
      </c>
      <c r="U11" s="18">
        <f t="shared" si="6"/>
        <v>24.47</v>
      </c>
      <c r="V11">
        <v>1</v>
      </c>
      <c r="W11" t="s">
        <v>32</v>
      </c>
      <c r="X11" s="13">
        <f t="shared" si="7"/>
        <v>36</v>
      </c>
    </row>
    <row r="12" spans="1:26" x14ac:dyDescent="0.25">
      <c r="A12" t="s">
        <v>24</v>
      </c>
      <c r="B12" s="9" t="s">
        <v>25</v>
      </c>
      <c r="C12" s="10" t="s">
        <v>26</v>
      </c>
      <c r="D12" s="11">
        <v>44349</v>
      </c>
      <c r="E12" t="s">
        <v>46</v>
      </c>
      <c r="F12" t="s">
        <v>47</v>
      </c>
      <c r="G12" s="13">
        <v>36</v>
      </c>
      <c r="H12" s="10" t="s">
        <v>185</v>
      </c>
      <c r="I12" s="10" t="s">
        <v>49</v>
      </c>
      <c r="J12" s="10" t="s">
        <v>30</v>
      </c>
      <c r="K12" s="10" t="s">
        <v>31</v>
      </c>
      <c r="L12" s="15">
        <f t="shared" si="0"/>
        <v>36</v>
      </c>
      <c r="M12" s="15"/>
      <c r="O12" s="16">
        <f t="shared" si="1"/>
        <v>0</v>
      </c>
      <c r="P12" s="17">
        <v>0</v>
      </c>
      <c r="Q12" s="18">
        <f t="shared" si="2"/>
        <v>3.6</v>
      </c>
      <c r="R12" s="19">
        <f t="shared" si="3"/>
        <v>7.93</v>
      </c>
      <c r="S12" s="19">
        <f t="shared" si="4"/>
        <v>7.93</v>
      </c>
      <c r="T12" s="20">
        <f t="shared" si="5"/>
        <v>0</v>
      </c>
      <c r="U12" s="18">
        <f t="shared" si="6"/>
        <v>24.47</v>
      </c>
      <c r="V12">
        <v>1</v>
      </c>
      <c r="W12" t="s">
        <v>32</v>
      </c>
      <c r="X12" s="13">
        <f t="shared" si="7"/>
        <v>36</v>
      </c>
    </row>
    <row r="13" spans="1:26" x14ac:dyDescent="0.25">
      <c r="A13" t="s">
        <v>24</v>
      </c>
      <c r="B13" s="9" t="s">
        <v>25</v>
      </c>
      <c r="C13" s="10" t="s">
        <v>26</v>
      </c>
      <c r="D13" s="11">
        <v>44349</v>
      </c>
      <c r="E13" t="s">
        <v>46</v>
      </c>
      <c r="F13" t="s">
        <v>47</v>
      </c>
      <c r="G13" s="13">
        <v>44</v>
      </c>
      <c r="H13" s="10" t="s">
        <v>186</v>
      </c>
      <c r="I13" s="10" t="s">
        <v>49</v>
      </c>
      <c r="J13" s="10" t="s">
        <v>30</v>
      </c>
      <c r="K13" s="10" t="s">
        <v>31</v>
      </c>
      <c r="L13" s="15">
        <f t="shared" si="0"/>
        <v>44</v>
      </c>
      <c r="M13" s="15"/>
      <c r="O13" s="16">
        <f t="shared" si="1"/>
        <v>0</v>
      </c>
      <c r="P13" s="17">
        <v>0</v>
      </c>
      <c r="Q13" s="18">
        <f t="shared" si="2"/>
        <v>4.4000000000000004</v>
      </c>
      <c r="R13" s="19">
        <f t="shared" si="3"/>
        <v>7.93</v>
      </c>
      <c r="S13" s="19">
        <f t="shared" si="4"/>
        <v>7.93</v>
      </c>
      <c r="T13" s="20">
        <f t="shared" si="5"/>
        <v>0</v>
      </c>
      <c r="U13" s="18">
        <f t="shared" si="6"/>
        <v>31.67</v>
      </c>
      <c r="V13">
        <v>1</v>
      </c>
      <c r="W13" t="s">
        <v>32</v>
      </c>
      <c r="X13" s="13">
        <f t="shared" si="7"/>
        <v>44</v>
      </c>
    </row>
    <row r="14" spans="1:26" x14ac:dyDescent="0.25">
      <c r="A14" t="s">
        <v>24</v>
      </c>
      <c r="B14" s="9" t="s">
        <v>25</v>
      </c>
      <c r="C14" s="10" t="s">
        <v>26</v>
      </c>
      <c r="D14" s="11">
        <v>44349</v>
      </c>
      <c r="E14" t="s">
        <v>50</v>
      </c>
      <c r="F14" t="s">
        <v>51</v>
      </c>
      <c r="G14" s="13">
        <v>97.9</v>
      </c>
      <c r="H14" s="10" t="s">
        <v>187</v>
      </c>
      <c r="I14" s="10" t="s">
        <v>45</v>
      </c>
      <c r="J14" s="10" t="s">
        <v>30</v>
      </c>
      <c r="K14" s="10" t="s">
        <v>31</v>
      </c>
      <c r="L14" s="15">
        <f t="shared" si="0"/>
        <v>97.9</v>
      </c>
      <c r="M14" s="15"/>
      <c r="O14" s="16">
        <f t="shared" si="1"/>
        <v>0</v>
      </c>
      <c r="P14" s="17">
        <v>0</v>
      </c>
      <c r="Q14" s="18">
        <f t="shared" si="2"/>
        <v>9.7900000000000009</v>
      </c>
      <c r="R14" s="19">
        <f t="shared" si="3"/>
        <v>7.93</v>
      </c>
      <c r="S14" s="19">
        <f t="shared" si="4"/>
        <v>7.93</v>
      </c>
      <c r="T14" s="20">
        <f t="shared" si="5"/>
        <v>0</v>
      </c>
      <c r="U14" s="18">
        <f t="shared" si="6"/>
        <v>80.180000000000007</v>
      </c>
      <c r="V14">
        <v>1</v>
      </c>
      <c r="X14" s="13">
        <f t="shared" si="7"/>
        <v>97.9</v>
      </c>
    </row>
    <row r="15" spans="1:26" x14ac:dyDescent="0.25">
      <c r="A15" t="s">
        <v>24</v>
      </c>
      <c r="B15" s="9" t="s">
        <v>25</v>
      </c>
      <c r="C15" s="10" t="s">
        <v>26</v>
      </c>
      <c r="D15" s="11">
        <v>44350</v>
      </c>
      <c r="E15" t="s">
        <v>52</v>
      </c>
      <c r="F15" t="s">
        <v>53</v>
      </c>
      <c r="G15" s="13">
        <v>216</v>
      </c>
      <c r="H15" s="10" t="s">
        <v>188</v>
      </c>
      <c r="I15" s="10" t="s">
        <v>36</v>
      </c>
      <c r="J15" s="10" t="s">
        <v>30</v>
      </c>
      <c r="K15" s="10" t="s">
        <v>31</v>
      </c>
      <c r="L15" s="15">
        <f t="shared" si="0"/>
        <v>216</v>
      </c>
      <c r="M15" s="15"/>
      <c r="O15" s="16">
        <f t="shared" si="1"/>
        <v>0</v>
      </c>
      <c r="P15" s="17">
        <v>0</v>
      </c>
      <c r="Q15" s="18">
        <f t="shared" si="2"/>
        <v>21.6</v>
      </c>
      <c r="R15" s="19">
        <f t="shared" si="3"/>
        <v>7.93</v>
      </c>
      <c r="S15" s="19">
        <f t="shared" si="4"/>
        <v>7.93</v>
      </c>
      <c r="T15" s="20">
        <f t="shared" si="5"/>
        <v>0</v>
      </c>
      <c r="U15" s="18">
        <f t="shared" si="6"/>
        <v>186.47</v>
      </c>
      <c r="V15">
        <v>1</v>
      </c>
      <c r="X15" s="13">
        <f t="shared" si="7"/>
        <v>216</v>
      </c>
    </row>
    <row r="16" spans="1:26" x14ac:dyDescent="0.25">
      <c r="A16" t="s">
        <v>24</v>
      </c>
      <c r="B16" s="9" t="s">
        <v>25</v>
      </c>
      <c r="C16" s="10" t="s">
        <v>26</v>
      </c>
      <c r="D16" s="11">
        <v>44350</v>
      </c>
      <c r="E16" t="s">
        <v>52</v>
      </c>
      <c r="F16" t="s">
        <v>53</v>
      </c>
      <c r="G16" s="13">
        <v>207.2</v>
      </c>
      <c r="H16" s="10" t="s">
        <v>189</v>
      </c>
      <c r="I16" s="10" t="s">
        <v>36</v>
      </c>
      <c r="J16" s="10" t="s">
        <v>30</v>
      </c>
      <c r="K16" s="10" t="s">
        <v>31</v>
      </c>
      <c r="L16" s="15">
        <f t="shared" si="0"/>
        <v>207.2</v>
      </c>
      <c r="M16" s="15"/>
      <c r="O16" s="16">
        <f t="shared" si="1"/>
        <v>0</v>
      </c>
      <c r="P16" s="17">
        <v>0</v>
      </c>
      <c r="Q16" s="18">
        <f t="shared" si="2"/>
        <v>20.72</v>
      </c>
      <c r="R16" s="19">
        <f t="shared" si="3"/>
        <v>7.93</v>
      </c>
      <c r="S16" s="19">
        <f t="shared" si="4"/>
        <v>7.93</v>
      </c>
      <c r="T16" s="20">
        <f t="shared" si="5"/>
        <v>0</v>
      </c>
      <c r="U16" s="18">
        <f t="shared" si="6"/>
        <v>178.54999999999998</v>
      </c>
      <c r="V16">
        <v>1</v>
      </c>
      <c r="X16" s="13">
        <f t="shared" si="7"/>
        <v>207.2</v>
      </c>
    </row>
    <row r="17" spans="1:24" x14ac:dyDescent="0.25">
      <c r="A17" t="s">
        <v>24</v>
      </c>
      <c r="B17" s="9" t="s">
        <v>25</v>
      </c>
      <c r="C17" s="10" t="s">
        <v>26</v>
      </c>
      <c r="D17" s="11">
        <v>44350</v>
      </c>
      <c r="E17" t="s">
        <v>54</v>
      </c>
      <c r="F17" t="s">
        <v>55</v>
      </c>
      <c r="G17" s="13">
        <v>132.9</v>
      </c>
      <c r="H17" s="10" t="s">
        <v>190</v>
      </c>
      <c r="I17" s="10" t="s">
        <v>56</v>
      </c>
      <c r="J17" s="10" t="s">
        <v>30</v>
      </c>
      <c r="K17" s="10" t="s">
        <v>31</v>
      </c>
      <c r="L17" s="15">
        <f t="shared" si="0"/>
        <v>132.9</v>
      </c>
      <c r="M17" s="15"/>
      <c r="O17" s="16">
        <f t="shared" si="1"/>
        <v>0</v>
      </c>
      <c r="P17" s="17">
        <v>0</v>
      </c>
      <c r="Q17" s="18">
        <f t="shared" si="2"/>
        <v>13.290000000000001</v>
      </c>
      <c r="R17" s="19">
        <f t="shared" si="3"/>
        <v>7.93</v>
      </c>
      <c r="S17" s="19">
        <f t="shared" si="4"/>
        <v>7.93</v>
      </c>
      <c r="T17" s="20">
        <f t="shared" si="5"/>
        <v>0</v>
      </c>
      <c r="U17" s="18">
        <f t="shared" si="6"/>
        <v>111.68</v>
      </c>
      <c r="V17">
        <v>1</v>
      </c>
      <c r="X17" s="13">
        <f t="shared" si="7"/>
        <v>132.9</v>
      </c>
    </row>
    <row r="18" spans="1:24" x14ac:dyDescent="0.25">
      <c r="A18" t="s">
        <v>24</v>
      </c>
      <c r="B18" s="9" t="s">
        <v>25</v>
      </c>
      <c r="C18" s="10" t="s">
        <v>26</v>
      </c>
      <c r="D18" s="11">
        <v>44350</v>
      </c>
      <c r="E18" t="s">
        <v>57</v>
      </c>
      <c r="F18" t="s">
        <v>58</v>
      </c>
      <c r="G18" s="13">
        <v>35</v>
      </c>
      <c r="H18" s="10" t="s">
        <v>191</v>
      </c>
      <c r="I18" s="10" t="s">
        <v>59</v>
      </c>
      <c r="J18" s="10" t="s">
        <v>30</v>
      </c>
      <c r="K18" s="10" t="s">
        <v>31</v>
      </c>
      <c r="L18" s="15">
        <f t="shared" si="0"/>
        <v>35</v>
      </c>
      <c r="M18" s="15"/>
      <c r="O18" s="16">
        <f t="shared" si="1"/>
        <v>0</v>
      </c>
      <c r="P18" s="17">
        <v>0</v>
      </c>
      <c r="Q18" s="18">
        <f t="shared" si="2"/>
        <v>3.5</v>
      </c>
      <c r="R18" s="19">
        <f t="shared" si="3"/>
        <v>7.93</v>
      </c>
      <c r="S18" s="19">
        <f t="shared" si="4"/>
        <v>7.93</v>
      </c>
      <c r="T18" s="20">
        <f t="shared" si="5"/>
        <v>0</v>
      </c>
      <c r="U18" s="18">
        <f t="shared" si="6"/>
        <v>23.57</v>
      </c>
      <c r="V18">
        <v>1</v>
      </c>
      <c r="X18" s="13">
        <f t="shared" si="7"/>
        <v>35</v>
      </c>
    </row>
    <row r="19" spans="1:24" x14ac:dyDescent="0.25">
      <c r="A19" t="s">
        <v>24</v>
      </c>
      <c r="B19" s="9" t="s">
        <v>25</v>
      </c>
      <c r="C19" s="10" t="s">
        <v>26</v>
      </c>
      <c r="D19" s="11">
        <v>44350</v>
      </c>
      <c r="E19" t="s">
        <v>60</v>
      </c>
      <c r="F19" t="s">
        <v>47</v>
      </c>
      <c r="G19" s="13">
        <v>31.97</v>
      </c>
      <c r="H19" s="10" t="s">
        <v>61</v>
      </c>
      <c r="I19" s="10" t="s">
        <v>49</v>
      </c>
      <c r="J19" s="10" t="s">
        <v>30</v>
      </c>
      <c r="K19" s="10" t="s">
        <v>31</v>
      </c>
      <c r="L19" s="15">
        <f>IF(J19="GBP",G19/0.86,G19)</f>
        <v>31.97</v>
      </c>
      <c r="M19" s="15"/>
      <c r="O19" s="16">
        <f t="shared" si="1"/>
        <v>0</v>
      </c>
      <c r="P19" s="17">
        <v>0</v>
      </c>
      <c r="Q19" s="18">
        <f t="shared" si="2"/>
        <v>3.1970000000000001</v>
      </c>
      <c r="R19" s="19">
        <f t="shared" si="3"/>
        <v>7.93</v>
      </c>
      <c r="S19" s="19">
        <f t="shared" si="4"/>
        <v>7.93</v>
      </c>
      <c r="T19" s="20">
        <f t="shared" si="5"/>
        <v>0</v>
      </c>
      <c r="U19" s="18">
        <f t="shared" si="6"/>
        <v>20.843</v>
      </c>
      <c r="V19">
        <v>1</v>
      </c>
      <c r="W19" t="s">
        <v>32</v>
      </c>
      <c r="X19" s="13">
        <f t="shared" si="7"/>
        <v>31.97</v>
      </c>
    </row>
    <row r="20" spans="1:24" x14ac:dyDescent="0.25">
      <c r="A20" t="s">
        <v>24</v>
      </c>
      <c r="B20" s="9" t="s">
        <v>25</v>
      </c>
      <c r="C20" s="10" t="s">
        <v>26</v>
      </c>
      <c r="D20" s="11">
        <v>44350</v>
      </c>
      <c r="E20" t="s">
        <v>60</v>
      </c>
      <c r="F20" t="s">
        <v>47</v>
      </c>
      <c r="G20" s="13">
        <v>43.96</v>
      </c>
      <c r="H20" s="10" t="s">
        <v>192</v>
      </c>
      <c r="I20" s="10" t="s">
        <v>49</v>
      </c>
      <c r="J20" s="10" t="s">
        <v>30</v>
      </c>
      <c r="K20" s="10" t="s">
        <v>31</v>
      </c>
      <c r="L20" s="15">
        <f t="shared" si="0"/>
        <v>43.96</v>
      </c>
      <c r="M20" s="15"/>
      <c r="O20" s="16">
        <f t="shared" si="1"/>
        <v>0</v>
      </c>
      <c r="P20" s="17">
        <v>0</v>
      </c>
      <c r="Q20" s="18">
        <f t="shared" si="2"/>
        <v>4.3959999999999999</v>
      </c>
      <c r="R20" s="19">
        <f t="shared" si="3"/>
        <v>7.93</v>
      </c>
      <c r="S20" s="19">
        <f t="shared" si="4"/>
        <v>7.93</v>
      </c>
      <c r="T20" s="20">
        <f t="shared" si="5"/>
        <v>0</v>
      </c>
      <c r="U20" s="18">
        <f t="shared" si="6"/>
        <v>31.634</v>
      </c>
      <c r="V20">
        <v>1</v>
      </c>
      <c r="W20" t="s">
        <v>32</v>
      </c>
      <c r="X20" s="13">
        <f t="shared" si="7"/>
        <v>43.96</v>
      </c>
    </row>
    <row r="21" spans="1:24" x14ac:dyDescent="0.25">
      <c r="A21" t="s">
        <v>24</v>
      </c>
      <c r="B21" s="9" t="s">
        <v>25</v>
      </c>
      <c r="C21" s="10" t="s">
        <v>26</v>
      </c>
      <c r="D21" s="11">
        <v>44350</v>
      </c>
      <c r="E21" t="s">
        <v>60</v>
      </c>
      <c r="F21" t="s">
        <v>47</v>
      </c>
      <c r="G21" s="13">
        <v>43.96</v>
      </c>
      <c r="H21" s="10" t="s">
        <v>186</v>
      </c>
      <c r="I21" s="10" t="s">
        <v>49</v>
      </c>
      <c r="J21" s="10" t="s">
        <v>30</v>
      </c>
      <c r="K21" s="10" t="s">
        <v>31</v>
      </c>
      <c r="L21" s="15">
        <f t="shared" si="0"/>
        <v>43.96</v>
      </c>
      <c r="M21" s="15"/>
      <c r="O21" s="16">
        <f t="shared" si="1"/>
        <v>0</v>
      </c>
      <c r="P21" s="17">
        <v>0</v>
      </c>
      <c r="Q21" s="18">
        <f t="shared" si="2"/>
        <v>4.3959999999999999</v>
      </c>
      <c r="R21" s="19">
        <f t="shared" si="3"/>
        <v>7.93</v>
      </c>
      <c r="S21" s="19">
        <f t="shared" si="4"/>
        <v>7.93</v>
      </c>
      <c r="T21" s="20">
        <f t="shared" si="5"/>
        <v>0</v>
      </c>
      <c r="U21" s="18">
        <f t="shared" si="6"/>
        <v>31.634</v>
      </c>
      <c r="V21">
        <v>1</v>
      </c>
      <c r="W21" t="s">
        <v>32</v>
      </c>
      <c r="X21" s="13">
        <f t="shared" si="7"/>
        <v>43.96</v>
      </c>
    </row>
    <row r="22" spans="1:24" x14ac:dyDescent="0.25">
      <c r="A22" t="s">
        <v>24</v>
      </c>
      <c r="B22" s="9" t="s">
        <v>25</v>
      </c>
      <c r="C22" s="10" t="s">
        <v>26</v>
      </c>
      <c r="D22" s="11">
        <v>44350</v>
      </c>
      <c r="E22" t="s">
        <v>60</v>
      </c>
      <c r="F22" t="s">
        <v>47</v>
      </c>
      <c r="G22" s="13">
        <v>43.96</v>
      </c>
      <c r="H22" s="10" t="s">
        <v>186</v>
      </c>
      <c r="I22" s="10" t="s">
        <v>49</v>
      </c>
      <c r="J22" s="10" t="s">
        <v>30</v>
      </c>
      <c r="K22" s="10" t="s">
        <v>31</v>
      </c>
      <c r="L22" s="15">
        <f t="shared" si="0"/>
        <v>43.96</v>
      </c>
      <c r="M22" s="15"/>
      <c r="O22" s="16">
        <f t="shared" si="1"/>
        <v>0</v>
      </c>
      <c r="P22" s="17">
        <v>0</v>
      </c>
      <c r="Q22" s="18">
        <f t="shared" si="2"/>
        <v>4.3959999999999999</v>
      </c>
      <c r="R22" s="19">
        <f t="shared" si="3"/>
        <v>7.93</v>
      </c>
      <c r="S22" s="19">
        <f t="shared" si="4"/>
        <v>7.93</v>
      </c>
      <c r="T22" s="20">
        <f t="shared" si="5"/>
        <v>0</v>
      </c>
      <c r="U22" s="18">
        <f t="shared" si="6"/>
        <v>31.634</v>
      </c>
      <c r="V22">
        <v>1</v>
      </c>
      <c r="W22" t="s">
        <v>32</v>
      </c>
      <c r="X22" s="13">
        <f t="shared" si="7"/>
        <v>43.96</v>
      </c>
    </row>
    <row r="23" spans="1:24" x14ac:dyDescent="0.25">
      <c r="A23" t="s">
        <v>24</v>
      </c>
      <c r="B23" s="9" t="s">
        <v>25</v>
      </c>
      <c r="C23" s="10" t="s">
        <v>26</v>
      </c>
      <c r="D23" s="11">
        <v>44350</v>
      </c>
      <c r="E23" t="s">
        <v>60</v>
      </c>
      <c r="F23" t="s">
        <v>47</v>
      </c>
      <c r="G23" s="13">
        <f>61</f>
        <v>61</v>
      </c>
      <c r="H23" s="10" t="s">
        <v>183</v>
      </c>
      <c r="I23" s="10" t="s">
        <v>48</v>
      </c>
      <c r="J23" s="10" t="s">
        <v>30</v>
      </c>
      <c r="K23" s="10" t="s">
        <v>31</v>
      </c>
      <c r="L23" s="15">
        <f t="shared" si="0"/>
        <v>61</v>
      </c>
      <c r="M23" s="15"/>
      <c r="O23" s="16">
        <f t="shared" si="1"/>
        <v>0</v>
      </c>
      <c r="P23" s="17">
        <v>0</v>
      </c>
      <c r="Q23" s="18">
        <f t="shared" si="2"/>
        <v>6.1000000000000005</v>
      </c>
      <c r="R23" s="19">
        <f t="shared" si="3"/>
        <v>7.93</v>
      </c>
      <c r="S23" s="19">
        <f t="shared" si="4"/>
        <v>7.93</v>
      </c>
      <c r="T23" s="20">
        <f t="shared" si="5"/>
        <v>0</v>
      </c>
      <c r="U23" s="18">
        <f t="shared" si="6"/>
        <v>46.97</v>
      </c>
      <c r="V23">
        <v>1</v>
      </c>
      <c r="W23" t="s">
        <v>32</v>
      </c>
      <c r="X23" s="13">
        <f t="shared" si="7"/>
        <v>61</v>
      </c>
    </row>
    <row r="24" spans="1:24" x14ac:dyDescent="0.25">
      <c r="A24" t="s">
        <v>24</v>
      </c>
      <c r="B24" s="9" t="s">
        <v>25</v>
      </c>
      <c r="C24" s="10" t="s">
        <v>26</v>
      </c>
      <c r="D24" s="11">
        <v>44350</v>
      </c>
      <c r="E24" t="s">
        <v>62</v>
      </c>
      <c r="F24" t="s">
        <v>63</v>
      </c>
      <c r="G24" s="13">
        <v>39</v>
      </c>
      <c r="H24" s="10" t="s">
        <v>193</v>
      </c>
      <c r="I24" s="10" t="s">
        <v>29</v>
      </c>
      <c r="J24" s="10" t="s">
        <v>30</v>
      </c>
      <c r="K24" s="10" t="s">
        <v>31</v>
      </c>
      <c r="L24" s="15">
        <f t="shared" si="0"/>
        <v>39</v>
      </c>
      <c r="M24" s="15"/>
      <c r="O24" s="16">
        <f t="shared" si="1"/>
        <v>0</v>
      </c>
      <c r="P24" s="17">
        <v>0</v>
      </c>
      <c r="Q24" s="18">
        <f t="shared" si="2"/>
        <v>3.9000000000000004</v>
      </c>
      <c r="R24" s="19">
        <f t="shared" si="3"/>
        <v>7.93</v>
      </c>
      <c r="S24" s="19">
        <f t="shared" si="4"/>
        <v>7.93</v>
      </c>
      <c r="T24" s="20">
        <f t="shared" si="5"/>
        <v>0</v>
      </c>
      <c r="U24" s="18">
        <f t="shared" si="6"/>
        <v>27.17</v>
      </c>
      <c r="V24">
        <v>1</v>
      </c>
      <c r="W24" t="s">
        <v>32</v>
      </c>
      <c r="X24" s="13">
        <f t="shared" si="7"/>
        <v>39</v>
      </c>
    </row>
    <row r="25" spans="1:24" x14ac:dyDescent="0.25">
      <c r="A25" t="s">
        <v>24</v>
      </c>
      <c r="B25" s="9" t="s">
        <v>25</v>
      </c>
      <c r="C25" s="10" t="s">
        <v>26</v>
      </c>
      <c r="D25" s="11">
        <v>44350</v>
      </c>
      <c r="E25" t="s">
        <v>64</v>
      </c>
      <c r="F25" t="s">
        <v>65</v>
      </c>
      <c r="G25" s="13">
        <v>99</v>
      </c>
      <c r="H25" s="10" t="s">
        <v>194</v>
      </c>
      <c r="I25" s="10" t="s">
        <v>66</v>
      </c>
      <c r="J25" s="10" t="s">
        <v>30</v>
      </c>
      <c r="K25" s="10" t="s">
        <v>31</v>
      </c>
      <c r="L25" s="15">
        <f t="shared" si="0"/>
        <v>99</v>
      </c>
      <c r="M25" s="15"/>
      <c r="O25" s="16">
        <f t="shared" si="1"/>
        <v>0</v>
      </c>
      <c r="P25" s="17">
        <v>0</v>
      </c>
      <c r="Q25" s="18">
        <f t="shared" si="2"/>
        <v>9.9</v>
      </c>
      <c r="R25" s="19">
        <f t="shared" si="3"/>
        <v>7.93</v>
      </c>
      <c r="S25" s="19">
        <f t="shared" si="4"/>
        <v>7.93</v>
      </c>
      <c r="T25" s="20">
        <f t="shared" si="5"/>
        <v>0</v>
      </c>
      <c r="U25" s="18">
        <f t="shared" si="6"/>
        <v>81.169999999999987</v>
      </c>
      <c r="V25">
        <v>1</v>
      </c>
      <c r="X25" s="13">
        <f t="shared" si="7"/>
        <v>99</v>
      </c>
    </row>
    <row r="26" spans="1:24" x14ac:dyDescent="0.25">
      <c r="A26" t="s">
        <v>24</v>
      </c>
      <c r="B26" s="9" t="s">
        <v>25</v>
      </c>
      <c r="C26" s="10" t="s">
        <v>26</v>
      </c>
      <c r="D26" s="11">
        <v>44350</v>
      </c>
      <c r="E26" t="s">
        <v>67</v>
      </c>
      <c r="F26" t="s">
        <v>68</v>
      </c>
      <c r="G26" s="13">
        <v>160</v>
      </c>
      <c r="H26" s="10" t="s">
        <v>195</v>
      </c>
      <c r="I26" s="10" t="s">
        <v>59</v>
      </c>
      <c r="J26" s="10" t="s">
        <v>30</v>
      </c>
      <c r="K26" s="10" t="s">
        <v>31</v>
      </c>
      <c r="L26" s="15">
        <f t="shared" si="0"/>
        <v>160</v>
      </c>
      <c r="M26" s="15"/>
      <c r="O26" s="16">
        <f t="shared" si="1"/>
        <v>0</v>
      </c>
      <c r="P26" s="17">
        <v>0</v>
      </c>
      <c r="Q26" s="18">
        <f t="shared" si="2"/>
        <v>16</v>
      </c>
      <c r="R26" s="19">
        <f t="shared" si="3"/>
        <v>7.93</v>
      </c>
      <c r="S26" s="19">
        <f t="shared" si="4"/>
        <v>7.93</v>
      </c>
      <c r="T26" s="20">
        <f t="shared" si="5"/>
        <v>0</v>
      </c>
      <c r="U26" s="18">
        <f t="shared" si="6"/>
        <v>136.07</v>
      </c>
      <c r="V26">
        <v>1</v>
      </c>
      <c r="W26" t="s">
        <v>32</v>
      </c>
      <c r="X26" s="13">
        <f t="shared" si="7"/>
        <v>160</v>
      </c>
    </row>
    <row r="27" spans="1:24" x14ac:dyDescent="0.25">
      <c r="A27" t="s">
        <v>24</v>
      </c>
      <c r="B27" s="9" t="s">
        <v>25</v>
      </c>
      <c r="C27" s="10" t="s">
        <v>26</v>
      </c>
      <c r="D27" s="11">
        <v>44352</v>
      </c>
      <c r="E27" t="s">
        <v>69</v>
      </c>
      <c r="F27" t="s">
        <v>70</v>
      </c>
      <c r="G27" s="13">
        <v>180</v>
      </c>
      <c r="H27" s="10" t="s">
        <v>71</v>
      </c>
      <c r="I27" s="10" t="s">
        <v>72</v>
      </c>
      <c r="J27" s="10" t="s">
        <v>30</v>
      </c>
      <c r="K27" s="10" t="s">
        <v>31</v>
      </c>
      <c r="L27" s="15">
        <f t="shared" si="0"/>
        <v>180</v>
      </c>
      <c r="M27" s="15"/>
      <c r="O27" s="16">
        <f t="shared" si="1"/>
        <v>0</v>
      </c>
      <c r="P27" s="17">
        <v>0</v>
      </c>
      <c r="Q27" s="18">
        <f t="shared" si="2"/>
        <v>18</v>
      </c>
      <c r="R27" s="19">
        <f t="shared" si="3"/>
        <v>7.93</v>
      </c>
      <c r="S27" s="19">
        <f t="shared" si="4"/>
        <v>7.93</v>
      </c>
      <c r="T27" s="20">
        <f t="shared" si="5"/>
        <v>0</v>
      </c>
      <c r="U27" s="18">
        <f t="shared" si="6"/>
        <v>154.07</v>
      </c>
      <c r="V27">
        <v>1</v>
      </c>
      <c r="X27" s="13">
        <f t="shared" si="7"/>
        <v>180</v>
      </c>
    </row>
    <row r="28" spans="1:24" x14ac:dyDescent="0.25">
      <c r="A28" t="s">
        <v>24</v>
      </c>
      <c r="B28" s="9" t="s">
        <v>25</v>
      </c>
      <c r="C28" s="10" t="s">
        <v>26</v>
      </c>
      <c r="D28" s="11">
        <v>44353</v>
      </c>
      <c r="E28" t="s">
        <v>73</v>
      </c>
      <c r="F28" t="s">
        <v>74</v>
      </c>
      <c r="G28" s="13">
        <v>67.75</v>
      </c>
      <c r="H28" s="10" t="s">
        <v>196</v>
      </c>
      <c r="I28" s="10" t="s">
        <v>75</v>
      </c>
      <c r="J28" s="10" t="s">
        <v>30</v>
      </c>
      <c r="K28" s="10" t="s">
        <v>31</v>
      </c>
      <c r="L28" s="15">
        <f t="shared" si="0"/>
        <v>67.75</v>
      </c>
      <c r="M28" s="15"/>
      <c r="O28" s="16">
        <f t="shared" si="1"/>
        <v>0</v>
      </c>
      <c r="P28" s="17">
        <v>0</v>
      </c>
      <c r="Q28" s="18">
        <f t="shared" si="2"/>
        <v>6.7750000000000004</v>
      </c>
      <c r="R28" s="19">
        <f t="shared" si="3"/>
        <v>7.93</v>
      </c>
      <c r="S28" s="19">
        <f t="shared" si="4"/>
        <v>7.93</v>
      </c>
      <c r="T28" s="20">
        <f t="shared" si="5"/>
        <v>0</v>
      </c>
      <c r="U28" s="18">
        <f t="shared" si="6"/>
        <v>53.045000000000002</v>
      </c>
      <c r="V28">
        <v>1</v>
      </c>
      <c r="X28" s="13">
        <f t="shared" si="7"/>
        <v>67.75</v>
      </c>
    </row>
    <row r="29" spans="1:24" x14ac:dyDescent="0.25">
      <c r="A29" t="s">
        <v>24</v>
      </c>
      <c r="B29" s="9" t="s">
        <v>25</v>
      </c>
      <c r="C29" s="10" t="s">
        <v>26</v>
      </c>
      <c r="D29" s="11">
        <v>44353</v>
      </c>
      <c r="E29" t="s">
        <v>76</v>
      </c>
      <c r="F29" t="s">
        <v>74</v>
      </c>
      <c r="G29" s="13">
        <v>135</v>
      </c>
      <c r="H29" s="10" t="s">
        <v>197</v>
      </c>
      <c r="I29" s="10" t="s">
        <v>77</v>
      </c>
      <c r="J29" s="10" t="s">
        <v>30</v>
      </c>
      <c r="K29" s="10" t="s">
        <v>31</v>
      </c>
      <c r="L29" s="15">
        <f t="shared" si="0"/>
        <v>135</v>
      </c>
      <c r="M29" s="15"/>
      <c r="O29" s="16">
        <f t="shared" si="1"/>
        <v>0</v>
      </c>
      <c r="P29" s="17">
        <v>0</v>
      </c>
      <c r="Q29" s="18">
        <f t="shared" si="2"/>
        <v>13.5</v>
      </c>
      <c r="R29" s="19">
        <f t="shared" si="3"/>
        <v>7.93</v>
      </c>
      <c r="S29" s="19">
        <f t="shared" si="4"/>
        <v>7.93</v>
      </c>
      <c r="T29" s="20">
        <f t="shared" si="5"/>
        <v>0</v>
      </c>
      <c r="U29" s="18">
        <f t="shared" si="6"/>
        <v>113.57</v>
      </c>
      <c r="V29">
        <v>1</v>
      </c>
      <c r="X29" s="13">
        <f t="shared" si="7"/>
        <v>135</v>
      </c>
    </row>
    <row r="30" spans="1:24" x14ac:dyDescent="0.25">
      <c r="A30" t="s">
        <v>24</v>
      </c>
      <c r="B30" s="9" t="s">
        <v>25</v>
      </c>
      <c r="C30" s="10" t="s">
        <v>26</v>
      </c>
      <c r="D30" s="11">
        <v>44354</v>
      </c>
      <c r="E30" t="s">
        <v>78</v>
      </c>
      <c r="F30" t="s">
        <v>79</v>
      </c>
      <c r="G30" s="13">
        <v>95</v>
      </c>
      <c r="H30" s="10" t="s">
        <v>214</v>
      </c>
      <c r="I30" s="10" t="s">
        <v>75</v>
      </c>
      <c r="J30" s="10" t="s">
        <v>30</v>
      </c>
      <c r="K30" s="10" t="s">
        <v>31</v>
      </c>
      <c r="L30" s="15">
        <f t="shared" si="0"/>
        <v>95</v>
      </c>
      <c r="M30" s="15"/>
      <c r="O30" s="16">
        <f t="shared" si="1"/>
        <v>0</v>
      </c>
      <c r="P30" s="17">
        <v>0</v>
      </c>
      <c r="Q30" s="18">
        <f t="shared" si="2"/>
        <v>9.5</v>
      </c>
      <c r="R30" s="19">
        <f t="shared" si="3"/>
        <v>7.93</v>
      </c>
      <c r="S30" s="19">
        <f t="shared" si="4"/>
        <v>7.93</v>
      </c>
      <c r="T30" s="20">
        <f t="shared" si="5"/>
        <v>0</v>
      </c>
      <c r="U30" s="18">
        <f t="shared" si="6"/>
        <v>77.569999999999993</v>
      </c>
      <c r="V30">
        <v>1</v>
      </c>
      <c r="X30" s="13">
        <f t="shared" si="7"/>
        <v>95</v>
      </c>
    </row>
    <row r="31" spans="1:24" x14ac:dyDescent="0.25">
      <c r="A31" t="s">
        <v>24</v>
      </c>
      <c r="B31" s="9" t="s">
        <v>25</v>
      </c>
      <c r="C31" s="10" t="s">
        <v>26</v>
      </c>
      <c r="D31" s="11">
        <v>44355</v>
      </c>
      <c r="E31" t="s">
        <v>80</v>
      </c>
      <c r="F31" t="s">
        <v>81</v>
      </c>
      <c r="G31" s="13">
        <v>90</v>
      </c>
      <c r="H31" s="10" t="s">
        <v>198</v>
      </c>
      <c r="I31" s="10" t="s">
        <v>29</v>
      </c>
      <c r="J31" s="10" t="s">
        <v>30</v>
      </c>
      <c r="K31" s="10" t="s">
        <v>31</v>
      </c>
      <c r="L31" s="15">
        <f t="shared" si="0"/>
        <v>90</v>
      </c>
      <c r="M31" s="15"/>
      <c r="O31" s="16">
        <f t="shared" si="1"/>
        <v>0</v>
      </c>
      <c r="P31" s="17">
        <v>0</v>
      </c>
      <c r="Q31" s="18">
        <f t="shared" si="2"/>
        <v>9</v>
      </c>
      <c r="R31" s="19">
        <f t="shared" si="3"/>
        <v>7.93</v>
      </c>
      <c r="S31" s="19">
        <f t="shared" si="4"/>
        <v>7.93</v>
      </c>
      <c r="T31" s="20">
        <f t="shared" si="5"/>
        <v>0</v>
      </c>
      <c r="U31" s="18">
        <f t="shared" si="6"/>
        <v>73.069999999999993</v>
      </c>
      <c r="V31">
        <v>1</v>
      </c>
      <c r="W31" t="s">
        <v>32</v>
      </c>
      <c r="X31" s="13">
        <f t="shared" si="7"/>
        <v>90</v>
      </c>
    </row>
    <row r="32" spans="1:24" x14ac:dyDescent="0.25">
      <c r="A32" t="s">
        <v>24</v>
      </c>
      <c r="B32" s="9" t="s">
        <v>25</v>
      </c>
      <c r="C32" s="10" t="s">
        <v>26</v>
      </c>
      <c r="D32" s="11">
        <v>44355</v>
      </c>
      <c r="E32" t="s">
        <v>82</v>
      </c>
      <c r="F32" t="s">
        <v>83</v>
      </c>
      <c r="G32" s="13">
        <v>46</v>
      </c>
      <c r="H32" s="10" t="s">
        <v>198</v>
      </c>
      <c r="I32" s="10" t="s">
        <v>49</v>
      </c>
      <c r="J32" s="10" t="s">
        <v>30</v>
      </c>
      <c r="K32" s="10" t="s">
        <v>31</v>
      </c>
      <c r="L32" s="15">
        <f t="shared" si="0"/>
        <v>46</v>
      </c>
      <c r="M32" s="15"/>
      <c r="O32" s="16">
        <f t="shared" si="1"/>
        <v>0</v>
      </c>
      <c r="P32" s="17">
        <v>0</v>
      </c>
      <c r="Q32" s="18">
        <f t="shared" si="2"/>
        <v>4.6000000000000005</v>
      </c>
      <c r="R32" s="19">
        <f t="shared" si="3"/>
        <v>7.93</v>
      </c>
      <c r="S32" s="19">
        <f t="shared" si="4"/>
        <v>7.93</v>
      </c>
      <c r="T32" s="20">
        <f t="shared" si="5"/>
        <v>0</v>
      </c>
      <c r="U32" s="18">
        <f t="shared" si="6"/>
        <v>33.47</v>
      </c>
      <c r="V32">
        <v>1</v>
      </c>
      <c r="X32" s="13">
        <f t="shared" si="7"/>
        <v>46</v>
      </c>
    </row>
    <row r="33" spans="1:24" x14ac:dyDescent="0.25">
      <c r="A33" t="s">
        <v>24</v>
      </c>
      <c r="B33" s="9" t="s">
        <v>25</v>
      </c>
      <c r="C33" s="10" t="s">
        <v>26</v>
      </c>
      <c r="D33" s="11">
        <v>44355</v>
      </c>
      <c r="E33" t="s">
        <v>84</v>
      </c>
      <c r="F33" s="14" t="s">
        <v>85</v>
      </c>
      <c r="G33" s="13">
        <v>26.9</v>
      </c>
      <c r="H33" s="37" t="s">
        <v>199</v>
      </c>
      <c r="I33" s="10" t="s">
        <v>86</v>
      </c>
      <c r="J33" s="10" t="s">
        <v>30</v>
      </c>
      <c r="K33" s="10" t="s">
        <v>31</v>
      </c>
      <c r="L33" s="15">
        <f t="shared" si="0"/>
        <v>26.9</v>
      </c>
      <c r="M33" s="15"/>
      <c r="O33" s="16">
        <f t="shared" si="1"/>
        <v>0</v>
      </c>
      <c r="P33" s="17">
        <v>0</v>
      </c>
      <c r="Q33" s="18">
        <f t="shared" si="2"/>
        <v>2.69</v>
      </c>
      <c r="R33" s="19">
        <f t="shared" si="3"/>
        <v>7.93</v>
      </c>
      <c r="S33" s="19">
        <f t="shared" si="4"/>
        <v>7.93</v>
      </c>
      <c r="T33" s="20">
        <f t="shared" si="5"/>
        <v>0</v>
      </c>
      <c r="U33" s="18">
        <f t="shared" si="6"/>
        <v>16.279999999999998</v>
      </c>
      <c r="V33">
        <v>1</v>
      </c>
      <c r="X33" s="13">
        <f t="shared" si="7"/>
        <v>26.9</v>
      </c>
    </row>
    <row r="34" spans="1:24" x14ac:dyDescent="0.25">
      <c r="A34" t="s">
        <v>24</v>
      </c>
      <c r="B34" s="9" t="s">
        <v>25</v>
      </c>
      <c r="C34" s="10" t="s">
        <v>26</v>
      </c>
      <c r="D34" s="11">
        <v>44355</v>
      </c>
      <c r="E34" t="s">
        <v>84</v>
      </c>
      <c r="F34" t="s">
        <v>85</v>
      </c>
      <c r="G34" s="13">
        <v>98</v>
      </c>
      <c r="H34" s="10" t="s">
        <v>200</v>
      </c>
      <c r="I34" s="10" t="s">
        <v>86</v>
      </c>
      <c r="J34" s="10" t="s">
        <v>30</v>
      </c>
      <c r="K34" s="10" t="s">
        <v>31</v>
      </c>
      <c r="L34" s="15">
        <f t="shared" si="0"/>
        <v>98</v>
      </c>
      <c r="M34" s="15"/>
      <c r="O34" s="16">
        <f t="shared" si="1"/>
        <v>0</v>
      </c>
      <c r="P34" s="17">
        <v>0</v>
      </c>
      <c r="Q34" s="18">
        <f t="shared" si="2"/>
        <v>9.8000000000000007</v>
      </c>
      <c r="R34" s="19">
        <f t="shared" si="3"/>
        <v>7.93</v>
      </c>
      <c r="S34" s="19">
        <f t="shared" si="4"/>
        <v>7.93</v>
      </c>
      <c r="T34" s="20">
        <f t="shared" si="5"/>
        <v>0</v>
      </c>
      <c r="U34" s="18">
        <f t="shared" si="6"/>
        <v>80.27000000000001</v>
      </c>
      <c r="V34">
        <v>1</v>
      </c>
      <c r="X34" s="13">
        <f t="shared" si="7"/>
        <v>98</v>
      </c>
    </row>
    <row r="35" spans="1:24" x14ac:dyDescent="0.25">
      <c r="A35" t="s">
        <v>24</v>
      </c>
      <c r="B35" s="9" t="s">
        <v>25</v>
      </c>
      <c r="C35" s="10" t="s">
        <v>26</v>
      </c>
      <c r="D35" s="11">
        <v>44356</v>
      </c>
      <c r="E35" t="s">
        <v>87</v>
      </c>
      <c r="F35" t="s">
        <v>88</v>
      </c>
      <c r="G35" s="13">
        <v>149</v>
      </c>
      <c r="H35" s="10" t="s">
        <v>201</v>
      </c>
      <c r="I35" s="10" t="s">
        <v>89</v>
      </c>
      <c r="J35" s="10" t="s">
        <v>30</v>
      </c>
      <c r="K35" s="10" t="s">
        <v>31</v>
      </c>
      <c r="L35" s="15">
        <f t="shared" si="0"/>
        <v>149</v>
      </c>
      <c r="M35" s="15"/>
      <c r="O35" s="16">
        <f t="shared" si="1"/>
        <v>0</v>
      </c>
      <c r="P35" s="17">
        <v>0</v>
      </c>
      <c r="Q35" s="18">
        <f t="shared" si="2"/>
        <v>14.9</v>
      </c>
      <c r="R35" s="19">
        <f t="shared" si="3"/>
        <v>7.93</v>
      </c>
      <c r="S35" s="19">
        <f t="shared" si="4"/>
        <v>7.93</v>
      </c>
      <c r="T35" s="20">
        <f t="shared" si="5"/>
        <v>0</v>
      </c>
      <c r="U35" s="18">
        <f t="shared" si="6"/>
        <v>126.16999999999999</v>
      </c>
      <c r="V35">
        <v>1</v>
      </c>
      <c r="X35" s="13">
        <f t="shared" si="7"/>
        <v>149</v>
      </c>
    </row>
    <row r="36" spans="1:24" x14ac:dyDescent="0.25">
      <c r="A36" t="s">
        <v>24</v>
      </c>
      <c r="B36" s="9" t="s">
        <v>25</v>
      </c>
      <c r="C36" s="10" t="s">
        <v>26</v>
      </c>
      <c r="D36" s="11">
        <v>44356</v>
      </c>
      <c r="E36" t="s">
        <v>90</v>
      </c>
      <c r="F36" t="s">
        <v>91</v>
      </c>
      <c r="G36" s="13">
        <v>110</v>
      </c>
      <c r="H36" s="10" t="s">
        <v>202</v>
      </c>
      <c r="I36" s="10" t="s">
        <v>92</v>
      </c>
      <c r="J36" s="10" t="s">
        <v>30</v>
      </c>
      <c r="K36" s="10" t="s">
        <v>31</v>
      </c>
      <c r="L36" s="15">
        <f t="shared" si="0"/>
        <v>110</v>
      </c>
      <c r="M36" s="15"/>
      <c r="O36" s="16">
        <f t="shared" si="1"/>
        <v>0</v>
      </c>
      <c r="P36" s="17">
        <v>0</v>
      </c>
      <c r="Q36" s="18">
        <f t="shared" si="2"/>
        <v>11</v>
      </c>
      <c r="R36" s="19">
        <f t="shared" si="3"/>
        <v>7.93</v>
      </c>
      <c r="S36" s="19">
        <f t="shared" si="4"/>
        <v>7.93</v>
      </c>
      <c r="T36" s="20">
        <f t="shared" si="5"/>
        <v>0</v>
      </c>
      <c r="U36" s="18">
        <f t="shared" si="6"/>
        <v>91.07</v>
      </c>
      <c r="V36">
        <v>1</v>
      </c>
      <c r="X36" s="13">
        <f t="shared" si="7"/>
        <v>110</v>
      </c>
    </row>
    <row r="37" spans="1:24" x14ac:dyDescent="0.25">
      <c r="A37" t="s">
        <v>24</v>
      </c>
      <c r="B37" s="9" t="s">
        <v>25</v>
      </c>
      <c r="C37" s="10" t="s">
        <v>26</v>
      </c>
      <c r="D37" s="11">
        <v>44356</v>
      </c>
      <c r="E37" t="s">
        <v>93</v>
      </c>
      <c r="F37" t="s">
        <v>94</v>
      </c>
      <c r="G37" s="13">
        <v>231</v>
      </c>
      <c r="H37" s="10" t="s">
        <v>95</v>
      </c>
      <c r="I37" s="10" t="s">
        <v>96</v>
      </c>
      <c r="J37" s="10" t="s">
        <v>30</v>
      </c>
      <c r="K37" s="10" t="s">
        <v>31</v>
      </c>
      <c r="L37" s="15">
        <f t="shared" si="0"/>
        <v>231</v>
      </c>
      <c r="M37" s="15"/>
      <c r="O37" s="16">
        <f t="shared" si="1"/>
        <v>0</v>
      </c>
      <c r="P37" s="17">
        <v>0</v>
      </c>
      <c r="Q37" s="18">
        <f t="shared" si="2"/>
        <v>23.1</v>
      </c>
      <c r="R37" s="19">
        <f t="shared" si="3"/>
        <v>7.93</v>
      </c>
      <c r="S37" s="19">
        <f t="shared" si="4"/>
        <v>7.93</v>
      </c>
      <c r="T37" s="20">
        <f t="shared" si="5"/>
        <v>0</v>
      </c>
      <c r="U37" s="18">
        <f t="shared" si="6"/>
        <v>199.97</v>
      </c>
      <c r="V37">
        <v>1</v>
      </c>
      <c r="W37" t="s">
        <v>97</v>
      </c>
      <c r="X37" s="13">
        <f t="shared" si="7"/>
        <v>231</v>
      </c>
    </row>
    <row r="38" spans="1:24" x14ac:dyDescent="0.25">
      <c r="A38" t="s">
        <v>24</v>
      </c>
      <c r="B38" s="9" t="s">
        <v>25</v>
      </c>
      <c r="C38" s="10" t="s">
        <v>26</v>
      </c>
      <c r="D38" s="11">
        <v>44357</v>
      </c>
      <c r="E38" t="s">
        <v>98</v>
      </c>
      <c r="F38" t="s">
        <v>99</v>
      </c>
      <c r="G38" s="13">
        <v>180</v>
      </c>
      <c r="H38" s="10" t="s">
        <v>100</v>
      </c>
      <c r="I38" s="10" t="s">
        <v>72</v>
      </c>
      <c r="J38" s="10" t="s">
        <v>30</v>
      </c>
      <c r="K38" s="10" t="s">
        <v>31</v>
      </c>
      <c r="L38" s="15">
        <f t="shared" si="0"/>
        <v>180</v>
      </c>
      <c r="M38" s="15"/>
      <c r="O38" s="16">
        <f t="shared" si="1"/>
        <v>0</v>
      </c>
      <c r="P38" s="17">
        <v>0</v>
      </c>
      <c r="Q38" s="18">
        <f t="shared" si="2"/>
        <v>18</v>
      </c>
      <c r="R38" s="19">
        <f t="shared" si="3"/>
        <v>7.93</v>
      </c>
      <c r="S38" s="19">
        <f t="shared" si="4"/>
        <v>7.93</v>
      </c>
      <c r="T38" s="20">
        <f t="shared" si="5"/>
        <v>0</v>
      </c>
      <c r="U38" s="18">
        <f t="shared" si="6"/>
        <v>154.07</v>
      </c>
      <c r="V38">
        <v>1</v>
      </c>
      <c r="X38" s="13">
        <f t="shared" si="7"/>
        <v>180</v>
      </c>
    </row>
    <row r="39" spans="1:24" x14ac:dyDescent="0.25">
      <c r="A39" s="21" t="s">
        <v>101</v>
      </c>
      <c r="B39" s="22" t="s">
        <v>25</v>
      </c>
      <c r="C39" s="23" t="s">
        <v>26</v>
      </c>
      <c r="D39" s="24">
        <v>44357</v>
      </c>
      <c r="E39" s="21" t="s">
        <v>102</v>
      </c>
      <c r="F39" s="21" t="s">
        <v>103</v>
      </c>
      <c r="G39" s="25">
        <f>98.9-98.9</f>
        <v>0</v>
      </c>
      <c r="H39" s="23" t="s">
        <v>203</v>
      </c>
      <c r="I39" s="23" t="s">
        <v>104</v>
      </c>
      <c r="J39" s="23" t="s">
        <v>30</v>
      </c>
      <c r="K39" s="23" t="s">
        <v>31</v>
      </c>
      <c r="L39" s="26">
        <f t="shared" si="0"/>
        <v>0</v>
      </c>
      <c r="M39" s="26"/>
      <c r="N39" s="21"/>
      <c r="O39" s="27">
        <v>0</v>
      </c>
      <c r="P39" s="28">
        <v>0</v>
      </c>
      <c r="Q39" s="29">
        <f t="shared" si="2"/>
        <v>0</v>
      </c>
      <c r="R39" s="30">
        <f t="shared" si="3"/>
        <v>7.93</v>
      </c>
      <c r="S39" s="30">
        <f t="shared" si="4"/>
        <v>7.93</v>
      </c>
      <c r="T39" s="31">
        <f t="shared" si="5"/>
        <v>0</v>
      </c>
      <c r="U39" s="29">
        <f t="shared" si="6"/>
        <v>-7.93</v>
      </c>
      <c r="V39">
        <v>1</v>
      </c>
      <c r="X39" s="13">
        <f t="shared" si="7"/>
        <v>0</v>
      </c>
    </row>
    <row r="40" spans="1:24" x14ac:dyDescent="0.25">
      <c r="A40" t="s">
        <v>24</v>
      </c>
      <c r="B40" s="9" t="s">
        <v>25</v>
      </c>
      <c r="C40" s="10" t="s">
        <v>26</v>
      </c>
      <c r="D40" s="11">
        <v>44357</v>
      </c>
      <c r="E40" t="s">
        <v>105</v>
      </c>
      <c r="F40" t="s">
        <v>106</v>
      </c>
      <c r="G40" s="13">
        <v>94</v>
      </c>
      <c r="H40" s="10" t="s">
        <v>194</v>
      </c>
      <c r="I40" s="10" t="s">
        <v>66</v>
      </c>
      <c r="J40" s="10" t="s">
        <v>30</v>
      </c>
      <c r="K40" s="10" t="s">
        <v>31</v>
      </c>
      <c r="L40" s="15">
        <f t="shared" si="0"/>
        <v>94</v>
      </c>
      <c r="M40" s="15"/>
      <c r="O40" s="16">
        <f t="shared" si="1"/>
        <v>0</v>
      </c>
      <c r="P40" s="17">
        <v>0</v>
      </c>
      <c r="Q40" s="18">
        <f t="shared" si="2"/>
        <v>9.4</v>
      </c>
      <c r="R40" s="19">
        <f t="shared" si="3"/>
        <v>7.93</v>
      </c>
      <c r="S40" s="19">
        <f t="shared" si="4"/>
        <v>7.93</v>
      </c>
      <c r="T40" s="20">
        <f t="shared" si="5"/>
        <v>0</v>
      </c>
      <c r="U40" s="18">
        <f t="shared" si="6"/>
        <v>76.669999999999987</v>
      </c>
      <c r="V40">
        <v>1</v>
      </c>
      <c r="X40" s="13">
        <f t="shared" si="7"/>
        <v>94</v>
      </c>
    </row>
    <row r="41" spans="1:24" x14ac:dyDescent="0.25">
      <c r="A41" t="s">
        <v>24</v>
      </c>
      <c r="B41" s="9" t="s">
        <v>25</v>
      </c>
      <c r="C41" s="10" t="s">
        <v>26</v>
      </c>
      <c r="D41" s="11">
        <v>44357</v>
      </c>
      <c r="E41" t="s">
        <v>107</v>
      </c>
      <c r="F41" t="s">
        <v>108</v>
      </c>
      <c r="G41" s="13">
        <v>244</v>
      </c>
      <c r="H41" s="10" t="s">
        <v>204</v>
      </c>
      <c r="I41" s="10" t="s">
        <v>36</v>
      </c>
      <c r="J41" s="10" t="s">
        <v>30</v>
      </c>
      <c r="K41" s="10" t="s">
        <v>31</v>
      </c>
      <c r="L41" s="15">
        <f t="shared" si="0"/>
        <v>244</v>
      </c>
      <c r="M41" s="15"/>
      <c r="O41" s="16">
        <f t="shared" si="1"/>
        <v>0</v>
      </c>
      <c r="P41" s="17">
        <v>0</v>
      </c>
      <c r="Q41" s="18">
        <f t="shared" si="2"/>
        <v>24.400000000000002</v>
      </c>
      <c r="R41" s="19">
        <f t="shared" si="3"/>
        <v>7.93</v>
      </c>
      <c r="S41" s="19">
        <f t="shared" si="4"/>
        <v>7.93</v>
      </c>
      <c r="T41" s="20">
        <f t="shared" si="5"/>
        <v>0</v>
      </c>
      <c r="U41" s="18">
        <f t="shared" si="6"/>
        <v>211.67</v>
      </c>
      <c r="V41">
        <v>1</v>
      </c>
      <c r="W41" t="s">
        <v>109</v>
      </c>
      <c r="X41" s="13">
        <f t="shared" si="7"/>
        <v>244</v>
      </c>
    </row>
    <row r="42" spans="1:24" x14ac:dyDescent="0.25">
      <c r="A42" t="s">
        <v>24</v>
      </c>
      <c r="B42" s="9" t="s">
        <v>25</v>
      </c>
      <c r="C42" s="10" t="s">
        <v>26</v>
      </c>
      <c r="D42" s="11">
        <v>44359</v>
      </c>
      <c r="E42" t="s">
        <v>110</v>
      </c>
      <c r="F42" t="s">
        <v>111</v>
      </c>
      <c r="G42" s="13">
        <v>60.9</v>
      </c>
      <c r="H42" s="10" t="s">
        <v>205</v>
      </c>
      <c r="I42" s="10" t="s">
        <v>86</v>
      </c>
      <c r="J42" s="10" t="s">
        <v>30</v>
      </c>
      <c r="K42" s="10" t="s">
        <v>31</v>
      </c>
      <c r="L42" s="15">
        <f t="shared" si="0"/>
        <v>60.9</v>
      </c>
      <c r="M42" s="15"/>
      <c r="O42" s="16">
        <f t="shared" si="1"/>
        <v>0</v>
      </c>
      <c r="P42" s="17">
        <v>0</v>
      </c>
      <c r="Q42" s="18">
        <f t="shared" si="2"/>
        <v>6.09</v>
      </c>
      <c r="R42" s="19">
        <f t="shared" si="3"/>
        <v>7.93</v>
      </c>
      <c r="S42" s="19">
        <f t="shared" si="4"/>
        <v>7.93</v>
      </c>
      <c r="T42" s="20">
        <f t="shared" si="5"/>
        <v>0</v>
      </c>
      <c r="U42" s="18">
        <f t="shared" si="6"/>
        <v>46.88</v>
      </c>
      <c r="V42">
        <v>1</v>
      </c>
      <c r="W42" t="s">
        <v>32</v>
      </c>
      <c r="X42" s="13">
        <f t="shared" si="7"/>
        <v>60.9</v>
      </c>
    </row>
    <row r="43" spans="1:24" x14ac:dyDescent="0.25">
      <c r="A43" t="s">
        <v>24</v>
      </c>
      <c r="B43" s="9" t="s">
        <v>25</v>
      </c>
      <c r="C43" s="10" t="s">
        <v>26</v>
      </c>
      <c r="D43" s="11">
        <v>44359</v>
      </c>
      <c r="E43" t="s">
        <v>112</v>
      </c>
      <c r="F43" t="s">
        <v>113</v>
      </c>
      <c r="G43" s="13">
        <v>64</v>
      </c>
      <c r="H43" s="10" t="s">
        <v>206</v>
      </c>
      <c r="I43" s="10" t="s">
        <v>104</v>
      </c>
      <c r="J43" s="10" t="s">
        <v>30</v>
      </c>
      <c r="K43" s="10" t="s">
        <v>31</v>
      </c>
      <c r="L43" s="15">
        <f t="shared" si="0"/>
        <v>64</v>
      </c>
      <c r="M43" s="15"/>
      <c r="O43" s="16">
        <f t="shared" si="1"/>
        <v>0</v>
      </c>
      <c r="P43" s="17">
        <v>0</v>
      </c>
      <c r="Q43" s="18">
        <f t="shared" si="2"/>
        <v>6.4</v>
      </c>
      <c r="R43" s="19">
        <f t="shared" si="3"/>
        <v>7.93</v>
      </c>
      <c r="S43" s="19">
        <f t="shared" si="4"/>
        <v>7.93</v>
      </c>
      <c r="T43" s="20">
        <f t="shared" si="5"/>
        <v>0</v>
      </c>
      <c r="U43" s="18">
        <f t="shared" si="6"/>
        <v>49.67</v>
      </c>
      <c r="V43">
        <v>1</v>
      </c>
      <c r="X43" s="13">
        <f t="shared" si="7"/>
        <v>64</v>
      </c>
    </row>
    <row r="44" spans="1:24" x14ac:dyDescent="0.25">
      <c r="A44" t="s">
        <v>24</v>
      </c>
      <c r="B44" s="9" t="s">
        <v>25</v>
      </c>
      <c r="C44" s="10" t="s">
        <v>26</v>
      </c>
      <c r="D44" s="11">
        <v>44360</v>
      </c>
      <c r="E44" t="s">
        <v>114</v>
      </c>
      <c r="F44" t="s">
        <v>115</v>
      </c>
      <c r="G44" s="13">
        <v>95.9</v>
      </c>
      <c r="H44" s="10" t="s">
        <v>207</v>
      </c>
      <c r="I44" s="10" t="s">
        <v>45</v>
      </c>
      <c r="J44" s="10" t="s">
        <v>30</v>
      </c>
      <c r="K44" s="10" t="s">
        <v>31</v>
      </c>
      <c r="L44" s="15">
        <f t="shared" si="0"/>
        <v>95.9</v>
      </c>
      <c r="M44" s="15"/>
      <c r="O44" s="16">
        <f t="shared" si="1"/>
        <v>0</v>
      </c>
      <c r="P44" s="17">
        <v>0</v>
      </c>
      <c r="Q44" s="18">
        <f t="shared" si="2"/>
        <v>9.5900000000000016</v>
      </c>
      <c r="R44" s="19">
        <f t="shared" si="3"/>
        <v>7.93</v>
      </c>
      <c r="S44" s="19">
        <f t="shared" si="4"/>
        <v>7.93</v>
      </c>
      <c r="T44" s="20">
        <f t="shared" si="5"/>
        <v>0</v>
      </c>
      <c r="U44" s="18">
        <f t="shared" si="6"/>
        <v>78.38</v>
      </c>
      <c r="V44">
        <v>1</v>
      </c>
      <c r="W44" t="s">
        <v>32</v>
      </c>
      <c r="X44" s="13">
        <f t="shared" si="7"/>
        <v>95.9</v>
      </c>
    </row>
    <row r="45" spans="1:24" x14ac:dyDescent="0.25">
      <c r="A45" t="s">
        <v>24</v>
      </c>
      <c r="B45" s="9" t="s">
        <v>25</v>
      </c>
      <c r="C45" s="10" t="s">
        <v>26</v>
      </c>
      <c r="D45" s="11">
        <v>44360</v>
      </c>
      <c r="E45" t="s">
        <v>116</v>
      </c>
      <c r="F45" t="s">
        <v>117</v>
      </c>
      <c r="G45" s="13">
        <v>117.5</v>
      </c>
      <c r="H45" s="10" t="s">
        <v>208</v>
      </c>
      <c r="I45" s="10" t="s">
        <v>75</v>
      </c>
      <c r="J45" s="10" t="s">
        <v>30</v>
      </c>
      <c r="K45" s="10" t="s">
        <v>31</v>
      </c>
      <c r="L45" s="15">
        <f t="shared" si="0"/>
        <v>117.5</v>
      </c>
      <c r="M45" s="15"/>
      <c r="O45" s="16">
        <f t="shared" si="1"/>
        <v>0</v>
      </c>
      <c r="P45" s="17">
        <v>0</v>
      </c>
      <c r="Q45" s="18">
        <f t="shared" si="2"/>
        <v>11.75</v>
      </c>
      <c r="R45" s="19">
        <f t="shared" si="3"/>
        <v>7.93</v>
      </c>
      <c r="S45" s="19">
        <f t="shared" si="4"/>
        <v>7.93</v>
      </c>
      <c r="T45" s="20">
        <f t="shared" si="5"/>
        <v>0</v>
      </c>
      <c r="U45" s="18">
        <f t="shared" si="6"/>
        <v>97.82</v>
      </c>
      <c r="V45">
        <v>1</v>
      </c>
      <c r="W45" t="s">
        <v>32</v>
      </c>
      <c r="X45" s="13">
        <f t="shared" si="7"/>
        <v>117.5</v>
      </c>
    </row>
    <row r="46" spans="1:24" x14ac:dyDescent="0.25">
      <c r="A46" t="s">
        <v>24</v>
      </c>
      <c r="B46" s="9" t="s">
        <v>25</v>
      </c>
      <c r="C46" s="10" t="s">
        <v>26</v>
      </c>
      <c r="D46" s="11">
        <v>44361</v>
      </c>
      <c r="E46" t="s">
        <v>118</v>
      </c>
      <c r="F46" t="s">
        <v>119</v>
      </c>
      <c r="G46" s="13">
        <v>402.48</v>
      </c>
      <c r="H46" s="10" t="s">
        <v>209</v>
      </c>
      <c r="I46" s="10" t="s">
        <v>36</v>
      </c>
      <c r="J46" s="10" t="s">
        <v>30</v>
      </c>
      <c r="K46" s="10" t="s">
        <v>31</v>
      </c>
      <c r="L46" s="15">
        <f t="shared" si="0"/>
        <v>402.48</v>
      </c>
      <c r="M46" s="15"/>
      <c r="O46" s="16">
        <f t="shared" si="1"/>
        <v>0</v>
      </c>
      <c r="P46" s="17">
        <v>0</v>
      </c>
      <c r="Q46" s="18">
        <f t="shared" si="2"/>
        <v>40.248000000000005</v>
      </c>
      <c r="R46" s="19">
        <f t="shared" si="3"/>
        <v>7.93</v>
      </c>
      <c r="S46" s="19">
        <f t="shared" si="4"/>
        <v>7.93</v>
      </c>
      <c r="T46" s="20">
        <f t="shared" si="5"/>
        <v>0</v>
      </c>
      <c r="U46" s="18">
        <f t="shared" si="6"/>
        <v>354.30200000000002</v>
      </c>
      <c r="V46">
        <v>1</v>
      </c>
      <c r="X46" s="13">
        <f t="shared" si="7"/>
        <v>402.48</v>
      </c>
    </row>
    <row r="47" spans="1:24" x14ac:dyDescent="0.25">
      <c r="A47" t="s">
        <v>24</v>
      </c>
      <c r="B47" s="9" t="s">
        <v>25</v>
      </c>
      <c r="C47" s="10" t="s">
        <v>26</v>
      </c>
      <c r="D47" s="11">
        <v>44361</v>
      </c>
      <c r="E47" t="s">
        <v>120</v>
      </c>
      <c r="F47" t="s">
        <v>121</v>
      </c>
      <c r="G47" s="13">
        <v>190.4</v>
      </c>
      <c r="H47" s="10" t="s">
        <v>210</v>
      </c>
      <c r="I47" s="10" t="s">
        <v>36</v>
      </c>
      <c r="J47" s="10" t="s">
        <v>30</v>
      </c>
      <c r="K47" s="10" t="s">
        <v>31</v>
      </c>
      <c r="L47" s="15">
        <f t="shared" si="0"/>
        <v>190.4</v>
      </c>
      <c r="M47" s="15"/>
      <c r="O47" s="16">
        <f t="shared" si="1"/>
        <v>0</v>
      </c>
      <c r="P47" s="17">
        <v>0</v>
      </c>
      <c r="Q47" s="18">
        <f t="shared" si="2"/>
        <v>19.040000000000003</v>
      </c>
      <c r="R47" s="19">
        <f t="shared" si="3"/>
        <v>7.93</v>
      </c>
      <c r="S47" s="19">
        <f t="shared" si="4"/>
        <v>7.93</v>
      </c>
      <c r="T47" s="20">
        <f t="shared" si="5"/>
        <v>0</v>
      </c>
      <c r="U47" s="18">
        <f t="shared" si="6"/>
        <v>163.43</v>
      </c>
      <c r="V47">
        <v>1</v>
      </c>
      <c r="X47" s="13">
        <f t="shared" si="7"/>
        <v>190.4</v>
      </c>
    </row>
    <row r="48" spans="1:24" x14ac:dyDescent="0.25">
      <c r="A48" t="s">
        <v>24</v>
      </c>
      <c r="B48" s="9" t="s">
        <v>25</v>
      </c>
      <c r="C48" s="10" t="s">
        <v>26</v>
      </c>
      <c r="D48" s="11">
        <v>44361</v>
      </c>
      <c r="E48" t="s">
        <v>122</v>
      </c>
      <c r="F48" t="s">
        <v>123</v>
      </c>
      <c r="G48" s="13">
        <v>307.39999999999998</v>
      </c>
      <c r="H48" s="10" t="s">
        <v>211</v>
      </c>
      <c r="I48" s="10" t="s">
        <v>36</v>
      </c>
      <c r="J48" s="10" t="s">
        <v>30</v>
      </c>
      <c r="K48" s="10" t="s">
        <v>31</v>
      </c>
      <c r="L48" s="15">
        <f t="shared" si="0"/>
        <v>307.39999999999998</v>
      </c>
      <c r="M48" s="15"/>
      <c r="O48" s="16">
        <f t="shared" si="1"/>
        <v>0</v>
      </c>
      <c r="P48" s="17">
        <v>0</v>
      </c>
      <c r="Q48" s="18">
        <f t="shared" si="2"/>
        <v>30.74</v>
      </c>
      <c r="R48" s="19">
        <f t="shared" si="3"/>
        <v>7.93</v>
      </c>
      <c r="S48" s="19">
        <f t="shared" si="4"/>
        <v>7.93</v>
      </c>
      <c r="T48" s="20">
        <f t="shared" si="5"/>
        <v>0</v>
      </c>
      <c r="U48" s="18">
        <f t="shared" si="6"/>
        <v>268.72999999999996</v>
      </c>
      <c r="V48">
        <v>1</v>
      </c>
      <c r="W48" t="s">
        <v>32</v>
      </c>
      <c r="X48" s="13">
        <f t="shared" si="7"/>
        <v>307.39999999999998</v>
      </c>
    </row>
    <row r="49" spans="1:24" x14ac:dyDescent="0.25">
      <c r="A49" t="s">
        <v>24</v>
      </c>
      <c r="B49" s="9" t="s">
        <v>25</v>
      </c>
      <c r="C49" s="10" t="s">
        <v>26</v>
      </c>
      <c r="D49" s="11">
        <v>44363</v>
      </c>
      <c r="E49" t="s">
        <v>124</v>
      </c>
      <c r="F49" t="s">
        <v>125</v>
      </c>
      <c r="G49" s="13">
        <v>151.19999999999999</v>
      </c>
      <c r="H49" s="10" t="s">
        <v>212</v>
      </c>
      <c r="I49" s="10" t="s">
        <v>92</v>
      </c>
      <c r="J49" s="10" t="s">
        <v>30</v>
      </c>
      <c r="K49" s="10" t="s">
        <v>31</v>
      </c>
      <c r="L49" s="15">
        <f t="shared" si="0"/>
        <v>151.19999999999999</v>
      </c>
      <c r="M49" s="15"/>
      <c r="O49" s="16">
        <f t="shared" si="1"/>
        <v>0</v>
      </c>
      <c r="P49" s="17">
        <v>0</v>
      </c>
      <c r="Q49" s="18">
        <f t="shared" si="2"/>
        <v>15.12</v>
      </c>
      <c r="R49" s="19">
        <f t="shared" si="3"/>
        <v>7.93</v>
      </c>
      <c r="S49" s="19">
        <f t="shared" si="4"/>
        <v>7.93</v>
      </c>
      <c r="T49" s="20">
        <f t="shared" si="5"/>
        <v>0</v>
      </c>
      <c r="U49" s="18">
        <f t="shared" si="6"/>
        <v>128.14999999999998</v>
      </c>
      <c r="V49">
        <v>1</v>
      </c>
      <c r="X49" s="13">
        <f t="shared" si="7"/>
        <v>151.19999999999999</v>
      </c>
    </row>
    <row r="50" spans="1:24" x14ac:dyDescent="0.25">
      <c r="A50" t="s">
        <v>24</v>
      </c>
      <c r="B50" s="9" t="s">
        <v>25</v>
      </c>
      <c r="C50" s="10" t="s">
        <v>26</v>
      </c>
      <c r="D50" s="11">
        <v>44364</v>
      </c>
      <c r="E50" t="s">
        <v>126</v>
      </c>
      <c r="F50" t="s">
        <v>127</v>
      </c>
      <c r="G50" s="13">
        <v>143.19999999999999</v>
      </c>
      <c r="H50" s="10" t="s">
        <v>213</v>
      </c>
      <c r="I50" s="10" t="s">
        <v>92</v>
      </c>
      <c r="J50" s="10" t="s">
        <v>30</v>
      </c>
      <c r="K50" s="10" t="s">
        <v>31</v>
      </c>
      <c r="L50" s="15">
        <f t="shared" si="0"/>
        <v>143.19999999999999</v>
      </c>
      <c r="M50" s="15"/>
      <c r="O50" s="16">
        <f t="shared" si="1"/>
        <v>0</v>
      </c>
      <c r="P50" s="17">
        <v>0</v>
      </c>
      <c r="Q50" s="18">
        <f t="shared" si="2"/>
        <v>14.32</v>
      </c>
      <c r="R50" s="19">
        <f t="shared" si="3"/>
        <v>7.93</v>
      </c>
      <c r="S50" s="19">
        <f t="shared" si="4"/>
        <v>7.93</v>
      </c>
      <c r="T50" s="20">
        <f t="shared" si="5"/>
        <v>0</v>
      </c>
      <c r="U50" s="18">
        <f t="shared" si="6"/>
        <v>120.94999999999999</v>
      </c>
      <c r="V50">
        <v>1</v>
      </c>
      <c r="X50" s="13">
        <f t="shared" si="7"/>
        <v>143.19999999999999</v>
      </c>
    </row>
    <row r="51" spans="1:24" x14ac:dyDescent="0.25">
      <c r="A51" t="s">
        <v>24</v>
      </c>
      <c r="B51" s="9" t="s">
        <v>25</v>
      </c>
      <c r="C51" s="10" t="s">
        <v>26</v>
      </c>
      <c r="D51" s="11">
        <v>44365</v>
      </c>
      <c r="E51" t="s">
        <v>128</v>
      </c>
      <c r="F51" t="s">
        <v>129</v>
      </c>
      <c r="G51" s="13">
        <v>185</v>
      </c>
      <c r="H51" s="10" t="s">
        <v>100</v>
      </c>
      <c r="I51" s="10" t="s">
        <v>72</v>
      </c>
      <c r="J51" s="10" t="s">
        <v>30</v>
      </c>
      <c r="K51" s="10" t="s">
        <v>31</v>
      </c>
      <c r="L51" s="15">
        <f t="shared" si="0"/>
        <v>185</v>
      </c>
      <c r="M51" s="15"/>
      <c r="O51" s="16">
        <f t="shared" si="1"/>
        <v>0</v>
      </c>
      <c r="P51" s="17">
        <v>0</v>
      </c>
      <c r="Q51" s="18">
        <f t="shared" si="2"/>
        <v>18.5</v>
      </c>
      <c r="R51" s="19">
        <f t="shared" si="3"/>
        <v>7.93</v>
      </c>
      <c r="S51" s="19">
        <f t="shared" si="4"/>
        <v>7.93</v>
      </c>
      <c r="T51" s="20">
        <f t="shared" si="5"/>
        <v>0</v>
      </c>
      <c r="U51" s="18">
        <f t="shared" si="6"/>
        <v>158.57</v>
      </c>
      <c r="V51">
        <v>1</v>
      </c>
      <c r="W51" t="s">
        <v>32</v>
      </c>
      <c r="X51" s="13">
        <f t="shared" si="7"/>
        <v>185</v>
      </c>
    </row>
    <row r="52" spans="1:24" x14ac:dyDescent="0.25">
      <c r="A52" t="s">
        <v>24</v>
      </c>
      <c r="B52" s="9" t="s">
        <v>25</v>
      </c>
      <c r="C52" s="10" t="s">
        <v>26</v>
      </c>
      <c r="D52" s="11">
        <v>44367</v>
      </c>
      <c r="E52" t="s">
        <v>130</v>
      </c>
      <c r="F52" t="s">
        <v>131</v>
      </c>
      <c r="G52" s="13">
        <v>189</v>
      </c>
      <c r="H52" s="10" t="s">
        <v>216</v>
      </c>
      <c r="I52" s="10" t="s">
        <v>92</v>
      </c>
      <c r="J52" s="10" t="s">
        <v>30</v>
      </c>
      <c r="K52" s="10" t="s">
        <v>31</v>
      </c>
      <c r="L52" s="15">
        <f t="shared" si="0"/>
        <v>189</v>
      </c>
      <c r="M52" s="15"/>
      <c r="O52" s="16">
        <f t="shared" si="1"/>
        <v>0</v>
      </c>
      <c r="P52" s="17">
        <v>0</v>
      </c>
      <c r="Q52" s="18">
        <f t="shared" si="2"/>
        <v>18.900000000000002</v>
      </c>
      <c r="R52" s="19">
        <f t="shared" si="3"/>
        <v>7.93</v>
      </c>
      <c r="S52" s="19">
        <f t="shared" si="4"/>
        <v>7.93</v>
      </c>
      <c r="T52" s="20">
        <f t="shared" si="5"/>
        <v>0</v>
      </c>
      <c r="U52" s="18">
        <f t="shared" si="6"/>
        <v>162.16999999999999</v>
      </c>
      <c r="V52">
        <v>1</v>
      </c>
      <c r="W52" t="s">
        <v>32</v>
      </c>
      <c r="X52" s="13">
        <f t="shared" si="7"/>
        <v>189</v>
      </c>
    </row>
    <row r="53" spans="1:24" x14ac:dyDescent="0.25">
      <c r="A53" t="s">
        <v>24</v>
      </c>
      <c r="B53" s="9" t="s">
        <v>25</v>
      </c>
      <c r="C53" s="10" t="s">
        <v>26</v>
      </c>
      <c r="D53" s="11">
        <v>44367</v>
      </c>
      <c r="E53" t="s">
        <v>132</v>
      </c>
      <c r="F53" t="s">
        <v>133</v>
      </c>
      <c r="G53" s="13">
        <v>104</v>
      </c>
      <c r="H53" s="10" t="s">
        <v>215</v>
      </c>
      <c r="I53" s="10" t="s">
        <v>92</v>
      </c>
      <c r="J53" s="10" t="s">
        <v>30</v>
      </c>
      <c r="K53" s="10" t="s">
        <v>31</v>
      </c>
      <c r="L53" s="15">
        <f t="shared" si="0"/>
        <v>104</v>
      </c>
      <c r="M53" s="15"/>
      <c r="O53" s="16">
        <f t="shared" si="1"/>
        <v>0</v>
      </c>
      <c r="P53" s="17">
        <v>0</v>
      </c>
      <c r="Q53" s="18">
        <f t="shared" si="2"/>
        <v>10.4</v>
      </c>
      <c r="R53" s="19">
        <f t="shared" si="3"/>
        <v>7.93</v>
      </c>
      <c r="S53" s="19">
        <f t="shared" si="4"/>
        <v>7.93</v>
      </c>
      <c r="T53" s="20">
        <f t="shared" si="5"/>
        <v>0</v>
      </c>
      <c r="U53" s="18">
        <f t="shared" si="6"/>
        <v>85.669999999999987</v>
      </c>
      <c r="V53">
        <v>1</v>
      </c>
      <c r="W53" t="s">
        <v>32</v>
      </c>
      <c r="X53" s="13">
        <f t="shared" si="7"/>
        <v>104</v>
      </c>
    </row>
    <row r="54" spans="1:24" x14ac:dyDescent="0.25">
      <c r="A54" t="s">
        <v>24</v>
      </c>
      <c r="B54" s="9" t="s">
        <v>25</v>
      </c>
      <c r="C54" s="10" t="s">
        <v>26</v>
      </c>
      <c r="D54" s="11">
        <v>44370</v>
      </c>
      <c r="E54" t="s">
        <v>134</v>
      </c>
      <c r="F54" t="s">
        <v>135</v>
      </c>
      <c r="G54" s="13">
        <v>188.2</v>
      </c>
      <c r="H54" s="10">
        <v>8056596874480</v>
      </c>
      <c r="I54" s="10" t="s">
        <v>36</v>
      </c>
      <c r="J54" s="10" t="s">
        <v>30</v>
      </c>
      <c r="K54" s="10" t="s">
        <v>31</v>
      </c>
      <c r="L54" s="15">
        <f t="shared" si="0"/>
        <v>188.2</v>
      </c>
      <c r="M54" s="15"/>
      <c r="O54" s="16">
        <f t="shared" si="1"/>
        <v>0</v>
      </c>
      <c r="P54" s="17">
        <v>0</v>
      </c>
      <c r="Q54" s="18">
        <f t="shared" si="2"/>
        <v>18.82</v>
      </c>
      <c r="R54" s="19">
        <f t="shared" si="3"/>
        <v>7.93</v>
      </c>
      <c r="S54" s="19">
        <f t="shared" si="4"/>
        <v>7.93</v>
      </c>
      <c r="T54" s="20">
        <f t="shared" si="5"/>
        <v>0</v>
      </c>
      <c r="U54" s="18">
        <f t="shared" si="6"/>
        <v>161.44999999999999</v>
      </c>
      <c r="V54">
        <v>1</v>
      </c>
      <c r="W54" t="s">
        <v>32</v>
      </c>
      <c r="X54" s="13">
        <f t="shared" si="7"/>
        <v>188.2</v>
      </c>
    </row>
    <row r="55" spans="1:24" x14ac:dyDescent="0.25">
      <c r="A55" t="s">
        <v>24</v>
      </c>
      <c r="B55" s="9" t="s">
        <v>25</v>
      </c>
      <c r="C55" s="10" t="s">
        <v>26</v>
      </c>
      <c r="D55" s="11">
        <v>44370</v>
      </c>
      <c r="E55" t="s">
        <v>136</v>
      </c>
      <c r="F55" t="s">
        <v>137</v>
      </c>
      <c r="G55" s="13">
        <v>41</v>
      </c>
      <c r="H55" s="10">
        <v>8033562751426</v>
      </c>
      <c r="I55" s="10" t="s">
        <v>59</v>
      </c>
      <c r="J55" s="10" t="s">
        <v>30</v>
      </c>
      <c r="K55" s="10" t="s">
        <v>31</v>
      </c>
      <c r="L55" s="15">
        <f t="shared" si="0"/>
        <v>41</v>
      </c>
      <c r="M55" s="15"/>
      <c r="O55" s="16">
        <f t="shared" si="1"/>
        <v>0</v>
      </c>
      <c r="P55" s="17">
        <v>0</v>
      </c>
      <c r="Q55" s="18">
        <f t="shared" si="2"/>
        <v>4.1000000000000005</v>
      </c>
      <c r="R55" s="19">
        <f t="shared" si="3"/>
        <v>7.93</v>
      </c>
      <c r="S55" s="19">
        <f t="shared" si="4"/>
        <v>7.93</v>
      </c>
      <c r="T55" s="20">
        <f t="shared" si="5"/>
        <v>0</v>
      </c>
      <c r="U55" s="18">
        <f t="shared" si="6"/>
        <v>28.97</v>
      </c>
      <c r="V55">
        <v>1</v>
      </c>
      <c r="X55" s="13">
        <f t="shared" si="7"/>
        <v>41</v>
      </c>
    </row>
    <row r="56" spans="1:24" x14ac:dyDescent="0.25">
      <c r="A56" t="s">
        <v>24</v>
      </c>
      <c r="B56" s="9" t="s">
        <v>25</v>
      </c>
      <c r="C56" s="10" t="s">
        <v>26</v>
      </c>
      <c r="D56" s="11">
        <v>44371</v>
      </c>
      <c r="E56" t="s">
        <v>138</v>
      </c>
      <c r="F56" t="s">
        <v>139</v>
      </c>
      <c r="G56" s="13">
        <v>192</v>
      </c>
      <c r="H56" s="10" t="s">
        <v>140</v>
      </c>
      <c r="I56" s="10" t="s">
        <v>36</v>
      </c>
      <c r="J56" s="10" t="s">
        <v>30</v>
      </c>
      <c r="K56" s="10" t="s">
        <v>31</v>
      </c>
      <c r="L56" s="15">
        <f t="shared" si="0"/>
        <v>192</v>
      </c>
      <c r="M56" s="15"/>
      <c r="O56" s="16">
        <f t="shared" si="1"/>
        <v>0</v>
      </c>
      <c r="P56" s="17">
        <v>0</v>
      </c>
      <c r="Q56" s="18">
        <f t="shared" si="2"/>
        <v>19.200000000000003</v>
      </c>
      <c r="R56" s="19">
        <f t="shared" si="3"/>
        <v>7.93</v>
      </c>
      <c r="S56" s="19">
        <f t="shared" si="4"/>
        <v>7.93</v>
      </c>
      <c r="T56" s="20">
        <f t="shared" si="5"/>
        <v>0</v>
      </c>
      <c r="U56" s="18">
        <f t="shared" si="6"/>
        <v>164.87</v>
      </c>
      <c r="V56">
        <v>1</v>
      </c>
      <c r="X56" s="13">
        <f t="shared" si="7"/>
        <v>192</v>
      </c>
    </row>
    <row r="57" spans="1:24" x14ac:dyDescent="0.25">
      <c r="A57" t="s">
        <v>24</v>
      </c>
      <c r="B57" s="9" t="s">
        <v>25</v>
      </c>
      <c r="C57" s="10" t="s">
        <v>26</v>
      </c>
      <c r="D57" s="11">
        <v>44372</v>
      </c>
      <c r="E57" t="s">
        <v>141</v>
      </c>
      <c r="F57" t="s">
        <v>142</v>
      </c>
      <c r="G57" s="13">
        <v>106.2</v>
      </c>
      <c r="H57" s="10">
        <v>8056596896819</v>
      </c>
      <c r="I57" s="10" t="s">
        <v>36</v>
      </c>
      <c r="J57" s="10" t="s">
        <v>30</v>
      </c>
      <c r="K57" s="10" t="s">
        <v>31</v>
      </c>
      <c r="L57" s="15">
        <f t="shared" si="0"/>
        <v>106.2</v>
      </c>
      <c r="M57" s="15"/>
      <c r="O57" s="16">
        <f t="shared" si="1"/>
        <v>0</v>
      </c>
      <c r="P57" s="17">
        <v>0</v>
      </c>
      <c r="Q57" s="18">
        <f t="shared" si="2"/>
        <v>10.620000000000001</v>
      </c>
      <c r="R57" s="19">
        <f t="shared" si="3"/>
        <v>7.93</v>
      </c>
      <c r="S57" s="19">
        <f t="shared" si="4"/>
        <v>7.93</v>
      </c>
      <c r="T57" s="20">
        <f t="shared" si="5"/>
        <v>0</v>
      </c>
      <c r="U57" s="18">
        <f t="shared" si="6"/>
        <v>87.65</v>
      </c>
      <c r="V57">
        <v>1</v>
      </c>
      <c r="X57" s="13">
        <f t="shared" si="7"/>
        <v>106.2</v>
      </c>
    </row>
    <row r="58" spans="1:24" x14ac:dyDescent="0.25">
      <c r="A58" t="s">
        <v>24</v>
      </c>
      <c r="B58" s="9" t="s">
        <v>25</v>
      </c>
      <c r="C58" s="10" t="s">
        <v>26</v>
      </c>
      <c r="D58" s="11">
        <v>44372</v>
      </c>
      <c r="E58" t="s">
        <v>143</v>
      </c>
      <c r="F58" t="s">
        <v>144</v>
      </c>
      <c r="G58" s="13">
        <v>143.19999999999999</v>
      </c>
      <c r="H58" s="10">
        <v>8056596881303</v>
      </c>
      <c r="I58" s="10" t="s">
        <v>36</v>
      </c>
      <c r="J58" s="10" t="s">
        <v>30</v>
      </c>
      <c r="K58" s="10" t="s">
        <v>31</v>
      </c>
      <c r="L58" s="15">
        <f t="shared" si="0"/>
        <v>143.19999999999999</v>
      </c>
      <c r="M58" s="15"/>
      <c r="O58" s="16">
        <f t="shared" si="1"/>
        <v>0</v>
      </c>
      <c r="P58" s="17">
        <v>0</v>
      </c>
      <c r="Q58" s="18">
        <f t="shared" si="2"/>
        <v>14.32</v>
      </c>
      <c r="R58" s="19">
        <f t="shared" si="3"/>
        <v>7.93</v>
      </c>
      <c r="S58" s="19">
        <f t="shared" si="4"/>
        <v>7.93</v>
      </c>
      <c r="T58" s="20">
        <f t="shared" si="5"/>
        <v>0</v>
      </c>
      <c r="U58" s="18">
        <f t="shared" si="6"/>
        <v>120.94999999999999</v>
      </c>
      <c r="V58">
        <v>1</v>
      </c>
      <c r="X58" s="13">
        <f t="shared" si="7"/>
        <v>143.19999999999999</v>
      </c>
    </row>
    <row r="59" spans="1:24" x14ac:dyDescent="0.25">
      <c r="A59" t="s">
        <v>24</v>
      </c>
      <c r="B59" s="9" t="s">
        <v>25</v>
      </c>
      <c r="C59" s="10" t="s">
        <v>26</v>
      </c>
      <c r="D59" s="11">
        <v>44373</v>
      </c>
      <c r="E59" t="s">
        <v>145</v>
      </c>
      <c r="F59" t="s">
        <v>146</v>
      </c>
      <c r="G59" s="13">
        <v>81</v>
      </c>
      <c r="H59" s="10">
        <v>8053473678223</v>
      </c>
      <c r="I59" s="10" t="s">
        <v>45</v>
      </c>
      <c r="J59" s="10" t="s">
        <v>30</v>
      </c>
      <c r="K59" s="10" t="s">
        <v>31</v>
      </c>
      <c r="L59" s="15">
        <f t="shared" si="0"/>
        <v>81</v>
      </c>
      <c r="M59" s="15"/>
      <c r="O59" s="16">
        <f t="shared" si="1"/>
        <v>0</v>
      </c>
      <c r="P59" s="17">
        <v>0</v>
      </c>
      <c r="Q59" s="18">
        <f t="shared" si="2"/>
        <v>8.1</v>
      </c>
      <c r="R59" s="19">
        <f t="shared" si="3"/>
        <v>7.93</v>
      </c>
      <c r="S59" s="19">
        <f t="shared" si="4"/>
        <v>7.93</v>
      </c>
      <c r="T59" s="20">
        <f t="shared" si="5"/>
        <v>0</v>
      </c>
      <c r="U59" s="18">
        <f t="shared" si="6"/>
        <v>64.97</v>
      </c>
      <c r="V59">
        <v>1</v>
      </c>
      <c r="X59" s="13">
        <f t="shared" si="7"/>
        <v>81</v>
      </c>
    </row>
    <row r="60" spans="1:24" x14ac:dyDescent="0.25">
      <c r="A60" t="s">
        <v>24</v>
      </c>
      <c r="B60" s="9" t="s">
        <v>25</v>
      </c>
      <c r="C60" s="10" t="s">
        <v>26</v>
      </c>
      <c r="D60" s="11">
        <v>44374</v>
      </c>
      <c r="E60" t="s">
        <v>147</v>
      </c>
      <c r="F60" t="s">
        <v>148</v>
      </c>
      <c r="G60" s="13">
        <v>95</v>
      </c>
      <c r="H60" s="10">
        <v>8053321100166</v>
      </c>
      <c r="I60" s="10" t="s">
        <v>86</v>
      </c>
      <c r="J60" s="10" t="s">
        <v>30</v>
      </c>
      <c r="K60" s="10" t="s">
        <v>31</v>
      </c>
      <c r="L60" s="15">
        <f t="shared" si="0"/>
        <v>95</v>
      </c>
      <c r="M60" s="15"/>
      <c r="O60" s="16">
        <f t="shared" si="1"/>
        <v>0</v>
      </c>
      <c r="P60" s="17">
        <v>0</v>
      </c>
      <c r="Q60" s="18">
        <f t="shared" si="2"/>
        <v>9.5</v>
      </c>
      <c r="R60" s="19">
        <f t="shared" si="3"/>
        <v>7.93</v>
      </c>
      <c r="S60" s="19">
        <f t="shared" si="4"/>
        <v>7.93</v>
      </c>
      <c r="T60" s="20">
        <f t="shared" si="5"/>
        <v>0</v>
      </c>
      <c r="U60" s="18">
        <f t="shared" si="6"/>
        <v>77.569999999999993</v>
      </c>
      <c r="V60">
        <v>1</v>
      </c>
      <c r="W60" t="s">
        <v>32</v>
      </c>
      <c r="X60" s="13">
        <f t="shared" si="7"/>
        <v>95</v>
      </c>
    </row>
    <row r="61" spans="1:24" x14ac:dyDescent="0.25">
      <c r="A61" t="s">
        <v>24</v>
      </c>
      <c r="B61" s="9" t="s">
        <v>25</v>
      </c>
      <c r="C61" s="10" t="s">
        <v>26</v>
      </c>
      <c r="D61" s="11">
        <v>44375</v>
      </c>
      <c r="E61" t="s">
        <v>149</v>
      </c>
      <c r="F61" t="s">
        <v>150</v>
      </c>
      <c r="G61" s="13">
        <v>98.9</v>
      </c>
      <c r="H61" s="10">
        <v>8054709251777</v>
      </c>
      <c r="I61" s="10" t="s">
        <v>104</v>
      </c>
      <c r="J61" s="10" t="s">
        <v>30</v>
      </c>
      <c r="K61" s="10" t="s">
        <v>31</v>
      </c>
      <c r="L61" s="15">
        <f t="shared" si="0"/>
        <v>98.9</v>
      </c>
      <c r="M61" s="15"/>
      <c r="O61" s="16">
        <f t="shared" si="1"/>
        <v>0</v>
      </c>
      <c r="P61" s="17">
        <v>0</v>
      </c>
      <c r="Q61" s="18">
        <f t="shared" si="2"/>
        <v>9.89</v>
      </c>
      <c r="R61" s="19">
        <f t="shared" si="3"/>
        <v>7.93</v>
      </c>
      <c r="S61" s="19">
        <f t="shared" si="4"/>
        <v>7.93</v>
      </c>
      <c r="T61" s="20">
        <f t="shared" si="5"/>
        <v>0</v>
      </c>
      <c r="U61" s="18">
        <f t="shared" si="6"/>
        <v>81.080000000000013</v>
      </c>
      <c r="V61">
        <v>1</v>
      </c>
      <c r="X61" s="13">
        <f t="shared" si="7"/>
        <v>98.9</v>
      </c>
    </row>
    <row r="62" spans="1:24" x14ac:dyDescent="0.25">
      <c r="A62" t="s">
        <v>24</v>
      </c>
      <c r="B62" s="9" t="s">
        <v>25</v>
      </c>
      <c r="C62" s="10" t="s">
        <v>26</v>
      </c>
      <c r="D62" s="11">
        <v>44375</v>
      </c>
      <c r="E62" t="s">
        <v>151</v>
      </c>
      <c r="F62" t="s">
        <v>152</v>
      </c>
      <c r="G62" s="13">
        <v>263.2</v>
      </c>
      <c r="H62" s="10">
        <v>8056596876422</v>
      </c>
      <c r="I62" s="10" t="s">
        <v>36</v>
      </c>
      <c r="J62" s="10" t="s">
        <v>30</v>
      </c>
      <c r="K62" s="10" t="s">
        <v>31</v>
      </c>
      <c r="L62" s="15">
        <f t="shared" si="0"/>
        <v>263.2</v>
      </c>
      <c r="M62" s="15"/>
      <c r="O62" s="16">
        <f t="shared" si="1"/>
        <v>0</v>
      </c>
      <c r="P62" s="17">
        <v>0</v>
      </c>
      <c r="Q62" s="18">
        <f t="shared" si="2"/>
        <v>26.32</v>
      </c>
      <c r="R62" s="19">
        <f t="shared" si="3"/>
        <v>7.93</v>
      </c>
      <c r="S62" s="19">
        <f t="shared" si="4"/>
        <v>7.93</v>
      </c>
      <c r="T62" s="20">
        <f t="shared" si="5"/>
        <v>0</v>
      </c>
      <c r="U62" s="18">
        <f t="shared" si="6"/>
        <v>228.95</v>
      </c>
      <c r="V62">
        <v>1</v>
      </c>
      <c r="X62" s="13">
        <f t="shared" si="7"/>
        <v>263.2</v>
      </c>
    </row>
    <row r="63" spans="1:24" x14ac:dyDescent="0.25">
      <c r="A63" t="s">
        <v>24</v>
      </c>
      <c r="B63" s="9" t="s">
        <v>25</v>
      </c>
      <c r="C63" s="10" t="s">
        <v>26</v>
      </c>
      <c r="D63" s="11">
        <v>44375</v>
      </c>
      <c r="E63" t="s">
        <v>153</v>
      </c>
      <c r="F63" t="s">
        <v>154</v>
      </c>
      <c r="G63" s="13">
        <v>105.9</v>
      </c>
      <c r="H63" s="10">
        <v>8053473203272</v>
      </c>
      <c r="I63" s="10" t="s">
        <v>45</v>
      </c>
      <c r="J63" s="10" t="s">
        <v>30</v>
      </c>
      <c r="K63" s="10" t="s">
        <v>31</v>
      </c>
      <c r="L63" s="15">
        <f t="shared" si="0"/>
        <v>105.9</v>
      </c>
      <c r="M63" s="15"/>
      <c r="O63" s="16">
        <f t="shared" si="1"/>
        <v>0</v>
      </c>
      <c r="P63" s="17">
        <v>0</v>
      </c>
      <c r="Q63" s="18">
        <f t="shared" si="2"/>
        <v>10.590000000000002</v>
      </c>
      <c r="R63" s="19">
        <f t="shared" si="3"/>
        <v>7.93</v>
      </c>
      <c r="S63" s="19">
        <f t="shared" si="4"/>
        <v>7.93</v>
      </c>
      <c r="T63" s="20">
        <f t="shared" si="5"/>
        <v>0</v>
      </c>
      <c r="U63" s="18">
        <f t="shared" si="6"/>
        <v>87.38</v>
      </c>
      <c r="V63">
        <v>1</v>
      </c>
      <c r="X63" s="13">
        <f t="shared" si="7"/>
        <v>105.9</v>
      </c>
    </row>
    <row r="64" spans="1:24" x14ac:dyDescent="0.25">
      <c r="A64" t="s">
        <v>24</v>
      </c>
      <c r="B64" s="9" t="s">
        <v>25</v>
      </c>
      <c r="C64" s="10" t="s">
        <v>26</v>
      </c>
      <c r="D64" s="11">
        <v>44375</v>
      </c>
      <c r="E64" t="s">
        <v>155</v>
      </c>
      <c r="F64" t="s">
        <v>156</v>
      </c>
      <c r="G64" s="13">
        <v>134.1</v>
      </c>
      <c r="H64" s="10">
        <v>7613431231030</v>
      </c>
      <c r="I64" s="10" t="s">
        <v>157</v>
      </c>
      <c r="J64" s="10" t="s">
        <v>30</v>
      </c>
      <c r="K64" s="10" t="s">
        <v>31</v>
      </c>
      <c r="L64" s="15">
        <f t="shared" si="0"/>
        <v>134.1</v>
      </c>
      <c r="M64" s="15"/>
      <c r="O64" s="16">
        <f t="shared" si="1"/>
        <v>0</v>
      </c>
      <c r="P64" s="17">
        <v>0</v>
      </c>
      <c r="Q64" s="18">
        <f t="shared" si="2"/>
        <v>13.41</v>
      </c>
      <c r="R64" s="19">
        <f t="shared" si="3"/>
        <v>7.93</v>
      </c>
      <c r="S64" s="19">
        <f t="shared" si="4"/>
        <v>7.93</v>
      </c>
      <c r="T64" s="20">
        <f t="shared" si="5"/>
        <v>0</v>
      </c>
      <c r="U64" s="18">
        <f t="shared" si="6"/>
        <v>112.75999999999999</v>
      </c>
      <c r="V64">
        <v>1</v>
      </c>
      <c r="X64" s="13">
        <f t="shared" si="7"/>
        <v>134.1</v>
      </c>
    </row>
    <row r="65" spans="1:24" x14ac:dyDescent="0.25">
      <c r="A65" t="s">
        <v>24</v>
      </c>
      <c r="B65" s="9" t="s">
        <v>25</v>
      </c>
      <c r="C65" s="10" t="s">
        <v>26</v>
      </c>
      <c r="D65" s="11">
        <v>44375</v>
      </c>
      <c r="E65" t="s">
        <v>155</v>
      </c>
      <c r="F65" t="s">
        <v>156</v>
      </c>
      <c r="G65" s="13">
        <v>167</v>
      </c>
      <c r="H65" s="10">
        <v>8032961307302</v>
      </c>
      <c r="I65" s="10" t="s">
        <v>158</v>
      </c>
      <c r="J65" s="10" t="s">
        <v>30</v>
      </c>
      <c r="K65" s="10" t="s">
        <v>31</v>
      </c>
      <c r="L65" s="15">
        <f t="shared" si="0"/>
        <v>167</v>
      </c>
      <c r="M65" s="15"/>
      <c r="O65" s="16">
        <f t="shared" si="1"/>
        <v>0</v>
      </c>
      <c r="P65" s="17">
        <v>0</v>
      </c>
      <c r="Q65" s="18">
        <f t="shared" si="2"/>
        <v>16.7</v>
      </c>
      <c r="R65" s="19">
        <f t="shared" si="3"/>
        <v>7.93</v>
      </c>
      <c r="S65" s="19">
        <f t="shared" si="4"/>
        <v>7.93</v>
      </c>
      <c r="T65" s="20">
        <f t="shared" si="5"/>
        <v>0</v>
      </c>
      <c r="U65" s="18">
        <f t="shared" si="6"/>
        <v>142.37</v>
      </c>
      <c r="V65">
        <v>1</v>
      </c>
      <c r="X65" s="13">
        <f t="shared" si="7"/>
        <v>167</v>
      </c>
    </row>
    <row r="66" spans="1:24" x14ac:dyDescent="0.25">
      <c r="A66" t="s">
        <v>24</v>
      </c>
      <c r="B66" s="9" t="s">
        <v>25</v>
      </c>
      <c r="C66" s="10" t="s">
        <v>26</v>
      </c>
      <c r="D66" s="11">
        <v>44376</v>
      </c>
      <c r="E66" t="s">
        <v>159</v>
      </c>
      <c r="F66" t="s">
        <v>160</v>
      </c>
      <c r="G66" s="13">
        <v>258</v>
      </c>
      <c r="H66" s="10">
        <v>8056596876415</v>
      </c>
      <c r="I66" s="10" t="s">
        <v>36</v>
      </c>
      <c r="J66" s="10" t="s">
        <v>30</v>
      </c>
      <c r="K66" s="10" t="s">
        <v>31</v>
      </c>
      <c r="L66" s="15">
        <f t="shared" si="0"/>
        <v>258</v>
      </c>
      <c r="M66" s="15"/>
      <c r="O66" s="16">
        <f t="shared" si="1"/>
        <v>0</v>
      </c>
      <c r="P66" s="17">
        <v>0</v>
      </c>
      <c r="Q66" s="18">
        <f t="shared" si="2"/>
        <v>25.8</v>
      </c>
      <c r="R66" s="19">
        <f t="shared" si="3"/>
        <v>7.93</v>
      </c>
      <c r="S66" s="19">
        <f t="shared" si="4"/>
        <v>7.93</v>
      </c>
      <c r="T66" s="20">
        <f t="shared" si="5"/>
        <v>0</v>
      </c>
      <c r="U66" s="18">
        <f t="shared" si="6"/>
        <v>224.26999999999998</v>
      </c>
      <c r="V66">
        <v>1</v>
      </c>
      <c r="X66" s="13">
        <f t="shared" si="7"/>
        <v>258</v>
      </c>
    </row>
    <row r="67" spans="1:24" x14ac:dyDescent="0.25">
      <c r="A67" t="s">
        <v>24</v>
      </c>
      <c r="B67" s="9" t="s">
        <v>25</v>
      </c>
      <c r="C67" s="10" t="s">
        <v>26</v>
      </c>
      <c r="D67" s="11">
        <v>44377</v>
      </c>
      <c r="E67" t="s">
        <v>161</v>
      </c>
      <c r="F67" t="s">
        <v>162</v>
      </c>
      <c r="G67" s="13">
        <v>192</v>
      </c>
      <c r="H67" s="10">
        <v>8056596868168</v>
      </c>
      <c r="I67" s="10" t="s">
        <v>36</v>
      </c>
      <c r="J67" s="10" t="s">
        <v>30</v>
      </c>
      <c r="K67" s="10" t="s">
        <v>31</v>
      </c>
      <c r="L67" s="15">
        <f t="shared" ref="L67:L68" si="8">IF(J67="GBP",G67/0.86,G67)</f>
        <v>192</v>
      </c>
      <c r="M67" s="15"/>
      <c r="O67" s="16">
        <f t="shared" ref="O67:O68" si="9">+P67/L67</f>
        <v>0</v>
      </c>
      <c r="P67" s="17">
        <v>0</v>
      </c>
      <c r="Q67" s="18">
        <f t="shared" ref="Q67:Q68" si="10">+L67*0.1</f>
        <v>19.200000000000003</v>
      </c>
      <c r="R67" s="19">
        <f t="shared" ref="R67:R68" si="11">IF(C67="IT",6.5*1.22,14*1.22)</f>
        <v>7.93</v>
      </c>
      <c r="S67" s="19">
        <f t="shared" ref="S67:S68" si="12">IF(C67="IT",6.5*1.22,14*1.22)</f>
        <v>7.93</v>
      </c>
      <c r="T67" s="20">
        <f t="shared" ref="T67:T68" si="13">+S67-R67</f>
        <v>0</v>
      </c>
      <c r="U67" s="18">
        <f t="shared" ref="U67:U68" si="14">L67-N67-P67-Q67-S67</f>
        <v>164.87</v>
      </c>
      <c r="V67">
        <v>1</v>
      </c>
      <c r="X67" s="13">
        <f t="shared" si="7"/>
        <v>192</v>
      </c>
    </row>
    <row r="68" spans="1:24" x14ac:dyDescent="0.25">
      <c r="A68" t="s">
        <v>24</v>
      </c>
      <c r="B68" s="9" t="s">
        <v>25</v>
      </c>
      <c r="C68" s="10" t="s">
        <v>26</v>
      </c>
      <c r="D68" s="11">
        <v>44379</v>
      </c>
      <c r="E68" t="s">
        <v>163</v>
      </c>
      <c r="F68" t="s">
        <v>164</v>
      </c>
      <c r="G68" s="13">
        <v>65.900000000000006</v>
      </c>
      <c r="H68" s="10">
        <v>5034605792720</v>
      </c>
      <c r="I68" s="10" t="s">
        <v>165</v>
      </c>
      <c r="J68" s="10" t="s">
        <v>30</v>
      </c>
      <c r="K68" s="10" t="s">
        <v>31</v>
      </c>
      <c r="L68" s="15">
        <f t="shared" si="8"/>
        <v>65.900000000000006</v>
      </c>
      <c r="M68" s="15"/>
      <c r="O68" s="16">
        <f t="shared" si="9"/>
        <v>0</v>
      </c>
      <c r="P68" s="17">
        <v>0</v>
      </c>
      <c r="Q68" s="18">
        <f t="shared" si="10"/>
        <v>6.5900000000000007</v>
      </c>
      <c r="R68" s="19">
        <f t="shared" si="11"/>
        <v>7.93</v>
      </c>
      <c r="S68" s="19">
        <f t="shared" si="12"/>
        <v>7.93</v>
      </c>
      <c r="T68" s="20">
        <f t="shared" si="13"/>
        <v>0</v>
      </c>
      <c r="U68" s="18">
        <f t="shared" si="14"/>
        <v>51.38</v>
      </c>
      <c r="V68">
        <v>1</v>
      </c>
      <c r="X68" s="13">
        <f t="shared" ref="X68" si="15">L68</f>
        <v>65.900000000000006</v>
      </c>
    </row>
  </sheetData>
  <autoFilter ref="A2:Z6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Marcelo Schneider</cp:lastModifiedBy>
  <dcterms:created xsi:type="dcterms:W3CDTF">2021-07-14T17:38:16Z</dcterms:created>
  <dcterms:modified xsi:type="dcterms:W3CDTF">2021-07-19T20:25:23Z</dcterms:modified>
</cp:coreProperties>
</file>