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qos365.sharepoint.com/sites/arqos/Documentos Compartilhados/Financeiro/Orçamento e Planejamento/"/>
    </mc:Choice>
  </mc:AlternateContent>
  <xr:revisionPtr revIDLastSave="2660" documentId="8_{519F4197-178B-4987-887A-5B04C496EE3F}" xr6:coauthVersionLast="47" xr6:coauthVersionMax="47" xr10:uidLastSave="{9D18DDEF-EEDD-460C-8CF6-689F50198C56}"/>
  <bookViews>
    <workbookView xWindow="-120" yWindow="-120" windowWidth="29040" windowHeight="15720" tabRatio="917" xr2:uid="{00000000-000D-0000-FFFF-FFFF00000000}"/>
  </bookViews>
  <sheets>
    <sheet name="Flc_Arqos_Base" sheetId="15" r:id="rId1"/>
    <sheet name="debt" sheetId="37" r:id="rId2"/>
    <sheet name="kpi" sheetId="42" r:id="rId3"/>
    <sheet name="debt_projetoscontratados" sheetId="45" r:id="rId4"/>
    <sheet name="Graphs" sheetId="43" r:id="rId5"/>
    <sheet name="Curva DI" sheetId="31" r:id="rId6"/>
    <sheet name="Sheet1" sheetId="46" r:id="rId7"/>
    <sheet name="Sheet2" sheetId="47" r:id="rId8"/>
  </sheets>
  <externalReferences>
    <externalReference r:id="rId9"/>
    <externalReference r:id="rId10"/>
  </externalReferenc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4" i="15" l="1"/>
  <c r="F21" i="47" l="1"/>
  <c r="F19" i="47"/>
  <c r="F18" i="47"/>
  <c r="F17" i="47"/>
  <c r="F16" i="47"/>
  <c r="F15" i="47"/>
  <c r="F14" i="47"/>
  <c r="F13" i="47"/>
  <c r="F12" i="47"/>
  <c r="F11" i="47"/>
  <c r="F10" i="47"/>
  <c r="F9" i="47"/>
  <c r="F8" i="47"/>
  <c r="F7" i="47"/>
  <c r="F6" i="47"/>
  <c r="F5" i="47"/>
  <c r="F4" i="47"/>
  <c r="F3" i="47"/>
  <c r="F20" i="47"/>
  <c r="T3" i="15"/>
  <c r="BM42" i="15" l="1"/>
  <c r="BL42" i="15"/>
  <c r="BK42" i="15"/>
  <c r="F207" i="37"/>
  <c r="F206" i="37"/>
  <c r="F205" i="37"/>
  <c r="F204" i="37"/>
  <c r="F203" i="37"/>
  <c r="F202" i="37"/>
  <c r="F201" i="37"/>
  <c r="F200" i="37"/>
  <c r="F199" i="37"/>
  <c r="F198" i="37"/>
  <c r="F197" i="37"/>
  <c r="F196" i="37"/>
  <c r="F195" i="37"/>
  <c r="F194" i="37"/>
  <c r="F193" i="37"/>
  <c r="F192" i="37"/>
  <c r="F191" i="37"/>
  <c r="F190" i="37"/>
  <c r="F189" i="37"/>
  <c r="F188" i="37"/>
  <c r="F187" i="37"/>
  <c r="F186" i="37"/>
  <c r="F185" i="37"/>
  <c r="F184" i="37"/>
  <c r="F183" i="37"/>
  <c r="F182" i="37"/>
  <c r="F181" i="37"/>
  <c r="F180" i="37"/>
  <c r="F179" i="37"/>
  <c r="F178" i="37"/>
  <c r="F177" i="37"/>
  <c r="F176" i="37"/>
  <c r="F175" i="37"/>
  <c r="F174" i="37"/>
  <c r="F173" i="37"/>
  <c r="F172" i="37"/>
  <c r="F171" i="37"/>
  <c r="F170" i="37"/>
  <c r="F169" i="37"/>
  <c r="F168" i="37"/>
  <c r="F167" i="37"/>
  <c r="F166" i="37"/>
  <c r="F165" i="37"/>
  <c r="F164" i="37"/>
  <c r="F163" i="37"/>
  <c r="F162" i="37"/>
  <c r="F161" i="37"/>
  <c r="F160" i="37"/>
  <c r="F159" i="37"/>
  <c r="F158" i="37"/>
  <c r="F157" i="37"/>
  <c r="F156" i="37"/>
  <c r="F155" i="37"/>
  <c r="F154" i="37"/>
  <c r="F153" i="37"/>
  <c r="F152" i="37"/>
  <c r="F151" i="37"/>
  <c r="F150" i="37"/>
  <c r="F149" i="37"/>
  <c r="F148" i="37"/>
  <c r="F147" i="37"/>
  <c r="F146" i="37"/>
  <c r="F145" i="37"/>
  <c r="F144" i="37"/>
  <c r="F143" i="37"/>
  <c r="F142" i="37"/>
  <c r="F141" i="37"/>
  <c r="F140" i="37"/>
  <c r="F139" i="37"/>
  <c r="F138" i="37"/>
  <c r="F137" i="37"/>
  <c r="F136" i="37"/>
  <c r="F135" i="37"/>
  <c r="F134" i="37"/>
  <c r="F133" i="37"/>
  <c r="F132" i="37"/>
  <c r="F131" i="37"/>
  <c r="F130" i="37"/>
  <c r="F129" i="37"/>
  <c r="F128" i="37"/>
  <c r="F127" i="37"/>
  <c r="F126" i="37"/>
  <c r="F125" i="37"/>
  <c r="F124" i="37"/>
  <c r="F123" i="37"/>
  <c r="F122" i="37"/>
  <c r="F121" i="37"/>
  <c r="F120" i="37"/>
  <c r="F119" i="37"/>
  <c r="F118" i="37"/>
  <c r="F117" i="37"/>
  <c r="F116" i="37"/>
  <c r="F115" i="37"/>
  <c r="F114" i="37"/>
  <c r="F113" i="37"/>
  <c r="F112" i="37"/>
  <c r="F111" i="37"/>
  <c r="F110" i="37"/>
  <c r="F109" i="37"/>
  <c r="F108" i="37"/>
  <c r="F107" i="37"/>
  <c r="F106" i="37"/>
  <c r="F105" i="37"/>
  <c r="F104" i="37"/>
  <c r="F103" i="37"/>
  <c r="F102" i="37"/>
  <c r="F101" i="37"/>
  <c r="F100" i="37"/>
  <c r="F99" i="37"/>
  <c r="F98" i="37"/>
  <c r="F97" i="37"/>
  <c r="F96" i="37"/>
  <c r="F95" i="37"/>
  <c r="F94" i="37"/>
  <c r="F93" i="37"/>
  <c r="F92" i="37"/>
  <c r="F91" i="37"/>
  <c r="F90" i="37"/>
  <c r="F89" i="37"/>
  <c r="F88" i="37"/>
  <c r="F87" i="37"/>
  <c r="F86" i="37"/>
  <c r="F85" i="37"/>
  <c r="F84" i="37"/>
  <c r="F83" i="37"/>
  <c r="F82" i="37"/>
  <c r="F81" i="37"/>
  <c r="F80" i="37"/>
  <c r="F79" i="37"/>
  <c r="F78" i="37"/>
  <c r="F77" i="37"/>
  <c r="F76" i="37"/>
  <c r="F75" i="37"/>
  <c r="F74" i="37"/>
  <c r="F73" i="37"/>
  <c r="F72" i="37"/>
  <c r="F71" i="37"/>
  <c r="F70" i="37"/>
  <c r="F69" i="37"/>
  <c r="F68" i="37"/>
  <c r="F67" i="37"/>
  <c r="F66" i="37"/>
  <c r="F65" i="37"/>
  <c r="F64" i="37"/>
  <c r="F63" i="37"/>
  <c r="F62" i="37"/>
  <c r="F61" i="37"/>
  <c r="F60" i="37"/>
  <c r="F59" i="37"/>
  <c r="F58" i="37"/>
  <c r="F57" i="37"/>
  <c r="F56" i="37"/>
  <c r="F55" i="37"/>
  <c r="F54" i="37"/>
  <c r="F53" i="37"/>
  <c r="F52" i="37"/>
  <c r="F51" i="37"/>
  <c r="F50" i="37"/>
  <c r="F49" i="37"/>
  <c r="F48" i="37"/>
  <c r="F47" i="37"/>
  <c r="F46" i="37"/>
  <c r="F45" i="37"/>
  <c r="F44" i="37"/>
  <c r="F43" i="37"/>
  <c r="F42" i="37"/>
  <c r="F41" i="37"/>
  <c r="F40" i="37"/>
  <c r="F39" i="37"/>
  <c r="F38" i="37"/>
  <c r="F37" i="37"/>
  <c r="F36" i="37"/>
  <c r="F35" i="37"/>
  <c r="F34" i="37"/>
  <c r="F33" i="37"/>
  <c r="F32" i="37"/>
  <c r="F31" i="37"/>
  <c r="F30" i="37"/>
  <c r="F29" i="37"/>
  <c r="F28" i="37"/>
  <c r="F27" i="37"/>
  <c r="F26" i="37"/>
  <c r="F25" i="37"/>
  <c r="F24" i="37"/>
  <c r="F23" i="37"/>
  <c r="F22" i="37"/>
  <c r="T207" i="37"/>
  <c r="T206" i="37"/>
  <c r="T205" i="37"/>
  <c r="T204" i="37"/>
  <c r="T203" i="37"/>
  <c r="T202" i="37"/>
  <c r="T201" i="37"/>
  <c r="T200" i="37"/>
  <c r="T199" i="37"/>
  <c r="T198" i="37"/>
  <c r="T197" i="37"/>
  <c r="T196" i="37"/>
  <c r="T195" i="37"/>
  <c r="T194" i="37"/>
  <c r="T193" i="37"/>
  <c r="T192" i="37"/>
  <c r="T191" i="37"/>
  <c r="T190" i="37"/>
  <c r="T189" i="37"/>
  <c r="T188" i="37"/>
  <c r="T187" i="37"/>
  <c r="T186" i="37"/>
  <c r="T185" i="37"/>
  <c r="T184" i="37"/>
  <c r="T183" i="37"/>
  <c r="T182" i="37"/>
  <c r="T181" i="37"/>
  <c r="T180" i="37"/>
  <c r="T179" i="37"/>
  <c r="T178" i="37"/>
  <c r="T177" i="37"/>
  <c r="T176" i="37"/>
  <c r="T175" i="37"/>
  <c r="T174" i="37"/>
  <c r="T173" i="37"/>
  <c r="T172" i="37"/>
  <c r="T171" i="37"/>
  <c r="T170" i="37"/>
  <c r="T169" i="37"/>
  <c r="T168" i="37"/>
  <c r="T167" i="37"/>
  <c r="T166" i="37"/>
  <c r="T165" i="37"/>
  <c r="T164" i="37"/>
  <c r="T163" i="37"/>
  <c r="T162" i="37"/>
  <c r="T161" i="37"/>
  <c r="T160" i="37"/>
  <c r="T159" i="37"/>
  <c r="T158" i="37"/>
  <c r="T157" i="37"/>
  <c r="T156" i="37"/>
  <c r="T155" i="37"/>
  <c r="T154" i="37"/>
  <c r="T153" i="37"/>
  <c r="T152" i="37"/>
  <c r="T151" i="37"/>
  <c r="T150" i="37"/>
  <c r="T149" i="37"/>
  <c r="T148" i="37"/>
  <c r="T147" i="37"/>
  <c r="T146" i="37"/>
  <c r="T145" i="37"/>
  <c r="T144" i="37"/>
  <c r="T143" i="37"/>
  <c r="T142" i="37"/>
  <c r="T141" i="37"/>
  <c r="T140" i="37"/>
  <c r="T139" i="37"/>
  <c r="T138" i="37"/>
  <c r="T137" i="37"/>
  <c r="T136" i="37"/>
  <c r="T135" i="37"/>
  <c r="T134" i="37"/>
  <c r="T133" i="37"/>
  <c r="T132" i="37"/>
  <c r="T131" i="37"/>
  <c r="T130" i="37"/>
  <c r="T129" i="37"/>
  <c r="T128" i="37"/>
  <c r="T127" i="37"/>
  <c r="T126" i="37"/>
  <c r="T125" i="37"/>
  <c r="T124" i="37"/>
  <c r="T123" i="37"/>
  <c r="T122" i="37"/>
  <c r="T121" i="37"/>
  <c r="T120" i="37"/>
  <c r="T119" i="37"/>
  <c r="T118" i="37"/>
  <c r="T117" i="37"/>
  <c r="T116" i="37"/>
  <c r="T115" i="37"/>
  <c r="T114" i="37"/>
  <c r="T113" i="37"/>
  <c r="T112" i="37"/>
  <c r="T111" i="37"/>
  <c r="T110" i="37"/>
  <c r="T109" i="37"/>
  <c r="T108" i="37"/>
  <c r="T107" i="37"/>
  <c r="T106" i="37"/>
  <c r="T105" i="37"/>
  <c r="T104" i="37"/>
  <c r="T103" i="37"/>
  <c r="T102" i="37"/>
  <c r="T101" i="37"/>
  <c r="T100" i="37"/>
  <c r="T99" i="37"/>
  <c r="T98" i="37"/>
  <c r="T97" i="37"/>
  <c r="T96" i="37"/>
  <c r="T95" i="37"/>
  <c r="T94" i="37"/>
  <c r="T93" i="37"/>
  <c r="T92" i="37"/>
  <c r="T91" i="37"/>
  <c r="T90" i="37"/>
  <c r="T89" i="37"/>
  <c r="T88" i="37"/>
  <c r="T87" i="37"/>
  <c r="T86" i="37"/>
  <c r="T85" i="37"/>
  <c r="T84" i="37"/>
  <c r="T83" i="37"/>
  <c r="T82" i="37"/>
  <c r="T81" i="37"/>
  <c r="T80" i="37"/>
  <c r="T79" i="37"/>
  <c r="T78" i="37"/>
  <c r="T77" i="37"/>
  <c r="T76" i="37"/>
  <c r="T75" i="37"/>
  <c r="T74" i="37"/>
  <c r="T73" i="37"/>
  <c r="T72" i="37"/>
  <c r="T71" i="37"/>
  <c r="T70" i="37"/>
  <c r="T69" i="37"/>
  <c r="T68" i="37"/>
  <c r="T67" i="37"/>
  <c r="T66" i="37"/>
  <c r="T65" i="37"/>
  <c r="T64" i="37"/>
  <c r="T63" i="37"/>
  <c r="T62" i="37"/>
  <c r="T61" i="37"/>
  <c r="T60" i="37"/>
  <c r="T59" i="37"/>
  <c r="T58" i="37"/>
  <c r="T57" i="37"/>
  <c r="T56" i="37"/>
  <c r="T55" i="37"/>
  <c r="T54" i="37"/>
  <c r="T53" i="37"/>
  <c r="T52" i="37"/>
  <c r="T51" i="37"/>
  <c r="T50" i="37"/>
  <c r="T49" i="37"/>
  <c r="T48" i="37"/>
  <c r="T47" i="37"/>
  <c r="T46" i="37"/>
  <c r="T45" i="37"/>
  <c r="T44" i="37"/>
  <c r="T43" i="37"/>
  <c r="T42" i="37"/>
  <c r="T41" i="37"/>
  <c r="T40" i="37"/>
  <c r="T39" i="37"/>
  <c r="T38" i="37"/>
  <c r="T37" i="37"/>
  <c r="T36" i="37"/>
  <c r="T35" i="37"/>
  <c r="T34" i="37"/>
  <c r="T33" i="37"/>
  <c r="T32" i="37"/>
  <c r="T31" i="37"/>
  <c r="T30" i="37"/>
  <c r="T29" i="37"/>
  <c r="T28" i="37"/>
  <c r="T27" i="37"/>
  <c r="T26" i="37"/>
  <c r="T25" i="37"/>
  <c r="T24" i="37"/>
  <c r="T23" i="37"/>
  <c r="T22" i="37"/>
  <c r="T21" i="37"/>
  <c r="F21" i="37"/>
  <c r="GX5" i="15"/>
  <c r="GW5" i="15"/>
  <c r="GV5" i="15"/>
  <c r="GU5" i="15"/>
  <c r="GT5" i="15"/>
  <c r="GS5" i="15"/>
  <c r="GR5" i="15"/>
  <c r="GQ5" i="15"/>
  <c r="GP5" i="15"/>
  <c r="GO5" i="15"/>
  <c r="GN5" i="15"/>
  <c r="GM5" i="15"/>
  <c r="GL5" i="15"/>
  <c r="GK5" i="15"/>
  <c r="GJ5" i="15"/>
  <c r="GI5" i="15"/>
  <c r="GH5" i="15"/>
  <c r="GG5" i="15"/>
  <c r="GF5" i="15"/>
  <c r="GE5" i="15"/>
  <c r="GD5" i="15"/>
  <c r="GC5" i="15"/>
  <c r="GB5" i="15"/>
  <c r="GA5" i="15"/>
  <c r="FZ5" i="15"/>
  <c r="FY5" i="15"/>
  <c r="FX5" i="15"/>
  <c r="FW5" i="15"/>
  <c r="FV5" i="15"/>
  <c r="FU5" i="15"/>
  <c r="FT5" i="15"/>
  <c r="FS5" i="15"/>
  <c r="FR5" i="15"/>
  <c r="FQ5" i="15"/>
  <c r="FP5" i="15"/>
  <c r="FO5" i="15"/>
  <c r="FN5" i="15"/>
  <c r="FM5" i="15"/>
  <c r="FL5" i="15"/>
  <c r="FK5" i="15"/>
  <c r="FJ5" i="15"/>
  <c r="FI5" i="15"/>
  <c r="FH5" i="15"/>
  <c r="FG5" i="15"/>
  <c r="FF5" i="15"/>
  <c r="FE5" i="15"/>
  <c r="FD5" i="15"/>
  <c r="FC5" i="15"/>
  <c r="FB5" i="15"/>
  <c r="FA5" i="15"/>
  <c r="EZ5" i="15"/>
  <c r="EY5" i="15"/>
  <c r="EX5" i="15"/>
  <c r="EW5" i="15"/>
  <c r="EV5" i="15"/>
  <c r="EU5" i="15"/>
  <c r="ET5" i="15"/>
  <c r="ES5" i="15"/>
  <c r="ER5" i="15"/>
  <c r="EQ5" i="15"/>
  <c r="EP5" i="15"/>
  <c r="EO5" i="15"/>
  <c r="EN5" i="15"/>
  <c r="EM5" i="15"/>
  <c r="EL5" i="15"/>
  <c r="EK5" i="15"/>
  <c r="EJ5" i="15"/>
  <c r="EI5" i="15"/>
  <c r="EH5" i="15"/>
  <c r="EG5" i="15"/>
  <c r="EF5" i="15"/>
  <c r="EE5" i="15"/>
  <c r="ED5" i="15"/>
  <c r="EC5" i="15"/>
  <c r="EB5" i="15"/>
  <c r="EA5" i="15"/>
  <c r="DZ5" i="15"/>
  <c r="DY5" i="15"/>
  <c r="DX5" i="15"/>
  <c r="DW5" i="15"/>
  <c r="DV5" i="15"/>
  <c r="DU5" i="15"/>
  <c r="DT5" i="15"/>
  <c r="DS5" i="15"/>
  <c r="DR5" i="15"/>
  <c r="DQ5" i="15"/>
  <c r="DP5" i="15"/>
  <c r="DO5" i="15"/>
  <c r="DN5" i="15"/>
  <c r="DM5" i="15"/>
  <c r="DL5" i="15"/>
  <c r="DK5" i="15"/>
  <c r="DJ5" i="15"/>
  <c r="DI5" i="15"/>
  <c r="DH5" i="15"/>
  <c r="DG5" i="15"/>
  <c r="DF5" i="15"/>
  <c r="DE5" i="15"/>
  <c r="DD5" i="15"/>
  <c r="DC5" i="15"/>
  <c r="DB5" i="15"/>
  <c r="DA5" i="15"/>
  <c r="CZ5" i="15"/>
  <c r="CY5" i="15"/>
  <c r="CX5" i="15"/>
  <c r="CW5" i="15"/>
  <c r="CV5" i="15"/>
  <c r="CU5" i="15"/>
  <c r="CT5" i="15"/>
  <c r="CS5" i="15"/>
  <c r="CR5" i="15"/>
  <c r="CQ5" i="15"/>
  <c r="CP5" i="15"/>
  <c r="CO5" i="15"/>
  <c r="CN5" i="15"/>
  <c r="CM5" i="15"/>
  <c r="CL5" i="15"/>
  <c r="CK5" i="15"/>
  <c r="CJ5" i="15"/>
  <c r="CI5" i="15"/>
  <c r="CH5" i="15"/>
  <c r="CG5" i="15"/>
  <c r="CF5" i="15"/>
  <c r="CE5" i="15"/>
  <c r="CD5" i="15"/>
  <c r="CC5" i="15"/>
  <c r="CB5" i="15"/>
  <c r="CA5" i="15"/>
  <c r="BZ5" i="15"/>
  <c r="BY5" i="15"/>
  <c r="BX5" i="15"/>
  <c r="BW5" i="15"/>
  <c r="BV5" i="15"/>
  <c r="BU5" i="15"/>
  <c r="BT5" i="15"/>
  <c r="BS5" i="15"/>
  <c r="BR5" i="15"/>
  <c r="BQ5" i="15"/>
  <c r="BP5" i="15"/>
  <c r="BO5" i="15"/>
  <c r="BN5" i="15"/>
  <c r="BM5" i="15"/>
  <c r="BL5" i="15"/>
  <c r="BK5" i="15"/>
  <c r="BJ5" i="15"/>
  <c r="BI5" i="15"/>
  <c r="BH5" i="15"/>
  <c r="BG5" i="15"/>
  <c r="BF5" i="15"/>
  <c r="BE5" i="15"/>
  <c r="BD5" i="15"/>
  <c r="BC5" i="15"/>
  <c r="BB5" i="15"/>
  <c r="BA5" i="15"/>
  <c r="AZ5" i="15"/>
  <c r="AY5" i="15"/>
  <c r="AX5" i="15"/>
  <c r="AW5" i="15"/>
  <c r="AV5" i="15"/>
  <c r="AU5" i="15"/>
  <c r="AT5" i="15"/>
  <c r="AS5" i="15"/>
  <c r="AR5" i="15"/>
  <c r="AQ5" i="15"/>
  <c r="AP5" i="15"/>
  <c r="AO5" i="15"/>
  <c r="AN5" i="15"/>
  <c r="AM5" i="15"/>
  <c r="AL5" i="15"/>
  <c r="AK5" i="15"/>
  <c r="AJ5" i="15"/>
  <c r="AI5" i="15"/>
  <c r="AH5" i="15"/>
  <c r="AG5" i="15"/>
  <c r="AF5" i="15"/>
  <c r="AE5" i="15"/>
  <c r="AD5" i="15"/>
  <c r="AC5" i="15"/>
  <c r="AB5" i="15"/>
  <c r="AA5" i="15"/>
  <c r="Z5" i="15"/>
  <c r="Y5" i="15"/>
  <c r="X5" i="15"/>
  <c r="W5" i="15"/>
  <c r="V5" i="15"/>
  <c r="U5" i="15"/>
  <c r="G21" i="46"/>
  <c r="H21" i="46" s="1"/>
  <c r="G20" i="46"/>
  <c r="H20" i="46" s="1"/>
  <c r="G19" i="46"/>
  <c r="H19" i="46" s="1"/>
  <c r="G18" i="46"/>
  <c r="H18" i="46" s="1"/>
  <c r="G17" i="46"/>
  <c r="H17" i="46" s="1"/>
  <c r="G16" i="46"/>
  <c r="AK23" i="15"/>
  <c r="AW23" i="15" s="1"/>
  <c r="BI23" i="15" s="1"/>
  <c r="BU23" i="15" s="1"/>
  <c r="CG23" i="15" s="1"/>
  <c r="CS23" i="15" s="1"/>
  <c r="DE23" i="15" s="1"/>
  <c r="DQ23" i="15" s="1"/>
  <c r="EC23" i="15" s="1"/>
  <c r="EO23" i="15" s="1"/>
  <c r="FA23" i="15" s="1"/>
  <c r="FM23" i="15" s="1"/>
  <c r="FY23" i="15" s="1"/>
  <c r="GK23" i="15" s="1"/>
  <c r="GW23" i="15" s="1"/>
  <c r="AL23" i="15"/>
  <c r="AX23" i="15" s="1"/>
  <c r="BJ23" i="15" s="1"/>
  <c r="BV23" i="15" s="1"/>
  <c r="CH23" i="15" s="1"/>
  <c r="CT23" i="15" s="1"/>
  <c r="DF23" i="15" s="1"/>
  <c r="DR23" i="15" s="1"/>
  <c r="ED23" i="15" s="1"/>
  <c r="EP23" i="15" s="1"/>
  <c r="FB23" i="15" s="1"/>
  <c r="FN23" i="15" s="1"/>
  <c r="FZ23" i="15" s="1"/>
  <c r="GL23" i="15" s="1"/>
  <c r="GX23" i="15" s="1"/>
  <c r="AM23" i="15"/>
  <c r="AN23" i="15"/>
  <c r="AO23" i="15"/>
  <c r="BA23" i="15" s="1"/>
  <c r="BM23" i="15" s="1"/>
  <c r="BY23" i="15" s="1"/>
  <c r="CK23" i="15" s="1"/>
  <c r="CW23" i="15" s="1"/>
  <c r="DI23" i="15" s="1"/>
  <c r="DU23" i="15" s="1"/>
  <c r="EG23" i="15" s="1"/>
  <c r="ES23" i="15" s="1"/>
  <c r="FE23" i="15" s="1"/>
  <c r="FQ23" i="15" s="1"/>
  <c r="GC23" i="15" s="1"/>
  <c r="GO23" i="15" s="1"/>
  <c r="AP23" i="15"/>
  <c r="AQ23" i="15"/>
  <c r="AR23" i="15"/>
  <c r="AS23" i="15"/>
  <c r="AT23" i="15"/>
  <c r="AU23" i="15"/>
  <c r="AV23" i="15"/>
  <c r="AY23" i="15"/>
  <c r="BK23" i="15" s="1"/>
  <c r="BW23" i="15" s="1"/>
  <c r="CI23" i="15" s="1"/>
  <c r="CU23" i="15" s="1"/>
  <c r="DG23" i="15" s="1"/>
  <c r="DS23" i="15" s="1"/>
  <c r="EE23" i="15" s="1"/>
  <c r="EQ23" i="15" s="1"/>
  <c r="FC23" i="15" s="1"/>
  <c r="FO23" i="15" s="1"/>
  <c r="GA23" i="15" s="1"/>
  <c r="GM23" i="15" s="1"/>
  <c r="AZ23" i="15"/>
  <c r="BL23" i="15" s="1"/>
  <c r="BX23" i="15" s="1"/>
  <c r="CJ23" i="15" s="1"/>
  <c r="CV23" i="15" s="1"/>
  <c r="DH23" i="15" s="1"/>
  <c r="DT23" i="15" s="1"/>
  <c r="EF23" i="15" s="1"/>
  <c r="ER23" i="15" s="1"/>
  <c r="FD23" i="15" s="1"/>
  <c r="FP23" i="15" s="1"/>
  <c r="GB23" i="15" s="1"/>
  <c r="GN23" i="15" s="1"/>
  <c r="BB23" i="15"/>
  <c r="BN23" i="15" s="1"/>
  <c r="BZ23" i="15" s="1"/>
  <c r="CL23" i="15" s="1"/>
  <c r="CX23" i="15" s="1"/>
  <c r="DJ23" i="15" s="1"/>
  <c r="DV23" i="15" s="1"/>
  <c r="EH23" i="15" s="1"/>
  <c r="ET23" i="15" s="1"/>
  <c r="FF23" i="15" s="1"/>
  <c r="FR23" i="15" s="1"/>
  <c r="GD23" i="15" s="1"/>
  <c r="GP23" i="15" s="1"/>
  <c r="BC23" i="15"/>
  <c r="BO23" i="15" s="1"/>
  <c r="CA23" i="15" s="1"/>
  <c r="CM23" i="15" s="1"/>
  <c r="CY23" i="15" s="1"/>
  <c r="DK23" i="15" s="1"/>
  <c r="DW23" i="15" s="1"/>
  <c r="EI23" i="15" s="1"/>
  <c r="EU23" i="15" s="1"/>
  <c r="FG23" i="15" s="1"/>
  <c r="FS23" i="15" s="1"/>
  <c r="GE23" i="15" s="1"/>
  <c r="GQ23" i="15" s="1"/>
  <c r="BD23" i="15"/>
  <c r="BP23" i="15" s="1"/>
  <c r="CB23" i="15" s="1"/>
  <c r="CN23" i="15" s="1"/>
  <c r="CZ23" i="15" s="1"/>
  <c r="DL23" i="15" s="1"/>
  <c r="DX23" i="15" s="1"/>
  <c r="EJ23" i="15" s="1"/>
  <c r="EV23" i="15" s="1"/>
  <c r="FH23" i="15" s="1"/>
  <c r="FT23" i="15" s="1"/>
  <c r="GF23" i="15" s="1"/>
  <c r="GR23" i="15" s="1"/>
  <c r="BE23" i="15"/>
  <c r="BQ23" i="15" s="1"/>
  <c r="CC23" i="15" s="1"/>
  <c r="CO23" i="15" s="1"/>
  <c r="DA23" i="15" s="1"/>
  <c r="DM23" i="15" s="1"/>
  <c r="DY23" i="15" s="1"/>
  <c r="EK23" i="15" s="1"/>
  <c r="EW23" i="15" s="1"/>
  <c r="FI23" i="15" s="1"/>
  <c r="FU23" i="15" s="1"/>
  <c r="GG23" i="15" s="1"/>
  <c r="GS23" i="15" s="1"/>
  <c r="BF23" i="15"/>
  <c r="BR23" i="15" s="1"/>
  <c r="CD23" i="15" s="1"/>
  <c r="CP23" i="15" s="1"/>
  <c r="DB23" i="15" s="1"/>
  <c r="DN23" i="15" s="1"/>
  <c r="DZ23" i="15" s="1"/>
  <c r="EL23" i="15" s="1"/>
  <c r="EX23" i="15" s="1"/>
  <c r="FJ23" i="15" s="1"/>
  <c r="FV23" i="15" s="1"/>
  <c r="GH23" i="15" s="1"/>
  <c r="GT23" i="15" s="1"/>
  <c r="BG23" i="15"/>
  <c r="BS23" i="15" s="1"/>
  <c r="CE23" i="15" s="1"/>
  <c r="CQ23" i="15" s="1"/>
  <c r="DC23" i="15" s="1"/>
  <c r="DO23" i="15" s="1"/>
  <c r="EA23" i="15" s="1"/>
  <c r="EM23" i="15" s="1"/>
  <c r="EY23" i="15" s="1"/>
  <c r="FK23" i="15" s="1"/>
  <c r="FW23" i="15" s="1"/>
  <c r="GI23" i="15" s="1"/>
  <c r="GU23" i="15" s="1"/>
  <c r="BH23" i="15"/>
  <c r="BT23" i="15" s="1"/>
  <c r="CF23" i="15" s="1"/>
  <c r="CR23" i="15" s="1"/>
  <c r="DD23" i="15" s="1"/>
  <c r="DP23" i="15" s="1"/>
  <c r="EB23" i="15" s="1"/>
  <c r="EN23" i="15" s="1"/>
  <c r="EZ23" i="15" s="1"/>
  <c r="FL23" i="15" s="1"/>
  <c r="FX23" i="15" s="1"/>
  <c r="GJ23" i="15" s="1"/>
  <c r="GV23" i="15" s="1"/>
  <c r="Y14" i="15" l="1"/>
  <c r="BK20" i="15" l="1"/>
  <c r="BW20" i="15" s="1"/>
  <c r="CI20" i="15" s="1"/>
  <c r="CU20" i="15" s="1"/>
  <c r="DG20" i="15" s="1"/>
  <c r="DS20" i="15" s="1"/>
  <c r="EE20" i="15" s="1"/>
  <c r="EQ20" i="15" s="1"/>
  <c r="FC20" i="15" s="1"/>
  <c r="FO20" i="15" s="1"/>
  <c r="GA20" i="15" s="1"/>
  <c r="GM20" i="15" s="1"/>
  <c r="AY20" i="15"/>
  <c r="AX20" i="15"/>
  <c r="BJ20" i="15" s="1"/>
  <c r="BV20" i="15" s="1"/>
  <c r="CH20" i="15" s="1"/>
  <c r="CT20" i="15" s="1"/>
  <c r="DF20" i="15" s="1"/>
  <c r="DR20" i="15" s="1"/>
  <c r="ED20" i="15" s="1"/>
  <c r="EP20" i="15" s="1"/>
  <c r="FB20" i="15" s="1"/>
  <c r="FN20" i="15" s="1"/>
  <c r="FZ20" i="15" s="1"/>
  <c r="GL20" i="15" s="1"/>
  <c r="GX20" i="15" s="1"/>
  <c r="AW20" i="15"/>
  <c r="BI20" i="15" s="1"/>
  <c r="BU20" i="15" s="1"/>
  <c r="CG20" i="15" s="1"/>
  <c r="CS20" i="15" s="1"/>
  <c r="DE20" i="15" s="1"/>
  <c r="DQ20" i="15" s="1"/>
  <c r="EC20" i="15" s="1"/>
  <c r="EO20" i="15" s="1"/>
  <c r="FA20" i="15" s="1"/>
  <c r="FM20" i="15" s="1"/>
  <c r="FY20" i="15" s="1"/>
  <c r="GK20" i="15" s="1"/>
  <c r="GW20" i="15" s="1"/>
  <c r="AV20" i="15"/>
  <c r="BH20" i="15" s="1"/>
  <c r="BT20" i="15" s="1"/>
  <c r="CF20" i="15" s="1"/>
  <c r="CR20" i="15" s="1"/>
  <c r="DD20" i="15" s="1"/>
  <c r="DP20" i="15" s="1"/>
  <c r="EB20" i="15" s="1"/>
  <c r="EN20" i="15" s="1"/>
  <c r="EZ20" i="15" s="1"/>
  <c r="FL20" i="15" s="1"/>
  <c r="FX20" i="15" s="1"/>
  <c r="GJ20" i="15" s="1"/>
  <c r="GV20" i="15" s="1"/>
  <c r="AU20" i="15"/>
  <c r="BG20" i="15" s="1"/>
  <c r="BS20" i="15" s="1"/>
  <c r="CE20" i="15" s="1"/>
  <c r="CQ20" i="15" s="1"/>
  <c r="DC20" i="15" s="1"/>
  <c r="DO20" i="15" s="1"/>
  <c r="EA20" i="15" s="1"/>
  <c r="EM20" i="15" s="1"/>
  <c r="EY20" i="15" s="1"/>
  <c r="FK20" i="15" s="1"/>
  <c r="FW20" i="15" s="1"/>
  <c r="GI20" i="15" s="1"/>
  <c r="GU20" i="15" s="1"/>
  <c r="AT20" i="15"/>
  <c r="BF20" i="15" s="1"/>
  <c r="BR20" i="15" s="1"/>
  <c r="CD20" i="15" s="1"/>
  <c r="CP20" i="15" s="1"/>
  <c r="DB20" i="15" s="1"/>
  <c r="DN20" i="15" s="1"/>
  <c r="DZ20" i="15" s="1"/>
  <c r="EL20" i="15" s="1"/>
  <c r="EX20" i="15" s="1"/>
  <c r="FJ20" i="15" s="1"/>
  <c r="FV20" i="15" s="1"/>
  <c r="GH20" i="15" s="1"/>
  <c r="GT20" i="15" s="1"/>
  <c r="AS20" i="15"/>
  <c r="BE20" i="15" s="1"/>
  <c r="BQ20" i="15" s="1"/>
  <c r="CC20" i="15" s="1"/>
  <c r="CO20" i="15" s="1"/>
  <c r="DA20" i="15" s="1"/>
  <c r="DM20" i="15" s="1"/>
  <c r="DY20" i="15" s="1"/>
  <c r="EK20" i="15" s="1"/>
  <c r="EW20" i="15" s="1"/>
  <c r="FI20" i="15" s="1"/>
  <c r="FU20" i="15" s="1"/>
  <c r="GG20" i="15" s="1"/>
  <c r="GS20" i="15" s="1"/>
  <c r="AR20" i="15"/>
  <c r="BD20" i="15" s="1"/>
  <c r="BP20" i="15" s="1"/>
  <c r="CB20" i="15" s="1"/>
  <c r="CN20" i="15" s="1"/>
  <c r="CZ20" i="15" s="1"/>
  <c r="DL20" i="15" s="1"/>
  <c r="DX20" i="15" s="1"/>
  <c r="EJ20" i="15" s="1"/>
  <c r="EV20" i="15" s="1"/>
  <c r="FH20" i="15" s="1"/>
  <c r="FT20" i="15" s="1"/>
  <c r="GF20" i="15" s="1"/>
  <c r="GR20" i="15" s="1"/>
  <c r="AQ20" i="15"/>
  <c r="BC20" i="15" s="1"/>
  <c r="BO20" i="15" s="1"/>
  <c r="CA20" i="15" s="1"/>
  <c r="CM20" i="15" s="1"/>
  <c r="CY20" i="15" s="1"/>
  <c r="DK20" i="15" s="1"/>
  <c r="DW20" i="15" s="1"/>
  <c r="EI20" i="15" s="1"/>
  <c r="EU20" i="15" s="1"/>
  <c r="FG20" i="15" s="1"/>
  <c r="FS20" i="15" s="1"/>
  <c r="GE20" i="15" s="1"/>
  <c r="GQ20" i="15" s="1"/>
  <c r="AP20" i="15"/>
  <c r="BB20" i="15" s="1"/>
  <c r="BN20" i="15" s="1"/>
  <c r="BZ20" i="15" s="1"/>
  <c r="CL20" i="15" s="1"/>
  <c r="CX20" i="15" s="1"/>
  <c r="DJ20" i="15" s="1"/>
  <c r="DV20" i="15" s="1"/>
  <c r="EH20" i="15" s="1"/>
  <c r="ET20" i="15" s="1"/>
  <c r="FF20" i="15" s="1"/>
  <c r="FR20" i="15" s="1"/>
  <c r="GD20" i="15" s="1"/>
  <c r="GP20" i="15" s="1"/>
  <c r="AO20" i="15"/>
  <c r="BA20" i="15" s="1"/>
  <c r="BM20" i="15" s="1"/>
  <c r="BY20" i="15" s="1"/>
  <c r="CK20" i="15" s="1"/>
  <c r="CW20" i="15" s="1"/>
  <c r="DI20" i="15" s="1"/>
  <c r="DU20" i="15" s="1"/>
  <c r="EG20" i="15" s="1"/>
  <c r="ES20" i="15" s="1"/>
  <c r="FE20" i="15" s="1"/>
  <c r="FQ20" i="15" s="1"/>
  <c r="GC20" i="15" s="1"/>
  <c r="GO20" i="15" s="1"/>
  <c r="AN20" i="15"/>
  <c r="AZ20" i="15" s="1"/>
  <c r="BL20" i="15" s="1"/>
  <c r="BX20" i="15" s="1"/>
  <c r="CJ20" i="15" s="1"/>
  <c r="CV20" i="15" s="1"/>
  <c r="DH20" i="15" s="1"/>
  <c r="DT20" i="15" s="1"/>
  <c r="EF20" i="15" s="1"/>
  <c r="ER20" i="15" s="1"/>
  <c r="FD20" i="15" s="1"/>
  <c r="FP20" i="15" s="1"/>
  <c r="GB20" i="15" s="1"/>
  <c r="GN20" i="15" s="1"/>
  <c r="AM20" i="15"/>
  <c r="AE20" i="15"/>
  <c r="AD20" i="15"/>
  <c r="AC20" i="15"/>
  <c r="AB20" i="15"/>
  <c r="AA20" i="15"/>
  <c r="AL20" i="15"/>
  <c r="AK20" i="15"/>
  <c r="AJ20" i="15"/>
  <c r="AI20" i="15"/>
  <c r="AH20" i="15"/>
  <c r="AG20" i="15"/>
  <c r="AF20" i="15"/>
  <c r="Z20" i="15"/>
  <c r="Y20" i="15"/>
  <c r="X20" i="15"/>
  <c r="W20" i="15"/>
  <c r="V20" i="15"/>
  <c r="U20" i="15"/>
  <c r="GX21" i="15" l="1"/>
  <c r="GW21" i="15"/>
  <c r="GV21" i="15"/>
  <c r="GU21" i="15"/>
  <c r="GT21" i="15"/>
  <c r="GS21" i="15"/>
  <c r="GR21" i="15"/>
  <c r="GQ21" i="15"/>
  <c r="GP21" i="15"/>
  <c r="GO21" i="15"/>
  <c r="GN21" i="15"/>
  <c r="GM21" i="15"/>
  <c r="GL21" i="15"/>
  <c r="GK21" i="15"/>
  <c r="GJ21" i="15"/>
  <c r="GI21" i="15"/>
  <c r="GH21" i="15"/>
  <c r="GG21" i="15"/>
  <c r="GF21" i="15"/>
  <c r="GE21" i="15"/>
  <c r="GD21" i="15"/>
  <c r="GC21" i="15"/>
  <c r="GB21" i="15"/>
  <c r="GA21" i="15"/>
  <c r="FZ21" i="15"/>
  <c r="FY21" i="15"/>
  <c r="FX21" i="15"/>
  <c r="FW21" i="15"/>
  <c r="FV21" i="15"/>
  <c r="FU21" i="15"/>
  <c r="FT21" i="15"/>
  <c r="FS21" i="15"/>
  <c r="FR21" i="15"/>
  <c r="FQ21" i="15"/>
  <c r="FP21" i="15"/>
  <c r="FO21" i="15"/>
  <c r="FN21" i="15"/>
  <c r="FM21" i="15"/>
  <c r="FL21" i="15"/>
  <c r="FK21" i="15"/>
  <c r="FJ21" i="15"/>
  <c r="FI21" i="15"/>
  <c r="FH21" i="15"/>
  <c r="FG21" i="15"/>
  <c r="FF21" i="15"/>
  <c r="FE21" i="15"/>
  <c r="FD21" i="15"/>
  <c r="FC21" i="15"/>
  <c r="FB21" i="15"/>
  <c r="FA21" i="15"/>
  <c r="EZ21" i="15"/>
  <c r="EY21" i="15"/>
  <c r="EX21" i="15"/>
  <c r="EW21" i="15"/>
  <c r="EV21" i="15"/>
  <c r="EU21" i="15"/>
  <c r="ET21" i="15"/>
  <c r="ES21" i="15"/>
  <c r="ER21" i="15"/>
  <c r="EQ21" i="15"/>
  <c r="EP21" i="15"/>
  <c r="EO21" i="15"/>
  <c r="EN21" i="15"/>
  <c r="EM21" i="15"/>
  <c r="EL21" i="15"/>
  <c r="EK21" i="15"/>
  <c r="EJ21" i="15"/>
  <c r="EI21" i="15"/>
  <c r="EH21" i="15"/>
  <c r="EG21" i="15"/>
  <c r="EF21" i="15"/>
  <c r="EE21" i="15"/>
  <c r="ED21" i="15"/>
  <c r="EC21" i="15"/>
  <c r="EB21" i="15"/>
  <c r="EA21" i="15"/>
  <c r="DZ21" i="15"/>
  <c r="DY21" i="15"/>
  <c r="DX21" i="15"/>
  <c r="DW21" i="15"/>
  <c r="DV21" i="15"/>
  <c r="DU21" i="15"/>
  <c r="DT21" i="15"/>
  <c r="DS21" i="15"/>
  <c r="DR21" i="15"/>
  <c r="DQ21" i="15"/>
  <c r="DP21" i="15"/>
  <c r="DO21" i="15"/>
  <c r="DN21" i="15"/>
  <c r="DM21" i="15"/>
  <c r="DL21" i="15"/>
  <c r="DK21" i="15"/>
  <c r="DJ21" i="15"/>
  <c r="DI21" i="15"/>
  <c r="DH21" i="15"/>
  <c r="DG21" i="15"/>
  <c r="DF21" i="15"/>
  <c r="DE21" i="15"/>
  <c r="DD21" i="15"/>
  <c r="DC21" i="15"/>
  <c r="DB21" i="15"/>
  <c r="DA21" i="15"/>
  <c r="CZ21" i="15"/>
  <c r="CY21" i="15"/>
  <c r="CX21" i="15"/>
  <c r="CW21" i="15"/>
  <c r="CV21" i="15"/>
  <c r="CU21" i="15"/>
  <c r="CT21" i="15"/>
  <c r="CS21" i="15"/>
  <c r="CR21" i="15"/>
  <c r="CQ21" i="15"/>
  <c r="CP21" i="15"/>
  <c r="CO21" i="15"/>
  <c r="CN21" i="15"/>
  <c r="CM21" i="15"/>
  <c r="CL21" i="15"/>
  <c r="CK21" i="15"/>
  <c r="CJ21" i="15"/>
  <c r="CI21" i="15"/>
  <c r="CH21" i="15"/>
  <c r="CG21" i="15"/>
  <c r="CF21" i="15"/>
  <c r="CE21" i="15"/>
  <c r="CD21" i="15"/>
  <c r="CC21" i="15"/>
  <c r="CB21" i="15"/>
  <c r="CA21" i="15"/>
  <c r="BZ21" i="15"/>
  <c r="BY21" i="15"/>
  <c r="BX21" i="15"/>
  <c r="BW21" i="15"/>
  <c r="BV21" i="15"/>
  <c r="BU21" i="15"/>
  <c r="BT21" i="15"/>
  <c r="BS21" i="15"/>
  <c r="BR21" i="15"/>
  <c r="BQ21" i="15"/>
  <c r="BP21" i="15"/>
  <c r="BO21" i="15"/>
  <c r="BN21" i="15"/>
  <c r="BM21" i="15"/>
  <c r="BL21" i="15"/>
  <c r="BK21" i="15"/>
  <c r="BJ21" i="15"/>
  <c r="BI21" i="15"/>
  <c r="BH21" i="15"/>
  <c r="BG21" i="15"/>
  <c r="BF21" i="15"/>
  <c r="BE21" i="15"/>
  <c r="BD21" i="15"/>
  <c r="BC21" i="15"/>
  <c r="BB21" i="15"/>
  <c r="BA21" i="15"/>
  <c r="AZ21" i="15"/>
  <c r="AY21" i="15"/>
  <c r="AX21" i="15"/>
  <c r="AW21" i="15"/>
  <c r="AV21" i="15"/>
  <c r="AU21" i="15"/>
  <c r="AT21" i="15"/>
  <c r="AS21" i="15"/>
  <c r="AR21" i="15"/>
  <c r="AQ21" i="15"/>
  <c r="AP21" i="15"/>
  <c r="AO21" i="15"/>
  <c r="AN21" i="15"/>
  <c r="AM21" i="15"/>
  <c r="AL21" i="15"/>
  <c r="AK21" i="15"/>
  <c r="AJ21" i="15"/>
  <c r="AI21" i="15"/>
  <c r="AH21" i="15"/>
  <c r="AG21" i="15"/>
  <c r="AF21" i="15"/>
  <c r="AE21" i="15"/>
  <c r="AD21" i="15"/>
  <c r="AC21" i="15"/>
  <c r="AB21" i="15"/>
  <c r="AA21" i="15"/>
  <c r="Z21" i="15"/>
  <c r="Y21" i="15"/>
  <c r="X21" i="15"/>
  <c r="W21" i="15"/>
  <c r="V21" i="15"/>
  <c r="U21" i="15"/>
  <c r="GY10" i="15" l="1"/>
  <c r="GX10" i="15"/>
  <c r="GW10" i="15"/>
  <c r="GV10" i="15"/>
  <c r="GU10" i="15"/>
  <c r="GT10" i="15"/>
  <c r="GS10" i="15"/>
  <c r="GR10" i="15"/>
  <c r="GQ10" i="15"/>
  <c r="GP10" i="15"/>
  <c r="GO10" i="15"/>
  <c r="GN10" i="15"/>
  <c r="GM10" i="15"/>
  <c r="GL10" i="15"/>
  <c r="GK10" i="15"/>
  <c r="GJ10" i="15"/>
  <c r="GI10" i="15"/>
  <c r="GH10" i="15"/>
  <c r="GG10" i="15"/>
  <c r="GF10" i="15"/>
  <c r="GE10" i="15"/>
  <c r="GD10" i="15"/>
  <c r="GC10" i="15"/>
  <c r="GB10" i="15"/>
  <c r="GA10" i="15"/>
  <c r="FZ10" i="15"/>
  <c r="FY10" i="15"/>
  <c r="FX10" i="15"/>
  <c r="FW10" i="15"/>
  <c r="FV10" i="15"/>
  <c r="FU10" i="15"/>
  <c r="FT10" i="15"/>
  <c r="FS10" i="15"/>
  <c r="FR10" i="15"/>
  <c r="FQ10" i="15"/>
  <c r="FP10" i="15"/>
  <c r="FO10" i="15"/>
  <c r="FN10" i="15"/>
  <c r="FM10" i="15"/>
  <c r="FL10" i="15"/>
  <c r="FK10" i="15"/>
  <c r="FJ10" i="15"/>
  <c r="FI10" i="15"/>
  <c r="FH10" i="15"/>
  <c r="FG10" i="15"/>
  <c r="FF10" i="15"/>
  <c r="FE10" i="15"/>
  <c r="FD10" i="15"/>
  <c r="FC10" i="15"/>
  <c r="FB10" i="15"/>
  <c r="FA10" i="15"/>
  <c r="EZ10" i="15"/>
  <c r="EY10" i="15"/>
  <c r="EX10" i="15"/>
  <c r="EW10" i="15"/>
  <c r="EV10" i="15"/>
  <c r="EU10" i="15"/>
  <c r="ET10" i="15"/>
  <c r="ES10" i="15"/>
  <c r="ER10" i="15"/>
  <c r="EQ10" i="15"/>
  <c r="EP10" i="15"/>
  <c r="EO10" i="15"/>
  <c r="EN10" i="15"/>
  <c r="EM10" i="15"/>
  <c r="EL10" i="15"/>
  <c r="EK10" i="15"/>
  <c r="EJ10" i="15"/>
  <c r="EI10" i="15"/>
  <c r="EH10" i="15"/>
  <c r="EG10" i="15"/>
  <c r="EF10" i="15"/>
  <c r="EE10" i="15"/>
  <c r="ED10" i="15"/>
  <c r="EC10" i="15"/>
  <c r="EB10" i="15"/>
  <c r="EA10" i="15"/>
  <c r="DZ10" i="15"/>
  <c r="DY10" i="15"/>
  <c r="DX10" i="15"/>
  <c r="DW10" i="15"/>
  <c r="DV10" i="15"/>
  <c r="DU10" i="15"/>
  <c r="DT10" i="15"/>
  <c r="DS10" i="15"/>
  <c r="DR10" i="15"/>
  <c r="DQ10" i="15"/>
  <c r="DP10" i="15"/>
  <c r="DO10" i="15"/>
  <c r="DN10" i="15"/>
  <c r="DM10" i="15"/>
  <c r="DL10" i="15"/>
  <c r="DK10" i="15"/>
  <c r="DJ10" i="15"/>
  <c r="DI10" i="15"/>
  <c r="DH10" i="15"/>
  <c r="DG10" i="15"/>
  <c r="DF10" i="15"/>
  <c r="DE10" i="15"/>
  <c r="DD10" i="15"/>
  <c r="DC10" i="15"/>
  <c r="DB10" i="15"/>
  <c r="DA10" i="15"/>
  <c r="CZ10" i="15"/>
  <c r="CY10" i="15"/>
  <c r="CX10" i="15"/>
  <c r="CW10" i="15"/>
  <c r="CV10" i="15"/>
  <c r="CU10" i="15"/>
  <c r="CT10" i="15"/>
  <c r="CS10" i="15"/>
  <c r="CR10" i="15"/>
  <c r="CQ10" i="15"/>
  <c r="CP10" i="15"/>
  <c r="CO10" i="15"/>
  <c r="CN10" i="15"/>
  <c r="CM10" i="15"/>
  <c r="CL10" i="15"/>
  <c r="CK10" i="15"/>
  <c r="CJ10" i="15"/>
  <c r="CI10" i="15"/>
  <c r="CH10" i="15"/>
  <c r="CG10" i="15"/>
  <c r="CF10" i="15"/>
  <c r="CE10" i="15"/>
  <c r="CD10" i="15"/>
  <c r="CC10" i="15"/>
  <c r="CB10" i="15"/>
  <c r="CA10" i="15"/>
  <c r="BZ10" i="15"/>
  <c r="BY10" i="15"/>
  <c r="BX10" i="15"/>
  <c r="BW10" i="15"/>
  <c r="BV10" i="15"/>
  <c r="BU10" i="15"/>
  <c r="BT10" i="15"/>
  <c r="BS10" i="15"/>
  <c r="BR10" i="15"/>
  <c r="BQ10" i="15"/>
  <c r="BP10" i="15"/>
  <c r="BO10" i="15"/>
  <c r="BN10" i="15"/>
  <c r="BM10" i="15"/>
  <c r="BL10" i="15"/>
  <c r="BK10" i="15"/>
  <c r="BJ10" i="15"/>
  <c r="BI10" i="15"/>
  <c r="BH10" i="15"/>
  <c r="BG10" i="15"/>
  <c r="BF10" i="15"/>
  <c r="BE10" i="15"/>
  <c r="BD10" i="15"/>
  <c r="BC10" i="15"/>
  <c r="BB10" i="15"/>
  <c r="BA10" i="15"/>
  <c r="AZ10" i="15"/>
  <c r="AY10" i="15"/>
  <c r="AX10" i="15"/>
  <c r="AW10" i="15"/>
  <c r="AV10" i="15"/>
  <c r="AU10" i="15"/>
  <c r="AT10" i="15"/>
  <c r="AS10" i="15"/>
  <c r="AR10" i="15"/>
  <c r="AQ10" i="15"/>
  <c r="AP10" i="15"/>
  <c r="AO10" i="15"/>
  <c r="AN10" i="15"/>
  <c r="AM10" i="15"/>
  <c r="AL10" i="15"/>
  <c r="AK10" i="15"/>
  <c r="AJ10" i="15"/>
  <c r="AI10" i="15"/>
  <c r="AH10" i="15"/>
  <c r="AG10" i="15"/>
  <c r="AF10" i="15"/>
  <c r="AE10" i="15"/>
  <c r="AD10" i="15"/>
  <c r="AC10" i="15"/>
  <c r="AB10" i="15"/>
  <c r="AA10" i="15"/>
  <c r="Z10" i="15"/>
  <c r="Y10" i="15"/>
  <c r="X10" i="15"/>
  <c r="W10" i="15"/>
  <c r="V10" i="15"/>
  <c r="U10" i="15"/>
  <c r="BV14" i="15" l="1"/>
  <c r="BU14" i="15"/>
  <c r="BT14" i="15"/>
  <c r="BS14" i="15"/>
  <c r="BR14" i="15"/>
  <c r="BQ14" i="15"/>
  <c r="BP14" i="15"/>
  <c r="BO14" i="15"/>
  <c r="BN14" i="15"/>
  <c r="BM14" i="15"/>
  <c r="BL14" i="15"/>
  <c r="BK14" i="15"/>
  <c r="BJ14" i="15"/>
  <c r="BI14" i="15"/>
  <c r="BH14" i="15"/>
  <c r="BG14" i="15"/>
  <c r="BF14" i="15"/>
  <c r="BE14" i="15"/>
  <c r="BD14" i="15"/>
  <c r="BC14" i="15"/>
  <c r="BB14" i="15"/>
  <c r="BA14" i="15"/>
  <c r="AZ14" i="15"/>
  <c r="AY14" i="15"/>
  <c r="AX14" i="15"/>
  <c r="AW14" i="15"/>
  <c r="AV14" i="15"/>
  <c r="AU14" i="15"/>
  <c r="AT14" i="15"/>
  <c r="AS14" i="15"/>
  <c r="AR14" i="15"/>
  <c r="AQ14" i="15"/>
  <c r="AP14" i="15"/>
  <c r="AO14" i="15"/>
  <c r="AN14" i="15"/>
  <c r="AM14" i="15"/>
  <c r="AL14" i="15"/>
  <c r="AK14" i="15"/>
  <c r="AJ14" i="15"/>
  <c r="AI14" i="15"/>
  <c r="AH14" i="15"/>
  <c r="AG14" i="15"/>
  <c r="AF14" i="15"/>
  <c r="AE14" i="15"/>
  <c r="AD14" i="15"/>
  <c r="AC14" i="15"/>
  <c r="AB14" i="15"/>
  <c r="AA14" i="15"/>
  <c r="Z14" i="15"/>
  <c r="X14" i="15"/>
  <c r="W14" i="15"/>
  <c r="V14" i="15"/>
  <c r="U33" i="15" l="1"/>
  <c r="V33" i="15"/>
  <c r="W33" i="15"/>
  <c r="W13" i="15"/>
  <c r="S3" i="15" l="1"/>
  <c r="U36" i="15" l="1"/>
  <c r="V36" i="15"/>
  <c r="W36" i="15"/>
  <c r="X36" i="15"/>
  <c r="Y36" i="15"/>
  <c r="Z36" i="15"/>
  <c r="Z33" i="15" l="1"/>
  <c r="Y33" i="15"/>
  <c r="X33" i="15"/>
  <c r="X15" i="15" l="1"/>
  <c r="W15" i="15"/>
  <c r="V15" i="15"/>
  <c r="U15" i="15"/>
  <c r="T15" i="15"/>
  <c r="Q15" i="15"/>
  <c r="P15" i="15"/>
  <c r="O15" i="15"/>
  <c r="F3" i="43" l="1"/>
  <c r="O54" i="15"/>
  <c r="P54" i="15" s="1"/>
  <c r="Q55" i="15" s="1"/>
  <c r="Q54" i="15" l="1"/>
  <c r="R55" i="15" s="1"/>
  <c r="I31" i="42" l="1"/>
  <c r="J31" i="42"/>
  <c r="I32" i="42"/>
  <c r="J32" i="42"/>
  <c r="I33" i="42"/>
  <c r="J33" i="42"/>
  <c r="I34" i="42"/>
  <c r="J34" i="42"/>
  <c r="I35" i="42"/>
  <c r="J35" i="42"/>
  <c r="I36" i="42"/>
  <c r="J36" i="42"/>
  <c r="I37" i="42"/>
  <c r="J37" i="42"/>
  <c r="I38" i="42"/>
  <c r="J38" i="42"/>
  <c r="I39" i="42"/>
  <c r="J39" i="42"/>
  <c r="I40" i="42"/>
  <c r="J40" i="42"/>
  <c r="I41" i="42"/>
  <c r="J41" i="42"/>
  <c r="I42" i="42"/>
  <c r="J42" i="42"/>
  <c r="I43" i="42"/>
  <c r="J43" i="42"/>
  <c r="I44" i="42"/>
  <c r="J44" i="42"/>
  <c r="I45" i="42"/>
  <c r="J45" i="42"/>
  <c r="I46" i="42"/>
  <c r="J46" i="42"/>
  <c r="I47" i="42"/>
  <c r="J47" i="42"/>
  <c r="I48" i="42"/>
  <c r="J48" i="42"/>
  <c r="I49" i="42"/>
  <c r="J49" i="42"/>
  <c r="I50" i="42"/>
  <c r="J50" i="42"/>
  <c r="I51" i="42"/>
  <c r="J51" i="42"/>
  <c r="I52" i="42"/>
  <c r="J52" i="42"/>
  <c r="I53" i="42"/>
  <c r="J53" i="42"/>
  <c r="I54" i="42"/>
  <c r="J54" i="42"/>
  <c r="I55" i="42"/>
  <c r="J55" i="42"/>
  <c r="I56" i="42"/>
  <c r="J56" i="42"/>
  <c r="I57" i="42"/>
  <c r="J57" i="42"/>
  <c r="I58" i="42"/>
  <c r="J58" i="42"/>
  <c r="I59" i="42"/>
  <c r="J59" i="42"/>
  <c r="I60" i="42"/>
  <c r="J60" i="42"/>
  <c r="I61" i="42"/>
  <c r="J61" i="42"/>
  <c r="I62" i="42"/>
  <c r="J62" i="42"/>
  <c r="I63" i="42"/>
  <c r="J63" i="42"/>
  <c r="I64" i="42"/>
  <c r="J64" i="42"/>
  <c r="I65" i="42"/>
  <c r="J65" i="42"/>
  <c r="I66" i="42"/>
  <c r="J66" i="42"/>
  <c r="I67" i="42"/>
  <c r="J67" i="42"/>
  <c r="I68" i="42"/>
  <c r="J68" i="42"/>
  <c r="I69" i="42"/>
  <c r="J69" i="42"/>
  <c r="I70" i="42"/>
  <c r="J70" i="42"/>
  <c r="I71" i="42"/>
  <c r="J71" i="42"/>
  <c r="I72" i="42"/>
  <c r="J72" i="42"/>
  <c r="I73" i="42"/>
  <c r="J73" i="42"/>
  <c r="I74" i="42"/>
  <c r="J74" i="42"/>
  <c r="I75" i="42"/>
  <c r="J75" i="42"/>
  <c r="I76" i="42"/>
  <c r="J76" i="42"/>
  <c r="I77" i="42"/>
  <c r="J77" i="42"/>
  <c r="I78" i="42"/>
  <c r="J78" i="42"/>
  <c r="I79" i="42"/>
  <c r="J79" i="42"/>
  <c r="I80" i="42"/>
  <c r="J80" i="42"/>
  <c r="I81" i="42"/>
  <c r="J81" i="42"/>
  <c r="I82" i="42"/>
  <c r="J82" i="42"/>
  <c r="I83" i="42"/>
  <c r="J83" i="42"/>
  <c r="I84" i="42"/>
  <c r="J84" i="42"/>
  <c r="I85" i="42"/>
  <c r="J85" i="42"/>
  <c r="I86" i="42"/>
  <c r="J86" i="42"/>
  <c r="I87" i="42"/>
  <c r="J87" i="42"/>
  <c r="I88" i="42"/>
  <c r="J88" i="42"/>
  <c r="I89" i="42"/>
  <c r="J89" i="42"/>
  <c r="I90" i="42"/>
  <c r="J90" i="42"/>
  <c r="I91" i="42"/>
  <c r="J91" i="42"/>
  <c r="I92" i="42"/>
  <c r="J92" i="42"/>
  <c r="I93" i="42"/>
  <c r="J93" i="42"/>
  <c r="I94" i="42"/>
  <c r="J94" i="42"/>
  <c r="I95" i="42"/>
  <c r="J95" i="42"/>
  <c r="I96" i="42"/>
  <c r="J96" i="42"/>
  <c r="I97" i="42"/>
  <c r="J97" i="42"/>
  <c r="I98" i="42"/>
  <c r="J98" i="42"/>
  <c r="I99" i="42"/>
  <c r="J99" i="42"/>
  <c r="I100" i="42"/>
  <c r="J100" i="42"/>
  <c r="I101" i="42"/>
  <c r="J101" i="42"/>
  <c r="I102" i="42"/>
  <c r="J102" i="42"/>
  <c r="I103" i="42"/>
  <c r="J103" i="42"/>
  <c r="B58" i="15"/>
  <c r="CN35" i="15"/>
  <c r="BG35" i="15"/>
  <c r="P43" i="15"/>
  <c r="Q43" i="15" s="1"/>
  <c r="AP15" i="15"/>
  <c r="AQ15" i="15"/>
  <c r="AR15" i="15"/>
  <c r="AS15" i="15"/>
  <c r="AT15" i="15"/>
  <c r="AU15" i="15"/>
  <c r="AV15" i="15"/>
  <c r="AW15" i="15"/>
  <c r="AX15" i="15"/>
  <c r="AY15" i="15"/>
  <c r="AZ15" i="15"/>
  <c r="BA15" i="15"/>
  <c r="BB15" i="15"/>
  <c r="BC15" i="15"/>
  <c r="BD15" i="15"/>
  <c r="BE15" i="15"/>
  <c r="BF15" i="15"/>
  <c r="BG15" i="15"/>
  <c r="BH15" i="15"/>
  <c r="BI15" i="15"/>
  <c r="BJ15" i="15"/>
  <c r="BK15" i="15"/>
  <c r="Q22" i="15"/>
  <c r="R54" i="15" l="1"/>
  <c r="S55" i="15" s="1"/>
  <c r="S54" i="15" l="1"/>
  <c r="T55" i="15" l="1"/>
  <c r="T54" i="15"/>
  <c r="U55" i="15" s="1"/>
  <c r="U54" i="15" l="1"/>
  <c r="V55" i="15" s="1"/>
  <c r="V54" i="15" l="1"/>
  <c r="W55" i="15" s="1"/>
  <c r="W54" i="15" l="1"/>
  <c r="X55" i="15" s="1"/>
  <c r="X54" i="15" l="1"/>
  <c r="Y55" i="15" s="1"/>
  <c r="Y54" i="15" l="1"/>
  <c r="Z55" i="15" s="1"/>
  <c r="Z54" i="15" l="1"/>
  <c r="AA55" i="15" s="1"/>
  <c r="AA54" i="15" l="1"/>
  <c r="F4" i="43" l="1"/>
  <c r="AB55" i="15"/>
  <c r="AB54" i="15"/>
  <c r="AC55" i="15" s="1"/>
  <c r="AC54" i="15" l="1"/>
  <c r="AD55" i="15" s="1"/>
  <c r="AD54" i="15" l="1"/>
  <c r="AE55" i="15" s="1"/>
  <c r="AE54" i="15" l="1"/>
  <c r="AF55" i="15" s="1"/>
  <c r="AF54" i="15" l="1"/>
  <c r="AG55" i="15" s="1"/>
  <c r="AG54" i="15" l="1"/>
  <c r="AH55" i="15" s="1"/>
  <c r="AH54" i="15" l="1"/>
  <c r="AI55" i="15" s="1"/>
  <c r="AI54" i="15" l="1"/>
  <c r="AJ55" i="15" s="1"/>
  <c r="AN43" i="15" l="1"/>
  <c r="AJ54" i="15"/>
  <c r="AK55" i="15" s="1"/>
  <c r="AO43" i="15" l="1"/>
  <c r="AK54" i="15"/>
  <c r="AL55" i="15" s="1"/>
  <c r="AP43" i="15" l="1"/>
  <c r="AL54" i="15"/>
  <c r="AQ43" i="15" l="1"/>
  <c r="AM55" i="15"/>
  <c r="F5" i="43"/>
  <c r="AM54" i="15"/>
  <c r="AN55" i="15" s="1"/>
  <c r="AM40" i="15"/>
  <c r="AR43" i="15" l="1"/>
  <c r="AN54" i="15"/>
  <c r="AO55" i="15" s="1"/>
  <c r="AN40" i="15"/>
  <c r="AS43" i="15" l="1"/>
  <c r="AO54" i="15"/>
  <c r="AP55" i="15" s="1"/>
  <c r="AO40" i="15"/>
  <c r="AT43" i="15" l="1"/>
  <c r="AP54" i="15"/>
  <c r="AQ55" i="15" s="1"/>
  <c r="AP40" i="15"/>
  <c r="AU43" i="15" l="1"/>
  <c r="AQ54" i="15"/>
  <c r="AR55" i="15" s="1"/>
  <c r="AQ40" i="15"/>
  <c r="AV43" i="15" l="1"/>
  <c r="AR54" i="15"/>
  <c r="AR40" i="15"/>
  <c r="AW43" i="15" l="1"/>
  <c r="AS55" i="15"/>
  <c r="AS54" i="15"/>
  <c r="AT55" i="15" s="1"/>
  <c r="AT40" i="15" s="1"/>
  <c r="AS40" i="15"/>
  <c r="AX43" i="15" l="1"/>
  <c r="AT54" i="15"/>
  <c r="AU55" i="15" s="1"/>
  <c r="AY43" i="15" l="1"/>
  <c r="AZ43" i="15" s="1"/>
  <c r="BA43" i="15" s="1"/>
  <c r="BB43" i="15" s="1"/>
  <c r="BC43" i="15" s="1"/>
  <c r="BD43" i="15" s="1"/>
  <c r="BE43" i="15" s="1"/>
  <c r="BF43" i="15" s="1"/>
  <c r="BG43" i="15" s="1"/>
  <c r="BH43" i="15" s="1"/>
  <c r="BI43" i="15" s="1"/>
  <c r="BJ43" i="15" s="1"/>
  <c r="BK43" i="15" s="1"/>
  <c r="BL43" i="15" s="1"/>
  <c r="BM43" i="15" s="1"/>
  <c r="BN43" i="15" s="1"/>
  <c r="AU54" i="15"/>
  <c r="AV55" i="15" s="1"/>
  <c r="AU40" i="15"/>
  <c r="BO43" i="15" l="1"/>
  <c r="BN42" i="15"/>
  <c r="AV54" i="15"/>
  <c r="AW55" i="15" s="1"/>
  <c r="AV40" i="15"/>
  <c r="BO42" i="15" l="1"/>
  <c r="BP43" i="15"/>
  <c r="AW40" i="15"/>
  <c r="AW54" i="15"/>
  <c r="AX55" i="15" s="1"/>
  <c r="BP42" i="15" l="1"/>
  <c r="BQ43" i="15"/>
  <c r="AX54" i="15"/>
  <c r="AY55" i="15" s="1"/>
  <c r="AX40" i="15"/>
  <c r="BR43" i="15" l="1"/>
  <c r="BQ42" i="15"/>
  <c r="F6" i="43"/>
  <c r="AY54" i="15"/>
  <c r="AZ55" i="15" s="1"/>
  <c r="AY40" i="15"/>
  <c r="BR42" i="15" l="1"/>
  <c r="BS43" i="15"/>
  <c r="AZ54" i="15"/>
  <c r="BA55" i="15" s="1"/>
  <c r="BA40" i="15" s="1"/>
  <c r="AZ40" i="15"/>
  <c r="BT43" i="15" l="1"/>
  <c r="BS42" i="15"/>
  <c r="BA54" i="15"/>
  <c r="BB55" i="15" s="1"/>
  <c r="BU43" i="15" l="1"/>
  <c r="BT42" i="15"/>
  <c r="BB40" i="15"/>
  <c r="BB54" i="15"/>
  <c r="BC55" i="15" s="1"/>
  <c r="BU42" i="15" l="1"/>
  <c r="BV43" i="15"/>
  <c r="BC40" i="15"/>
  <c r="BC54" i="15"/>
  <c r="BD55" i="15" s="1"/>
  <c r="BW43" i="15" l="1"/>
  <c r="BV42" i="15"/>
  <c r="BD54" i="15"/>
  <c r="BE55" i="15" s="1"/>
  <c r="BD40" i="15"/>
  <c r="BW42" i="15" l="1"/>
  <c r="BX43" i="15"/>
  <c r="BE54" i="15"/>
  <c r="BF55" i="15" s="1"/>
  <c r="BE40" i="15"/>
  <c r="BX42" i="15" l="1"/>
  <c r="BY43" i="15"/>
  <c r="BF54" i="15"/>
  <c r="BG55" i="15" s="1"/>
  <c r="BF40" i="15"/>
  <c r="BY42" i="15" l="1"/>
  <c r="BZ43" i="15"/>
  <c r="BG40" i="15"/>
  <c r="BG54" i="15"/>
  <c r="BH55" i="15" s="1"/>
  <c r="BZ42" i="15" l="1"/>
  <c r="CA43" i="15"/>
  <c r="BH54" i="15"/>
  <c r="BI55" i="15" s="1"/>
  <c r="BH40" i="15"/>
  <c r="CA42" i="15" l="1"/>
  <c r="CB43" i="15"/>
  <c r="BI54" i="15"/>
  <c r="BJ55" i="15" s="1"/>
  <c r="BI40" i="15"/>
  <c r="CB42" i="15" l="1"/>
  <c r="CC43" i="15"/>
  <c r="BJ54" i="15"/>
  <c r="BK55" i="15" s="1"/>
  <c r="BJ40" i="15"/>
  <c r="CC42" i="15" l="1"/>
  <c r="CD43" i="15"/>
  <c r="F7" i="43"/>
  <c r="BK54" i="15"/>
  <c r="BL55" i="15" s="1"/>
  <c r="BK40" i="15"/>
  <c r="CE43" i="15" l="1"/>
  <c r="CD42" i="15"/>
  <c r="BL54" i="15"/>
  <c r="BM55" i="15" s="1"/>
  <c r="BL40" i="15"/>
  <c r="CF43" i="15" l="1"/>
  <c r="CE42" i="15"/>
  <c r="BM54" i="15"/>
  <c r="BN55" i="15" s="1"/>
  <c r="BM40" i="15"/>
  <c r="CG43" i="15" l="1"/>
  <c r="CF42" i="15"/>
  <c r="BN54" i="15"/>
  <c r="BO55" i="15" s="1"/>
  <c r="BN40" i="15"/>
  <c r="CH43" i="15" l="1"/>
  <c r="CG42" i="15"/>
  <c r="BO54" i="15"/>
  <c r="BP55" i="15" s="1"/>
  <c r="BO40" i="15"/>
  <c r="CI43" i="15" l="1"/>
  <c r="CH42" i="15"/>
  <c r="BP40" i="15"/>
  <c r="BP54" i="15"/>
  <c r="BQ55" i="15" s="1"/>
  <c r="CJ43" i="15" l="1"/>
  <c r="CI42" i="15"/>
  <c r="BQ54" i="15"/>
  <c r="BR55" i="15" s="1"/>
  <c r="BQ40" i="15"/>
  <c r="H207" i="45"/>
  <c r="H206" i="45"/>
  <c r="H205" i="45"/>
  <c r="H204" i="45"/>
  <c r="H203" i="45"/>
  <c r="H202" i="45"/>
  <c r="H201" i="45"/>
  <c r="H200" i="45"/>
  <c r="H199" i="45"/>
  <c r="H198" i="45"/>
  <c r="H197" i="45"/>
  <c r="H196" i="45"/>
  <c r="H195" i="45"/>
  <c r="H194" i="45"/>
  <c r="H193" i="45"/>
  <c r="H192" i="45"/>
  <c r="H191" i="45"/>
  <c r="H190" i="45"/>
  <c r="H189" i="45"/>
  <c r="H188" i="45"/>
  <c r="H187" i="45"/>
  <c r="H186" i="45"/>
  <c r="H185" i="45"/>
  <c r="H184" i="45"/>
  <c r="H183" i="45"/>
  <c r="H182" i="45"/>
  <c r="H181" i="45"/>
  <c r="H180" i="45"/>
  <c r="H179" i="45"/>
  <c r="H178" i="45"/>
  <c r="H177" i="45"/>
  <c r="H176" i="45"/>
  <c r="H175" i="45"/>
  <c r="H174" i="45"/>
  <c r="H173" i="45"/>
  <c r="H172" i="45"/>
  <c r="H171" i="45"/>
  <c r="H170" i="45"/>
  <c r="H169" i="45"/>
  <c r="H168" i="45"/>
  <c r="H167" i="45"/>
  <c r="H166" i="45"/>
  <c r="H165" i="45"/>
  <c r="H164" i="45"/>
  <c r="H163" i="45"/>
  <c r="H162" i="45"/>
  <c r="H161" i="45"/>
  <c r="H160" i="45"/>
  <c r="H159" i="45"/>
  <c r="H158" i="45"/>
  <c r="H157" i="45"/>
  <c r="H156" i="45"/>
  <c r="H155" i="45"/>
  <c r="H154" i="45"/>
  <c r="H153" i="45"/>
  <c r="H152" i="45"/>
  <c r="H151" i="45"/>
  <c r="H150" i="45"/>
  <c r="H149" i="45"/>
  <c r="H148" i="45"/>
  <c r="H147" i="45"/>
  <c r="H146" i="45"/>
  <c r="H145" i="45"/>
  <c r="H144" i="45"/>
  <c r="H143" i="45"/>
  <c r="H142" i="45"/>
  <c r="H141" i="45"/>
  <c r="H140" i="45"/>
  <c r="H139" i="45"/>
  <c r="H138" i="45"/>
  <c r="H137" i="45"/>
  <c r="H136" i="45"/>
  <c r="H135" i="45"/>
  <c r="H134" i="45"/>
  <c r="H133" i="45"/>
  <c r="H132" i="45"/>
  <c r="H131" i="45"/>
  <c r="H130" i="45"/>
  <c r="H129" i="45"/>
  <c r="H128" i="45"/>
  <c r="H127" i="45"/>
  <c r="H126" i="45"/>
  <c r="H125" i="45"/>
  <c r="H124" i="45"/>
  <c r="H123" i="45"/>
  <c r="H122" i="45"/>
  <c r="H121" i="45"/>
  <c r="H120" i="45"/>
  <c r="H119" i="45"/>
  <c r="H118" i="45"/>
  <c r="H117" i="45"/>
  <c r="H116" i="45"/>
  <c r="H115" i="45"/>
  <c r="H114" i="45"/>
  <c r="H113" i="45"/>
  <c r="H112" i="45"/>
  <c r="H111" i="45"/>
  <c r="H110" i="45"/>
  <c r="H109" i="45"/>
  <c r="H108" i="45"/>
  <c r="H107" i="45"/>
  <c r="H106" i="45"/>
  <c r="H105" i="45"/>
  <c r="H104" i="45"/>
  <c r="H103" i="45"/>
  <c r="H102" i="45"/>
  <c r="H101" i="45"/>
  <c r="H100" i="45"/>
  <c r="H99" i="45"/>
  <c r="H98" i="45"/>
  <c r="H97" i="45"/>
  <c r="H96" i="45"/>
  <c r="H95" i="45"/>
  <c r="H94" i="45"/>
  <c r="H93" i="45"/>
  <c r="H92" i="45"/>
  <c r="H91" i="45"/>
  <c r="H90" i="45"/>
  <c r="H89" i="45"/>
  <c r="H88" i="45"/>
  <c r="H87" i="45"/>
  <c r="H86" i="45"/>
  <c r="H85" i="45"/>
  <c r="H84" i="45"/>
  <c r="H83" i="45"/>
  <c r="H82" i="45"/>
  <c r="H81" i="45"/>
  <c r="H80" i="45"/>
  <c r="H79" i="45"/>
  <c r="H78" i="45"/>
  <c r="H77" i="45"/>
  <c r="H76" i="45"/>
  <c r="H75" i="45"/>
  <c r="H74" i="45"/>
  <c r="H73" i="45"/>
  <c r="H72" i="45"/>
  <c r="H71" i="45"/>
  <c r="H70" i="45"/>
  <c r="H69" i="45"/>
  <c r="H68" i="45"/>
  <c r="H67" i="45"/>
  <c r="H66" i="45"/>
  <c r="H65" i="45"/>
  <c r="H64" i="45"/>
  <c r="H63" i="45"/>
  <c r="H62" i="45"/>
  <c r="H61" i="45"/>
  <c r="H60" i="45"/>
  <c r="H59" i="45"/>
  <c r="H58" i="45"/>
  <c r="H57" i="45"/>
  <c r="H56" i="45"/>
  <c r="H55" i="45"/>
  <c r="H54" i="45"/>
  <c r="H53" i="45"/>
  <c r="H52" i="45"/>
  <c r="H51" i="45"/>
  <c r="H50" i="45"/>
  <c r="H49" i="45"/>
  <c r="H48" i="45"/>
  <c r="H47" i="45"/>
  <c r="H46" i="45"/>
  <c r="H45" i="45"/>
  <c r="H44" i="45"/>
  <c r="H43" i="45"/>
  <c r="H42" i="45"/>
  <c r="H41" i="45"/>
  <c r="H40" i="45"/>
  <c r="H39" i="45"/>
  <c r="H38" i="45"/>
  <c r="H37" i="45"/>
  <c r="H36" i="45"/>
  <c r="H35" i="45"/>
  <c r="H34" i="45"/>
  <c r="H33" i="45"/>
  <c r="H32" i="45"/>
  <c r="H31" i="45"/>
  <c r="H30" i="45"/>
  <c r="H29" i="45"/>
  <c r="H28" i="45"/>
  <c r="H27" i="45"/>
  <c r="H26" i="45"/>
  <c r="H25" i="45"/>
  <c r="H24" i="45"/>
  <c r="H23" i="45"/>
  <c r="H22" i="45"/>
  <c r="H21" i="45"/>
  <c r="H20" i="45"/>
  <c r="H19" i="45"/>
  <c r="H18" i="45"/>
  <c r="H17" i="45"/>
  <c r="H16" i="45"/>
  <c r="H15" i="45"/>
  <c r="H14" i="45"/>
  <c r="H13" i="45"/>
  <c r="H12" i="45"/>
  <c r="H11" i="45"/>
  <c r="H10" i="45"/>
  <c r="H9" i="45"/>
  <c r="H8" i="45"/>
  <c r="H7" i="45"/>
  <c r="H6" i="45"/>
  <c r="H5" i="45"/>
  <c r="H4" i="45"/>
  <c r="CK43" i="15" l="1"/>
  <c r="CJ42" i="15"/>
  <c r="BR40" i="15"/>
  <c r="BR54" i="15"/>
  <c r="BS55" i="15" s="1"/>
  <c r="CK42" i="15" l="1"/>
  <c r="CL43" i="15"/>
  <c r="BS54" i="15"/>
  <c r="BT55" i="15" s="1"/>
  <c r="BS40" i="15"/>
  <c r="GX7" i="15"/>
  <c r="GW7" i="15"/>
  <c r="GV7" i="15"/>
  <c r="GU7" i="15"/>
  <c r="GT7" i="15"/>
  <c r="GS7" i="15"/>
  <c r="GR7" i="15"/>
  <c r="GQ7" i="15"/>
  <c r="GP7" i="15"/>
  <c r="GO7" i="15"/>
  <c r="GN7" i="15"/>
  <c r="GM7" i="15"/>
  <c r="GL7" i="15"/>
  <c r="GK7" i="15"/>
  <c r="GJ7" i="15"/>
  <c r="GI7" i="15"/>
  <c r="GH7" i="15"/>
  <c r="GG7" i="15"/>
  <c r="GF7" i="15"/>
  <c r="GE7" i="15"/>
  <c r="GD7" i="15"/>
  <c r="GC7" i="15"/>
  <c r="GB7" i="15"/>
  <c r="GA7" i="15"/>
  <c r="FZ7" i="15"/>
  <c r="FY7" i="15"/>
  <c r="FX7" i="15"/>
  <c r="FW7" i="15"/>
  <c r="FV7" i="15"/>
  <c r="FU7" i="15"/>
  <c r="FT7" i="15"/>
  <c r="FS7" i="15"/>
  <c r="FR7" i="15"/>
  <c r="FQ7" i="15"/>
  <c r="FP7" i="15"/>
  <c r="FO7" i="15"/>
  <c r="FN7" i="15"/>
  <c r="FM7" i="15"/>
  <c r="FL7" i="15"/>
  <c r="FK7" i="15"/>
  <c r="FJ7" i="15"/>
  <c r="FI7" i="15"/>
  <c r="FH7" i="15"/>
  <c r="FG7" i="15"/>
  <c r="FF7" i="15"/>
  <c r="FE7" i="15"/>
  <c r="FD7" i="15"/>
  <c r="FC7" i="15"/>
  <c r="FB7" i="15"/>
  <c r="FA7" i="15"/>
  <c r="EZ7" i="15"/>
  <c r="EY7" i="15"/>
  <c r="EX7" i="15"/>
  <c r="EW7" i="15"/>
  <c r="EV7" i="15"/>
  <c r="EU7" i="15"/>
  <c r="ET7" i="15"/>
  <c r="ES7" i="15"/>
  <c r="ER7" i="15"/>
  <c r="EQ7" i="15"/>
  <c r="EP7" i="15"/>
  <c r="EO7" i="15"/>
  <c r="EN7" i="15"/>
  <c r="EM7" i="15"/>
  <c r="EL7" i="15"/>
  <c r="EK7" i="15"/>
  <c r="EJ7" i="15"/>
  <c r="EI7" i="15"/>
  <c r="EH7" i="15"/>
  <c r="EG7" i="15"/>
  <c r="EF7" i="15"/>
  <c r="EE7" i="15"/>
  <c r="ED7" i="15"/>
  <c r="EC7" i="15"/>
  <c r="EB7" i="15"/>
  <c r="EA7" i="15"/>
  <c r="DZ7" i="15"/>
  <c r="DY7" i="15"/>
  <c r="DX7" i="15"/>
  <c r="DW7" i="15"/>
  <c r="DV7" i="15"/>
  <c r="DU7" i="15"/>
  <c r="DT7" i="15"/>
  <c r="DS7" i="15"/>
  <c r="DR7" i="15"/>
  <c r="DQ7" i="15"/>
  <c r="DP7" i="15"/>
  <c r="DO7" i="15"/>
  <c r="DN7" i="15"/>
  <c r="DM7" i="15"/>
  <c r="DL7" i="15"/>
  <c r="DK7" i="15"/>
  <c r="DJ7" i="15"/>
  <c r="DI7" i="15"/>
  <c r="DH7" i="15"/>
  <c r="DG7" i="15"/>
  <c r="DF7" i="15"/>
  <c r="DE7" i="15"/>
  <c r="DD7" i="15"/>
  <c r="DC7" i="15"/>
  <c r="DB7" i="15"/>
  <c r="DA7" i="15"/>
  <c r="CZ7" i="15"/>
  <c r="CY7" i="15"/>
  <c r="CX7" i="15"/>
  <c r="CW7" i="15"/>
  <c r="CV7" i="15"/>
  <c r="CU7" i="15"/>
  <c r="CT7" i="15"/>
  <c r="CS7" i="15"/>
  <c r="CR7" i="15"/>
  <c r="CQ7" i="15"/>
  <c r="CP7" i="15"/>
  <c r="CO7" i="15"/>
  <c r="CN7" i="15"/>
  <c r="CM7" i="15"/>
  <c r="CL7" i="15"/>
  <c r="CK7" i="15"/>
  <c r="CJ7" i="15"/>
  <c r="CI7" i="15"/>
  <c r="CH7" i="15"/>
  <c r="CG7" i="15"/>
  <c r="CF7" i="15"/>
  <c r="CE7" i="15"/>
  <c r="CD7" i="15"/>
  <c r="CC7" i="15"/>
  <c r="CB7" i="15"/>
  <c r="CA7" i="15"/>
  <c r="BZ7" i="15"/>
  <c r="BY7" i="15"/>
  <c r="BX7" i="15"/>
  <c r="BW7" i="15"/>
  <c r="BV7" i="15"/>
  <c r="BU7" i="15"/>
  <c r="BT7" i="15"/>
  <c r="BS7" i="15"/>
  <c r="BR7" i="15"/>
  <c r="BQ7" i="15"/>
  <c r="BP7" i="15"/>
  <c r="BO7" i="15"/>
  <c r="BN7" i="15"/>
  <c r="BM7" i="15"/>
  <c r="BL7" i="15"/>
  <c r="BK7" i="15"/>
  <c r="BJ7" i="15"/>
  <c r="BI7" i="15"/>
  <c r="BH7" i="15"/>
  <c r="BG7" i="15"/>
  <c r="BF7" i="15"/>
  <c r="BE7" i="15"/>
  <c r="BD7" i="15"/>
  <c r="BC7" i="15"/>
  <c r="BB7" i="15"/>
  <c r="BA7" i="15"/>
  <c r="AZ7" i="15"/>
  <c r="AY7" i="15"/>
  <c r="AX7" i="15"/>
  <c r="AW7" i="15"/>
  <c r="AV7" i="15"/>
  <c r="AU7" i="15"/>
  <c r="AT7" i="15"/>
  <c r="AS7" i="15"/>
  <c r="AR7" i="15"/>
  <c r="AQ7" i="15"/>
  <c r="AP7" i="15"/>
  <c r="AO7" i="15"/>
  <c r="AN7" i="15"/>
  <c r="AM7" i="15"/>
  <c r="Z7" i="15"/>
  <c r="Y7" i="15"/>
  <c r="X7" i="15"/>
  <c r="W7" i="15"/>
  <c r="V7" i="15"/>
  <c r="U7" i="15"/>
  <c r="T7" i="15"/>
  <c r="R7" i="15"/>
  <c r="Q7" i="15"/>
  <c r="P7" i="15"/>
  <c r="O7" i="15"/>
  <c r="CL42" i="15" l="1"/>
  <c r="CM43" i="15"/>
  <c r="BT54" i="15"/>
  <c r="BU55" i="15" s="1"/>
  <c r="BT40" i="15"/>
  <c r="CM42" i="15" l="1"/>
  <c r="CN43" i="15"/>
  <c r="BU40" i="15"/>
  <c r="BU54" i="15"/>
  <c r="BV55" i="15" s="1"/>
  <c r="CN42" i="15" l="1"/>
  <c r="CO43" i="15"/>
  <c r="BV54" i="15"/>
  <c r="BW55" i="15" s="1"/>
  <c r="BV40" i="15"/>
  <c r="CO42" i="15" l="1"/>
  <c r="CP43" i="15"/>
  <c r="F8" i="43"/>
  <c r="BW40" i="15"/>
  <c r="BW54" i="15"/>
  <c r="BX55" i="15" s="1"/>
  <c r="CP42" i="15" l="1"/>
  <c r="CQ43" i="15"/>
  <c r="BX40" i="15"/>
  <c r="BX54" i="15"/>
  <c r="BY55" i="15" s="1"/>
  <c r="CR43" i="15" l="1"/>
  <c r="CQ42" i="15"/>
  <c r="BY40" i="15"/>
  <c r="BY54" i="15"/>
  <c r="BZ55" i="15" s="1"/>
  <c r="CS43" i="15" l="1"/>
  <c r="CR42" i="15"/>
  <c r="BZ40" i="15"/>
  <c r="BZ54" i="15"/>
  <c r="CA55" i="15" s="1"/>
  <c r="CT43" i="15" l="1"/>
  <c r="CS42" i="15"/>
  <c r="CA54" i="15"/>
  <c r="CB55" i="15" s="1"/>
  <c r="CA40" i="15"/>
  <c r="P36" i="15"/>
  <c r="Q36" i="15" s="1"/>
  <c r="AA36" i="15" s="1"/>
  <c r="AB36" i="15" s="1"/>
  <c r="AC36" i="15" s="1"/>
  <c r="AD36" i="15" s="1"/>
  <c r="AE36" i="15" s="1"/>
  <c r="AF36" i="15" s="1"/>
  <c r="AG36" i="15" s="1"/>
  <c r="AH36" i="15" s="1"/>
  <c r="AI36" i="15" s="1"/>
  <c r="AJ36" i="15" s="1"/>
  <c r="AK36" i="15" s="1"/>
  <c r="AL36" i="15" s="1"/>
  <c r="CU43" i="15" l="1"/>
  <c r="CT42" i="15"/>
  <c r="CB54" i="15"/>
  <c r="CC55" i="15" s="1"/>
  <c r="CB40" i="15"/>
  <c r="CV43" i="15" l="1"/>
  <c r="CU42" i="15"/>
  <c r="CC54" i="15"/>
  <c r="CD55" i="15" s="1"/>
  <c r="CC40" i="15"/>
  <c r="CW43" i="15" l="1"/>
  <c r="CV42" i="15"/>
  <c r="CD54" i="15"/>
  <c r="CE55" i="15" s="1"/>
  <c r="CD40" i="15"/>
  <c r="CX43" i="15" l="1"/>
  <c r="CW42" i="15"/>
  <c r="CE54" i="15"/>
  <c r="CF55" i="15" s="1"/>
  <c r="CE40" i="15"/>
  <c r="CY43" i="15" l="1"/>
  <c r="CX42" i="15"/>
  <c r="CF54" i="15"/>
  <c r="CG55" i="15" s="1"/>
  <c r="CF40" i="15"/>
  <c r="CZ43" i="15" l="1"/>
  <c r="CY42" i="15"/>
  <c r="CG40" i="15"/>
  <c r="CG54" i="15"/>
  <c r="CH55" i="15" s="1"/>
  <c r="DA43" i="15" l="1"/>
  <c r="CZ42" i="15"/>
  <c r="CH54" i="15"/>
  <c r="CI55" i="15" s="1"/>
  <c r="CH40" i="15"/>
  <c r="DB43" i="15" l="1"/>
  <c r="DA42" i="15"/>
  <c r="F9" i="43"/>
  <c r="CI54" i="15"/>
  <c r="CJ55" i="15" s="1"/>
  <c r="CI40" i="15"/>
  <c r="DC43" i="15" l="1"/>
  <c r="DB42" i="15"/>
  <c r="CJ54" i="15"/>
  <c r="CK55" i="15" s="1"/>
  <c r="CJ40" i="15"/>
  <c r="DD43" i="15" l="1"/>
  <c r="DC42" i="15"/>
  <c r="CK54" i="15"/>
  <c r="CL55" i="15" s="1"/>
  <c r="CK40" i="15"/>
  <c r="DE43" i="15" l="1"/>
  <c r="DD42" i="15"/>
  <c r="CL54" i="15"/>
  <c r="CM55" i="15" s="1"/>
  <c r="CL40" i="15"/>
  <c r="DF43" i="15" l="1"/>
  <c r="DE42" i="15"/>
  <c r="CM54" i="15"/>
  <c r="CN55" i="15" s="1"/>
  <c r="CM40" i="15"/>
  <c r="DG43" i="15" l="1"/>
  <c r="DF42" i="15"/>
  <c r="CN40" i="15"/>
  <c r="CN54" i="15"/>
  <c r="CO55" i="15" s="1"/>
  <c r="DH43" i="15" l="1"/>
  <c r="DG42" i="15"/>
  <c r="CO54" i="15"/>
  <c r="CP55" i="15" s="1"/>
  <c r="CO40" i="15"/>
  <c r="DH42" i="15" l="1"/>
  <c r="DI43" i="15"/>
  <c r="CP40" i="15"/>
  <c r="CP54" i="15"/>
  <c r="CQ55" i="15" s="1"/>
  <c r="DJ43" i="15" l="1"/>
  <c r="DI42" i="15"/>
  <c r="CQ54" i="15"/>
  <c r="CR55" i="15" s="1"/>
  <c r="CQ40" i="15"/>
  <c r="DK43" i="15" l="1"/>
  <c r="DJ42" i="15"/>
  <c r="CR54" i="15"/>
  <c r="CS55" i="15" s="1"/>
  <c r="CR40" i="15"/>
  <c r="DL43" i="15" l="1"/>
  <c r="DK42" i="15"/>
  <c r="CS40" i="15"/>
  <c r="CS54" i="15"/>
  <c r="CT55" i="15" s="1"/>
  <c r="DM43" i="15" l="1"/>
  <c r="DL42" i="15"/>
  <c r="CT54" i="15"/>
  <c r="CU55" i="15" s="1"/>
  <c r="CT40" i="15"/>
  <c r="DN43" i="15" l="1"/>
  <c r="DM42" i="15"/>
  <c r="CU40" i="15"/>
  <c r="CU54" i="15"/>
  <c r="CV55" i="15" s="1"/>
  <c r="DO43" i="15" l="1"/>
  <c r="DN42" i="15"/>
  <c r="CV54" i="15"/>
  <c r="CW55" i="15" s="1"/>
  <c r="CV40" i="15"/>
  <c r="DP43" i="15" l="1"/>
  <c r="DO42" i="15"/>
  <c r="CW54" i="15"/>
  <c r="CX55" i="15" s="1"/>
  <c r="CW40" i="15"/>
  <c r="DQ43" i="15" l="1"/>
  <c r="DP42" i="15"/>
  <c r="CX54" i="15"/>
  <c r="CY55" i="15" s="1"/>
  <c r="CX40" i="15"/>
  <c r="DR43" i="15" l="1"/>
  <c r="DQ42" i="15"/>
  <c r="CY40" i="15"/>
  <c r="CY54" i="15"/>
  <c r="CZ55" i="15" s="1"/>
  <c r="DS43" i="15" l="1"/>
  <c r="DR42" i="15"/>
  <c r="CZ54" i="15"/>
  <c r="DA55" i="15" s="1"/>
  <c r="CZ40" i="15"/>
  <c r="DT43" i="15" l="1"/>
  <c r="DS42" i="15"/>
  <c r="DA40" i="15"/>
  <c r="DA54" i="15"/>
  <c r="DB55" i="15" s="1"/>
  <c r="DU43" i="15" l="1"/>
  <c r="DT42" i="15"/>
  <c r="DB54" i="15"/>
  <c r="DC55" i="15" s="1"/>
  <c r="DB40" i="15"/>
  <c r="DV43" i="15" l="1"/>
  <c r="DU42" i="15"/>
  <c r="DC40" i="15"/>
  <c r="DC54" i="15"/>
  <c r="DD55" i="15" s="1"/>
  <c r="DW43" i="15" l="1"/>
  <c r="DV42" i="15"/>
  <c r="DD54" i="15"/>
  <c r="DE55" i="15" s="1"/>
  <c r="DD40" i="15"/>
  <c r="DX43" i="15" l="1"/>
  <c r="DW42" i="15"/>
  <c r="DE54" i="15"/>
  <c r="DF55" i="15" s="1"/>
  <c r="DE40" i="15"/>
  <c r="DY43" i="15" l="1"/>
  <c r="DX42" i="15"/>
  <c r="DF54" i="15"/>
  <c r="DG55" i="15" s="1"/>
  <c r="DF40" i="15"/>
  <c r="DZ43" i="15" l="1"/>
  <c r="DY42" i="15"/>
  <c r="DG54" i="15"/>
  <c r="DH55" i="15" s="1"/>
  <c r="DG40" i="15"/>
  <c r="EA43" i="15" l="1"/>
  <c r="DZ42" i="15"/>
  <c r="DH54" i="15"/>
  <c r="DI55" i="15" s="1"/>
  <c r="DH40" i="15"/>
  <c r="EB43" i="15" l="1"/>
  <c r="EA42" i="15"/>
  <c r="DI54" i="15"/>
  <c r="DJ55" i="15" s="1"/>
  <c r="DI40" i="15"/>
  <c r="EC43" i="15" l="1"/>
  <c r="EB42" i="15"/>
  <c r="DJ54" i="15"/>
  <c r="DK55" i="15" s="1"/>
  <c r="DJ40" i="15"/>
  <c r="ED43" i="15" l="1"/>
  <c r="EC42" i="15"/>
  <c r="DK54" i="15"/>
  <c r="DL55" i="15" s="1"/>
  <c r="DK40" i="15"/>
  <c r="J19" i="15"/>
  <c r="EE43" i="15" l="1"/>
  <c r="ED42" i="15"/>
  <c r="DL54" i="15"/>
  <c r="DM55" i="15" s="1"/>
  <c r="DL40" i="15"/>
  <c r="EF43" i="15" l="1"/>
  <c r="EE42" i="15"/>
  <c r="DM54" i="15"/>
  <c r="DN55" i="15" s="1"/>
  <c r="DM40" i="15"/>
  <c r="AJ22" i="15"/>
  <c r="AK22" i="15"/>
  <c r="AL22" i="15"/>
  <c r="EG43" i="15" l="1"/>
  <c r="EF42" i="15"/>
  <c r="DN54" i="15"/>
  <c r="DO55" i="15" s="1"/>
  <c r="DN40" i="15"/>
  <c r="AX22" i="15"/>
  <c r="AW22" i="15"/>
  <c r="AV22" i="15"/>
  <c r="Z207" i="45"/>
  <c r="L207" i="45"/>
  <c r="Z206" i="45"/>
  <c r="L206" i="45"/>
  <c r="Z205" i="45"/>
  <c r="L205" i="45"/>
  <c r="Z204" i="45"/>
  <c r="L204" i="45"/>
  <c r="Z203" i="45"/>
  <c r="L203" i="45"/>
  <c r="Z202" i="45"/>
  <c r="L202" i="45"/>
  <c r="Z201" i="45"/>
  <c r="L201" i="45"/>
  <c r="Z200" i="45"/>
  <c r="L200" i="45"/>
  <c r="Z199" i="45"/>
  <c r="L199" i="45"/>
  <c r="Z198" i="45"/>
  <c r="L198" i="45"/>
  <c r="Z197" i="45"/>
  <c r="L197" i="45"/>
  <c r="Z196" i="45"/>
  <c r="L196" i="45"/>
  <c r="Z195" i="45"/>
  <c r="L195" i="45"/>
  <c r="Z194" i="45"/>
  <c r="L194" i="45"/>
  <c r="Z193" i="45"/>
  <c r="L193" i="45"/>
  <c r="Z192" i="45"/>
  <c r="L192" i="45"/>
  <c r="Z191" i="45"/>
  <c r="L191" i="45"/>
  <c r="Z190" i="45"/>
  <c r="L190" i="45"/>
  <c r="Z189" i="45"/>
  <c r="L189" i="45"/>
  <c r="Z188" i="45"/>
  <c r="L188" i="45"/>
  <c r="Z187" i="45"/>
  <c r="L187" i="45"/>
  <c r="Z186" i="45"/>
  <c r="L186" i="45"/>
  <c r="Z185" i="45"/>
  <c r="L185" i="45"/>
  <c r="Z184" i="45"/>
  <c r="L184" i="45"/>
  <c r="Z183" i="45"/>
  <c r="L183" i="45"/>
  <c r="Z182" i="45"/>
  <c r="L182" i="45"/>
  <c r="Z181" i="45"/>
  <c r="L181" i="45"/>
  <c r="Z180" i="45"/>
  <c r="L180" i="45"/>
  <c r="Z179" i="45"/>
  <c r="L179" i="45"/>
  <c r="Z178" i="45"/>
  <c r="L178" i="45"/>
  <c r="Z177" i="45"/>
  <c r="L177" i="45"/>
  <c r="Z176" i="45"/>
  <c r="L176" i="45"/>
  <c r="Z175" i="45"/>
  <c r="L175" i="45"/>
  <c r="Z174" i="45"/>
  <c r="L174" i="45"/>
  <c r="Z173" i="45"/>
  <c r="L173" i="45"/>
  <c r="Z172" i="45"/>
  <c r="L172" i="45"/>
  <c r="Z171" i="45"/>
  <c r="L171" i="45"/>
  <c r="Z170" i="45"/>
  <c r="L170" i="45"/>
  <c r="Z169" i="45"/>
  <c r="L169" i="45"/>
  <c r="Z168" i="45"/>
  <c r="L168" i="45"/>
  <c r="Z167" i="45"/>
  <c r="L167" i="45"/>
  <c r="Z166" i="45"/>
  <c r="L166" i="45"/>
  <c r="Z165" i="45"/>
  <c r="L165" i="45"/>
  <c r="Z164" i="45"/>
  <c r="L164" i="45"/>
  <c r="Z163" i="45"/>
  <c r="L163" i="45"/>
  <c r="Z162" i="45"/>
  <c r="L162" i="45"/>
  <c r="Z161" i="45"/>
  <c r="L161" i="45"/>
  <c r="Z160" i="45"/>
  <c r="L160" i="45"/>
  <c r="Z159" i="45"/>
  <c r="L159" i="45"/>
  <c r="Z158" i="45"/>
  <c r="L158" i="45"/>
  <c r="Z157" i="45"/>
  <c r="L157" i="45"/>
  <c r="Z156" i="45"/>
  <c r="L156" i="45"/>
  <c r="Z155" i="45"/>
  <c r="L155" i="45"/>
  <c r="Z154" i="45"/>
  <c r="L154" i="45"/>
  <c r="Z153" i="45"/>
  <c r="L153" i="45"/>
  <c r="Z152" i="45"/>
  <c r="L152" i="45"/>
  <c r="Z151" i="45"/>
  <c r="L151" i="45"/>
  <c r="Z150" i="45"/>
  <c r="L150" i="45"/>
  <c r="Z149" i="45"/>
  <c r="L149" i="45"/>
  <c r="Z148" i="45"/>
  <c r="L148" i="45"/>
  <c r="Z147" i="45"/>
  <c r="L147" i="45"/>
  <c r="Z146" i="45"/>
  <c r="L146" i="45"/>
  <c r="Z145" i="45"/>
  <c r="L145" i="45"/>
  <c r="Z144" i="45"/>
  <c r="L144" i="45"/>
  <c r="Z143" i="45"/>
  <c r="L143" i="45"/>
  <c r="Z142" i="45"/>
  <c r="L142" i="45"/>
  <c r="Z141" i="45"/>
  <c r="L141" i="45"/>
  <c r="Z140" i="45"/>
  <c r="L140" i="45"/>
  <c r="Z139" i="45"/>
  <c r="L139" i="45"/>
  <c r="Z138" i="45"/>
  <c r="L138" i="45"/>
  <c r="Z137" i="45"/>
  <c r="L137" i="45"/>
  <c r="Z136" i="45"/>
  <c r="L136" i="45"/>
  <c r="Z135" i="45"/>
  <c r="L135" i="45"/>
  <c r="Z134" i="45"/>
  <c r="L134" i="45"/>
  <c r="Z133" i="45"/>
  <c r="L133" i="45"/>
  <c r="Z132" i="45"/>
  <c r="L132" i="45"/>
  <c r="Z131" i="45"/>
  <c r="L131" i="45"/>
  <c r="Z130" i="45"/>
  <c r="L130" i="45"/>
  <c r="Z129" i="45"/>
  <c r="L129" i="45"/>
  <c r="Z128" i="45"/>
  <c r="L128" i="45"/>
  <c r="Z127" i="45"/>
  <c r="L127" i="45"/>
  <c r="Z126" i="45"/>
  <c r="L126" i="45"/>
  <c r="Z125" i="45"/>
  <c r="L125" i="45"/>
  <c r="Z124" i="45"/>
  <c r="L124" i="45"/>
  <c r="Z123" i="45"/>
  <c r="L123" i="45"/>
  <c r="Z122" i="45"/>
  <c r="L122" i="45"/>
  <c r="Z121" i="45"/>
  <c r="L121" i="45"/>
  <c r="Z120" i="45"/>
  <c r="L120" i="45"/>
  <c r="Z119" i="45"/>
  <c r="L119" i="45"/>
  <c r="Z118" i="45"/>
  <c r="L118" i="45"/>
  <c r="Z117" i="45"/>
  <c r="L117" i="45"/>
  <c r="Z116" i="45"/>
  <c r="L116" i="45"/>
  <c r="Z115" i="45"/>
  <c r="L115" i="45"/>
  <c r="Z114" i="45"/>
  <c r="L114" i="45"/>
  <c r="Z113" i="45"/>
  <c r="L113" i="45"/>
  <c r="Z112" i="45"/>
  <c r="L112" i="45"/>
  <c r="Z111" i="45"/>
  <c r="L111" i="45"/>
  <c r="Z110" i="45"/>
  <c r="L110" i="45"/>
  <c r="Z109" i="45"/>
  <c r="L109" i="45"/>
  <c r="Z108" i="45"/>
  <c r="L108" i="45"/>
  <c r="Z107" i="45"/>
  <c r="L107" i="45"/>
  <c r="Z106" i="45"/>
  <c r="L106" i="45"/>
  <c r="Z105" i="45"/>
  <c r="L105" i="45"/>
  <c r="Z104" i="45"/>
  <c r="L104" i="45"/>
  <c r="Z103" i="45"/>
  <c r="L103" i="45"/>
  <c r="Z102" i="45"/>
  <c r="L102" i="45"/>
  <c r="Z101" i="45"/>
  <c r="L101" i="45"/>
  <c r="Z100" i="45"/>
  <c r="L100" i="45"/>
  <c r="Z99" i="45"/>
  <c r="L99" i="45"/>
  <c r="Z98" i="45"/>
  <c r="L98" i="45"/>
  <c r="Z97" i="45"/>
  <c r="L97" i="45"/>
  <c r="Z96" i="45"/>
  <c r="L96" i="45"/>
  <c r="Z95" i="45"/>
  <c r="L95" i="45"/>
  <c r="Z94" i="45"/>
  <c r="L94" i="45"/>
  <c r="Z93" i="45"/>
  <c r="L93" i="45"/>
  <c r="Z92" i="45"/>
  <c r="L92" i="45"/>
  <c r="Z91" i="45"/>
  <c r="L91" i="45"/>
  <c r="Z90" i="45"/>
  <c r="L90" i="45"/>
  <c r="Z89" i="45"/>
  <c r="L89" i="45"/>
  <c r="Z88" i="45"/>
  <c r="L88" i="45"/>
  <c r="Z87" i="45"/>
  <c r="L87" i="45"/>
  <c r="Z86" i="45"/>
  <c r="L86" i="45"/>
  <c r="Z85" i="45"/>
  <c r="L85" i="45"/>
  <c r="Z84" i="45"/>
  <c r="L84" i="45"/>
  <c r="Z83" i="45"/>
  <c r="L83" i="45"/>
  <c r="Z82" i="45"/>
  <c r="L82" i="45"/>
  <c r="Z81" i="45"/>
  <c r="L81" i="45"/>
  <c r="Z80" i="45"/>
  <c r="L80" i="45"/>
  <c r="Z79" i="45"/>
  <c r="L79" i="45"/>
  <c r="Z78" i="45"/>
  <c r="L78" i="45"/>
  <c r="Z77" i="45"/>
  <c r="L77" i="45"/>
  <c r="Z76" i="45"/>
  <c r="L76" i="45"/>
  <c r="Z75" i="45"/>
  <c r="L75" i="45"/>
  <c r="Z74" i="45"/>
  <c r="L74" i="45"/>
  <c r="Z73" i="45"/>
  <c r="L73" i="45"/>
  <c r="Z72" i="45"/>
  <c r="L72" i="45"/>
  <c r="Z71" i="45"/>
  <c r="L71" i="45"/>
  <c r="Z70" i="45"/>
  <c r="L70" i="45"/>
  <c r="Z69" i="45"/>
  <c r="L69" i="45"/>
  <c r="Z68" i="45"/>
  <c r="L68" i="45"/>
  <c r="Z67" i="45"/>
  <c r="L67" i="45"/>
  <c r="Z66" i="45"/>
  <c r="L66" i="45"/>
  <c r="Z65" i="45"/>
  <c r="L65" i="45"/>
  <c r="Z64" i="45"/>
  <c r="L64" i="45"/>
  <c r="Z63" i="45"/>
  <c r="L63" i="45"/>
  <c r="Z62" i="45"/>
  <c r="L62" i="45"/>
  <c r="Z61" i="45"/>
  <c r="L61" i="45"/>
  <c r="Z60" i="45"/>
  <c r="L60" i="45"/>
  <c r="Z59" i="45"/>
  <c r="L59" i="45"/>
  <c r="Z58" i="45"/>
  <c r="L58" i="45"/>
  <c r="Z57" i="45"/>
  <c r="L57" i="45"/>
  <c r="Z56" i="45"/>
  <c r="L56" i="45"/>
  <c r="Z55" i="45"/>
  <c r="L55" i="45"/>
  <c r="Z54" i="45"/>
  <c r="L54" i="45"/>
  <c r="Z53" i="45"/>
  <c r="L53" i="45"/>
  <c r="Z52" i="45"/>
  <c r="L52" i="45"/>
  <c r="Z51" i="45"/>
  <c r="L51" i="45"/>
  <c r="Z50" i="45"/>
  <c r="L50" i="45"/>
  <c r="Z49" i="45"/>
  <c r="L49" i="45"/>
  <c r="Z48" i="45"/>
  <c r="L48" i="45"/>
  <c r="Z47" i="45"/>
  <c r="L47" i="45"/>
  <c r="Z46" i="45"/>
  <c r="L46" i="45"/>
  <c r="Z45" i="45"/>
  <c r="L45" i="45"/>
  <c r="Z44" i="45"/>
  <c r="L44" i="45"/>
  <c r="Z43" i="45"/>
  <c r="L43" i="45"/>
  <c r="Z42" i="45"/>
  <c r="L42" i="45"/>
  <c r="Z41" i="45"/>
  <c r="L41" i="45"/>
  <c r="Z40" i="45"/>
  <c r="L40" i="45"/>
  <c r="Z39" i="45"/>
  <c r="L39" i="45"/>
  <c r="Z38" i="45"/>
  <c r="L38" i="45"/>
  <c r="Z37" i="45"/>
  <c r="L37" i="45"/>
  <c r="Z36" i="45"/>
  <c r="L36" i="45"/>
  <c r="Z35" i="45"/>
  <c r="L35" i="45"/>
  <c r="Z34" i="45"/>
  <c r="L34" i="45"/>
  <c r="Z33" i="45"/>
  <c r="L33" i="45"/>
  <c r="Z32" i="45"/>
  <c r="L32" i="45"/>
  <c r="Z31" i="45"/>
  <c r="L31" i="45"/>
  <c r="Z30" i="45"/>
  <c r="L30" i="45"/>
  <c r="Z29" i="45"/>
  <c r="L29" i="45"/>
  <c r="Z28" i="45"/>
  <c r="L28" i="45"/>
  <c r="Z27" i="45"/>
  <c r="L27" i="45"/>
  <c r="Z26" i="45"/>
  <c r="L26" i="45"/>
  <c r="Z25" i="45"/>
  <c r="L25" i="45"/>
  <c r="Z24" i="45"/>
  <c r="L24" i="45"/>
  <c r="Z23" i="45"/>
  <c r="L23" i="45"/>
  <c r="Z22" i="45"/>
  <c r="L22" i="45"/>
  <c r="Z21" i="45"/>
  <c r="L21" i="45"/>
  <c r="Z20" i="45"/>
  <c r="L20" i="45"/>
  <c r="Z19" i="45"/>
  <c r="L19" i="45"/>
  <c r="Z18" i="45"/>
  <c r="L18" i="45"/>
  <c r="Z17" i="45"/>
  <c r="L17" i="45"/>
  <c r="Z16" i="45"/>
  <c r="L16" i="45"/>
  <c r="Z15" i="45"/>
  <c r="L15" i="45"/>
  <c r="Z14" i="45"/>
  <c r="L14" i="45"/>
  <c r="Z13" i="45"/>
  <c r="L13" i="45"/>
  <c r="Z12" i="45"/>
  <c r="L12" i="45"/>
  <c r="Z11" i="45"/>
  <c r="L11" i="45"/>
  <c r="Z10" i="45"/>
  <c r="S10" i="45"/>
  <c r="L10" i="45"/>
  <c r="E10" i="45"/>
  <c r="Z9" i="45"/>
  <c r="S9" i="45"/>
  <c r="L9" i="45"/>
  <c r="E9" i="45"/>
  <c r="Z8" i="45"/>
  <c r="S8" i="45"/>
  <c r="L8" i="45"/>
  <c r="E8" i="45"/>
  <c r="Z7" i="45"/>
  <c r="S7" i="45"/>
  <c r="L7" i="45"/>
  <c r="E7" i="45"/>
  <c r="Z6" i="45"/>
  <c r="S6" i="45"/>
  <c r="L6" i="45"/>
  <c r="E6" i="45"/>
  <c r="Z5" i="45"/>
  <c r="S5" i="45"/>
  <c r="L5" i="45"/>
  <c r="E5" i="45"/>
  <c r="Z4" i="45"/>
  <c r="S4" i="45"/>
  <c r="L4" i="45"/>
  <c r="E4" i="45"/>
  <c r="EH43" i="15" l="1"/>
  <c r="EG42" i="15"/>
  <c r="DO54" i="15"/>
  <c r="DP55" i="15" s="1"/>
  <c r="DO40" i="15"/>
  <c r="BH22" i="15"/>
  <c r="BI22" i="15"/>
  <c r="BJ22" i="15"/>
  <c r="EI43" i="15" l="1"/>
  <c r="EH42" i="15"/>
  <c r="DP40" i="15"/>
  <c r="DP54" i="15"/>
  <c r="DQ55" i="15" s="1"/>
  <c r="BV22" i="15"/>
  <c r="BU22" i="15"/>
  <c r="BT22" i="15"/>
  <c r="EJ43" i="15" l="1"/>
  <c r="EI42" i="15"/>
  <c r="DQ40" i="15"/>
  <c r="DQ54" i="15"/>
  <c r="DR55" i="15" s="1"/>
  <c r="CF22" i="15"/>
  <c r="CG22" i="15"/>
  <c r="CH22" i="15"/>
  <c r="EK43" i="15" l="1"/>
  <c r="EJ42" i="15"/>
  <c r="DR54" i="15"/>
  <c r="DS55" i="15" s="1"/>
  <c r="DR40" i="15"/>
  <c r="CS22" i="15"/>
  <c r="CT22" i="15"/>
  <c r="CR22" i="15"/>
  <c r="EK42" i="15" l="1"/>
  <c r="EL43" i="15"/>
  <c r="DS40" i="15"/>
  <c r="DS54" i="15"/>
  <c r="DT55" i="15" s="1"/>
  <c r="DD22" i="15"/>
  <c r="DF22" i="15"/>
  <c r="DE22" i="15"/>
  <c r="EM43" i="15" l="1"/>
  <c r="EL42" i="15"/>
  <c r="DT40" i="15"/>
  <c r="DT54" i="15"/>
  <c r="DU55" i="15" s="1"/>
  <c r="DR22" i="15"/>
  <c r="DQ22" i="15"/>
  <c r="DP22" i="15"/>
  <c r="EN43" i="15" l="1"/>
  <c r="EM42" i="15"/>
  <c r="DU54" i="15"/>
  <c r="DV55" i="15" s="1"/>
  <c r="DU40" i="15"/>
  <c r="EB22" i="15"/>
  <c r="EC22" i="15"/>
  <c r="ED22" i="15"/>
  <c r="EO43" i="15" l="1"/>
  <c r="EN42" i="15"/>
  <c r="DV40" i="15"/>
  <c r="DV54" i="15"/>
  <c r="DW55" i="15" s="1"/>
  <c r="EN22" i="15"/>
  <c r="EP22" i="15"/>
  <c r="EO22" i="15"/>
  <c r="CD33" i="15"/>
  <c r="CC33" i="15"/>
  <c r="CB33" i="15"/>
  <c r="CA33" i="15"/>
  <c r="BZ33" i="15"/>
  <c r="BY33" i="15"/>
  <c r="BX33" i="15"/>
  <c r="BW33" i="15"/>
  <c r="BV33" i="15"/>
  <c r="BU33" i="15"/>
  <c r="BT33" i="15"/>
  <c r="BS33" i="15"/>
  <c r="BR33" i="15"/>
  <c r="BQ33" i="15"/>
  <c r="BP33" i="15"/>
  <c r="BO33" i="15"/>
  <c r="BN33" i="15"/>
  <c r="BM33" i="15"/>
  <c r="BL33" i="15"/>
  <c r="BK33" i="15"/>
  <c r="BJ33" i="15"/>
  <c r="BI33" i="15"/>
  <c r="BH33" i="15"/>
  <c r="BG33" i="15"/>
  <c r="BF33" i="15"/>
  <c r="BE33" i="15"/>
  <c r="BD33" i="15"/>
  <c r="BC33" i="15"/>
  <c r="BB33" i="15"/>
  <c r="BA33" i="15"/>
  <c r="AZ33" i="15"/>
  <c r="AY33" i="15"/>
  <c r="AX33" i="15"/>
  <c r="AW33" i="15"/>
  <c r="AV33" i="15"/>
  <c r="AU33" i="15"/>
  <c r="AT33" i="15"/>
  <c r="AS33" i="15"/>
  <c r="AR33" i="15"/>
  <c r="AQ33" i="15"/>
  <c r="AP33" i="15"/>
  <c r="AO33" i="15"/>
  <c r="AN33" i="15"/>
  <c r="AM33" i="15"/>
  <c r="AL33" i="15"/>
  <c r="AK33" i="15"/>
  <c r="AJ33" i="15"/>
  <c r="AI33" i="15"/>
  <c r="AH33" i="15"/>
  <c r="AG33" i="15"/>
  <c r="AF33" i="15"/>
  <c r="AY31" i="15"/>
  <c r="EP43" i="15" l="1"/>
  <c r="EO42" i="15"/>
  <c r="DW40" i="15"/>
  <c r="DW54" i="15"/>
  <c r="DX55" i="15" s="1"/>
  <c r="FA22" i="15"/>
  <c r="BK31" i="15"/>
  <c r="FB22" i="15"/>
  <c r="EZ22" i="15"/>
  <c r="B94" i="43"/>
  <c r="B93" i="43"/>
  <c r="B92" i="43"/>
  <c r="B91" i="43"/>
  <c r="B90" i="43"/>
  <c r="B89" i="43"/>
  <c r="B88" i="43"/>
  <c r="B87" i="43"/>
  <c r="B86" i="43"/>
  <c r="B85" i="43"/>
  <c r="B84" i="43"/>
  <c r="B83" i="43"/>
  <c r="B82" i="43"/>
  <c r="B81" i="43"/>
  <c r="B80" i="43"/>
  <c r="B79" i="43"/>
  <c r="B78" i="43"/>
  <c r="B77" i="43"/>
  <c r="B76" i="43"/>
  <c r="B75" i="43"/>
  <c r="B74" i="43"/>
  <c r="B73" i="43"/>
  <c r="B72" i="43"/>
  <c r="B71" i="43"/>
  <c r="B70" i="43"/>
  <c r="B69" i="43"/>
  <c r="B68" i="43"/>
  <c r="B67" i="43"/>
  <c r="B66" i="43"/>
  <c r="B65" i="43"/>
  <c r="B64" i="43"/>
  <c r="B63" i="43"/>
  <c r="B62" i="43"/>
  <c r="B61" i="43"/>
  <c r="B60" i="43"/>
  <c r="B59" i="43"/>
  <c r="B58" i="43"/>
  <c r="B57" i="43"/>
  <c r="B56" i="43"/>
  <c r="B55" i="43"/>
  <c r="B54" i="43"/>
  <c r="B53" i="43"/>
  <c r="B52" i="43"/>
  <c r="B51" i="43"/>
  <c r="B50" i="43"/>
  <c r="B49" i="43"/>
  <c r="B48" i="43"/>
  <c r="B47" i="43"/>
  <c r="B46" i="43"/>
  <c r="B45" i="43"/>
  <c r="B44" i="43"/>
  <c r="B43" i="43"/>
  <c r="B42" i="43"/>
  <c r="B41" i="43"/>
  <c r="B40" i="43"/>
  <c r="B39" i="43"/>
  <c r="B38" i="43"/>
  <c r="B37" i="43"/>
  <c r="B36" i="43"/>
  <c r="B35" i="43"/>
  <c r="B34" i="43"/>
  <c r="B33" i="43"/>
  <c r="B32" i="43"/>
  <c r="B31" i="43"/>
  <c r="B30" i="43"/>
  <c r="B29" i="43"/>
  <c r="B28" i="43"/>
  <c r="B27" i="43"/>
  <c r="B26" i="43"/>
  <c r="B25" i="43"/>
  <c r="B24" i="43"/>
  <c r="B23" i="43"/>
  <c r="B22" i="43"/>
  <c r="B21" i="43"/>
  <c r="B20" i="43"/>
  <c r="B19" i="43"/>
  <c r="B18" i="43"/>
  <c r="B17" i="43"/>
  <c r="B16" i="43"/>
  <c r="B15" i="43"/>
  <c r="B14" i="43"/>
  <c r="E12" i="43"/>
  <c r="D12" i="43"/>
  <c r="C12" i="43"/>
  <c r="B13" i="43"/>
  <c r="AE207" i="42"/>
  <c r="AD207" i="42"/>
  <c r="AC207" i="42"/>
  <c r="AB207" i="42"/>
  <c r="AA207" i="42"/>
  <c r="Z207" i="42"/>
  <c r="Y207" i="42"/>
  <c r="X207" i="42"/>
  <c r="W207" i="42"/>
  <c r="AE206" i="42"/>
  <c r="AD206" i="42"/>
  <c r="AC206" i="42"/>
  <c r="AB206" i="42"/>
  <c r="AA206" i="42"/>
  <c r="Z206" i="42"/>
  <c r="Y206" i="42"/>
  <c r="X206" i="42"/>
  <c r="W206" i="42"/>
  <c r="AE205" i="42"/>
  <c r="AD205" i="42"/>
  <c r="AC205" i="42"/>
  <c r="AB205" i="42"/>
  <c r="AA205" i="42"/>
  <c r="Z205" i="42"/>
  <c r="Y205" i="42"/>
  <c r="X205" i="42"/>
  <c r="W205" i="42"/>
  <c r="AE204" i="42"/>
  <c r="AD204" i="42"/>
  <c r="AC204" i="42"/>
  <c r="AB204" i="42"/>
  <c r="AA204" i="42"/>
  <c r="Z204" i="42"/>
  <c r="Y204" i="42"/>
  <c r="X204" i="42"/>
  <c r="W204" i="42"/>
  <c r="AE203" i="42"/>
  <c r="AD203" i="42"/>
  <c r="AC203" i="42"/>
  <c r="AB203" i="42"/>
  <c r="AA203" i="42"/>
  <c r="Z203" i="42"/>
  <c r="Y203" i="42"/>
  <c r="X203" i="42"/>
  <c r="W203" i="42"/>
  <c r="AE202" i="42"/>
  <c r="AD202" i="42"/>
  <c r="AC202" i="42"/>
  <c r="AB202" i="42"/>
  <c r="AA202" i="42"/>
  <c r="Z202" i="42"/>
  <c r="Y202" i="42"/>
  <c r="X202" i="42"/>
  <c r="W202" i="42"/>
  <c r="AE201" i="42"/>
  <c r="AD201" i="42"/>
  <c r="AC201" i="42"/>
  <c r="AB201" i="42"/>
  <c r="AA201" i="42"/>
  <c r="Z201" i="42"/>
  <c r="Y201" i="42"/>
  <c r="X201" i="42"/>
  <c r="W201" i="42"/>
  <c r="AE200" i="42"/>
  <c r="AD200" i="42"/>
  <c r="AC200" i="42"/>
  <c r="AB200" i="42"/>
  <c r="AA200" i="42"/>
  <c r="Z200" i="42"/>
  <c r="Y200" i="42"/>
  <c r="X200" i="42"/>
  <c r="W200" i="42"/>
  <c r="AE199" i="42"/>
  <c r="AD199" i="42"/>
  <c r="AC199" i="42"/>
  <c r="AB199" i="42"/>
  <c r="AA199" i="42"/>
  <c r="Z199" i="42"/>
  <c r="Y199" i="42"/>
  <c r="X199" i="42"/>
  <c r="W199" i="42"/>
  <c r="AE198" i="42"/>
  <c r="AD198" i="42"/>
  <c r="AC198" i="42"/>
  <c r="AB198" i="42"/>
  <c r="AA198" i="42"/>
  <c r="Z198" i="42"/>
  <c r="Y198" i="42"/>
  <c r="X198" i="42"/>
  <c r="W198" i="42"/>
  <c r="AE197" i="42"/>
  <c r="AD197" i="42"/>
  <c r="AC197" i="42"/>
  <c r="AB197" i="42"/>
  <c r="AA197" i="42"/>
  <c r="Z197" i="42"/>
  <c r="Y197" i="42"/>
  <c r="X197" i="42"/>
  <c r="W197" i="42"/>
  <c r="AE196" i="42"/>
  <c r="AD196" i="42"/>
  <c r="AC196" i="42"/>
  <c r="AB196" i="42"/>
  <c r="AA196" i="42"/>
  <c r="Z196" i="42"/>
  <c r="Y196" i="42"/>
  <c r="X196" i="42"/>
  <c r="W196" i="42"/>
  <c r="AE195" i="42"/>
  <c r="AD195" i="42"/>
  <c r="AC195" i="42"/>
  <c r="AB195" i="42"/>
  <c r="AA195" i="42"/>
  <c r="Z195" i="42"/>
  <c r="Y195" i="42"/>
  <c r="X195" i="42"/>
  <c r="W195" i="42"/>
  <c r="AE194" i="42"/>
  <c r="AD194" i="42"/>
  <c r="AC194" i="42"/>
  <c r="AB194" i="42"/>
  <c r="AA194" i="42"/>
  <c r="Z194" i="42"/>
  <c r="Y194" i="42"/>
  <c r="X194" i="42"/>
  <c r="W194" i="42"/>
  <c r="AE193" i="42"/>
  <c r="AD193" i="42"/>
  <c r="AC193" i="42"/>
  <c r="AB193" i="42"/>
  <c r="AA193" i="42"/>
  <c r="Z193" i="42"/>
  <c r="Y193" i="42"/>
  <c r="X193" i="42"/>
  <c r="W193" i="42"/>
  <c r="AE192" i="42"/>
  <c r="AD192" i="42"/>
  <c r="AC192" i="42"/>
  <c r="AB192" i="42"/>
  <c r="AA192" i="42"/>
  <c r="Z192" i="42"/>
  <c r="Y192" i="42"/>
  <c r="X192" i="42"/>
  <c r="W192" i="42"/>
  <c r="AE191" i="42"/>
  <c r="AD191" i="42"/>
  <c r="AC191" i="42"/>
  <c r="AB191" i="42"/>
  <c r="AA191" i="42"/>
  <c r="Z191" i="42"/>
  <c r="Y191" i="42"/>
  <c r="X191" i="42"/>
  <c r="W191" i="42"/>
  <c r="AE190" i="42"/>
  <c r="AD190" i="42"/>
  <c r="AC190" i="42"/>
  <c r="AB190" i="42"/>
  <c r="AA190" i="42"/>
  <c r="Z190" i="42"/>
  <c r="Y190" i="42"/>
  <c r="X190" i="42"/>
  <c r="W190" i="42"/>
  <c r="AE189" i="42"/>
  <c r="AD189" i="42"/>
  <c r="AC189" i="42"/>
  <c r="AB189" i="42"/>
  <c r="AA189" i="42"/>
  <c r="Z189" i="42"/>
  <c r="Y189" i="42"/>
  <c r="X189" i="42"/>
  <c r="W189" i="42"/>
  <c r="AE188" i="42"/>
  <c r="AD188" i="42"/>
  <c r="AC188" i="42"/>
  <c r="AB188" i="42"/>
  <c r="AA188" i="42"/>
  <c r="Z188" i="42"/>
  <c r="Y188" i="42"/>
  <c r="X188" i="42"/>
  <c r="W188" i="42"/>
  <c r="AE187" i="42"/>
  <c r="AD187" i="42"/>
  <c r="AC187" i="42"/>
  <c r="AB187" i="42"/>
  <c r="AA187" i="42"/>
  <c r="Z187" i="42"/>
  <c r="Y187" i="42"/>
  <c r="X187" i="42"/>
  <c r="W187" i="42"/>
  <c r="AE186" i="42"/>
  <c r="AD186" i="42"/>
  <c r="AC186" i="42"/>
  <c r="AB186" i="42"/>
  <c r="AA186" i="42"/>
  <c r="Z186" i="42"/>
  <c r="Y186" i="42"/>
  <c r="X186" i="42"/>
  <c r="W186" i="42"/>
  <c r="AE185" i="42"/>
  <c r="AD185" i="42"/>
  <c r="AC185" i="42"/>
  <c r="AB185" i="42"/>
  <c r="AA185" i="42"/>
  <c r="Z185" i="42"/>
  <c r="Y185" i="42"/>
  <c r="X185" i="42"/>
  <c r="W185" i="42"/>
  <c r="AE184" i="42"/>
  <c r="AD184" i="42"/>
  <c r="AC184" i="42"/>
  <c r="AB184" i="42"/>
  <c r="AA184" i="42"/>
  <c r="Z184" i="42"/>
  <c r="Y184" i="42"/>
  <c r="X184" i="42"/>
  <c r="W184" i="42"/>
  <c r="AE183" i="42"/>
  <c r="AD183" i="42"/>
  <c r="AC183" i="42"/>
  <c r="AB183" i="42"/>
  <c r="AA183" i="42"/>
  <c r="Z183" i="42"/>
  <c r="Y183" i="42"/>
  <c r="X183" i="42"/>
  <c r="W183" i="42"/>
  <c r="AE182" i="42"/>
  <c r="AD182" i="42"/>
  <c r="AC182" i="42"/>
  <c r="AB182" i="42"/>
  <c r="AA182" i="42"/>
  <c r="Z182" i="42"/>
  <c r="Y182" i="42"/>
  <c r="X182" i="42"/>
  <c r="W182" i="42"/>
  <c r="AE181" i="42"/>
  <c r="AD181" i="42"/>
  <c r="AC181" i="42"/>
  <c r="AB181" i="42"/>
  <c r="AA181" i="42"/>
  <c r="Z181" i="42"/>
  <c r="Y181" i="42"/>
  <c r="X181" i="42"/>
  <c r="W181" i="42"/>
  <c r="AE180" i="42"/>
  <c r="AD180" i="42"/>
  <c r="AC180" i="42"/>
  <c r="AB180" i="42"/>
  <c r="AA180" i="42"/>
  <c r="Z180" i="42"/>
  <c r="Y180" i="42"/>
  <c r="X180" i="42"/>
  <c r="W180" i="42"/>
  <c r="AE179" i="42"/>
  <c r="AD179" i="42"/>
  <c r="AC179" i="42"/>
  <c r="AB179" i="42"/>
  <c r="AA179" i="42"/>
  <c r="Z179" i="42"/>
  <c r="Y179" i="42"/>
  <c r="X179" i="42"/>
  <c r="W179" i="42"/>
  <c r="AE178" i="42"/>
  <c r="AD178" i="42"/>
  <c r="AC178" i="42"/>
  <c r="AB178" i="42"/>
  <c r="AA178" i="42"/>
  <c r="Z178" i="42"/>
  <c r="Y178" i="42"/>
  <c r="X178" i="42"/>
  <c r="W178" i="42"/>
  <c r="AE177" i="42"/>
  <c r="AD177" i="42"/>
  <c r="AC177" i="42"/>
  <c r="AB177" i="42"/>
  <c r="AA177" i="42"/>
  <c r="Z177" i="42"/>
  <c r="Y177" i="42"/>
  <c r="X177" i="42"/>
  <c r="W177" i="42"/>
  <c r="AE176" i="42"/>
  <c r="AD176" i="42"/>
  <c r="AC176" i="42"/>
  <c r="AB176" i="42"/>
  <c r="AA176" i="42"/>
  <c r="Z176" i="42"/>
  <c r="Y176" i="42"/>
  <c r="X176" i="42"/>
  <c r="W176" i="42"/>
  <c r="AE175" i="42"/>
  <c r="AD175" i="42"/>
  <c r="AC175" i="42"/>
  <c r="AB175" i="42"/>
  <c r="AA175" i="42"/>
  <c r="Z175" i="42"/>
  <c r="Y175" i="42"/>
  <c r="X175" i="42"/>
  <c r="W175" i="42"/>
  <c r="AE174" i="42"/>
  <c r="AD174" i="42"/>
  <c r="AC174" i="42"/>
  <c r="AB174" i="42"/>
  <c r="AA174" i="42"/>
  <c r="Z174" i="42"/>
  <c r="Y174" i="42"/>
  <c r="X174" i="42"/>
  <c r="W174" i="42"/>
  <c r="AE173" i="42"/>
  <c r="AD173" i="42"/>
  <c r="AC173" i="42"/>
  <c r="AB173" i="42"/>
  <c r="AA173" i="42"/>
  <c r="Z173" i="42"/>
  <c r="Y173" i="42"/>
  <c r="X173" i="42"/>
  <c r="W173" i="42"/>
  <c r="AE172" i="42"/>
  <c r="AD172" i="42"/>
  <c r="AC172" i="42"/>
  <c r="AB172" i="42"/>
  <c r="AA172" i="42"/>
  <c r="Z172" i="42"/>
  <c r="Y172" i="42"/>
  <c r="X172" i="42"/>
  <c r="W172" i="42"/>
  <c r="AE171" i="42"/>
  <c r="AD171" i="42"/>
  <c r="AC171" i="42"/>
  <c r="AB171" i="42"/>
  <c r="AA171" i="42"/>
  <c r="Z171" i="42"/>
  <c r="Y171" i="42"/>
  <c r="X171" i="42"/>
  <c r="W171" i="42"/>
  <c r="AE170" i="42"/>
  <c r="AD170" i="42"/>
  <c r="AC170" i="42"/>
  <c r="AB170" i="42"/>
  <c r="AA170" i="42"/>
  <c r="Z170" i="42"/>
  <c r="Y170" i="42"/>
  <c r="X170" i="42"/>
  <c r="W170" i="42"/>
  <c r="AE169" i="42"/>
  <c r="AD169" i="42"/>
  <c r="AC169" i="42"/>
  <c r="AB169" i="42"/>
  <c r="AA169" i="42"/>
  <c r="Z169" i="42"/>
  <c r="Y169" i="42"/>
  <c r="X169" i="42"/>
  <c r="W169" i="42"/>
  <c r="AE168" i="42"/>
  <c r="AD168" i="42"/>
  <c r="AC168" i="42"/>
  <c r="AB168" i="42"/>
  <c r="AA168" i="42"/>
  <c r="Z168" i="42"/>
  <c r="Y168" i="42"/>
  <c r="X168" i="42"/>
  <c r="W168" i="42"/>
  <c r="AE167" i="42"/>
  <c r="AD167" i="42"/>
  <c r="AC167" i="42"/>
  <c r="AB167" i="42"/>
  <c r="AA167" i="42"/>
  <c r="Z167" i="42"/>
  <c r="Y167" i="42"/>
  <c r="X167" i="42"/>
  <c r="W167" i="42"/>
  <c r="AE166" i="42"/>
  <c r="AD166" i="42"/>
  <c r="AC166" i="42"/>
  <c r="AB166" i="42"/>
  <c r="AA166" i="42"/>
  <c r="Z166" i="42"/>
  <c r="Y166" i="42"/>
  <c r="X166" i="42"/>
  <c r="W166" i="42"/>
  <c r="AE165" i="42"/>
  <c r="AD165" i="42"/>
  <c r="AC165" i="42"/>
  <c r="AB165" i="42"/>
  <c r="AA165" i="42"/>
  <c r="Z165" i="42"/>
  <c r="Y165" i="42"/>
  <c r="X165" i="42"/>
  <c r="W165" i="42"/>
  <c r="AE164" i="42"/>
  <c r="AD164" i="42"/>
  <c r="AC164" i="42"/>
  <c r="AB164" i="42"/>
  <c r="AA164" i="42"/>
  <c r="Z164" i="42"/>
  <c r="Y164" i="42"/>
  <c r="X164" i="42"/>
  <c r="W164" i="42"/>
  <c r="AE163" i="42"/>
  <c r="AD163" i="42"/>
  <c r="AC163" i="42"/>
  <c r="AB163" i="42"/>
  <c r="AA163" i="42"/>
  <c r="Z163" i="42"/>
  <c r="Y163" i="42"/>
  <c r="X163" i="42"/>
  <c r="W163" i="42"/>
  <c r="AE162" i="42"/>
  <c r="AD162" i="42"/>
  <c r="AC162" i="42"/>
  <c r="AB162" i="42"/>
  <c r="AA162" i="42"/>
  <c r="Z162" i="42"/>
  <c r="Y162" i="42"/>
  <c r="X162" i="42"/>
  <c r="W162" i="42"/>
  <c r="AE161" i="42"/>
  <c r="AD161" i="42"/>
  <c r="AC161" i="42"/>
  <c r="AB161" i="42"/>
  <c r="AA161" i="42"/>
  <c r="Z161" i="42"/>
  <c r="Y161" i="42"/>
  <c r="X161" i="42"/>
  <c r="W161" i="42"/>
  <c r="AE160" i="42"/>
  <c r="AD160" i="42"/>
  <c r="AC160" i="42"/>
  <c r="AB160" i="42"/>
  <c r="AA160" i="42"/>
  <c r="Z160" i="42"/>
  <c r="Y160" i="42"/>
  <c r="X160" i="42"/>
  <c r="W160" i="42"/>
  <c r="AE159" i="42"/>
  <c r="AD159" i="42"/>
  <c r="AC159" i="42"/>
  <c r="AB159" i="42"/>
  <c r="AA159" i="42"/>
  <c r="Z159" i="42"/>
  <c r="Y159" i="42"/>
  <c r="X159" i="42"/>
  <c r="W159" i="42"/>
  <c r="AE158" i="42"/>
  <c r="AD158" i="42"/>
  <c r="AC158" i="42"/>
  <c r="AB158" i="42"/>
  <c r="AA158" i="42"/>
  <c r="Z158" i="42"/>
  <c r="Y158" i="42"/>
  <c r="X158" i="42"/>
  <c r="W158" i="42"/>
  <c r="AE157" i="42"/>
  <c r="AD157" i="42"/>
  <c r="AC157" i="42"/>
  <c r="AB157" i="42"/>
  <c r="AA157" i="42"/>
  <c r="Z157" i="42"/>
  <c r="Y157" i="42"/>
  <c r="X157" i="42"/>
  <c r="W157" i="42"/>
  <c r="AE156" i="42"/>
  <c r="AD156" i="42"/>
  <c r="AC156" i="42"/>
  <c r="AB156" i="42"/>
  <c r="AA156" i="42"/>
  <c r="Z156" i="42"/>
  <c r="Y156" i="42"/>
  <c r="X156" i="42"/>
  <c r="W156" i="42"/>
  <c r="AE155" i="42"/>
  <c r="AD155" i="42"/>
  <c r="AC155" i="42"/>
  <c r="AB155" i="42"/>
  <c r="AA155" i="42"/>
  <c r="Z155" i="42"/>
  <c r="Y155" i="42"/>
  <c r="X155" i="42"/>
  <c r="W155" i="42"/>
  <c r="AE154" i="42"/>
  <c r="AD154" i="42"/>
  <c r="AC154" i="42"/>
  <c r="AB154" i="42"/>
  <c r="AA154" i="42"/>
  <c r="Z154" i="42"/>
  <c r="Y154" i="42"/>
  <c r="X154" i="42"/>
  <c r="W154" i="42"/>
  <c r="AE153" i="42"/>
  <c r="AD153" i="42"/>
  <c r="AC153" i="42"/>
  <c r="AB153" i="42"/>
  <c r="AA153" i="42"/>
  <c r="Z153" i="42"/>
  <c r="Y153" i="42"/>
  <c r="X153" i="42"/>
  <c r="W153" i="42"/>
  <c r="AE152" i="42"/>
  <c r="AD152" i="42"/>
  <c r="AC152" i="42"/>
  <c r="AB152" i="42"/>
  <c r="AA152" i="42"/>
  <c r="Z152" i="42"/>
  <c r="Y152" i="42"/>
  <c r="X152" i="42"/>
  <c r="W152" i="42"/>
  <c r="AE151" i="42"/>
  <c r="AD151" i="42"/>
  <c r="AC151" i="42"/>
  <c r="AB151" i="42"/>
  <c r="AA151" i="42"/>
  <c r="Z151" i="42"/>
  <c r="Y151" i="42"/>
  <c r="X151" i="42"/>
  <c r="W151" i="42"/>
  <c r="AE150" i="42"/>
  <c r="AD150" i="42"/>
  <c r="AC150" i="42"/>
  <c r="AB150" i="42"/>
  <c r="AA150" i="42"/>
  <c r="Z150" i="42"/>
  <c r="Y150" i="42"/>
  <c r="X150" i="42"/>
  <c r="W150" i="42"/>
  <c r="AE149" i="42"/>
  <c r="AD149" i="42"/>
  <c r="AC149" i="42"/>
  <c r="AB149" i="42"/>
  <c r="AA149" i="42"/>
  <c r="Z149" i="42"/>
  <c r="Y149" i="42"/>
  <c r="X149" i="42"/>
  <c r="W149" i="42"/>
  <c r="AE148" i="42"/>
  <c r="AD148" i="42"/>
  <c r="AC148" i="42"/>
  <c r="AB148" i="42"/>
  <c r="AA148" i="42"/>
  <c r="Z148" i="42"/>
  <c r="Y148" i="42"/>
  <c r="X148" i="42"/>
  <c r="W148" i="42"/>
  <c r="AE147" i="42"/>
  <c r="AD147" i="42"/>
  <c r="AC147" i="42"/>
  <c r="AB147" i="42"/>
  <c r="AA147" i="42"/>
  <c r="Z147" i="42"/>
  <c r="Y147" i="42"/>
  <c r="X147" i="42"/>
  <c r="W147" i="42"/>
  <c r="AE146" i="42"/>
  <c r="AD146" i="42"/>
  <c r="AC146" i="42"/>
  <c r="AB146" i="42"/>
  <c r="AA146" i="42"/>
  <c r="Z146" i="42"/>
  <c r="Y146" i="42"/>
  <c r="X146" i="42"/>
  <c r="W146" i="42"/>
  <c r="AE145" i="42"/>
  <c r="AD145" i="42"/>
  <c r="AC145" i="42"/>
  <c r="AB145" i="42"/>
  <c r="AA145" i="42"/>
  <c r="Z145" i="42"/>
  <c r="Y145" i="42"/>
  <c r="X145" i="42"/>
  <c r="W145" i="42"/>
  <c r="AE144" i="42"/>
  <c r="AD144" i="42"/>
  <c r="AC144" i="42"/>
  <c r="AB144" i="42"/>
  <c r="AA144" i="42"/>
  <c r="Z144" i="42"/>
  <c r="Y144" i="42"/>
  <c r="X144" i="42"/>
  <c r="W144" i="42"/>
  <c r="AE143" i="42"/>
  <c r="AD143" i="42"/>
  <c r="AC143" i="42"/>
  <c r="AB143" i="42"/>
  <c r="AA143" i="42"/>
  <c r="Z143" i="42"/>
  <c r="Y143" i="42"/>
  <c r="X143" i="42"/>
  <c r="W143" i="42"/>
  <c r="AE142" i="42"/>
  <c r="AD142" i="42"/>
  <c r="AC142" i="42"/>
  <c r="AB142" i="42"/>
  <c r="AA142" i="42"/>
  <c r="Z142" i="42"/>
  <c r="Y142" i="42"/>
  <c r="X142" i="42"/>
  <c r="W142" i="42"/>
  <c r="AE141" i="42"/>
  <c r="AD141" i="42"/>
  <c r="AC141" i="42"/>
  <c r="AB141" i="42"/>
  <c r="AA141" i="42"/>
  <c r="Z141" i="42"/>
  <c r="Y141" i="42"/>
  <c r="X141" i="42"/>
  <c r="W141" i="42"/>
  <c r="AE140" i="42"/>
  <c r="AD140" i="42"/>
  <c r="AC140" i="42"/>
  <c r="AB140" i="42"/>
  <c r="AA140" i="42"/>
  <c r="Z140" i="42"/>
  <c r="Y140" i="42"/>
  <c r="X140" i="42"/>
  <c r="W140" i="42"/>
  <c r="AE139" i="42"/>
  <c r="AD139" i="42"/>
  <c r="AC139" i="42"/>
  <c r="AB139" i="42"/>
  <c r="AA139" i="42"/>
  <c r="Z139" i="42"/>
  <c r="Y139" i="42"/>
  <c r="X139" i="42"/>
  <c r="W139" i="42"/>
  <c r="AE138" i="42"/>
  <c r="AD138" i="42"/>
  <c r="AC138" i="42"/>
  <c r="AB138" i="42"/>
  <c r="AA138" i="42"/>
  <c r="Z138" i="42"/>
  <c r="Y138" i="42"/>
  <c r="X138" i="42"/>
  <c r="W138" i="42"/>
  <c r="AE137" i="42"/>
  <c r="AD137" i="42"/>
  <c r="AC137" i="42"/>
  <c r="AB137" i="42"/>
  <c r="AA137" i="42"/>
  <c r="Z137" i="42"/>
  <c r="Y137" i="42"/>
  <c r="X137" i="42"/>
  <c r="W137" i="42"/>
  <c r="AE136" i="42"/>
  <c r="AD136" i="42"/>
  <c r="AC136" i="42"/>
  <c r="AB136" i="42"/>
  <c r="AA136" i="42"/>
  <c r="Z136" i="42"/>
  <c r="Y136" i="42"/>
  <c r="X136" i="42"/>
  <c r="W136" i="42"/>
  <c r="AE135" i="42"/>
  <c r="AD135" i="42"/>
  <c r="AC135" i="42"/>
  <c r="AB135" i="42"/>
  <c r="AA135" i="42"/>
  <c r="Z135" i="42"/>
  <c r="Y135" i="42"/>
  <c r="X135" i="42"/>
  <c r="W135" i="42"/>
  <c r="AE134" i="42"/>
  <c r="AD134" i="42"/>
  <c r="AC134" i="42"/>
  <c r="AB134" i="42"/>
  <c r="AA134" i="42"/>
  <c r="Z134" i="42"/>
  <c r="Y134" i="42"/>
  <c r="X134" i="42"/>
  <c r="W134" i="42"/>
  <c r="AE133" i="42"/>
  <c r="AD133" i="42"/>
  <c r="AC133" i="42"/>
  <c r="AB133" i="42"/>
  <c r="AA133" i="42"/>
  <c r="Z133" i="42"/>
  <c r="Y133" i="42"/>
  <c r="X133" i="42"/>
  <c r="W133" i="42"/>
  <c r="AE132" i="42"/>
  <c r="AD132" i="42"/>
  <c r="AC132" i="42"/>
  <c r="AB132" i="42"/>
  <c r="AA132" i="42"/>
  <c r="Z132" i="42"/>
  <c r="Y132" i="42"/>
  <c r="X132" i="42"/>
  <c r="W132" i="42"/>
  <c r="AE131" i="42"/>
  <c r="AD131" i="42"/>
  <c r="AC131" i="42"/>
  <c r="AB131" i="42"/>
  <c r="AA131" i="42"/>
  <c r="Z131" i="42"/>
  <c r="Y131" i="42"/>
  <c r="X131" i="42"/>
  <c r="W131" i="42"/>
  <c r="AE130" i="42"/>
  <c r="AD130" i="42"/>
  <c r="AC130" i="42"/>
  <c r="AB130" i="42"/>
  <c r="AA130" i="42"/>
  <c r="Z130" i="42"/>
  <c r="Y130" i="42"/>
  <c r="X130" i="42"/>
  <c r="W130" i="42"/>
  <c r="AE129" i="42"/>
  <c r="AD129" i="42"/>
  <c r="AC129" i="42"/>
  <c r="AB129" i="42"/>
  <c r="AA129" i="42"/>
  <c r="Z129" i="42"/>
  <c r="Y129" i="42"/>
  <c r="X129" i="42"/>
  <c r="W129" i="42"/>
  <c r="AE128" i="42"/>
  <c r="AD128" i="42"/>
  <c r="AC128" i="42"/>
  <c r="AB128" i="42"/>
  <c r="AA128" i="42"/>
  <c r="Z128" i="42"/>
  <c r="Y128" i="42"/>
  <c r="X128" i="42"/>
  <c r="W128" i="42"/>
  <c r="AE127" i="42"/>
  <c r="AD127" i="42"/>
  <c r="AC127" i="42"/>
  <c r="AB127" i="42"/>
  <c r="AA127" i="42"/>
  <c r="Z127" i="42"/>
  <c r="Y127" i="42"/>
  <c r="X127" i="42"/>
  <c r="W127" i="42"/>
  <c r="AE126" i="42"/>
  <c r="AD126" i="42"/>
  <c r="AC126" i="42"/>
  <c r="AB126" i="42"/>
  <c r="AA126" i="42"/>
  <c r="Z126" i="42"/>
  <c r="Y126" i="42"/>
  <c r="X126" i="42"/>
  <c r="W126" i="42"/>
  <c r="AE125" i="42"/>
  <c r="AD125" i="42"/>
  <c r="AC125" i="42"/>
  <c r="AB125" i="42"/>
  <c r="AA125" i="42"/>
  <c r="Z125" i="42"/>
  <c r="Y125" i="42"/>
  <c r="X125" i="42"/>
  <c r="W125" i="42"/>
  <c r="AE124" i="42"/>
  <c r="AD124" i="42"/>
  <c r="AC124" i="42"/>
  <c r="AB124" i="42"/>
  <c r="AA124" i="42"/>
  <c r="Z124" i="42"/>
  <c r="Y124" i="42"/>
  <c r="X124" i="42"/>
  <c r="W124" i="42"/>
  <c r="AE123" i="42"/>
  <c r="AD123" i="42"/>
  <c r="AC123" i="42"/>
  <c r="AB123" i="42"/>
  <c r="AA123" i="42"/>
  <c r="Z123" i="42"/>
  <c r="Y123" i="42"/>
  <c r="X123" i="42"/>
  <c r="W123" i="42"/>
  <c r="AE122" i="42"/>
  <c r="AD122" i="42"/>
  <c r="AC122" i="42"/>
  <c r="AB122" i="42"/>
  <c r="AA122" i="42"/>
  <c r="Z122" i="42"/>
  <c r="Y122" i="42"/>
  <c r="X122" i="42"/>
  <c r="W122" i="42"/>
  <c r="AE121" i="42"/>
  <c r="AD121" i="42"/>
  <c r="AC121" i="42"/>
  <c r="AB121" i="42"/>
  <c r="AA121" i="42"/>
  <c r="Z121" i="42"/>
  <c r="Y121" i="42"/>
  <c r="X121" i="42"/>
  <c r="W121" i="42"/>
  <c r="AE120" i="42"/>
  <c r="AD120" i="42"/>
  <c r="AC120" i="42"/>
  <c r="AB120" i="42"/>
  <c r="AA120" i="42"/>
  <c r="Z120" i="42"/>
  <c r="Y120" i="42"/>
  <c r="X120" i="42"/>
  <c r="W120" i="42"/>
  <c r="AE119" i="42"/>
  <c r="AD119" i="42"/>
  <c r="AC119" i="42"/>
  <c r="AB119" i="42"/>
  <c r="AA119" i="42"/>
  <c r="Z119" i="42"/>
  <c r="Y119" i="42"/>
  <c r="X119" i="42"/>
  <c r="W119" i="42"/>
  <c r="AE118" i="42"/>
  <c r="AD118" i="42"/>
  <c r="AC118" i="42"/>
  <c r="AB118" i="42"/>
  <c r="AA118" i="42"/>
  <c r="Z118" i="42"/>
  <c r="Y118" i="42"/>
  <c r="X118" i="42"/>
  <c r="W118" i="42"/>
  <c r="AE117" i="42"/>
  <c r="AD117" i="42"/>
  <c r="AC117" i="42"/>
  <c r="AB117" i="42"/>
  <c r="AA117" i="42"/>
  <c r="Z117" i="42"/>
  <c r="Y117" i="42"/>
  <c r="X117" i="42"/>
  <c r="W117" i="42"/>
  <c r="AE116" i="42"/>
  <c r="AD116" i="42"/>
  <c r="AC116" i="42"/>
  <c r="AB116" i="42"/>
  <c r="AA116" i="42"/>
  <c r="Z116" i="42"/>
  <c r="Y116" i="42"/>
  <c r="X116" i="42"/>
  <c r="W116" i="42"/>
  <c r="AE115" i="42"/>
  <c r="AD115" i="42"/>
  <c r="AC115" i="42"/>
  <c r="AB115" i="42"/>
  <c r="AA115" i="42"/>
  <c r="Z115" i="42"/>
  <c r="Y115" i="42"/>
  <c r="X115" i="42"/>
  <c r="W115" i="42"/>
  <c r="AE114" i="42"/>
  <c r="AD114" i="42"/>
  <c r="AC114" i="42"/>
  <c r="AB114" i="42"/>
  <c r="AA114" i="42"/>
  <c r="Z114" i="42"/>
  <c r="Y114" i="42"/>
  <c r="X114" i="42"/>
  <c r="W114" i="42"/>
  <c r="AE113" i="42"/>
  <c r="AD113" i="42"/>
  <c r="AC113" i="42"/>
  <c r="AB113" i="42"/>
  <c r="AA113" i="42"/>
  <c r="Z113" i="42"/>
  <c r="Y113" i="42"/>
  <c r="X113" i="42"/>
  <c r="W113" i="42"/>
  <c r="AE112" i="42"/>
  <c r="AD112" i="42"/>
  <c r="AC112" i="42"/>
  <c r="AB112" i="42"/>
  <c r="AA112" i="42"/>
  <c r="Z112" i="42"/>
  <c r="Y112" i="42"/>
  <c r="X112" i="42"/>
  <c r="W112" i="42"/>
  <c r="AE111" i="42"/>
  <c r="AD111" i="42"/>
  <c r="AC111" i="42"/>
  <c r="AB111" i="42"/>
  <c r="AA111" i="42"/>
  <c r="Z111" i="42"/>
  <c r="Y111" i="42"/>
  <c r="X111" i="42"/>
  <c r="W111" i="42"/>
  <c r="AE110" i="42"/>
  <c r="AD110" i="42"/>
  <c r="AC110" i="42"/>
  <c r="AB110" i="42"/>
  <c r="AA110" i="42"/>
  <c r="Z110" i="42"/>
  <c r="Y110" i="42"/>
  <c r="X110" i="42"/>
  <c r="W110" i="42"/>
  <c r="AE109" i="42"/>
  <c r="AD109" i="42"/>
  <c r="AC109" i="42"/>
  <c r="AB109" i="42"/>
  <c r="AA109" i="42"/>
  <c r="Z109" i="42"/>
  <c r="Y109" i="42"/>
  <c r="X109" i="42"/>
  <c r="W109" i="42"/>
  <c r="AE108" i="42"/>
  <c r="AD108" i="42"/>
  <c r="AC108" i="42"/>
  <c r="AB108" i="42"/>
  <c r="AA108" i="42"/>
  <c r="Z108" i="42"/>
  <c r="Y108" i="42"/>
  <c r="X108" i="42"/>
  <c r="W108" i="42"/>
  <c r="AE107" i="42"/>
  <c r="AD107" i="42"/>
  <c r="AC107" i="42"/>
  <c r="AB107" i="42"/>
  <c r="AA107" i="42"/>
  <c r="Z107" i="42"/>
  <c r="Y107" i="42"/>
  <c r="X107" i="42"/>
  <c r="W107" i="42"/>
  <c r="AE106" i="42"/>
  <c r="AD106" i="42"/>
  <c r="AC106" i="42"/>
  <c r="AB106" i="42"/>
  <c r="AA106" i="42"/>
  <c r="Z106" i="42"/>
  <c r="Y106" i="42"/>
  <c r="X106" i="42"/>
  <c r="W106" i="42"/>
  <c r="AE105" i="42"/>
  <c r="AD105" i="42"/>
  <c r="AC105" i="42"/>
  <c r="AB105" i="42"/>
  <c r="AA105" i="42"/>
  <c r="Z105" i="42"/>
  <c r="Y105" i="42"/>
  <c r="X105" i="42"/>
  <c r="W105" i="42"/>
  <c r="AE104" i="42"/>
  <c r="AD104" i="42"/>
  <c r="AC104" i="42"/>
  <c r="AB104" i="42"/>
  <c r="AA104" i="42"/>
  <c r="Z104" i="42"/>
  <c r="Y104" i="42"/>
  <c r="X104" i="42"/>
  <c r="W104" i="42"/>
  <c r="AE103" i="42"/>
  <c r="AD103" i="42"/>
  <c r="AC103" i="42"/>
  <c r="AB103" i="42"/>
  <c r="AA103" i="42"/>
  <c r="Z103" i="42"/>
  <c r="Y103" i="42"/>
  <c r="X103" i="42"/>
  <c r="W103" i="42"/>
  <c r="AE102" i="42"/>
  <c r="AD102" i="42"/>
  <c r="AC102" i="42"/>
  <c r="AB102" i="42"/>
  <c r="AA102" i="42"/>
  <c r="Z102" i="42"/>
  <c r="Y102" i="42"/>
  <c r="X102" i="42"/>
  <c r="W102" i="42"/>
  <c r="AE101" i="42"/>
  <c r="AD101" i="42"/>
  <c r="AC101" i="42"/>
  <c r="AB101" i="42"/>
  <c r="AA101" i="42"/>
  <c r="Z101" i="42"/>
  <c r="Y101" i="42"/>
  <c r="X101" i="42"/>
  <c r="W101" i="42"/>
  <c r="AE100" i="42"/>
  <c r="AD100" i="42"/>
  <c r="AC100" i="42"/>
  <c r="AB100" i="42"/>
  <c r="AA100" i="42"/>
  <c r="Z100" i="42"/>
  <c r="Y100" i="42"/>
  <c r="X100" i="42"/>
  <c r="W100" i="42"/>
  <c r="AE99" i="42"/>
  <c r="AD99" i="42"/>
  <c r="AC99" i="42"/>
  <c r="AB99" i="42"/>
  <c r="AA99" i="42"/>
  <c r="Z99" i="42"/>
  <c r="Y99" i="42"/>
  <c r="X99" i="42"/>
  <c r="W99" i="42"/>
  <c r="AE98" i="42"/>
  <c r="AD98" i="42"/>
  <c r="AC98" i="42"/>
  <c r="AB98" i="42"/>
  <c r="AA98" i="42"/>
  <c r="Z98" i="42"/>
  <c r="Y98" i="42"/>
  <c r="X98" i="42"/>
  <c r="W98" i="42"/>
  <c r="AE97" i="42"/>
  <c r="AD97" i="42"/>
  <c r="AC97" i="42"/>
  <c r="AB97" i="42"/>
  <c r="AA97" i="42"/>
  <c r="Z97" i="42"/>
  <c r="Y97" i="42"/>
  <c r="X97" i="42"/>
  <c r="W97" i="42"/>
  <c r="AE96" i="42"/>
  <c r="AD96" i="42"/>
  <c r="AC96" i="42"/>
  <c r="AB96" i="42"/>
  <c r="AA96" i="42"/>
  <c r="Z96" i="42"/>
  <c r="Y96" i="42"/>
  <c r="X96" i="42"/>
  <c r="W96" i="42"/>
  <c r="AE95" i="42"/>
  <c r="AD95" i="42"/>
  <c r="AC95" i="42"/>
  <c r="AB95" i="42"/>
  <c r="AA95" i="42"/>
  <c r="Z95" i="42"/>
  <c r="Y95" i="42"/>
  <c r="X95" i="42"/>
  <c r="W95" i="42"/>
  <c r="AE94" i="42"/>
  <c r="AD94" i="42"/>
  <c r="AC94" i="42"/>
  <c r="AB94" i="42"/>
  <c r="AA94" i="42"/>
  <c r="Z94" i="42"/>
  <c r="Y94" i="42"/>
  <c r="X94" i="42"/>
  <c r="W94" i="42"/>
  <c r="AE93" i="42"/>
  <c r="AD93" i="42"/>
  <c r="AC93" i="42"/>
  <c r="AB93" i="42"/>
  <c r="AA93" i="42"/>
  <c r="Z93" i="42"/>
  <c r="Y93" i="42"/>
  <c r="X93" i="42"/>
  <c r="W93" i="42"/>
  <c r="AE92" i="42"/>
  <c r="AD92" i="42"/>
  <c r="AC92" i="42"/>
  <c r="AB92" i="42"/>
  <c r="AA92" i="42"/>
  <c r="Z92" i="42"/>
  <c r="Y92" i="42"/>
  <c r="X92" i="42"/>
  <c r="W92" i="42"/>
  <c r="AE91" i="42"/>
  <c r="AD91" i="42"/>
  <c r="AC91" i="42"/>
  <c r="AB91" i="42"/>
  <c r="AA91" i="42"/>
  <c r="Z91" i="42"/>
  <c r="Y91" i="42"/>
  <c r="X91" i="42"/>
  <c r="W91" i="42"/>
  <c r="AE90" i="42"/>
  <c r="AD90" i="42"/>
  <c r="AC90" i="42"/>
  <c r="AB90" i="42"/>
  <c r="AA90" i="42"/>
  <c r="Z90" i="42"/>
  <c r="Y90" i="42"/>
  <c r="X90" i="42"/>
  <c r="W90" i="42"/>
  <c r="AE89" i="42"/>
  <c r="AD89" i="42"/>
  <c r="AC89" i="42"/>
  <c r="AB89" i="42"/>
  <c r="AA89" i="42"/>
  <c r="Z89" i="42"/>
  <c r="Y89" i="42"/>
  <c r="X89" i="42"/>
  <c r="W89" i="42"/>
  <c r="AE88" i="42"/>
  <c r="AD88" i="42"/>
  <c r="AC88" i="42"/>
  <c r="AB88" i="42"/>
  <c r="AA88" i="42"/>
  <c r="Z88" i="42"/>
  <c r="Y88" i="42"/>
  <c r="X88" i="42"/>
  <c r="W88" i="42"/>
  <c r="AE87" i="42"/>
  <c r="AD87" i="42"/>
  <c r="AC87" i="42"/>
  <c r="AB87" i="42"/>
  <c r="AA87" i="42"/>
  <c r="Z87" i="42"/>
  <c r="Y87" i="42"/>
  <c r="X87" i="42"/>
  <c r="W87" i="42"/>
  <c r="AE86" i="42"/>
  <c r="AD86" i="42"/>
  <c r="AC86" i="42"/>
  <c r="AB86" i="42"/>
  <c r="AA86" i="42"/>
  <c r="Z86" i="42"/>
  <c r="Y86" i="42"/>
  <c r="X86" i="42"/>
  <c r="W86" i="42"/>
  <c r="AE85" i="42"/>
  <c r="AD85" i="42"/>
  <c r="AC85" i="42"/>
  <c r="AB85" i="42"/>
  <c r="AA85" i="42"/>
  <c r="Z85" i="42"/>
  <c r="Y85" i="42"/>
  <c r="X85" i="42"/>
  <c r="W85" i="42"/>
  <c r="AE84" i="42"/>
  <c r="AD84" i="42"/>
  <c r="AC84" i="42"/>
  <c r="AB84" i="42"/>
  <c r="AA84" i="42"/>
  <c r="Z84" i="42"/>
  <c r="Y84" i="42"/>
  <c r="X84" i="42"/>
  <c r="W84" i="42"/>
  <c r="AE83" i="42"/>
  <c r="AD83" i="42"/>
  <c r="AC83" i="42"/>
  <c r="AB83" i="42"/>
  <c r="AA83" i="42"/>
  <c r="Z83" i="42"/>
  <c r="Y83" i="42"/>
  <c r="X83" i="42"/>
  <c r="W83" i="42"/>
  <c r="AE82" i="42"/>
  <c r="AD82" i="42"/>
  <c r="AC82" i="42"/>
  <c r="AB82" i="42"/>
  <c r="AA82" i="42"/>
  <c r="Z82" i="42"/>
  <c r="Y82" i="42"/>
  <c r="X82" i="42"/>
  <c r="W82" i="42"/>
  <c r="AE81" i="42"/>
  <c r="AD81" i="42"/>
  <c r="AC81" i="42"/>
  <c r="AB81" i="42"/>
  <c r="AA81" i="42"/>
  <c r="Z81" i="42"/>
  <c r="Y81" i="42"/>
  <c r="X81" i="42"/>
  <c r="W81" i="42"/>
  <c r="AE80" i="42"/>
  <c r="AD80" i="42"/>
  <c r="AC80" i="42"/>
  <c r="AB80" i="42"/>
  <c r="AA80" i="42"/>
  <c r="Z80" i="42"/>
  <c r="Y80" i="42"/>
  <c r="X80" i="42"/>
  <c r="W80" i="42"/>
  <c r="AE79" i="42"/>
  <c r="AD79" i="42"/>
  <c r="AC79" i="42"/>
  <c r="AB79" i="42"/>
  <c r="AA79" i="42"/>
  <c r="Z79" i="42"/>
  <c r="Y79" i="42"/>
  <c r="X79" i="42"/>
  <c r="W79" i="42"/>
  <c r="AE78" i="42"/>
  <c r="AD78" i="42"/>
  <c r="AC78" i="42"/>
  <c r="AB78" i="42"/>
  <c r="AA78" i="42"/>
  <c r="Z78" i="42"/>
  <c r="Y78" i="42"/>
  <c r="X78" i="42"/>
  <c r="W78" i="42"/>
  <c r="AE77" i="42"/>
  <c r="AD77" i="42"/>
  <c r="AC77" i="42"/>
  <c r="AB77" i="42"/>
  <c r="AA77" i="42"/>
  <c r="Z77" i="42"/>
  <c r="Y77" i="42"/>
  <c r="X77" i="42"/>
  <c r="W77" i="42"/>
  <c r="AE76" i="42"/>
  <c r="AD76" i="42"/>
  <c r="AC76" i="42"/>
  <c r="AB76" i="42"/>
  <c r="AA76" i="42"/>
  <c r="Z76" i="42"/>
  <c r="Y76" i="42"/>
  <c r="X76" i="42"/>
  <c r="W76" i="42"/>
  <c r="AE75" i="42"/>
  <c r="AD75" i="42"/>
  <c r="AC75" i="42"/>
  <c r="AB75" i="42"/>
  <c r="AA75" i="42"/>
  <c r="Z75" i="42"/>
  <c r="Y75" i="42"/>
  <c r="X75" i="42"/>
  <c r="W75" i="42"/>
  <c r="AE74" i="42"/>
  <c r="AD74" i="42"/>
  <c r="AC74" i="42"/>
  <c r="AB74" i="42"/>
  <c r="AA74" i="42"/>
  <c r="Z74" i="42"/>
  <c r="Y74" i="42"/>
  <c r="X74" i="42"/>
  <c r="W74" i="42"/>
  <c r="AE73" i="42"/>
  <c r="AD73" i="42"/>
  <c r="AC73" i="42"/>
  <c r="AB73" i="42"/>
  <c r="AA73" i="42"/>
  <c r="Z73" i="42"/>
  <c r="Y73" i="42"/>
  <c r="X73" i="42"/>
  <c r="W73" i="42"/>
  <c r="AE72" i="42"/>
  <c r="AD72" i="42"/>
  <c r="AC72" i="42"/>
  <c r="AB72" i="42"/>
  <c r="AA72" i="42"/>
  <c r="Z72" i="42"/>
  <c r="Y72" i="42"/>
  <c r="X72" i="42"/>
  <c r="W72" i="42"/>
  <c r="AE71" i="42"/>
  <c r="AD71" i="42"/>
  <c r="AC71" i="42"/>
  <c r="AB71" i="42"/>
  <c r="AA71" i="42"/>
  <c r="Z71" i="42"/>
  <c r="Y71" i="42"/>
  <c r="X71" i="42"/>
  <c r="W71" i="42"/>
  <c r="AE70" i="42"/>
  <c r="AD70" i="42"/>
  <c r="AC70" i="42"/>
  <c r="AB70" i="42"/>
  <c r="AA70" i="42"/>
  <c r="Z70" i="42"/>
  <c r="Y70" i="42"/>
  <c r="X70" i="42"/>
  <c r="W70" i="42"/>
  <c r="AE69" i="42"/>
  <c r="AD69" i="42"/>
  <c r="AC69" i="42"/>
  <c r="AB69" i="42"/>
  <c r="AA69" i="42"/>
  <c r="Z69" i="42"/>
  <c r="Y69" i="42"/>
  <c r="X69" i="42"/>
  <c r="W69" i="42"/>
  <c r="AE68" i="42"/>
  <c r="AD68" i="42"/>
  <c r="AC68" i="42"/>
  <c r="AB68" i="42"/>
  <c r="AA68" i="42"/>
  <c r="Z68" i="42"/>
  <c r="Y68" i="42"/>
  <c r="X68" i="42"/>
  <c r="W68" i="42"/>
  <c r="AE67" i="42"/>
  <c r="AD67" i="42"/>
  <c r="AC67" i="42"/>
  <c r="AB67" i="42"/>
  <c r="AA67" i="42"/>
  <c r="Z67" i="42"/>
  <c r="Y67" i="42"/>
  <c r="X67" i="42"/>
  <c r="W67" i="42"/>
  <c r="AE66" i="42"/>
  <c r="AD66" i="42"/>
  <c r="AC66" i="42"/>
  <c r="AB66" i="42"/>
  <c r="AA66" i="42"/>
  <c r="Z66" i="42"/>
  <c r="Y66" i="42"/>
  <c r="X66" i="42"/>
  <c r="W66" i="42"/>
  <c r="AE65" i="42"/>
  <c r="AD65" i="42"/>
  <c r="AC65" i="42"/>
  <c r="AB65" i="42"/>
  <c r="AA65" i="42"/>
  <c r="Z65" i="42"/>
  <c r="Y65" i="42"/>
  <c r="X65" i="42"/>
  <c r="W65" i="42"/>
  <c r="AE64" i="42"/>
  <c r="AD64" i="42"/>
  <c r="AC64" i="42"/>
  <c r="AB64" i="42"/>
  <c r="AA64" i="42"/>
  <c r="Z64" i="42"/>
  <c r="Y64" i="42"/>
  <c r="X64" i="42"/>
  <c r="W64" i="42"/>
  <c r="AE63" i="42"/>
  <c r="AD63" i="42"/>
  <c r="AC63" i="42"/>
  <c r="AB63" i="42"/>
  <c r="AA63" i="42"/>
  <c r="Z63" i="42"/>
  <c r="Y63" i="42"/>
  <c r="X63" i="42"/>
  <c r="W63" i="42"/>
  <c r="AE62" i="42"/>
  <c r="AD62" i="42"/>
  <c r="AC62" i="42"/>
  <c r="AB62" i="42"/>
  <c r="AA62" i="42"/>
  <c r="Z62" i="42"/>
  <c r="Y62" i="42"/>
  <c r="X62" i="42"/>
  <c r="W62" i="42"/>
  <c r="AE61" i="42"/>
  <c r="AD61" i="42"/>
  <c r="AC61" i="42"/>
  <c r="AB61" i="42"/>
  <c r="AA61" i="42"/>
  <c r="Z61" i="42"/>
  <c r="Y61" i="42"/>
  <c r="X61" i="42"/>
  <c r="W61" i="42"/>
  <c r="AE60" i="42"/>
  <c r="AD60" i="42"/>
  <c r="AC60" i="42"/>
  <c r="AB60" i="42"/>
  <c r="AA60" i="42"/>
  <c r="Z60" i="42"/>
  <c r="Y60" i="42"/>
  <c r="X60" i="42"/>
  <c r="W60" i="42"/>
  <c r="AE59" i="42"/>
  <c r="AD59" i="42"/>
  <c r="AC59" i="42"/>
  <c r="AB59" i="42"/>
  <c r="AA59" i="42"/>
  <c r="Z59" i="42"/>
  <c r="Y59" i="42"/>
  <c r="X59" i="42"/>
  <c r="W59" i="42"/>
  <c r="AE58" i="42"/>
  <c r="AD58" i="42"/>
  <c r="AC58" i="42"/>
  <c r="AB58" i="42"/>
  <c r="AA58" i="42"/>
  <c r="Z58" i="42"/>
  <c r="Y58" i="42"/>
  <c r="X58" i="42"/>
  <c r="W58" i="42"/>
  <c r="AE57" i="42"/>
  <c r="AD57" i="42"/>
  <c r="AC57" i="42"/>
  <c r="AB57" i="42"/>
  <c r="AA57" i="42"/>
  <c r="Z57" i="42"/>
  <c r="Y57" i="42"/>
  <c r="X57" i="42"/>
  <c r="W57" i="42"/>
  <c r="AE56" i="42"/>
  <c r="AD56" i="42"/>
  <c r="AC56" i="42"/>
  <c r="AB56" i="42"/>
  <c r="AA56" i="42"/>
  <c r="Z56" i="42"/>
  <c r="Y56" i="42"/>
  <c r="X56" i="42"/>
  <c r="W56" i="42"/>
  <c r="AE55" i="42"/>
  <c r="AD55" i="42"/>
  <c r="AC55" i="42"/>
  <c r="AB55" i="42"/>
  <c r="AA55" i="42"/>
  <c r="Z55" i="42"/>
  <c r="Y55" i="42"/>
  <c r="X55" i="42"/>
  <c r="W55" i="42"/>
  <c r="AE54" i="42"/>
  <c r="AD54" i="42"/>
  <c r="AC54" i="42"/>
  <c r="AB54" i="42"/>
  <c r="AA54" i="42"/>
  <c r="Z54" i="42"/>
  <c r="Y54" i="42"/>
  <c r="X54" i="42"/>
  <c r="W54" i="42"/>
  <c r="AE53" i="42"/>
  <c r="AD53" i="42"/>
  <c r="AC53" i="42"/>
  <c r="AB53" i="42"/>
  <c r="AA53" i="42"/>
  <c r="Z53" i="42"/>
  <c r="Y53" i="42"/>
  <c r="X53" i="42"/>
  <c r="W53" i="42"/>
  <c r="AE52" i="42"/>
  <c r="AD52" i="42"/>
  <c r="AC52" i="42"/>
  <c r="AB52" i="42"/>
  <c r="AA52" i="42"/>
  <c r="Z52" i="42"/>
  <c r="Y52" i="42"/>
  <c r="X52" i="42"/>
  <c r="W52" i="42"/>
  <c r="AE51" i="42"/>
  <c r="AD51" i="42"/>
  <c r="AC51" i="42"/>
  <c r="AB51" i="42"/>
  <c r="AA51" i="42"/>
  <c r="Z51" i="42"/>
  <c r="Y51" i="42"/>
  <c r="X51" i="42"/>
  <c r="W51" i="42"/>
  <c r="AE50" i="42"/>
  <c r="AD50" i="42"/>
  <c r="AC50" i="42"/>
  <c r="AB50" i="42"/>
  <c r="AA50" i="42"/>
  <c r="Z50" i="42"/>
  <c r="Y50" i="42"/>
  <c r="X50" i="42"/>
  <c r="W50" i="42"/>
  <c r="AE49" i="42"/>
  <c r="AD49" i="42"/>
  <c r="AC49" i="42"/>
  <c r="AB49" i="42"/>
  <c r="AA49" i="42"/>
  <c r="Z49" i="42"/>
  <c r="Y49" i="42"/>
  <c r="X49" i="42"/>
  <c r="W49" i="42"/>
  <c r="AE48" i="42"/>
  <c r="AD48" i="42"/>
  <c r="AC48" i="42"/>
  <c r="AB48" i="42"/>
  <c r="AA48" i="42"/>
  <c r="Z48" i="42"/>
  <c r="Y48" i="42"/>
  <c r="X48" i="42"/>
  <c r="W48" i="42"/>
  <c r="AE47" i="42"/>
  <c r="AD47" i="42"/>
  <c r="AC47" i="42"/>
  <c r="AB47" i="42"/>
  <c r="AA47" i="42"/>
  <c r="Z47" i="42"/>
  <c r="Y47" i="42"/>
  <c r="X47" i="42"/>
  <c r="W47" i="42"/>
  <c r="AE46" i="42"/>
  <c r="AD46" i="42"/>
  <c r="AC46" i="42"/>
  <c r="AB46" i="42"/>
  <c r="AA46" i="42"/>
  <c r="Z46" i="42"/>
  <c r="Y46" i="42"/>
  <c r="X46" i="42"/>
  <c r="W46" i="42"/>
  <c r="AE45" i="42"/>
  <c r="AD45" i="42"/>
  <c r="AC45" i="42"/>
  <c r="AB45" i="42"/>
  <c r="AA45" i="42"/>
  <c r="Z45" i="42"/>
  <c r="Y45" i="42"/>
  <c r="X45" i="42"/>
  <c r="W45" i="42"/>
  <c r="AE44" i="42"/>
  <c r="AD44" i="42"/>
  <c r="AC44" i="42"/>
  <c r="AB44" i="42"/>
  <c r="AA44" i="42"/>
  <c r="Z44" i="42"/>
  <c r="Y44" i="42"/>
  <c r="X44" i="42"/>
  <c r="W44" i="42"/>
  <c r="AE43" i="42"/>
  <c r="AD43" i="42"/>
  <c r="AC43" i="42"/>
  <c r="AB43" i="42"/>
  <c r="AA43" i="42"/>
  <c r="Z43" i="42"/>
  <c r="Y43" i="42"/>
  <c r="X43" i="42"/>
  <c r="W43" i="42"/>
  <c r="AE42" i="42"/>
  <c r="AD42" i="42"/>
  <c r="AC42" i="42"/>
  <c r="AB42" i="42"/>
  <c r="AA42" i="42"/>
  <c r="Z42" i="42"/>
  <c r="Y42" i="42"/>
  <c r="X42" i="42"/>
  <c r="W42" i="42"/>
  <c r="AE41" i="42"/>
  <c r="AD41" i="42"/>
  <c r="AC41" i="42"/>
  <c r="AB41" i="42"/>
  <c r="AA41" i="42"/>
  <c r="Z41" i="42"/>
  <c r="Y41" i="42"/>
  <c r="X41" i="42"/>
  <c r="W41" i="42"/>
  <c r="AE40" i="42"/>
  <c r="AD40" i="42"/>
  <c r="AC40" i="42"/>
  <c r="AB40" i="42"/>
  <c r="AA40" i="42"/>
  <c r="Z40" i="42"/>
  <c r="Y40" i="42"/>
  <c r="X40" i="42"/>
  <c r="W40" i="42"/>
  <c r="AE39" i="42"/>
  <c r="AD39" i="42"/>
  <c r="AC39" i="42"/>
  <c r="AB39" i="42"/>
  <c r="AA39" i="42"/>
  <c r="Z39" i="42"/>
  <c r="Y39" i="42"/>
  <c r="X39" i="42"/>
  <c r="W39" i="42"/>
  <c r="AE38" i="42"/>
  <c r="AD38" i="42"/>
  <c r="AC38" i="42"/>
  <c r="AB38" i="42"/>
  <c r="AA38" i="42"/>
  <c r="Z38" i="42"/>
  <c r="Y38" i="42"/>
  <c r="X38" i="42"/>
  <c r="W38" i="42"/>
  <c r="AE37" i="42"/>
  <c r="AD37" i="42"/>
  <c r="AC37" i="42"/>
  <c r="AB37" i="42"/>
  <c r="AA37" i="42"/>
  <c r="Z37" i="42"/>
  <c r="Y37" i="42"/>
  <c r="X37" i="42"/>
  <c r="W37" i="42"/>
  <c r="AE36" i="42"/>
  <c r="AD36" i="42"/>
  <c r="AC36" i="42"/>
  <c r="AB36" i="42"/>
  <c r="AA36" i="42"/>
  <c r="Z36" i="42"/>
  <c r="Y36" i="42"/>
  <c r="X36" i="42"/>
  <c r="W36" i="42"/>
  <c r="AE35" i="42"/>
  <c r="AD35" i="42"/>
  <c r="AC35" i="42"/>
  <c r="AB35" i="42"/>
  <c r="AA35" i="42"/>
  <c r="Z35" i="42"/>
  <c r="Y35" i="42"/>
  <c r="X35" i="42"/>
  <c r="W35" i="42"/>
  <c r="AE34" i="42"/>
  <c r="AD34" i="42"/>
  <c r="AC34" i="42"/>
  <c r="AB34" i="42"/>
  <c r="AA34" i="42"/>
  <c r="Z34" i="42"/>
  <c r="Y34" i="42"/>
  <c r="X34" i="42"/>
  <c r="W34" i="42"/>
  <c r="AE33" i="42"/>
  <c r="AD33" i="42"/>
  <c r="AC33" i="42"/>
  <c r="AB33" i="42"/>
  <c r="AA33" i="42"/>
  <c r="Z33" i="42"/>
  <c r="Y33" i="42"/>
  <c r="X33" i="42"/>
  <c r="W33" i="42"/>
  <c r="AE32" i="42"/>
  <c r="AD32" i="42"/>
  <c r="AC32" i="42"/>
  <c r="AB32" i="42"/>
  <c r="AA32" i="42"/>
  <c r="Z32" i="42"/>
  <c r="Y32" i="42"/>
  <c r="X32" i="42"/>
  <c r="W32" i="42"/>
  <c r="AE31" i="42"/>
  <c r="AD31" i="42"/>
  <c r="AC31" i="42"/>
  <c r="AB31" i="42"/>
  <c r="AA31" i="42"/>
  <c r="Z31" i="42"/>
  <c r="Y31" i="42"/>
  <c r="X31" i="42"/>
  <c r="W31" i="42"/>
  <c r="AE30" i="42"/>
  <c r="AD30" i="42"/>
  <c r="AC30" i="42"/>
  <c r="AB30" i="42"/>
  <c r="AA30" i="42"/>
  <c r="Z30" i="42"/>
  <c r="Y30" i="42"/>
  <c r="X30" i="42"/>
  <c r="W30" i="42"/>
  <c r="AE29" i="42"/>
  <c r="AD29" i="42"/>
  <c r="AC29" i="42"/>
  <c r="AB29" i="42"/>
  <c r="AA29" i="42"/>
  <c r="Z29" i="42"/>
  <c r="Y29" i="42"/>
  <c r="X29" i="42"/>
  <c r="W29" i="42"/>
  <c r="AE28" i="42"/>
  <c r="AD28" i="42"/>
  <c r="AC28" i="42"/>
  <c r="AB28" i="42"/>
  <c r="AA28" i="42"/>
  <c r="Z28" i="42"/>
  <c r="Y28" i="42"/>
  <c r="X28" i="42"/>
  <c r="W28" i="42"/>
  <c r="AE27" i="42"/>
  <c r="AD27" i="42"/>
  <c r="AC27" i="42"/>
  <c r="AB27" i="42"/>
  <c r="AA27" i="42"/>
  <c r="Z27" i="42"/>
  <c r="Y27" i="42"/>
  <c r="X27" i="42"/>
  <c r="W27" i="42"/>
  <c r="AE26" i="42"/>
  <c r="AD26" i="42"/>
  <c r="AC26" i="42"/>
  <c r="AB26" i="42"/>
  <c r="AA26" i="42"/>
  <c r="Z26" i="42"/>
  <c r="Y26" i="42"/>
  <c r="X26" i="42"/>
  <c r="W26" i="42"/>
  <c r="AE25" i="42"/>
  <c r="AD25" i="42"/>
  <c r="AC25" i="42"/>
  <c r="AB25" i="42"/>
  <c r="AA25" i="42"/>
  <c r="Z25" i="42"/>
  <c r="Y25" i="42"/>
  <c r="X25" i="42"/>
  <c r="W25" i="42"/>
  <c r="AE24" i="42"/>
  <c r="AD24" i="42"/>
  <c r="AC24" i="42"/>
  <c r="AB24" i="42"/>
  <c r="AA24" i="42"/>
  <c r="Z24" i="42"/>
  <c r="Y24" i="42"/>
  <c r="X24" i="42"/>
  <c r="W24" i="42"/>
  <c r="AE23" i="42"/>
  <c r="AD23" i="42"/>
  <c r="AC23" i="42"/>
  <c r="AB23" i="42"/>
  <c r="AA23" i="42"/>
  <c r="Z23" i="42"/>
  <c r="Y23" i="42"/>
  <c r="X23" i="42"/>
  <c r="W23" i="42"/>
  <c r="AE22" i="42"/>
  <c r="AD22" i="42"/>
  <c r="AC22" i="42"/>
  <c r="AB22" i="42"/>
  <c r="AA22" i="42"/>
  <c r="Z22" i="42"/>
  <c r="Y22" i="42"/>
  <c r="X22" i="42"/>
  <c r="W22" i="42"/>
  <c r="AE21" i="42"/>
  <c r="AD21" i="42"/>
  <c r="AC21" i="42"/>
  <c r="AB21" i="42"/>
  <c r="AA21" i="42"/>
  <c r="Z21" i="42"/>
  <c r="Y21" i="42"/>
  <c r="X21" i="42"/>
  <c r="W21" i="42"/>
  <c r="AE20" i="42"/>
  <c r="AD20" i="42"/>
  <c r="AC20" i="42"/>
  <c r="AB20" i="42"/>
  <c r="AA20" i="42"/>
  <c r="Z20" i="42"/>
  <c r="Y20" i="42"/>
  <c r="X20" i="42"/>
  <c r="W20" i="42"/>
  <c r="AE19" i="42"/>
  <c r="AD19" i="42"/>
  <c r="AC19" i="42"/>
  <c r="AB19" i="42"/>
  <c r="AA19" i="42"/>
  <c r="Z19" i="42"/>
  <c r="Y19" i="42"/>
  <c r="X19" i="42"/>
  <c r="W19" i="42"/>
  <c r="AE18" i="42"/>
  <c r="AD18" i="42"/>
  <c r="AC18" i="42"/>
  <c r="AB18" i="42"/>
  <c r="AA18" i="42"/>
  <c r="Z18" i="42"/>
  <c r="Y18" i="42"/>
  <c r="X18" i="42"/>
  <c r="W18" i="42"/>
  <c r="AE17" i="42"/>
  <c r="AD17" i="42"/>
  <c r="AC17" i="42"/>
  <c r="AB17" i="42"/>
  <c r="AA17" i="42"/>
  <c r="Z17" i="42"/>
  <c r="Y17" i="42"/>
  <c r="X17" i="42"/>
  <c r="W17" i="42"/>
  <c r="AE16" i="42"/>
  <c r="AD16" i="42"/>
  <c r="AC16" i="42"/>
  <c r="AB16" i="42"/>
  <c r="AA16" i="42"/>
  <c r="Z16" i="42"/>
  <c r="Y16" i="42"/>
  <c r="X16" i="42"/>
  <c r="W16" i="42"/>
  <c r="AE15" i="42"/>
  <c r="AD15" i="42"/>
  <c r="AC15" i="42"/>
  <c r="AB15" i="42"/>
  <c r="AA15" i="42"/>
  <c r="Z15" i="42"/>
  <c r="Y15" i="42"/>
  <c r="X15" i="42"/>
  <c r="W15" i="42"/>
  <c r="AE14" i="42"/>
  <c r="AD14" i="42"/>
  <c r="AC14" i="42"/>
  <c r="AB14" i="42"/>
  <c r="AA14" i="42"/>
  <c r="Z14" i="42"/>
  <c r="Y14" i="42"/>
  <c r="X14" i="42"/>
  <c r="W14" i="42"/>
  <c r="AE13" i="42"/>
  <c r="AD13" i="42"/>
  <c r="AC13" i="42"/>
  <c r="AB13" i="42"/>
  <c r="AA13" i="42"/>
  <c r="Z13" i="42"/>
  <c r="Y13" i="42"/>
  <c r="X13" i="42"/>
  <c r="W13" i="42"/>
  <c r="AE12" i="42"/>
  <c r="AD12" i="42"/>
  <c r="AC12" i="42"/>
  <c r="AB12" i="42"/>
  <c r="AA12" i="42"/>
  <c r="Z12" i="42"/>
  <c r="Y12" i="42"/>
  <c r="X12" i="42"/>
  <c r="W12" i="42"/>
  <c r="AE11" i="42"/>
  <c r="AD11" i="42"/>
  <c r="AC11" i="42"/>
  <c r="AB11" i="42"/>
  <c r="AA11" i="42"/>
  <c r="Z11" i="42"/>
  <c r="Y11" i="42"/>
  <c r="X11" i="42"/>
  <c r="W11" i="42"/>
  <c r="AE10" i="42"/>
  <c r="AD10" i="42"/>
  <c r="AC10" i="42"/>
  <c r="AB10" i="42"/>
  <c r="AA10" i="42"/>
  <c r="Z10" i="42"/>
  <c r="Y10" i="42"/>
  <c r="X10" i="42"/>
  <c r="W10" i="42"/>
  <c r="AE9" i="42"/>
  <c r="AD9" i="42"/>
  <c r="AC9" i="42"/>
  <c r="AB9" i="42"/>
  <c r="AA9" i="42"/>
  <c r="Z9" i="42"/>
  <c r="Y9" i="42"/>
  <c r="X9" i="42"/>
  <c r="W9" i="42"/>
  <c r="AE8" i="42"/>
  <c r="AD8" i="42"/>
  <c r="AC8" i="42"/>
  <c r="AB8" i="42"/>
  <c r="AA8" i="42"/>
  <c r="Z8" i="42"/>
  <c r="Y8" i="42"/>
  <c r="X8" i="42"/>
  <c r="W8" i="42"/>
  <c r="AE7" i="42"/>
  <c r="AD7" i="42"/>
  <c r="AC7" i="42"/>
  <c r="AB7" i="42"/>
  <c r="AA7" i="42"/>
  <c r="Z7" i="42"/>
  <c r="Y7" i="42"/>
  <c r="X7" i="42"/>
  <c r="W7" i="42"/>
  <c r="AE6" i="42"/>
  <c r="AD6" i="42"/>
  <c r="AC6" i="42"/>
  <c r="AB6" i="42"/>
  <c r="AA6" i="42"/>
  <c r="Z6" i="42"/>
  <c r="Y6" i="42"/>
  <c r="X6" i="42"/>
  <c r="W6" i="42"/>
  <c r="AE5" i="42"/>
  <c r="AD5" i="42"/>
  <c r="AC5" i="42"/>
  <c r="AB5" i="42"/>
  <c r="AA5" i="42"/>
  <c r="Z5" i="42"/>
  <c r="Y5" i="42"/>
  <c r="X5" i="42"/>
  <c r="W5" i="42"/>
  <c r="AE4" i="42"/>
  <c r="AD4" i="42"/>
  <c r="AC4" i="42"/>
  <c r="AB4" i="42"/>
  <c r="AA4" i="42"/>
  <c r="Z4" i="42"/>
  <c r="Y4" i="42"/>
  <c r="X4" i="42"/>
  <c r="W4" i="42"/>
  <c r="EQ43" i="15" l="1"/>
  <c r="EP42" i="15"/>
  <c r="DX54" i="15"/>
  <c r="DY55" i="15" s="1"/>
  <c r="DX40" i="15"/>
  <c r="FL22" i="15"/>
  <c r="FN22" i="15"/>
  <c r="BW31" i="15"/>
  <c r="FM22" i="15"/>
  <c r="G44" i="15"/>
  <c r="H44" i="15"/>
  <c r="I44" i="15"/>
  <c r="J44" i="15"/>
  <c r="K44" i="15"/>
  <c r="L44" i="15"/>
  <c r="M44" i="15"/>
  <c r="N44" i="15"/>
  <c r="B4" i="43"/>
  <c r="B5" i="43" s="1"/>
  <c r="B6" i="43" s="1"/>
  <c r="B7" i="43" s="1"/>
  <c r="B8" i="43" s="1"/>
  <c r="B9" i="43" s="1"/>
  <c r="ER43" i="15" l="1"/>
  <c r="EQ42" i="15"/>
  <c r="DY54" i="15"/>
  <c r="DZ55" i="15" s="1"/>
  <c r="DY40" i="15"/>
  <c r="CI31" i="15"/>
  <c r="FZ22" i="15"/>
  <c r="FY22" i="15"/>
  <c r="FX22" i="15"/>
  <c r="GX15" i="15"/>
  <c r="GW15" i="15"/>
  <c r="GV15" i="15"/>
  <c r="GU15" i="15"/>
  <c r="GT15" i="15"/>
  <c r="GS15" i="15"/>
  <c r="GR15" i="15"/>
  <c r="GQ15" i="15"/>
  <c r="GP15" i="15"/>
  <c r="GO15" i="15"/>
  <c r="GN15" i="15"/>
  <c r="GM15" i="15"/>
  <c r="GL15" i="15"/>
  <c r="GK15" i="15"/>
  <c r="GJ15" i="15"/>
  <c r="GI15" i="15"/>
  <c r="GH15" i="15"/>
  <c r="GG15" i="15"/>
  <c r="GF15" i="15"/>
  <c r="GE15" i="15"/>
  <c r="GD15" i="15"/>
  <c r="GC15" i="15"/>
  <c r="GB15" i="15"/>
  <c r="GA15" i="15"/>
  <c r="FZ15" i="15"/>
  <c r="FY15" i="15"/>
  <c r="FX15" i="15"/>
  <c r="FW15" i="15"/>
  <c r="FV15" i="15"/>
  <c r="FU15" i="15"/>
  <c r="FT15" i="15"/>
  <c r="FS15" i="15"/>
  <c r="FR15" i="15"/>
  <c r="FQ15" i="15"/>
  <c r="FP15" i="15"/>
  <c r="FO15" i="15"/>
  <c r="FN15" i="15"/>
  <c r="FM15" i="15"/>
  <c r="FL15" i="15"/>
  <c r="FK15" i="15"/>
  <c r="FJ15" i="15"/>
  <c r="FI15" i="15"/>
  <c r="FH15" i="15"/>
  <c r="FG15" i="15"/>
  <c r="FF15" i="15"/>
  <c r="FE15" i="15"/>
  <c r="FD15" i="15"/>
  <c r="FC15" i="15"/>
  <c r="FB15" i="15"/>
  <c r="FA15" i="15"/>
  <c r="EZ15" i="15"/>
  <c r="EY15" i="15"/>
  <c r="EX15" i="15"/>
  <c r="EW15" i="15"/>
  <c r="EV15" i="15"/>
  <c r="EU15" i="15"/>
  <c r="ET15" i="15"/>
  <c r="ES15" i="15"/>
  <c r="ER15" i="15"/>
  <c r="EQ15" i="15"/>
  <c r="EP15" i="15"/>
  <c r="EO15" i="15"/>
  <c r="EN15" i="15"/>
  <c r="EM15" i="15"/>
  <c r="EL15" i="15"/>
  <c r="EK15" i="15"/>
  <c r="EJ15" i="15"/>
  <c r="EI15" i="15"/>
  <c r="EH15" i="15"/>
  <c r="EG15" i="15"/>
  <c r="EF15" i="15"/>
  <c r="EE15" i="15"/>
  <c r="ED15" i="15"/>
  <c r="EC15" i="15"/>
  <c r="EB15" i="15"/>
  <c r="EA15" i="15"/>
  <c r="DZ15" i="15"/>
  <c r="DY15" i="15"/>
  <c r="DX15" i="15"/>
  <c r="DW15" i="15"/>
  <c r="DV15" i="15"/>
  <c r="DU15" i="15"/>
  <c r="DT15" i="15"/>
  <c r="DS15" i="15"/>
  <c r="DR15" i="15"/>
  <c r="DQ15" i="15"/>
  <c r="DP15" i="15"/>
  <c r="DO15" i="15"/>
  <c r="DN15" i="15"/>
  <c r="DM15" i="15"/>
  <c r="DL15" i="15"/>
  <c r="DK15" i="15"/>
  <c r="DJ15" i="15"/>
  <c r="DI15" i="15"/>
  <c r="DH15" i="15"/>
  <c r="DG15" i="15"/>
  <c r="DF15" i="15"/>
  <c r="DE15" i="15"/>
  <c r="DD15" i="15"/>
  <c r="DC15" i="15"/>
  <c r="DB15" i="15"/>
  <c r="DA15" i="15"/>
  <c r="CZ15" i="15"/>
  <c r="CY15" i="15"/>
  <c r="CX15" i="15"/>
  <c r="CW15" i="15"/>
  <c r="CV15" i="15"/>
  <c r="CU15" i="15"/>
  <c r="CT15" i="15"/>
  <c r="CS15" i="15"/>
  <c r="CR15" i="15"/>
  <c r="CQ15" i="15"/>
  <c r="CP15" i="15"/>
  <c r="CO15" i="15"/>
  <c r="CN15" i="15"/>
  <c r="CM15" i="15"/>
  <c r="CL15" i="15"/>
  <c r="CK15" i="15"/>
  <c r="CJ15" i="15"/>
  <c r="CI15" i="15"/>
  <c r="CH15" i="15"/>
  <c r="CG15" i="15"/>
  <c r="CF15" i="15"/>
  <c r="CE15" i="15"/>
  <c r="CD15" i="15"/>
  <c r="CC15" i="15"/>
  <c r="CB15" i="15"/>
  <c r="CA15" i="15"/>
  <c r="BZ15" i="15"/>
  <c r="BY15" i="15"/>
  <c r="BX15" i="15"/>
  <c r="BW15" i="15"/>
  <c r="BV15" i="15"/>
  <c r="BU15" i="15"/>
  <c r="BT15" i="15"/>
  <c r="BS15" i="15"/>
  <c r="BR15" i="15"/>
  <c r="BQ15" i="15"/>
  <c r="BP15" i="15"/>
  <c r="BO15" i="15"/>
  <c r="BN15" i="15"/>
  <c r="BM15" i="15"/>
  <c r="BL15" i="15"/>
  <c r="AO15" i="15"/>
  <c r="AN15" i="15"/>
  <c r="AM15" i="15"/>
  <c r="AL15" i="15"/>
  <c r="AK15" i="15"/>
  <c r="AJ15" i="15"/>
  <c r="AI15" i="15"/>
  <c r="AH15" i="15"/>
  <c r="AG15" i="15"/>
  <c r="AF15" i="15"/>
  <c r="AE15" i="15"/>
  <c r="AD15" i="15"/>
  <c r="AC15" i="15"/>
  <c r="AB15" i="15"/>
  <c r="AA15" i="15"/>
  <c r="Z15" i="15"/>
  <c r="Y15" i="15"/>
  <c r="H15" i="15"/>
  <c r="G15" i="15"/>
  <c r="ES43" i="15" l="1"/>
  <c r="ER42" i="15"/>
  <c r="DZ54" i="15"/>
  <c r="EA55" i="15" s="1"/>
  <c r="DZ40" i="15"/>
  <c r="GJ22" i="15"/>
  <c r="GK22" i="15"/>
  <c r="GL22" i="15"/>
  <c r="CU31" i="15"/>
  <c r="ES42" i="15" l="1"/>
  <c r="ET43" i="15"/>
  <c r="EA54" i="15"/>
  <c r="EB55" i="15" s="1"/>
  <c r="EA40" i="15"/>
  <c r="DG31" i="15"/>
  <c r="GX22" i="15"/>
  <c r="GW22" i="15"/>
  <c r="GV22" i="15"/>
  <c r="F15" i="15"/>
  <c r="E15" i="15"/>
  <c r="D15" i="15"/>
  <c r="C15" i="15"/>
  <c r="G14" i="15"/>
  <c r="F14" i="15"/>
  <c r="E14" i="15"/>
  <c r="D14" i="15"/>
  <c r="C14" i="15"/>
  <c r="H13" i="15"/>
  <c r="G13" i="15"/>
  <c r="F13" i="15"/>
  <c r="E13" i="15"/>
  <c r="D13" i="15"/>
  <c r="C13" i="15"/>
  <c r="H12" i="15"/>
  <c r="G12" i="15"/>
  <c r="F12" i="15"/>
  <c r="E12" i="15"/>
  <c r="D12" i="15"/>
  <c r="C12" i="15"/>
  <c r="H11" i="15"/>
  <c r="G11" i="15"/>
  <c r="F11" i="15"/>
  <c r="E11" i="15"/>
  <c r="D11" i="15"/>
  <c r="C11" i="15"/>
  <c r="H10" i="15"/>
  <c r="G10" i="15"/>
  <c r="F10" i="15"/>
  <c r="E10" i="15"/>
  <c r="D10" i="15"/>
  <c r="C10" i="15"/>
  <c r="H9" i="15"/>
  <c r="G9" i="15"/>
  <c r="F9" i="15"/>
  <c r="E9" i="15"/>
  <c r="D9" i="15"/>
  <c r="C9" i="15"/>
  <c r="H8" i="15"/>
  <c r="G8" i="15"/>
  <c r="F8" i="15"/>
  <c r="E8" i="15"/>
  <c r="D8" i="15"/>
  <c r="C8" i="15"/>
  <c r="EU43" i="15" l="1"/>
  <c r="ET42" i="15"/>
  <c r="EB54" i="15"/>
  <c r="EC55" i="15" s="1"/>
  <c r="EB40" i="15"/>
  <c r="DS31" i="15"/>
  <c r="C34" i="15"/>
  <c r="D34" i="15"/>
  <c r="E34" i="15"/>
  <c r="F34" i="15"/>
  <c r="G33" i="15"/>
  <c r="H33" i="15"/>
  <c r="AA33" i="15"/>
  <c r="AB33" i="15"/>
  <c r="AC33" i="15"/>
  <c r="EV43" i="15" l="1"/>
  <c r="EU42" i="15"/>
  <c r="EC54" i="15"/>
  <c r="ED55" i="15" s="1"/>
  <c r="EC40" i="15"/>
  <c r="C37" i="15"/>
  <c r="F37" i="15"/>
  <c r="D37" i="15"/>
  <c r="E37" i="15"/>
  <c r="P34" i="15"/>
  <c r="P37" i="15" s="1"/>
  <c r="O34" i="15"/>
  <c r="O37" i="15" s="1"/>
  <c r="Q34" i="15"/>
  <c r="Q37" i="15" s="1"/>
  <c r="EE31" i="15"/>
  <c r="CB2" i="31"/>
  <c r="BV2" i="31"/>
  <c r="BP2" i="31"/>
  <c r="BJ2" i="31"/>
  <c r="AR2" i="31"/>
  <c r="AL2" i="31"/>
  <c r="T2" i="31"/>
  <c r="N2" i="31"/>
  <c r="H2" i="31"/>
  <c r="A6" i="31"/>
  <c r="A7" i="31" s="1"/>
  <c r="A8" i="31" s="1"/>
  <c r="A5" i="31"/>
  <c r="C8" i="31"/>
  <c r="GQ2" i="31" s="1"/>
  <c r="C7" i="31"/>
  <c r="CA2" i="31" s="1"/>
  <c r="C6" i="31"/>
  <c r="BO2" i="31" s="1"/>
  <c r="C5" i="31"/>
  <c r="BC2" i="31" s="1"/>
  <c r="G3" i="15"/>
  <c r="C4" i="31"/>
  <c r="AQ2" i="31" s="1"/>
  <c r="C3" i="31"/>
  <c r="AE2" i="31" s="1"/>
  <c r="C2" i="31"/>
  <c r="S2" i="31" s="1"/>
  <c r="C1" i="31"/>
  <c r="G2" i="31" s="1"/>
  <c r="EV42" i="15" l="1"/>
  <c r="EW43" i="15"/>
  <c r="ED54" i="15"/>
  <c r="EE55" i="15" s="1"/>
  <c r="ED40" i="15"/>
  <c r="EQ31" i="15"/>
  <c r="GR2" i="31"/>
  <c r="EJ2" i="31"/>
  <c r="BK2" i="31"/>
  <c r="BQ2" i="31"/>
  <c r="BW2" i="31"/>
  <c r="CC2" i="31"/>
  <c r="CI2" i="31"/>
  <c r="CO2" i="31"/>
  <c r="CU2" i="31"/>
  <c r="DA2" i="31"/>
  <c r="DG2" i="31"/>
  <c r="DM2" i="31"/>
  <c r="DS2" i="31"/>
  <c r="DY2" i="31"/>
  <c r="EE2" i="31"/>
  <c r="EK2" i="31"/>
  <c r="EQ2" i="31"/>
  <c r="EW2" i="31"/>
  <c r="FC2" i="31"/>
  <c r="FI2" i="31"/>
  <c r="FO2" i="31"/>
  <c r="FU2" i="31"/>
  <c r="GA2" i="31"/>
  <c r="GG2" i="31"/>
  <c r="GM2" i="31"/>
  <c r="GS2" i="31"/>
  <c r="CH2" i="31"/>
  <c r="DL2" i="31"/>
  <c r="EP2" i="31"/>
  <c r="FT2" i="31"/>
  <c r="AX2" i="31"/>
  <c r="BL2" i="31"/>
  <c r="BR2" i="31"/>
  <c r="BX2" i="31"/>
  <c r="CD2" i="31"/>
  <c r="CJ2" i="31"/>
  <c r="CP2" i="31"/>
  <c r="CV2" i="31"/>
  <c r="DB2" i="31"/>
  <c r="DH2" i="31"/>
  <c r="DN2" i="31"/>
  <c r="DT2" i="31"/>
  <c r="DZ2" i="31"/>
  <c r="EF2" i="31"/>
  <c r="EL2" i="31"/>
  <c r="ER2" i="31"/>
  <c r="EX2" i="31"/>
  <c r="FD2" i="31"/>
  <c r="FJ2" i="31"/>
  <c r="FP2" i="31"/>
  <c r="FV2" i="31"/>
  <c r="GB2" i="31"/>
  <c r="GH2" i="31"/>
  <c r="GN2" i="31"/>
  <c r="GT2" i="31"/>
  <c r="CT2" i="31"/>
  <c r="DR2" i="31"/>
  <c r="EV2" i="31"/>
  <c r="FN2" i="31"/>
  <c r="GL2" i="31"/>
  <c r="BD2" i="31"/>
  <c r="BM2" i="31"/>
  <c r="BS2" i="31"/>
  <c r="BY2" i="31"/>
  <c r="CE2" i="31"/>
  <c r="CK2" i="31"/>
  <c r="CQ2" i="31"/>
  <c r="CW2" i="31"/>
  <c r="DC2" i="31"/>
  <c r="DI2" i="31"/>
  <c r="DO2" i="31"/>
  <c r="DU2" i="31"/>
  <c r="EA2" i="31"/>
  <c r="EG2" i="31"/>
  <c r="EM2" i="31"/>
  <c r="ES2" i="31"/>
  <c r="EY2" i="31"/>
  <c r="FE2" i="31"/>
  <c r="FK2" i="31"/>
  <c r="FQ2" i="31"/>
  <c r="FW2" i="31"/>
  <c r="GC2" i="31"/>
  <c r="GI2" i="31"/>
  <c r="GO2" i="31"/>
  <c r="GU2" i="31"/>
  <c r="CZ2" i="31"/>
  <c r="DX2" i="31"/>
  <c r="FB2" i="31"/>
  <c r="FZ2" i="31"/>
  <c r="BH2" i="31"/>
  <c r="BN2" i="31"/>
  <c r="BT2" i="31"/>
  <c r="BZ2" i="31"/>
  <c r="CF2" i="31"/>
  <c r="CL2" i="31"/>
  <c r="CR2" i="31"/>
  <c r="CX2" i="31"/>
  <c r="DD2" i="31"/>
  <c r="DJ2" i="31"/>
  <c r="DP2" i="31"/>
  <c r="DV2" i="31"/>
  <c r="EB2" i="31"/>
  <c r="EH2" i="31"/>
  <c r="EN2" i="31"/>
  <c r="ET2" i="31"/>
  <c r="EZ2" i="31"/>
  <c r="FF2" i="31"/>
  <c r="FL2" i="31"/>
  <c r="FR2" i="31"/>
  <c r="FX2" i="31"/>
  <c r="GD2" i="31"/>
  <c r="GJ2" i="31"/>
  <c r="GP2" i="31"/>
  <c r="CN2" i="31"/>
  <c r="DF2" i="31"/>
  <c r="ED2" i="31"/>
  <c r="FH2" i="31"/>
  <c r="GF2" i="31"/>
  <c r="BI2" i="31"/>
  <c r="BU2" i="31"/>
  <c r="CG2" i="31"/>
  <c r="CM2" i="31"/>
  <c r="CS2" i="31"/>
  <c r="CY2" i="31"/>
  <c r="DE2" i="31"/>
  <c r="DK2" i="31"/>
  <c r="DQ2" i="31"/>
  <c r="DW2" i="31"/>
  <c r="EC2" i="31"/>
  <c r="EI2" i="31"/>
  <c r="EO2" i="31"/>
  <c r="EU2" i="31"/>
  <c r="FA2" i="31"/>
  <c r="FG2" i="31"/>
  <c r="FM2" i="31"/>
  <c r="FS2" i="31"/>
  <c r="FY2" i="31"/>
  <c r="GE2" i="31"/>
  <c r="GK2" i="31"/>
  <c r="AY2" i="31"/>
  <c r="BE2" i="31"/>
  <c r="AZ2" i="31"/>
  <c r="BF2" i="31"/>
  <c r="BA2" i="31"/>
  <c r="BG2" i="31"/>
  <c r="AV2" i="31"/>
  <c r="BB2" i="31"/>
  <c r="AW2" i="31"/>
  <c r="AM2" i="31"/>
  <c r="AS2" i="31"/>
  <c r="AN2" i="31"/>
  <c r="AT2" i="31"/>
  <c r="AO2" i="31"/>
  <c r="AU2" i="31"/>
  <c r="AJ2" i="31"/>
  <c r="AP2" i="31"/>
  <c r="AK2" i="31"/>
  <c r="Z2" i="31"/>
  <c r="AF2" i="31"/>
  <c r="O2" i="31"/>
  <c r="U2" i="31"/>
  <c r="AA2" i="31"/>
  <c r="AG2" i="31"/>
  <c r="P2" i="31"/>
  <c r="V2" i="31"/>
  <c r="AB2" i="31"/>
  <c r="AH2" i="31"/>
  <c r="Q2" i="31"/>
  <c r="W2" i="31"/>
  <c r="AC2" i="31"/>
  <c r="AI2" i="31"/>
  <c r="L2" i="31"/>
  <c r="R2" i="31"/>
  <c r="X2" i="31"/>
  <c r="AD2" i="31"/>
  <c r="M2" i="31"/>
  <c r="Y2" i="31"/>
  <c r="I2" i="31"/>
  <c r="J2" i="31"/>
  <c r="E2" i="31"/>
  <c r="K2" i="31"/>
  <c r="F2" i="31"/>
  <c r="EX43" i="15" l="1"/>
  <c r="EW42" i="15"/>
  <c r="EE54" i="15"/>
  <c r="EF55" i="15" s="1"/>
  <c r="EE40" i="15"/>
  <c r="FC31" i="15"/>
  <c r="AB22" i="15"/>
  <c r="AL25" i="15"/>
  <c r="AK25" i="15"/>
  <c r="AJ25" i="15"/>
  <c r="AI25" i="15"/>
  <c r="AH25" i="15"/>
  <c r="AG25" i="15"/>
  <c r="AF25" i="15"/>
  <c r="AC25" i="15"/>
  <c r="AB25" i="15"/>
  <c r="AA25" i="15"/>
  <c r="EX42" i="15" l="1"/>
  <c r="EY43" i="15"/>
  <c r="EF54" i="15"/>
  <c r="EG55" i="15" s="1"/>
  <c r="EF40" i="15"/>
  <c r="AR26" i="15"/>
  <c r="AX26" i="15"/>
  <c r="AQ27" i="15"/>
  <c r="AQ26" i="15"/>
  <c r="AS26" i="15"/>
  <c r="AM28" i="15"/>
  <c r="AO28" i="15"/>
  <c r="AV26" i="15"/>
  <c r="AO27" i="15"/>
  <c r="AM26" i="15"/>
  <c r="AU26" i="15"/>
  <c r="AW26" i="15"/>
  <c r="AP27" i="15"/>
  <c r="AM25" i="15"/>
  <c r="AT27" i="15"/>
  <c r="AM27" i="15"/>
  <c r="AV27" i="15"/>
  <c r="AW27" i="15"/>
  <c r="AX27" i="15"/>
  <c r="AT26" i="15"/>
  <c r="AN27" i="15"/>
  <c r="AR27" i="15"/>
  <c r="AS27" i="15"/>
  <c r="AU27" i="15"/>
  <c r="AM22" i="15"/>
  <c r="AN28" i="15"/>
  <c r="AN26" i="15"/>
  <c r="AN22" i="15"/>
  <c r="AO26" i="15"/>
  <c r="AO22" i="15"/>
  <c r="AP26" i="15"/>
  <c r="FO31" i="15"/>
  <c r="AC34" i="15"/>
  <c r="AC37" i="15" s="1"/>
  <c r="AA34" i="15"/>
  <c r="AA37" i="15" s="1"/>
  <c r="AB34" i="15"/>
  <c r="AB37" i="15" s="1"/>
  <c r="AI22" i="15"/>
  <c r="AH22" i="15"/>
  <c r="AG22" i="15"/>
  <c r="AF22" i="15"/>
  <c r="J37" i="15"/>
  <c r="Z28" i="15"/>
  <c r="Y28" i="15"/>
  <c r="X28" i="15"/>
  <c r="W28" i="15"/>
  <c r="V28" i="15"/>
  <c r="U28" i="15"/>
  <c r="H28" i="15"/>
  <c r="G28" i="15"/>
  <c r="C44" i="15"/>
  <c r="D44" i="15"/>
  <c r="F44" i="15"/>
  <c r="E44" i="15"/>
  <c r="AA44" i="15"/>
  <c r="AB44" i="15"/>
  <c r="AC44" i="15"/>
  <c r="AD44" i="15"/>
  <c r="AE44" i="15"/>
  <c r="AF44" i="15"/>
  <c r="AG44" i="15"/>
  <c r="AH44" i="15"/>
  <c r="AI44" i="15"/>
  <c r="AJ44" i="15"/>
  <c r="AK44" i="15"/>
  <c r="AL44" i="15"/>
  <c r="EZ43" i="15" l="1"/>
  <c r="EY42" i="15"/>
  <c r="EG54" i="15"/>
  <c r="EH55" i="15" s="1"/>
  <c r="EG40" i="15"/>
  <c r="GA31" i="15"/>
  <c r="BA27" i="15"/>
  <c r="BH27" i="15"/>
  <c r="BC26" i="15"/>
  <c r="AY27" i="15"/>
  <c r="BH26" i="15"/>
  <c r="BC27" i="15"/>
  <c r="BG27" i="15"/>
  <c r="BB27" i="15"/>
  <c r="BA22" i="15"/>
  <c r="BF26" i="15"/>
  <c r="AZ22" i="15"/>
  <c r="BA28" i="15"/>
  <c r="AY28" i="15"/>
  <c r="AU22" i="15"/>
  <c r="BE27" i="15"/>
  <c r="BB26" i="15"/>
  <c r="BA26" i="15"/>
  <c r="AQ22" i="15"/>
  <c r="AR22" i="15"/>
  <c r="BG26" i="15"/>
  <c r="BD26" i="15"/>
  <c r="BI27" i="15"/>
  <c r="BF27" i="15"/>
  <c r="BI26" i="15"/>
  <c r="AT22" i="15"/>
  <c r="AZ28" i="15"/>
  <c r="BJ27" i="15"/>
  <c r="BE26" i="15"/>
  <c r="BD27" i="15"/>
  <c r="AZ27" i="15"/>
  <c r="BJ26" i="15"/>
  <c r="AS22" i="15"/>
  <c r="AZ26" i="15"/>
  <c r="AY22" i="15"/>
  <c r="AY26" i="15"/>
  <c r="W34" i="15"/>
  <c r="W37" i="15" s="1"/>
  <c r="I34" i="15"/>
  <c r="R34" i="15"/>
  <c r="R37" i="15" s="1"/>
  <c r="X34" i="15"/>
  <c r="X37" i="15" s="1"/>
  <c r="AM34" i="15"/>
  <c r="AM37" i="15" s="1"/>
  <c r="K37" i="15"/>
  <c r="T34" i="15"/>
  <c r="T37" i="15" s="1"/>
  <c r="Y34" i="15"/>
  <c r="Y37" i="15" s="1"/>
  <c r="Z34" i="15"/>
  <c r="Z37" i="15" s="1"/>
  <c r="G34" i="15"/>
  <c r="M34" i="15"/>
  <c r="M37" i="15" s="1"/>
  <c r="V34" i="15"/>
  <c r="V37" i="15" s="1"/>
  <c r="H34" i="15"/>
  <c r="N34" i="15"/>
  <c r="AN34" i="15"/>
  <c r="AN37" i="15" s="1"/>
  <c r="AO34" i="15"/>
  <c r="AO37" i="15" s="1"/>
  <c r="FA43" i="15" l="1"/>
  <c r="EZ42" i="15"/>
  <c r="EH54" i="15"/>
  <c r="EI55" i="15" s="1"/>
  <c r="EH40" i="15"/>
  <c r="N37" i="15"/>
  <c r="I37" i="15"/>
  <c r="H37" i="15"/>
  <c r="BO27" i="15"/>
  <c r="BT26" i="15"/>
  <c r="BK27" i="15"/>
  <c r="BL28" i="15"/>
  <c r="AT28" i="15"/>
  <c r="BU27" i="15"/>
  <c r="AP28" i="15"/>
  <c r="AV28" i="15"/>
  <c r="BQ26" i="15"/>
  <c r="BR26" i="15"/>
  <c r="BG22" i="15"/>
  <c r="BF22" i="15"/>
  <c r="BT27" i="15"/>
  <c r="BM27" i="15"/>
  <c r="BV26" i="15"/>
  <c r="AQ28" i="15"/>
  <c r="BN26" i="15"/>
  <c r="BK22" i="15"/>
  <c r="AW28" i="15"/>
  <c r="AR28" i="15"/>
  <c r="GM31" i="15"/>
  <c r="AU28" i="15"/>
  <c r="BL22" i="15"/>
  <c r="BP26" i="15"/>
  <c r="BV27" i="15"/>
  <c r="BL26" i="15"/>
  <c r="BE22" i="15"/>
  <c r="BM22" i="15"/>
  <c r="BU26" i="15"/>
  <c r="BC22" i="15"/>
  <c r="BK26" i="15"/>
  <c r="AS28" i="15"/>
  <c r="BQ27" i="15"/>
  <c r="BO26" i="15"/>
  <c r="BS26" i="15"/>
  <c r="AP22" i="15"/>
  <c r="BS27" i="15"/>
  <c r="BR27" i="15"/>
  <c r="AX28" i="15"/>
  <c r="BN27" i="15"/>
  <c r="BD22" i="15"/>
  <c r="BK28" i="15"/>
  <c r="BM26" i="15"/>
  <c r="BM28" i="15"/>
  <c r="BL27" i="15"/>
  <c r="U34" i="15"/>
  <c r="U37" i="15" s="1"/>
  <c r="BP27" i="15"/>
  <c r="G37" i="15"/>
  <c r="AL34" i="15"/>
  <c r="AL37" i="15" s="1"/>
  <c r="AD34" i="15"/>
  <c r="AD37" i="15" s="1"/>
  <c r="AZ34" i="15"/>
  <c r="AZ37" i="15" s="1"/>
  <c r="AJ34" i="15"/>
  <c r="AJ37" i="15" s="1"/>
  <c r="AE34" i="15"/>
  <c r="AE37" i="15" s="1"/>
  <c r="AK34" i="15"/>
  <c r="AK37" i="15" s="1"/>
  <c r="BA34" i="15"/>
  <c r="BA37" i="15" s="1"/>
  <c r="AH34" i="15"/>
  <c r="AH37" i="15" s="1"/>
  <c r="AG34" i="15"/>
  <c r="AG37" i="15" s="1"/>
  <c r="AY34" i="15"/>
  <c r="AY37" i="15" s="1"/>
  <c r="AF34" i="15"/>
  <c r="AF37" i="15" s="1"/>
  <c r="AI34" i="15"/>
  <c r="AI37" i="15" s="1"/>
  <c r="FA42" i="15" l="1"/>
  <c r="FB43" i="15"/>
  <c r="EI54" i="15"/>
  <c r="EJ55" i="15" s="1"/>
  <c r="EI40" i="15"/>
  <c r="BX26" i="15"/>
  <c r="BI28" i="15"/>
  <c r="BZ26" i="15"/>
  <c r="CH27" i="15"/>
  <c r="BH28" i="15"/>
  <c r="BO22" i="15"/>
  <c r="BB28" i="15"/>
  <c r="CF27" i="15"/>
  <c r="CD27" i="15"/>
  <c r="BY28" i="15"/>
  <c r="CB26" i="15"/>
  <c r="BW26" i="15"/>
  <c r="BC28" i="15"/>
  <c r="BG28" i="15"/>
  <c r="BE28" i="15"/>
  <c r="BX22" i="15"/>
  <c r="BW28" i="15"/>
  <c r="BZ27" i="15"/>
  <c r="BB22" i="15"/>
  <c r="BF28" i="15"/>
  <c r="CD26" i="15"/>
  <c r="CF26" i="15"/>
  <c r="CC27" i="15"/>
  <c r="BW22" i="15"/>
  <c r="BY26" i="15"/>
  <c r="CH26" i="15"/>
  <c r="CG27" i="15"/>
  <c r="BD28" i="15"/>
  <c r="BX28" i="15"/>
  <c r="BW27" i="15"/>
  <c r="BY22" i="15"/>
  <c r="CA26" i="15"/>
  <c r="BP22" i="15"/>
  <c r="CE27" i="15"/>
  <c r="BY27" i="15"/>
  <c r="CG26" i="15"/>
  <c r="CB27" i="15"/>
  <c r="BR22" i="15"/>
  <c r="BS22" i="15"/>
  <c r="BX27" i="15"/>
  <c r="CE26" i="15"/>
  <c r="BQ22" i="15"/>
  <c r="BJ28" i="15"/>
  <c r="CC26" i="15"/>
  <c r="CA27" i="15"/>
  <c r="AR34" i="15"/>
  <c r="AR37" i="15" s="1"/>
  <c r="AT34" i="15"/>
  <c r="AT37" i="15" s="1"/>
  <c r="AQ34" i="15"/>
  <c r="AQ37" i="15" s="1"/>
  <c r="BL34" i="15"/>
  <c r="BL37" i="15" s="1"/>
  <c r="BM34" i="15"/>
  <c r="BM37" i="15" s="1"/>
  <c r="AV34" i="15"/>
  <c r="AV37" i="15" s="1"/>
  <c r="AP34" i="15"/>
  <c r="AP37" i="15" s="1"/>
  <c r="AU34" i="15"/>
  <c r="AU37" i="15" s="1"/>
  <c r="AS34" i="15"/>
  <c r="AS37" i="15" s="1"/>
  <c r="AW34" i="15"/>
  <c r="AW37" i="15" s="1"/>
  <c r="AX34" i="15"/>
  <c r="AX37" i="15" s="1"/>
  <c r="BK34" i="15"/>
  <c r="BK37" i="15" s="1"/>
  <c r="AO44" i="15"/>
  <c r="AT44" i="15"/>
  <c r="AY44" i="15"/>
  <c r="AM44" i="15"/>
  <c r="AS44" i="15"/>
  <c r="AU44" i="15"/>
  <c r="AX44" i="15"/>
  <c r="FC43" i="15" l="1"/>
  <c r="FB42" i="15"/>
  <c r="EJ40" i="15"/>
  <c r="EJ54" i="15"/>
  <c r="EK55" i="15" s="1"/>
  <c r="CO27" i="15"/>
  <c r="BP28" i="15"/>
  <c r="BR28" i="15"/>
  <c r="CJ27" i="15"/>
  <c r="CS27" i="15"/>
  <c r="CR26" i="15"/>
  <c r="CP26" i="15"/>
  <c r="CQ26" i="15"/>
  <c r="BN22" i="15"/>
  <c r="CI28" i="15"/>
  <c r="CC22" i="15"/>
  <c r="CQ27" i="15"/>
  <c r="CL27" i="15"/>
  <c r="CN26" i="15"/>
  <c r="CM26" i="15"/>
  <c r="CT27" i="15"/>
  <c r="CM27" i="15"/>
  <c r="CI27" i="15"/>
  <c r="BN28" i="15"/>
  <c r="CI26" i="15"/>
  <c r="CK28" i="15"/>
  <c r="CE22" i="15"/>
  <c r="CD22" i="15"/>
  <c r="CP27" i="15"/>
  <c r="CL26" i="15"/>
  <c r="CI22" i="15"/>
  <c r="CA22" i="15"/>
  <c r="BU28" i="15"/>
  <c r="CJ28" i="15"/>
  <c r="BS28" i="15"/>
  <c r="CB22" i="15"/>
  <c r="BO28" i="15"/>
  <c r="BT28" i="15"/>
  <c r="BQ28" i="15"/>
  <c r="CR27" i="15"/>
  <c r="CN27" i="15"/>
  <c r="CS26" i="15"/>
  <c r="CJ22" i="15"/>
  <c r="CT26" i="15"/>
  <c r="CK22" i="15"/>
  <c r="CK26" i="15"/>
  <c r="CO26" i="15"/>
  <c r="BV28" i="15"/>
  <c r="CK27" i="15"/>
  <c r="CJ26" i="15"/>
  <c r="BJ34" i="15"/>
  <c r="BJ37" i="15" s="1"/>
  <c r="BE34" i="15"/>
  <c r="BE37" i="15" s="1"/>
  <c r="BH34" i="15"/>
  <c r="BH37" i="15" s="1"/>
  <c r="BC34" i="15"/>
  <c r="BC37" i="15" s="1"/>
  <c r="BG34" i="15"/>
  <c r="BG37" i="15" s="1"/>
  <c r="BY34" i="15"/>
  <c r="BY37" i="15" s="1"/>
  <c r="BF34" i="15"/>
  <c r="BF37" i="15" s="1"/>
  <c r="BW34" i="15"/>
  <c r="BW37" i="15" s="1"/>
  <c r="BI34" i="15"/>
  <c r="BI37" i="15" s="1"/>
  <c r="BB34" i="15"/>
  <c r="BB37" i="15" s="1"/>
  <c r="BX34" i="15"/>
  <c r="BX37" i="15" s="1"/>
  <c r="BD34" i="15"/>
  <c r="BD37" i="15" s="1"/>
  <c r="AN44" i="15"/>
  <c r="BI44" i="15"/>
  <c r="BJ44" i="15"/>
  <c r="BG44" i="15"/>
  <c r="BE44" i="15"/>
  <c r="FD43" i="15" l="1"/>
  <c r="FC42" i="15"/>
  <c r="EK40" i="15"/>
  <c r="EK54" i="15"/>
  <c r="EL55" i="15" s="1"/>
  <c r="CQ22" i="15"/>
  <c r="DE27" i="15"/>
  <c r="CV27" i="15"/>
  <c r="CW28" i="15"/>
  <c r="BZ28" i="15"/>
  <c r="CG28" i="15"/>
  <c r="CU26" i="15"/>
  <c r="CU22" i="15"/>
  <c r="DD26" i="15"/>
  <c r="DD27" i="15"/>
  <c r="CC28" i="15"/>
  <c r="BZ22" i="15"/>
  <c r="CF28" i="15"/>
  <c r="CX26" i="15"/>
  <c r="CV26" i="15"/>
  <c r="DB27" i="15"/>
  <c r="CY26" i="15"/>
  <c r="DB26" i="15"/>
  <c r="DA27" i="15"/>
  <c r="CX27" i="15"/>
  <c r="CH28" i="15"/>
  <c r="CW26" i="15"/>
  <c r="CE28" i="15"/>
  <c r="CU28" i="15"/>
  <c r="DF26" i="15"/>
  <c r="CP22" i="15"/>
  <c r="DA26" i="15"/>
  <c r="DC27" i="15"/>
  <c r="CO22" i="15"/>
  <c r="CU27" i="15"/>
  <c r="CD28" i="15"/>
  <c r="CY27" i="15"/>
  <c r="CM22" i="15"/>
  <c r="CB28" i="15"/>
  <c r="CV22" i="15"/>
  <c r="DC26" i="15"/>
  <c r="DF27" i="15"/>
  <c r="DE26" i="15"/>
  <c r="CZ26" i="15"/>
  <c r="CZ27" i="15"/>
  <c r="CN22" i="15"/>
  <c r="CV28" i="15"/>
  <c r="CW22" i="15"/>
  <c r="CW27" i="15"/>
  <c r="CA28" i="15"/>
  <c r="CI34" i="15"/>
  <c r="CI37" i="15" s="1"/>
  <c r="BP34" i="15"/>
  <c r="BP37" i="15" s="1"/>
  <c r="BU34" i="15"/>
  <c r="BU37" i="15" s="1"/>
  <c r="CK34" i="15"/>
  <c r="CK37" i="15" s="1"/>
  <c r="BO34" i="15"/>
  <c r="BO37" i="15" s="1"/>
  <c r="BV34" i="15"/>
  <c r="BV37" i="15" s="1"/>
  <c r="BT34" i="15"/>
  <c r="BT37" i="15" s="1"/>
  <c r="BN34" i="15"/>
  <c r="BN37" i="15" s="1"/>
  <c r="BR34" i="15"/>
  <c r="BR37" i="15" s="1"/>
  <c r="BQ34" i="15"/>
  <c r="BQ37" i="15" s="1"/>
  <c r="CJ34" i="15"/>
  <c r="CJ37" i="15" s="1"/>
  <c r="BS34" i="15"/>
  <c r="BS37" i="15" s="1"/>
  <c r="AZ44" i="15"/>
  <c r="FE43" i="15" l="1"/>
  <c r="FD42" i="15"/>
  <c r="EL40" i="15"/>
  <c r="EL54" i="15"/>
  <c r="EM55" i="15" s="1"/>
  <c r="CS28" i="15"/>
  <c r="DR27" i="15"/>
  <c r="DJ27" i="15"/>
  <c r="DN26" i="15"/>
  <c r="CT28" i="15"/>
  <c r="CL28" i="15"/>
  <c r="DP26" i="15"/>
  <c r="DR26" i="15"/>
  <c r="DA22" i="15"/>
  <c r="DI22" i="15"/>
  <c r="DO27" i="15"/>
  <c r="DH28" i="15"/>
  <c r="DM27" i="15"/>
  <c r="CZ22" i="15"/>
  <c r="DH22" i="15"/>
  <c r="CN28" i="15"/>
  <c r="DG22" i="15"/>
  <c r="CY22" i="15"/>
  <c r="DK27" i="15"/>
  <c r="DJ26" i="15"/>
  <c r="DQ27" i="15"/>
  <c r="DQ26" i="15"/>
  <c r="CQ28" i="15"/>
  <c r="CO28" i="15"/>
  <c r="DM26" i="15"/>
  <c r="DN27" i="15"/>
  <c r="DL27" i="15"/>
  <c r="DI28" i="15"/>
  <c r="DH27" i="15"/>
  <c r="DG28" i="15"/>
  <c r="CM28" i="15"/>
  <c r="DG27" i="15"/>
  <c r="DO26" i="15"/>
  <c r="DB22" i="15"/>
  <c r="DH26" i="15"/>
  <c r="CP28" i="15"/>
  <c r="DI26" i="15"/>
  <c r="CR28" i="15"/>
  <c r="DC22" i="15"/>
  <c r="DP27" i="15"/>
  <c r="DK26" i="15"/>
  <c r="DL26" i="15"/>
  <c r="DI27" i="15"/>
  <c r="CL22" i="15"/>
  <c r="DG26" i="15"/>
  <c r="CE34" i="15"/>
  <c r="CE37" i="15" s="1"/>
  <c r="CF34" i="15"/>
  <c r="CF37" i="15" s="1"/>
  <c r="CW34" i="15"/>
  <c r="CW37" i="15" s="1"/>
  <c r="CU34" i="15"/>
  <c r="CU37" i="15" s="1"/>
  <c r="CV34" i="15"/>
  <c r="CV37" i="15" s="1"/>
  <c r="CD34" i="15"/>
  <c r="CD37" i="15" s="1"/>
  <c r="CH34" i="15"/>
  <c r="CH37" i="15" s="1"/>
  <c r="CG34" i="15"/>
  <c r="CG37" i="15" s="1"/>
  <c r="CC34" i="15"/>
  <c r="CC37" i="15" s="1"/>
  <c r="BZ34" i="15"/>
  <c r="BZ37" i="15" s="1"/>
  <c r="CA34" i="15"/>
  <c r="CA37" i="15" s="1"/>
  <c r="CB34" i="15"/>
  <c r="CB37" i="15" s="1"/>
  <c r="FE42" i="15" l="1"/>
  <c r="FF43" i="15"/>
  <c r="EM54" i="15"/>
  <c r="EN55" i="15" s="1"/>
  <c r="EM40" i="15"/>
  <c r="CX28" i="15"/>
  <c r="DU26" i="15"/>
  <c r="DL22" i="15"/>
  <c r="DX26" i="15"/>
  <c r="DV26" i="15"/>
  <c r="DY27" i="15"/>
  <c r="DT27" i="15"/>
  <c r="EC27" i="15"/>
  <c r="DF28" i="15"/>
  <c r="DT26" i="15"/>
  <c r="CY28" i="15"/>
  <c r="DU27" i="15"/>
  <c r="DS28" i="15"/>
  <c r="EC26" i="15"/>
  <c r="DB28" i="15"/>
  <c r="DW26" i="15"/>
  <c r="DZ26" i="15"/>
  <c r="ED26" i="15"/>
  <c r="DY26" i="15"/>
  <c r="DV27" i="15"/>
  <c r="EA26" i="15"/>
  <c r="DD28" i="15"/>
  <c r="DT28" i="15"/>
  <c r="DU28" i="15"/>
  <c r="DX27" i="15"/>
  <c r="DA28" i="15"/>
  <c r="DS26" i="15"/>
  <c r="CZ28" i="15"/>
  <c r="EB26" i="15"/>
  <c r="DS27" i="15"/>
  <c r="DU22" i="15"/>
  <c r="DK22" i="15"/>
  <c r="DN22" i="15"/>
  <c r="DT22" i="15"/>
  <c r="DC28" i="15"/>
  <c r="EA27" i="15"/>
  <c r="DM22" i="15"/>
  <c r="DZ27" i="15"/>
  <c r="DW27" i="15"/>
  <c r="EB27" i="15"/>
  <c r="DS22" i="15"/>
  <c r="ED27" i="15"/>
  <c r="CX22" i="15"/>
  <c r="DO22" i="15"/>
  <c r="DE28" i="15"/>
  <c r="CN34" i="15"/>
  <c r="CN37" i="15" s="1"/>
  <c r="CO34" i="15"/>
  <c r="CO37" i="15" s="1"/>
  <c r="CP34" i="15"/>
  <c r="CP37" i="15" s="1"/>
  <c r="DI34" i="15"/>
  <c r="DI37" i="15" s="1"/>
  <c r="CQ34" i="15"/>
  <c r="CQ37" i="15" s="1"/>
  <c r="CM34" i="15"/>
  <c r="CM37" i="15" s="1"/>
  <c r="CS34" i="15"/>
  <c r="CS37" i="15" s="1"/>
  <c r="DH34" i="15"/>
  <c r="DH37" i="15" s="1"/>
  <c r="CR34" i="15"/>
  <c r="CR37" i="15" s="1"/>
  <c r="CL34" i="15"/>
  <c r="CL37" i="15" s="1"/>
  <c r="CT34" i="15"/>
  <c r="CT37" i="15" s="1"/>
  <c r="DG34" i="15"/>
  <c r="DG37" i="15" s="1"/>
  <c r="FG43" i="15" l="1"/>
  <c r="FF42" i="15"/>
  <c r="EN54" i="15"/>
  <c r="EO55" i="15" s="1"/>
  <c r="EN40" i="15"/>
  <c r="EE27" i="15"/>
  <c r="EL26" i="15"/>
  <c r="DO28" i="15"/>
  <c r="EI26" i="15"/>
  <c r="DJ22" i="15"/>
  <c r="EH26" i="15"/>
  <c r="DM28" i="15"/>
  <c r="EN26" i="15"/>
  <c r="EF27" i="15"/>
  <c r="DN28" i="15"/>
  <c r="DZ22" i="15"/>
  <c r="EO26" i="15"/>
  <c r="EM26" i="15"/>
  <c r="EG22" i="15"/>
  <c r="EO27" i="15"/>
  <c r="EF22" i="15"/>
  <c r="EF28" i="15"/>
  <c r="DW22" i="15"/>
  <c r="DX22" i="15"/>
  <c r="EF26" i="15"/>
  <c r="EA22" i="15"/>
  <c r="DP28" i="15"/>
  <c r="EN27" i="15"/>
  <c r="EI27" i="15"/>
  <c r="EJ26" i="15"/>
  <c r="EG27" i="15"/>
  <c r="EH27" i="15"/>
  <c r="EJ27" i="15"/>
  <c r="EK26" i="15"/>
  <c r="EG26" i="15"/>
  <c r="DR28" i="15"/>
  <c r="DL28" i="15"/>
  <c r="EP27" i="15"/>
  <c r="EK27" i="15"/>
  <c r="EE22" i="15"/>
  <c r="DK28" i="15"/>
  <c r="DY22" i="15"/>
  <c r="EM27" i="15"/>
  <c r="EG28" i="15"/>
  <c r="EE26" i="15"/>
  <c r="EE28" i="15"/>
  <c r="EL27" i="15"/>
  <c r="DQ28" i="15"/>
  <c r="EP26" i="15"/>
  <c r="DJ28" i="15"/>
  <c r="DS34" i="15"/>
  <c r="DS37" i="15" s="1"/>
  <c r="DB34" i="15"/>
  <c r="DB37" i="15" s="1"/>
  <c r="DF34" i="15"/>
  <c r="DF37" i="15" s="1"/>
  <c r="DT34" i="15"/>
  <c r="DT37" i="15" s="1"/>
  <c r="DC34" i="15"/>
  <c r="DC37" i="15" s="1"/>
  <c r="DA34" i="15"/>
  <c r="DA37" i="15" s="1"/>
  <c r="CY34" i="15"/>
  <c r="CY37" i="15" s="1"/>
  <c r="DD34" i="15"/>
  <c r="DD37" i="15" s="1"/>
  <c r="CX34" i="15"/>
  <c r="CX37" i="15" s="1"/>
  <c r="DE34" i="15"/>
  <c r="DE37" i="15" s="1"/>
  <c r="DU34" i="15"/>
  <c r="DU37" i="15" s="1"/>
  <c r="CZ34" i="15"/>
  <c r="CZ37" i="15" s="1"/>
  <c r="FH43" i="15" l="1"/>
  <c r="FG42" i="15"/>
  <c r="EO54" i="15"/>
  <c r="EP55" i="15" s="1"/>
  <c r="EO40" i="15"/>
  <c r="DX28" i="15"/>
  <c r="ER22" i="15"/>
  <c r="FA27" i="15"/>
  <c r="EU27" i="15"/>
  <c r="EY27" i="15"/>
  <c r="EB28" i="15"/>
  <c r="EX27" i="15"/>
  <c r="EY26" i="15"/>
  <c r="EQ28" i="15"/>
  <c r="EV27" i="15"/>
  <c r="EJ22" i="15"/>
  <c r="EU26" i="15"/>
  <c r="EA28" i="15"/>
  <c r="EV26" i="15"/>
  <c r="EM22" i="15"/>
  <c r="DV22" i="15"/>
  <c r="DW28" i="15"/>
  <c r="ER28" i="15"/>
  <c r="ER27" i="15"/>
  <c r="EC28" i="15"/>
  <c r="EZ26" i="15"/>
  <c r="DY28" i="15"/>
  <c r="ET26" i="15"/>
  <c r="EK22" i="15"/>
  <c r="EW26" i="15"/>
  <c r="ET27" i="15"/>
  <c r="EQ26" i="15"/>
  <c r="EQ22" i="15"/>
  <c r="DV28" i="15"/>
  <c r="FA26" i="15"/>
  <c r="EX26" i="15"/>
  <c r="EL22" i="15"/>
  <c r="FB26" i="15"/>
  <c r="EW27" i="15"/>
  <c r="ES27" i="15"/>
  <c r="EI22" i="15"/>
  <c r="ES28" i="15"/>
  <c r="EZ27" i="15"/>
  <c r="ED28" i="15"/>
  <c r="ES22" i="15"/>
  <c r="ES26" i="15"/>
  <c r="ER26" i="15"/>
  <c r="EQ27" i="15"/>
  <c r="FB27" i="15"/>
  <c r="DZ28" i="15"/>
  <c r="DR34" i="15"/>
  <c r="DR37" i="15" s="1"/>
  <c r="DQ34" i="15"/>
  <c r="DQ37" i="15" s="1"/>
  <c r="DP34" i="15"/>
  <c r="DP37" i="15" s="1"/>
  <c r="DO34" i="15"/>
  <c r="DO37" i="15" s="1"/>
  <c r="DN34" i="15"/>
  <c r="DN37" i="15" s="1"/>
  <c r="EG34" i="15"/>
  <c r="EG37" i="15" s="1"/>
  <c r="DM34" i="15"/>
  <c r="DM37" i="15" s="1"/>
  <c r="DL34" i="15"/>
  <c r="DL37" i="15" s="1"/>
  <c r="DJ34" i="15"/>
  <c r="DJ37" i="15" s="1"/>
  <c r="DK34" i="15"/>
  <c r="DK37" i="15" s="1"/>
  <c r="EF34" i="15"/>
  <c r="EF37" i="15" s="1"/>
  <c r="EE34" i="15"/>
  <c r="EE37" i="15" s="1"/>
  <c r="FI43" i="15" l="1"/>
  <c r="FH42" i="15"/>
  <c r="EP54" i="15"/>
  <c r="EQ55" i="15" s="1"/>
  <c r="EP40" i="15"/>
  <c r="EO28" i="15"/>
  <c r="FI27" i="15"/>
  <c r="FK27" i="15"/>
  <c r="FG27" i="15"/>
  <c r="FJ27" i="15"/>
  <c r="FC27" i="15"/>
  <c r="EM28" i="15"/>
  <c r="FD28" i="15"/>
  <c r="EI28" i="15"/>
  <c r="EP28" i="15"/>
  <c r="FC26" i="15"/>
  <c r="FN26" i="15"/>
  <c r="EW22" i="15"/>
  <c r="FJ26" i="15"/>
  <c r="FD22" i="15"/>
  <c r="EY22" i="15"/>
  <c r="FE27" i="15"/>
  <c r="FH26" i="15"/>
  <c r="EX22" i="15"/>
  <c r="FI26" i="15"/>
  <c r="FG26" i="15"/>
  <c r="EH22" i="15"/>
  <c r="EK28" i="15"/>
  <c r="FL27" i="15"/>
  <c r="EL28" i="15"/>
  <c r="EH28" i="15"/>
  <c r="FK26" i="15"/>
  <c r="FN27" i="15"/>
  <c r="FD27" i="15"/>
  <c r="FF27" i="15"/>
  <c r="FD26" i="15"/>
  <c r="EV22" i="15"/>
  <c r="FE22" i="15"/>
  <c r="FH27" i="15"/>
  <c r="FC28" i="15"/>
  <c r="FE28" i="15"/>
  <c r="EJ28" i="15"/>
  <c r="EN28" i="15"/>
  <c r="FE26" i="15"/>
  <c r="FM27" i="15"/>
  <c r="FF26" i="15"/>
  <c r="FM26" i="15"/>
  <c r="EU22" i="15"/>
  <c r="FC22" i="15"/>
  <c r="FL26" i="15"/>
  <c r="DX34" i="15"/>
  <c r="DX37" i="15" s="1"/>
  <c r="DZ34" i="15"/>
  <c r="DZ37" i="15" s="1"/>
  <c r="EC34" i="15"/>
  <c r="EC37" i="15" s="1"/>
  <c r="DW34" i="15"/>
  <c r="DW37" i="15" s="1"/>
  <c r="DY34" i="15"/>
  <c r="DY37" i="15" s="1"/>
  <c r="EA34" i="15"/>
  <c r="EA37" i="15" s="1"/>
  <c r="ER34" i="15"/>
  <c r="ER37" i="15" s="1"/>
  <c r="EQ34" i="15"/>
  <c r="EQ37" i="15" s="1"/>
  <c r="DV34" i="15"/>
  <c r="DV37" i="15" s="1"/>
  <c r="ES34" i="15"/>
  <c r="ES37" i="15" s="1"/>
  <c r="EB34" i="15"/>
  <c r="EB37" i="15" s="1"/>
  <c r="ED34" i="15"/>
  <c r="ED37" i="15" s="1"/>
  <c r="FJ43" i="15" l="1"/>
  <c r="FI42" i="15"/>
  <c r="EQ40" i="15"/>
  <c r="EQ54" i="15"/>
  <c r="ER55" i="15" s="1"/>
  <c r="FX27" i="15"/>
  <c r="FP26" i="15"/>
  <c r="FO27" i="15"/>
  <c r="FJ22" i="15"/>
  <c r="FK22" i="15"/>
  <c r="FG22" i="15"/>
  <c r="FP22" i="15"/>
  <c r="FQ28" i="15"/>
  <c r="FO28" i="15"/>
  <c r="FY26" i="15"/>
  <c r="FW26" i="15"/>
  <c r="EV28" i="15"/>
  <c r="FP28" i="15"/>
  <c r="EY28" i="15"/>
  <c r="FS26" i="15"/>
  <c r="FP27" i="15"/>
  <c r="FI22" i="15"/>
  <c r="FH22" i="15"/>
  <c r="FY27" i="15"/>
  <c r="FW27" i="15"/>
  <c r="FQ26" i="15"/>
  <c r="ET28" i="15"/>
  <c r="FB28" i="15"/>
  <c r="FU27" i="15"/>
  <c r="FX26" i="15"/>
  <c r="ET22" i="15"/>
  <c r="FT27" i="15"/>
  <c r="FZ27" i="15"/>
  <c r="FU26" i="15"/>
  <c r="FQ22" i="15"/>
  <c r="FZ26" i="15"/>
  <c r="FO26" i="15"/>
  <c r="EZ28" i="15"/>
  <c r="EX28" i="15"/>
  <c r="FQ27" i="15"/>
  <c r="FO22" i="15"/>
  <c r="EW28" i="15"/>
  <c r="FR27" i="15"/>
  <c r="FV26" i="15"/>
  <c r="FV27" i="15"/>
  <c r="FR26" i="15"/>
  <c r="FS27" i="15"/>
  <c r="FT26" i="15"/>
  <c r="EU28" i="15"/>
  <c r="FA28" i="15"/>
  <c r="EN34" i="15"/>
  <c r="EN37" i="15" s="1"/>
  <c r="FC34" i="15"/>
  <c r="FC37" i="15" s="1"/>
  <c r="FE34" i="15"/>
  <c r="FE37" i="15" s="1"/>
  <c r="FD34" i="15"/>
  <c r="FD37" i="15" s="1"/>
  <c r="EK34" i="15"/>
  <c r="EK37" i="15" s="1"/>
  <c r="EL34" i="15"/>
  <c r="EL37" i="15" s="1"/>
  <c r="EO34" i="15"/>
  <c r="EO37" i="15" s="1"/>
  <c r="EM34" i="15"/>
  <c r="EM37" i="15" s="1"/>
  <c r="EP34" i="15"/>
  <c r="EP37" i="15" s="1"/>
  <c r="EH34" i="15"/>
  <c r="EH37" i="15" s="1"/>
  <c r="EI34" i="15"/>
  <c r="EI37" i="15" s="1"/>
  <c r="EJ34" i="15"/>
  <c r="EJ37" i="15" s="1"/>
  <c r="FK43" i="15" l="1"/>
  <c r="FJ42" i="15"/>
  <c r="ER40" i="15"/>
  <c r="ER54" i="15"/>
  <c r="ES55" i="15" s="1"/>
  <c r="FI28" i="15"/>
  <c r="GB27" i="15"/>
  <c r="GB22" i="15"/>
  <c r="FF28" i="15"/>
  <c r="GE27" i="15"/>
  <c r="GC26" i="15"/>
  <c r="GC27" i="15"/>
  <c r="GC28" i="15"/>
  <c r="GE26" i="15"/>
  <c r="GC22" i="15"/>
  <c r="FV22" i="15"/>
  <c r="GD26" i="15"/>
  <c r="GI27" i="15"/>
  <c r="FJ28" i="15"/>
  <c r="GF27" i="15"/>
  <c r="GA27" i="15"/>
  <c r="FL28" i="15"/>
  <c r="GI26" i="15"/>
  <c r="FF22" i="15"/>
  <c r="GG27" i="15"/>
  <c r="GL26" i="15"/>
  <c r="FH28" i="15"/>
  <c r="GL27" i="15"/>
  <c r="GB26" i="15"/>
  <c r="GA22" i="15"/>
  <c r="FN28" i="15"/>
  <c r="GG26" i="15"/>
  <c r="FM28" i="15"/>
  <c r="GK26" i="15"/>
  <c r="FG28" i="15"/>
  <c r="GJ27" i="15"/>
  <c r="FS22" i="15"/>
  <c r="GB28" i="15"/>
  <c r="GH27" i="15"/>
  <c r="GD27" i="15"/>
  <c r="FT22" i="15"/>
  <c r="GA26" i="15"/>
  <c r="FU22" i="15"/>
  <c r="GF26" i="15"/>
  <c r="FK28" i="15"/>
  <c r="FW22" i="15"/>
  <c r="GH26" i="15"/>
  <c r="GK27" i="15"/>
  <c r="GJ26" i="15"/>
  <c r="GA28" i="15"/>
  <c r="EU34" i="15"/>
  <c r="EU37" i="15" s="1"/>
  <c r="EY34" i="15"/>
  <c r="EY37" i="15" s="1"/>
  <c r="EW34" i="15"/>
  <c r="EW37" i="15" s="1"/>
  <c r="FO34" i="15"/>
  <c r="FO37" i="15" s="1"/>
  <c r="FB34" i="15"/>
  <c r="FB37" i="15" s="1"/>
  <c r="EX34" i="15"/>
  <c r="EX37" i="15" s="1"/>
  <c r="FQ34" i="15"/>
  <c r="FQ37" i="15" s="1"/>
  <c r="EV34" i="15"/>
  <c r="EV37" i="15" s="1"/>
  <c r="ET34" i="15"/>
  <c r="ET37" i="15" s="1"/>
  <c r="FA34" i="15"/>
  <c r="FA37" i="15" s="1"/>
  <c r="FP34" i="15"/>
  <c r="FP37" i="15" s="1"/>
  <c r="EZ34" i="15"/>
  <c r="EZ37" i="15" s="1"/>
  <c r="FL43" i="15" l="1"/>
  <c r="FK42" i="15"/>
  <c r="ES40" i="15"/>
  <c r="ES54" i="15"/>
  <c r="ET55" i="15" s="1"/>
  <c r="GP26" i="15"/>
  <c r="FS28" i="15"/>
  <c r="FR22" i="15"/>
  <c r="GW26" i="15"/>
  <c r="GO27" i="15"/>
  <c r="GN28" i="15"/>
  <c r="GS26" i="15"/>
  <c r="GN26" i="15"/>
  <c r="GO22" i="15"/>
  <c r="GQ26" i="15"/>
  <c r="GO28" i="15"/>
  <c r="FW28" i="15"/>
  <c r="GH22" i="15"/>
  <c r="FY28" i="15"/>
  <c r="FT28" i="15"/>
  <c r="GE22" i="15"/>
  <c r="FZ28" i="15"/>
  <c r="GV27" i="15"/>
  <c r="GX26" i="15"/>
  <c r="FV28" i="15"/>
  <c r="GT26" i="15"/>
  <c r="GU26" i="15"/>
  <c r="FX28" i="15"/>
  <c r="GR27" i="15"/>
  <c r="GQ27" i="15"/>
  <c r="GM26" i="15"/>
  <c r="GM28" i="15"/>
  <c r="GN27" i="15"/>
  <c r="GS27" i="15"/>
  <c r="GW27" i="15"/>
  <c r="GT27" i="15"/>
  <c r="GI22" i="15"/>
  <c r="GX27" i="15"/>
  <c r="GG22" i="15"/>
  <c r="FR28" i="15"/>
  <c r="GN22" i="15"/>
  <c r="GF22" i="15"/>
  <c r="GU27" i="15"/>
  <c r="GM27" i="15"/>
  <c r="GO26" i="15"/>
  <c r="GR26" i="15"/>
  <c r="GM22" i="15"/>
  <c r="GV26" i="15"/>
  <c r="GP27" i="15"/>
  <c r="FU28" i="15"/>
  <c r="FM34" i="15"/>
  <c r="FM37" i="15" s="1"/>
  <c r="GC34" i="15"/>
  <c r="GC37" i="15" s="1"/>
  <c r="GA34" i="15"/>
  <c r="GA37" i="15" s="1"/>
  <c r="GB34" i="15"/>
  <c r="GB37" i="15" s="1"/>
  <c r="FH34" i="15"/>
  <c r="FH37" i="15" s="1"/>
  <c r="FN34" i="15"/>
  <c r="FN37" i="15" s="1"/>
  <c r="FK34" i="15"/>
  <c r="FK37" i="15" s="1"/>
  <c r="FL34" i="15"/>
  <c r="FL37" i="15" s="1"/>
  <c r="FF34" i="15"/>
  <c r="FF37" i="15" s="1"/>
  <c r="FJ34" i="15"/>
  <c r="FJ37" i="15" s="1"/>
  <c r="FI34" i="15"/>
  <c r="FI37" i="15" s="1"/>
  <c r="FG34" i="15"/>
  <c r="FG37" i="15" s="1"/>
  <c r="FM43" i="15" l="1"/>
  <c r="FL42" i="15"/>
  <c r="ET40" i="15"/>
  <c r="ET54" i="15"/>
  <c r="EU55" i="15" s="1"/>
  <c r="GJ28" i="15"/>
  <c r="GM34" i="15"/>
  <c r="GM37" i="15" s="1"/>
  <c r="GD28" i="15"/>
  <c r="GF28" i="15"/>
  <c r="GK28" i="15"/>
  <c r="GT22" i="15"/>
  <c r="GH28" i="15"/>
  <c r="GD22" i="15"/>
  <c r="GS22" i="15"/>
  <c r="GI28" i="15"/>
  <c r="GE28" i="15"/>
  <c r="GR22" i="15"/>
  <c r="GO34" i="15"/>
  <c r="GO37" i="15" s="1"/>
  <c r="GG28" i="15"/>
  <c r="GQ22" i="15"/>
  <c r="GN34" i="15"/>
  <c r="GN37" i="15" s="1"/>
  <c r="GU22" i="15"/>
  <c r="GL28" i="15"/>
  <c r="FU34" i="15"/>
  <c r="FU37" i="15" s="1"/>
  <c r="FT34" i="15"/>
  <c r="FT37" i="15" s="1"/>
  <c r="FV34" i="15"/>
  <c r="FV37" i="15" s="1"/>
  <c r="FW34" i="15"/>
  <c r="FW37" i="15" s="1"/>
  <c r="FX34" i="15"/>
  <c r="FX37" i="15" s="1"/>
  <c r="FS34" i="15"/>
  <c r="FS37" i="15" s="1"/>
  <c r="FR34" i="15"/>
  <c r="FR37" i="15" s="1"/>
  <c r="FZ34" i="15"/>
  <c r="FZ37" i="15" s="1"/>
  <c r="FY34" i="15"/>
  <c r="FY37" i="15" s="1"/>
  <c r="FM42" i="15" l="1"/>
  <c r="FN43" i="15"/>
  <c r="EU54" i="15"/>
  <c r="EV55" i="15" s="1"/>
  <c r="EU40" i="15"/>
  <c r="GP22" i="15"/>
  <c r="GT28" i="15"/>
  <c r="GR28" i="15"/>
  <c r="GQ28" i="15"/>
  <c r="GU28" i="15"/>
  <c r="GX28" i="15"/>
  <c r="GS28" i="15"/>
  <c r="GP28" i="15"/>
  <c r="GW28" i="15"/>
  <c r="GV28" i="15"/>
  <c r="GK34" i="15"/>
  <c r="GK37" i="15" s="1"/>
  <c r="GE34" i="15"/>
  <c r="GE37" i="15" s="1"/>
  <c r="GH34" i="15"/>
  <c r="GH37" i="15" s="1"/>
  <c r="GL34" i="15"/>
  <c r="GL37" i="15" s="1"/>
  <c r="GJ34" i="15"/>
  <c r="GJ37" i="15" s="1"/>
  <c r="GF34" i="15"/>
  <c r="GF37" i="15" s="1"/>
  <c r="GD34" i="15"/>
  <c r="GD37" i="15" s="1"/>
  <c r="GI34" i="15"/>
  <c r="GI37" i="15" s="1"/>
  <c r="GG34" i="15"/>
  <c r="GG37" i="15" s="1"/>
  <c r="FO43" i="15" l="1"/>
  <c r="FN42" i="15"/>
  <c r="EV54" i="15"/>
  <c r="EW55" i="15" s="1"/>
  <c r="EV40" i="15"/>
  <c r="GV34" i="15"/>
  <c r="GV37" i="15" s="1"/>
  <c r="GT34" i="15"/>
  <c r="GT37" i="15" s="1"/>
  <c r="GQ34" i="15"/>
  <c r="GQ37" i="15" s="1"/>
  <c r="GS34" i="15"/>
  <c r="GS37" i="15" s="1"/>
  <c r="GU34" i="15"/>
  <c r="GU37" i="15" s="1"/>
  <c r="GP34" i="15"/>
  <c r="GP37" i="15" s="1"/>
  <c r="GR34" i="15"/>
  <c r="GR37" i="15" s="1"/>
  <c r="GX34" i="15"/>
  <c r="GX37" i="15" s="1"/>
  <c r="GW34" i="15"/>
  <c r="GW37" i="15" s="1"/>
  <c r="F45" i="15"/>
  <c r="FP43" i="15" l="1"/>
  <c r="FO42" i="15"/>
  <c r="EW54" i="15"/>
  <c r="EX55" i="15" s="1"/>
  <c r="EW40" i="15"/>
  <c r="F47" i="15"/>
  <c r="FP42" i="15" l="1"/>
  <c r="FQ43" i="15"/>
  <c r="EX54" i="15"/>
  <c r="EY55" i="15" s="1"/>
  <c r="EX40" i="15"/>
  <c r="O12" i="15"/>
  <c r="P12" i="15"/>
  <c r="Q12" i="15"/>
  <c r="R12" i="15"/>
  <c r="T12" i="15"/>
  <c r="U12" i="15"/>
  <c r="V12" i="15"/>
  <c r="W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J12" i="15"/>
  <c r="AK12" i="15"/>
  <c r="AL12" i="15"/>
  <c r="AM12" i="15"/>
  <c r="AN12" i="15"/>
  <c r="AO12" i="15"/>
  <c r="AP12" i="15"/>
  <c r="AQ12" i="15"/>
  <c r="AR12" i="15"/>
  <c r="AS12" i="15"/>
  <c r="AT12" i="15"/>
  <c r="AU12" i="15"/>
  <c r="AV12" i="15"/>
  <c r="AW12" i="15"/>
  <c r="AX12" i="15"/>
  <c r="AY12" i="15"/>
  <c r="AZ12" i="15"/>
  <c r="BA12" i="15"/>
  <c r="BB12" i="15"/>
  <c r="BC12" i="15"/>
  <c r="BD12" i="15"/>
  <c r="BE12" i="15"/>
  <c r="BF12" i="15"/>
  <c r="BG12" i="15"/>
  <c r="BH12" i="15"/>
  <c r="BI12" i="15"/>
  <c r="BJ12" i="15"/>
  <c r="BK12" i="15"/>
  <c r="BL12" i="15"/>
  <c r="BM12" i="15"/>
  <c r="BN12" i="15"/>
  <c r="BO12" i="15"/>
  <c r="BP12" i="15"/>
  <c r="BQ12" i="15"/>
  <c r="BR12" i="15"/>
  <c r="BS12" i="15"/>
  <c r="BT12" i="15"/>
  <c r="BU12" i="15"/>
  <c r="BV12" i="15"/>
  <c r="BW12" i="15"/>
  <c r="BX12" i="15"/>
  <c r="BY12" i="15"/>
  <c r="BZ12" i="15"/>
  <c r="CA12" i="15"/>
  <c r="CB12" i="15"/>
  <c r="CC12" i="15"/>
  <c r="CD12" i="15"/>
  <c r="CE12" i="15"/>
  <c r="CF12" i="15"/>
  <c r="CG12" i="15"/>
  <c r="CH12" i="15"/>
  <c r="CI12" i="15"/>
  <c r="CJ12" i="15"/>
  <c r="CK12" i="15"/>
  <c r="CL12" i="15"/>
  <c r="CM12" i="15"/>
  <c r="CN12" i="15"/>
  <c r="CO12" i="15"/>
  <c r="CP12" i="15"/>
  <c r="CQ12" i="15"/>
  <c r="CR12" i="15"/>
  <c r="CS12" i="15"/>
  <c r="CT12" i="15"/>
  <c r="CU12" i="15"/>
  <c r="CV12" i="15"/>
  <c r="CW12" i="15"/>
  <c r="CX12" i="15"/>
  <c r="CY12" i="15"/>
  <c r="CZ12" i="15"/>
  <c r="DA12" i="15"/>
  <c r="DB12" i="15"/>
  <c r="DC12" i="15"/>
  <c r="DD12" i="15"/>
  <c r="DE12" i="15"/>
  <c r="DF12" i="15"/>
  <c r="DG12" i="15"/>
  <c r="DH12" i="15"/>
  <c r="DI12" i="15"/>
  <c r="DJ12" i="15"/>
  <c r="DK12" i="15"/>
  <c r="DL12" i="15"/>
  <c r="DM12" i="15"/>
  <c r="DN12" i="15"/>
  <c r="DO12" i="15"/>
  <c r="DP12" i="15"/>
  <c r="DQ12" i="15"/>
  <c r="DR12" i="15"/>
  <c r="DS12" i="15"/>
  <c r="DT12" i="15"/>
  <c r="DU12" i="15"/>
  <c r="DV12" i="15"/>
  <c r="DW12" i="15"/>
  <c r="DX12" i="15"/>
  <c r="DY12" i="15"/>
  <c r="DZ12" i="15"/>
  <c r="EA12" i="15"/>
  <c r="EB12" i="15"/>
  <c r="EC12" i="15"/>
  <c r="ED12" i="15"/>
  <c r="EE12" i="15"/>
  <c r="EF12" i="15"/>
  <c r="EG12" i="15"/>
  <c r="EH12" i="15"/>
  <c r="EI12" i="15"/>
  <c r="EJ12" i="15"/>
  <c r="EK12" i="15"/>
  <c r="EL12" i="15"/>
  <c r="EM12" i="15"/>
  <c r="EN12" i="15"/>
  <c r="EO12" i="15"/>
  <c r="EP12" i="15"/>
  <c r="EQ12" i="15"/>
  <c r="ER12" i="15"/>
  <c r="ES12" i="15"/>
  <c r="ET12" i="15"/>
  <c r="EU12" i="15"/>
  <c r="EV12" i="15"/>
  <c r="EW12" i="15"/>
  <c r="EX12" i="15"/>
  <c r="EY12" i="15"/>
  <c r="EZ12" i="15"/>
  <c r="FA12" i="15"/>
  <c r="FB12" i="15"/>
  <c r="FC12" i="15"/>
  <c r="FD12" i="15"/>
  <c r="FE12" i="15"/>
  <c r="FF12" i="15"/>
  <c r="FG12" i="15"/>
  <c r="FH12" i="15"/>
  <c r="FI12" i="15"/>
  <c r="FJ12" i="15"/>
  <c r="FK12" i="15"/>
  <c r="FL12" i="15"/>
  <c r="FM12" i="15"/>
  <c r="FN12" i="15"/>
  <c r="FO12" i="15"/>
  <c r="FP12" i="15"/>
  <c r="FQ12" i="15"/>
  <c r="FR12" i="15"/>
  <c r="FS12" i="15"/>
  <c r="FT12" i="15"/>
  <c r="FU12" i="15"/>
  <c r="FV12" i="15"/>
  <c r="FW12" i="15"/>
  <c r="FX12" i="15"/>
  <c r="FY12" i="15"/>
  <c r="FZ12" i="15"/>
  <c r="GA12" i="15"/>
  <c r="GB12" i="15"/>
  <c r="GC12" i="15"/>
  <c r="GD12" i="15"/>
  <c r="GE12" i="15"/>
  <c r="GF12" i="15"/>
  <c r="GG12" i="15"/>
  <c r="GH12" i="15"/>
  <c r="GI12" i="15"/>
  <c r="GJ12" i="15"/>
  <c r="GK12" i="15"/>
  <c r="GL12" i="15"/>
  <c r="GM12" i="15"/>
  <c r="GN12" i="15"/>
  <c r="GO12" i="15"/>
  <c r="GP12" i="15"/>
  <c r="GQ12" i="15"/>
  <c r="GR12" i="15"/>
  <c r="GS12" i="15"/>
  <c r="GT12" i="15"/>
  <c r="GU12" i="15"/>
  <c r="GV12" i="15"/>
  <c r="GW12" i="15"/>
  <c r="GX12" i="15"/>
  <c r="O13" i="15"/>
  <c r="P13" i="15"/>
  <c r="Q13" i="15"/>
  <c r="R13" i="15"/>
  <c r="T13" i="15"/>
  <c r="U13" i="15"/>
  <c r="V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J13" i="15"/>
  <c r="AK13" i="15"/>
  <c r="AL13" i="15"/>
  <c r="AM13" i="15"/>
  <c r="AN13" i="15"/>
  <c r="AO13" i="15"/>
  <c r="AP13" i="15"/>
  <c r="AQ13" i="15"/>
  <c r="AR13" i="15"/>
  <c r="AS13" i="15"/>
  <c r="AT13" i="15"/>
  <c r="AU13" i="15"/>
  <c r="AV13" i="15"/>
  <c r="AW13" i="15"/>
  <c r="AX13" i="15"/>
  <c r="AY13" i="15"/>
  <c r="AZ13" i="15"/>
  <c r="BA13" i="15"/>
  <c r="BB13" i="15"/>
  <c r="BC13" i="15"/>
  <c r="BD13" i="15"/>
  <c r="BE13" i="15"/>
  <c r="BF13" i="15"/>
  <c r="BG13" i="15"/>
  <c r="BH13" i="15"/>
  <c r="BI13" i="15"/>
  <c r="BJ13" i="15"/>
  <c r="BK13" i="15"/>
  <c r="BL13" i="15"/>
  <c r="BM13" i="15"/>
  <c r="BN13" i="15"/>
  <c r="BO13" i="15"/>
  <c r="BP13" i="15"/>
  <c r="BQ13" i="15"/>
  <c r="BR13" i="15"/>
  <c r="BS13" i="15"/>
  <c r="BT13" i="15"/>
  <c r="BU13" i="15"/>
  <c r="BV13" i="15"/>
  <c r="BW13" i="15"/>
  <c r="BX13" i="15"/>
  <c r="BY13" i="15"/>
  <c r="BZ13" i="15"/>
  <c r="CA13" i="15"/>
  <c r="CB13" i="15"/>
  <c r="CC13" i="15"/>
  <c r="CD13" i="15"/>
  <c r="CE13" i="15"/>
  <c r="CF13" i="15"/>
  <c r="CG13" i="15"/>
  <c r="CH13" i="15"/>
  <c r="CI13" i="15"/>
  <c r="CJ13" i="15"/>
  <c r="CK13" i="15"/>
  <c r="CL13" i="15"/>
  <c r="CM13" i="15"/>
  <c r="CN13" i="15"/>
  <c r="CO13" i="15"/>
  <c r="CP13" i="15"/>
  <c r="CQ13" i="15"/>
  <c r="CR13" i="15"/>
  <c r="CS13" i="15"/>
  <c r="CT13" i="15"/>
  <c r="CU13" i="15"/>
  <c r="CV13" i="15"/>
  <c r="CW13" i="15"/>
  <c r="CX13" i="15"/>
  <c r="CY13" i="15"/>
  <c r="CZ13" i="15"/>
  <c r="DA13" i="15"/>
  <c r="DB13" i="15"/>
  <c r="DC13" i="15"/>
  <c r="DD13" i="15"/>
  <c r="DE13" i="15"/>
  <c r="DF13" i="15"/>
  <c r="DG13" i="15"/>
  <c r="DH13" i="15"/>
  <c r="DI13" i="15"/>
  <c r="DJ13" i="15"/>
  <c r="DK13" i="15"/>
  <c r="DL13" i="15"/>
  <c r="DM13" i="15"/>
  <c r="DN13" i="15"/>
  <c r="DO13" i="15"/>
  <c r="DP13" i="15"/>
  <c r="DQ13" i="15"/>
  <c r="DR13" i="15"/>
  <c r="DS13" i="15"/>
  <c r="DT13" i="15"/>
  <c r="DU13" i="15"/>
  <c r="DV13" i="15"/>
  <c r="DW13" i="15"/>
  <c r="DX13" i="15"/>
  <c r="DY13" i="15"/>
  <c r="DZ13" i="15"/>
  <c r="EA13" i="15"/>
  <c r="EB13" i="15"/>
  <c r="EC13" i="15"/>
  <c r="ED13" i="15"/>
  <c r="EE13" i="15"/>
  <c r="EF13" i="15"/>
  <c r="EG13" i="15"/>
  <c r="EH13" i="15"/>
  <c r="EI13" i="15"/>
  <c r="EJ13" i="15"/>
  <c r="EK13" i="15"/>
  <c r="EL13" i="15"/>
  <c r="EM13" i="15"/>
  <c r="EN13" i="15"/>
  <c r="EO13" i="15"/>
  <c r="EP13" i="15"/>
  <c r="EQ13" i="15"/>
  <c r="ER13" i="15"/>
  <c r="ES13" i="15"/>
  <c r="ET13" i="15"/>
  <c r="EU13" i="15"/>
  <c r="EV13" i="15"/>
  <c r="EW13" i="15"/>
  <c r="EX13" i="15"/>
  <c r="EY13" i="15"/>
  <c r="EZ13" i="15"/>
  <c r="FA13" i="15"/>
  <c r="FB13" i="15"/>
  <c r="FC13" i="15"/>
  <c r="FD13" i="15"/>
  <c r="FE13" i="15"/>
  <c r="FF13" i="15"/>
  <c r="FG13" i="15"/>
  <c r="FH13" i="15"/>
  <c r="FI13" i="15"/>
  <c r="FJ13" i="15"/>
  <c r="FK13" i="15"/>
  <c r="FL13" i="15"/>
  <c r="FM13" i="15"/>
  <c r="FN13" i="15"/>
  <c r="FO13" i="15"/>
  <c r="FP13" i="15"/>
  <c r="FQ13" i="15"/>
  <c r="FR13" i="15"/>
  <c r="FS13" i="15"/>
  <c r="FT13" i="15"/>
  <c r="FU13" i="15"/>
  <c r="FV13" i="15"/>
  <c r="FW13" i="15"/>
  <c r="FX13" i="15"/>
  <c r="FY13" i="15"/>
  <c r="FZ13" i="15"/>
  <c r="GA13" i="15"/>
  <c r="GB13" i="15"/>
  <c r="GC13" i="15"/>
  <c r="GD13" i="15"/>
  <c r="GE13" i="15"/>
  <c r="GF13" i="15"/>
  <c r="GG13" i="15"/>
  <c r="GH13" i="15"/>
  <c r="GI13" i="15"/>
  <c r="GJ13" i="15"/>
  <c r="GK13" i="15"/>
  <c r="GL13" i="15"/>
  <c r="GM13" i="15"/>
  <c r="GN13" i="15"/>
  <c r="GO13" i="15"/>
  <c r="GP13" i="15"/>
  <c r="GQ13" i="15"/>
  <c r="GR13" i="15"/>
  <c r="GS13" i="15"/>
  <c r="GT13" i="15"/>
  <c r="GU13" i="15"/>
  <c r="GV13" i="15"/>
  <c r="GW13" i="15"/>
  <c r="GX13" i="15"/>
  <c r="AK4" i="42"/>
  <c r="AN4" i="42"/>
  <c r="AO4" i="42"/>
  <c r="AP4" i="42"/>
  <c r="AQ4" i="42"/>
  <c r="AR4" i="42"/>
  <c r="AK5" i="42"/>
  <c r="AN5" i="42"/>
  <c r="AO5" i="42"/>
  <c r="AP5" i="42"/>
  <c r="AQ5" i="42"/>
  <c r="AR5" i="42"/>
  <c r="AK6" i="42"/>
  <c r="AN6" i="42"/>
  <c r="AO6" i="42"/>
  <c r="AP6" i="42"/>
  <c r="AQ6" i="42"/>
  <c r="AR6" i="42"/>
  <c r="AK7" i="42"/>
  <c r="AN7" i="42"/>
  <c r="AO7" i="42"/>
  <c r="AP7" i="42"/>
  <c r="AQ7" i="42"/>
  <c r="AR7" i="42"/>
  <c r="AK8" i="42"/>
  <c r="AN8" i="42"/>
  <c r="AO8" i="42"/>
  <c r="AP8" i="42"/>
  <c r="AQ8" i="42"/>
  <c r="AR8" i="42"/>
  <c r="AK9" i="42"/>
  <c r="AN9" i="42"/>
  <c r="AO9" i="42"/>
  <c r="AP9" i="42"/>
  <c r="AQ9" i="42"/>
  <c r="AR9" i="42"/>
  <c r="AK10" i="42"/>
  <c r="AN10" i="42"/>
  <c r="AO10" i="42"/>
  <c r="AP10" i="42"/>
  <c r="AQ10" i="42"/>
  <c r="AR10" i="42"/>
  <c r="AK11" i="42"/>
  <c r="AN11" i="42"/>
  <c r="AO11" i="42"/>
  <c r="AP11" i="42"/>
  <c r="AQ11" i="42"/>
  <c r="AR11" i="42"/>
  <c r="AK12" i="42"/>
  <c r="AN12" i="42"/>
  <c r="AO12" i="42"/>
  <c r="AP12" i="42"/>
  <c r="AQ12" i="42"/>
  <c r="AR12" i="42"/>
  <c r="AK13" i="42"/>
  <c r="AN13" i="42"/>
  <c r="AO13" i="42"/>
  <c r="AP13" i="42"/>
  <c r="AQ13" i="42"/>
  <c r="AR13" i="42"/>
  <c r="AK14" i="42"/>
  <c r="AN14" i="42"/>
  <c r="AO14" i="42"/>
  <c r="AP14" i="42"/>
  <c r="AQ14" i="42"/>
  <c r="AR14" i="42"/>
  <c r="AK15" i="42"/>
  <c r="AN15" i="42"/>
  <c r="AO15" i="42"/>
  <c r="AP15" i="42"/>
  <c r="AQ15" i="42"/>
  <c r="AR15" i="42"/>
  <c r="AK16" i="42"/>
  <c r="AN16" i="42"/>
  <c r="AO16" i="42"/>
  <c r="AP16" i="42"/>
  <c r="AQ16" i="42"/>
  <c r="AR16" i="42"/>
  <c r="AK17" i="42"/>
  <c r="AN17" i="42"/>
  <c r="AO17" i="42"/>
  <c r="AP17" i="42"/>
  <c r="AQ17" i="42"/>
  <c r="AR17" i="42"/>
  <c r="AK18" i="42"/>
  <c r="AN18" i="42"/>
  <c r="AO18" i="42"/>
  <c r="AP18" i="42"/>
  <c r="AQ18" i="42"/>
  <c r="AR18" i="42"/>
  <c r="AK19" i="42"/>
  <c r="AN19" i="42"/>
  <c r="AO19" i="42"/>
  <c r="AP19" i="42"/>
  <c r="AQ19" i="42"/>
  <c r="AR19" i="42"/>
  <c r="AK20" i="42"/>
  <c r="AN20" i="42"/>
  <c r="AO20" i="42"/>
  <c r="AP20" i="42"/>
  <c r="AQ20" i="42"/>
  <c r="AR20" i="42"/>
  <c r="AK21" i="42"/>
  <c r="AN21" i="42"/>
  <c r="AO21" i="42"/>
  <c r="AP21" i="42"/>
  <c r="AQ21" i="42"/>
  <c r="AR21" i="42"/>
  <c r="AK22" i="42"/>
  <c r="AN22" i="42"/>
  <c r="AO22" i="42"/>
  <c r="AP22" i="42"/>
  <c r="AQ22" i="42"/>
  <c r="AR22" i="42"/>
  <c r="AK23" i="42"/>
  <c r="AN23" i="42"/>
  <c r="AO23" i="42"/>
  <c r="AP23" i="42"/>
  <c r="AQ23" i="42"/>
  <c r="AR23" i="42"/>
  <c r="AK24" i="42"/>
  <c r="AN24" i="42"/>
  <c r="AO24" i="42"/>
  <c r="AP24" i="42"/>
  <c r="AQ24" i="42"/>
  <c r="AR24" i="42"/>
  <c r="AK25" i="42"/>
  <c r="AN25" i="42"/>
  <c r="AO25" i="42"/>
  <c r="AP25" i="42"/>
  <c r="AQ25" i="42"/>
  <c r="AR25" i="42"/>
  <c r="AK26" i="42"/>
  <c r="AN26" i="42"/>
  <c r="AO26" i="42"/>
  <c r="AP26" i="42"/>
  <c r="AQ26" i="42"/>
  <c r="AR26" i="42"/>
  <c r="AK27" i="42"/>
  <c r="AN27" i="42"/>
  <c r="AO27" i="42"/>
  <c r="AP27" i="42"/>
  <c r="AQ27" i="42"/>
  <c r="AR27" i="42"/>
  <c r="AK28" i="42"/>
  <c r="AN28" i="42"/>
  <c r="AO28" i="42"/>
  <c r="AP28" i="42"/>
  <c r="AQ28" i="42"/>
  <c r="AR28" i="42"/>
  <c r="AK29" i="42"/>
  <c r="AN29" i="42"/>
  <c r="AO29" i="42"/>
  <c r="AP29" i="42"/>
  <c r="AQ29" i="42"/>
  <c r="AR29" i="42"/>
  <c r="AK30" i="42"/>
  <c r="AN30" i="42"/>
  <c r="AO30" i="42"/>
  <c r="AP30" i="42"/>
  <c r="AQ30" i="42"/>
  <c r="AR30" i="42"/>
  <c r="AK31" i="42"/>
  <c r="AN31" i="42"/>
  <c r="AO31" i="42"/>
  <c r="AP31" i="42"/>
  <c r="AQ31" i="42"/>
  <c r="AR31" i="42"/>
  <c r="AK32" i="42"/>
  <c r="AN32" i="42"/>
  <c r="AO32" i="42"/>
  <c r="AP32" i="42"/>
  <c r="AQ32" i="42"/>
  <c r="AR32" i="42"/>
  <c r="AK33" i="42"/>
  <c r="AN33" i="42"/>
  <c r="AO33" i="42"/>
  <c r="AP33" i="42"/>
  <c r="AQ33" i="42"/>
  <c r="AR33" i="42"/>
  <c r="AK34" i="42"/>
  <c r="AN34" i="42"/>
  <c r="AO34" i="42"/>
  <c r="AP34" i="42"/>
  <c r="AQ34" i="42"/>
  <c r="AR34" i="42"/>
  <c r="AK35" i="42"/>
  <c r="AN35" i="42"/>
  <c r="AO35" i="42"/>
  <c r="AP35" i="42"/>
  <c r="AQ35" i="42"/>
  <c r="AR35" i="42"/>
  <c r="AK36" i="42"/>
  <c r="AN36" i="42"/>
  <c r="AO36" i="42"/>
  <c r="AP36" i="42"/>
  <c r="AQ36" i="42"/>
  <c r="AR36" i="42"/>
  <c r="AK37" i="42"/>
  <c r="AN37" i="42"/>
  <c r="AO37" i="42"/>
  <c r="AP37" i="42"/>
  <c r="AQ37" i="42"/>
  <c r="AR37" i="42"/>
  <c r="AK38" i="42"/>
  <c r="AN38" i="42"/>
  <c r="AO38" i="42"/>
  <c r="AP38" i="42"/>
  <c r="AQ38" i="42"/>
  <c r="AR38" i="42"/>
  <c r="AK39" i="42"/>
  <c r="AN39" i="42"/>
  <c r="AO39" i="42"/>
  <c r="AP39" i="42"/>
  <c r="AQ39" i="42"/>
  <c r="AR39" i="42"/>
  <c r="AK40" i="42"/>
  <c r="AN40" i="42"/>
  <c r="AO40" i="42"/>
  <c r="AP40" i="42"/>
  <c r="AQ40" i="42"/>
  <c r="AR40" i="42"/>
  <c r="AK41" i="42"/>
  <c r="AN41" i="42"/>
  <c r="AO41" i="42"/>
  <c r="AP41" i="42"/>
  <c r="AQ41" i="42"/>
  <c r="AR41" i="42"/>
  <c r="AK42" i="42"/>
  <c r="AN42" i="42"/>
  <c r="AO42" i="42"/>
  <c r="AP42" i="42"/>
  <c r="AQ42" i="42"/>
  <c r="AR42" i="42"/>
  <c r="AK43" i="42"/>
  <c r="AN43" i="42"/>
  <c r="AO43" i="42"/>
  <c r="AP43" i="42"/>
  <c r="AQ43" i="42"/>
  <c r="AR43" i="42"/>
  <c r="AK44" i="42"/>
  <c r="AN44" i="42"/>
  <c r="AO44" i="42"/>
  <c r="AP44" i="42"/>
  <c r="AQ44" i="42"/>
  <c r="AR44" i="42"/>
  <c r="AK45" i="42"/>
  <c r="AN45" i="42"/>
  <c r="AO45" i="42"/>
  <c r="AP45" i="42"/>
  <c r="AQ45" i="42"/>
  <c r="AR45" i="42"/>
  <c r="AK46" i="42"/>
  <c r="AN46" i="42"/>
  <c r="AO46" i="42"/>
  <c r="AP46" i="42"/>
  <c r="AQ46" i="42"/>
  <c r="AR46" i="42"/>
  <c r="AK47" i="42"/>
  <c r="AN47" i="42"/>
  <c r="AO47" i="42"/>
  <c r="AP47" i="42"/>
  <c r="AQ47" i="42"/>
  <c r="AR47" i="42"/>
  <c r="AK48" i="42"/>
  <c r="AN48" i="42"/>
  <c r="AO48" i="42"/>
  <c r="AP48" i="42"/>
  <c r="AQ48" i="42"/>
  <c r="AR48" i="42"/>
  <c r="AK49" i="42"/>
  <c r="AN49" i="42"/>
  <c r="AO49" i="42"/>
  <c r="AP49" i="42"/>
  <c r="AQ49" i="42"/>
  <c r="AR49" i="42"/>
  <c r="AK50" i="42"/>
  <c r="AN50" i="42"/>
  <c r="AO50" i="42"/>
  <c r="AP50" i="42"/>
  <c r="AQ50" i="42"/>
  <c r="AR50" i="42"/>
  <c r="AK51" i="42"/>
  <c r="AN51" i="42"/>
  <c r="AO51" i="42"/>
  <c r="AP51" i="42"/>
  <c r="AQ51" i="42"/>
  <c r="AR51" i="42"/>
  <c r="AK52" i="42"/>
  <c r="AN52" i="42"/>
  <c r="AO52" i="42"/>
  <c r="AP52" i="42"/>
  <c r="AQ52" i="42"/>
  <c r="AR52" i="42"/>
  <c r="AK53" i="42"/>
  <c r="AN53" i="42"/>
  <c r="AO53" i="42"/>
  <c r="AP53" i="42"/>
  <c r="AQ53" i="42"/>
  <c r="AR53" i="42"/>
  <c r="AK54" i="42"/>
  <c r="AN54" i="42"/>
  <c r="AO54" i="42"/>
  <c r="AP54" i="42"/>
  <c r="AQ54" i="42"/>
  <c r="AR54" i="42"/>
  <c r="AK55" i="42"/>
  <c r="AN55" i="42"/>
  <c r="AO55" i="42"/>
  <c r="AP55" i="42"/>
  <c r="AQ55" i="42"/>
  <c r="AR55" i="42"/>
  <c r="AK56" i="42"/>
  <c r="AN56" i="42"/>
  <c r="AO56" i="42"/>
  <c r="AP56" i="42"/>
  <c r="AQ56" i="42"/>
  <c r="AR56" i="42"/>
  <c r="AK57" i="42"/>
  <c r="AN57" i="42"/>
  <c r="AO57" i="42"/>
  <c r="AP57" i="42"/>
  <c r="AQ57" i="42"/>
  <c r="AR57" i="42"/>
  <c r="AK58" i="42"/>
  <c r="AN58" i="42"/>
  <c r="AO58" i="42"/>
  <c r="AP58" i="42"/>
  <c r="AQ58" i="42"/>
  <c r="AR58" i="42"/>
  <c r="AK59" i="42"/>
  <c r="AN59" i="42"/>
  <c r="AO59" i="42"/>
  <c r="AP59" i="42"/>
  <c r="AQ59" i="42"/>
  <c r="AR59" i="42"/>
  <c r="AK60" i="42"/>
  <c r="AN60" i="42"/>
  <c r="AO60" i="42"/>
  <c r="AP60" i="42"/>
  <c r="AQ60" i="42"/>
  <c r="AR60" i="42"/>
  <c r="AK61" i="42"/>
  <c r="AN61" i="42"/>
  <c r="AO61" i="42"/>
  <c r="AP61" i="42"/>
  <c r="AQ61" i="42"/>
  <c r="AR61" i="42"/>
  <c r="AK62" i="42"/>
  <c r="AN62" i="42"/>
  <c r="AO62" i="42"/>
  <c r="AP62" i="42"/>
  <c r="AQ62" i="42"/>
  <c r="AR62" i="42"/>
  <c r="AK63" i="42"/>
  <c r="AN63" i="42"/>
  <c r="AO63" i="42"/>
  <c r="AP63" i="42"/>
  <c r="AQ63" i="42"/>
  <c r="AR63" i="42"/>
  <c r="AK64" i="42"/>
  <c r="AN64" i="42"/>
  <c r="AO64" i="42"/>
  <c r="AP64" i="42"/>
  <c r="AQ64" i="42"/>
  <c r="AR64" i="42"/>
  <c r="AK65" i="42"/>
  <c r="AN65" i="42"/>
  <c r="AO65" i="42"/>
  <c r="AP65" i="42"/>
  <c r="AQ65" i="42"/>
  <c r="AR65" i="42"/>
  <c r="AK66" i="42"/>
  <c r="AN66" i="42"/>
  <c r="AO66" i="42"/>
  <c r="AP66" i="42"/>
  <c r="AQ66" i="42"/>
  <c r="AR66" i="42"/>
  <c r="AK67" i="42"/>
  <c r="AN67" i="42"/>
  <c r="AO67" i="42"/>
  <c r="AP67" i="42"/>
  <c r="AQ67" i="42"/>
  <c r="AR67" i="42"/>
  <c r="AK68" i="42"/>
  <c r="AN68" i="42"/>
  <c r="AO68" i="42"/>
  <c r="AP68" i="42"/>
  <c r="AQ68" i="42"/>
  <c r="AR68" i="42"/>
  <c r="AK69" i="42"/>
  <c r="AN69" i="42"/>
  <c r="AO69" i="42"/>
  <c r="AP69" i="42"/>
  <c r="AQ69" i="42"/>
  <c r="AR69" i="42"/>
  <c r="AK70" i="42"/>
  <c r="AN70" i="42"/>
  <c r="AO70" i="42"/>
  <c r="AP70" i="42"/>
  <c r="AQ70" i="42"/>
  <c r="AR70" i="42"/>
  <c r="AK71" i="42"/>
  <c r="AN71" i="42"/>
  <c r="AO71" i="42"/>
  <c r="AP71" i="42"/>
  <c r="AQ71" i="42"/>
  <c r="AR71" i="42"/>
  <c r="AK72" i="42"/>
  <c r="AN72" i="42"/>
  <c r="AO72" i="42"/>
  <c r="AP72" i="42"/>
  <c r="AQ72" i="42"/>
  <c r="AR72" i="42"/>
  <c r="AK73" i="42"/>
  <c r="AN73" i="42"/>
  <c r="AO73" i="42"/>
  <c r="AP73" i="42"/>
  <c r="AQ73" i="42"/>
  <c r="AR73" i="42"/>
  <c r="AK74" i="42"/>
  <c r="AN74" i="42"/>
  <c r="AO74" i="42"/>
  <c r="AP74" i="42"/>
  <c r="AQ74" i="42"/>
  <c r="AR74" i="42"/>
  <c r="AK75" i="42"/>
  <c r="AN75" i="42"/>
  <c r="AO75" i="42"/>
  <c r="AP75" i="42"/>
  <c r="AQ75" i="42"/>
  <c r="AR75" i="42"/>
  <c r="AK76" i="42"/>
  <c r="AN76" i="42"/>
  <c r="AO76" i="42"/>
  <c r="AP76" i="42"/>
  <c r="AQ76" i="42"/>
  <c r="AR76" i="42"/>
  <c r="AK77" i="42"/>
  <c r="AN77" i="42"/>
  <c r="AO77" i="42"/>
  <c r="AP77" i="42"/>
  <c r="AQ77" i="42"/>
  <c r="AR77" i="42"/>
  <c r="AK78" i="42"/>
  <c r="AN78" i="42"/>
  <c r="AO78" i="42"/>
  <c r="AP78" i="42"/>
  <c r="AQ78" i="42"/>
  <c r="AR78" i="42"/>
  <c r="AK79" i="42"/>
  <c r="AN79" i="42"/>
  <c r="AO79" i="42"/>
  <c r="AP79" i="42"/>
  <c r="AQ79" i="42"/>
  <c r="AR79" i="42"/>
  <c r="AK80" i="42"/>
  <c r="AN80" i="42"/>
  <c r="AO80" i="42"/>
  <c r="AP80" i="42"/>
  <c r="AQ80" i="42"/>
  <c r="AR80" i="42"/>
  <c r="AK81" i="42"/>
  <c r="AN81" i="42"/>
  <c r="AO81" i="42"/>
  <c r="AP81" i="42"/>
  <c r="AQ81" i="42"/>
  <c r="AR81" i="42"/>
  <c r="AK82" i="42"/>
  <c r="AN82" i="42"/>
  <c r="AO82" i="42"/>
  <c r="AP82" i="42"/>
  <c r="AQ82" i="42"/>
  <c r="AR82" i="42"/>
  <c r="AK83" i="42"/>
  <c r="AN83" i="42"/>
  <c r="AO83" i="42"/>
  <c r="AP83" i="42"/>
  <c r="AQ83" i="42"/>
  <c r="AR83" i="42"/>
  <c r="AK84" i="42"/>
  <c r="AN84" i="42"/>
  <c r="AO84" i="42"/>
  <c r="AP84" i="42"/>
  <c r="AQ84" i="42"/>
  <c r="AR84" i="42"/>
  <c r="AK85" i="42"/>
  <c r="AN85" i="42"/>
  <c r="AO85" i="42"/>
  <c r="AP85" i="42"/>
  <c r="AQ85" i="42"/>
  <c r="AR85" i="42"/>
  <c r="AK86" i="42"/>
  <c r="AN86" i="42"/>
  <c r="AO86" i="42"/>
  <c r="AP86" i="42"/>
  <c r="AQ86" i="42"/>
  <c r="AR86" i="42"/>
  <c r="AK87" i="42"/>
  <c r="AN87" i="42"/>
  <c r="AO87" i="42"/>
  <c r="AP87" i="42"/>
  <c r="AQ87" i="42"/>
  <c r="AR87" i="42"/>
  <c r="AK88" i="42"/>
  <c r="AN88" i="42"/>
  <c r="AO88" i="42"/>
  <c r="AP88" i="42"/>
  <c r="AQ88" i="42"/>
  <c r="AR88" i="42"/>
  <c r="AK89" i="42"/>
  <c r="AN89" i="42"/>
  <c r="AO89" i="42"/>
  <c r="AP89" i="42"/>
  <c r="AQ89" i="42"/>
  <c r="AR89" i="42"/>
  <c r="AK90" i="42"/>
  <c r="AN90" i="42"/>
  <c r="AO90" i="42"/>
  <c r="AP90" i="42"/>
  <c r="AQ90" i="42"/>
  <c r="AR90" i="42"/>
  <c r="AK91" i="42"/>
  <c r="AN91" i="42"/>
  <c r="AO91" i="42"/>
  <c r="AP91" i="42"/>
  <c r="AQ91" i="42"/>
  <c r="AR91" i="42"/>
  <c r="AK92" i="42"/>
  <c r="AN92" i="42"/>
  <c r="AO92" i="42"/>
  <c r="AP92" i="42"/>
  <c r="AQ92" i="42"/>
  <c r="AR92" i="42"/>
  <c r="AK93" i="42"/>
  <c r="AN93" i="42"/>
  <c r="AO93" i="42"/>
  <c r="AP93" i="42"/>
  <c r="AQ93" i="42"/>
  <c r="AR93" i="42"/>
  <c r="AK94" i="42"/>
  <c r="AN94" i="42"/>
  <c r="AO94" i="42"/>
  <c r="AP94" i="42"/>
  <c r="AQ94" i="42"/>
  <c r="AR94" i="42"/>
  <c r="AK95" i="42"/>
  <c r="AN95" i="42"/>
  <c r="AO95" i="42"/>
  <c r="AP95" i="42"/>
  <c r="AQ95" i="42"/>
  <c r="AR95" i="42"/>
  <c r="AK96" i="42"/>
  <c r="AN96" i="42"/>
  <c r="AO96" i="42"/>
  <c r="AP96" i="42"/>
  <c r="AQ96" i="42"/>
  <c r="AR96" i="42"/>
  <c r="AK97" i="42"/>
  <c r="AN97" i="42"/>
  <c r="AO97" i="42"/>
  <c r="AP97" i="42"/>
  <c r="AQ97" i="42"/>
  <c r="AR97" i="42"/>
  <c r="AK98" i="42"/>
  <c r="AN98" i="42"/>
  <c r="AO98" i="42"/>
  <c r="AP98" i="42"/>
  <c r="AQ98" i="42"/>
  <c r="AR98" i="42"/>
  <c r="AK99" i="42"/>
  <c r="AN99" i="42"/>
  <c r="AO99" i="42"/>
  <c r="AP99" i="42"/>
  <c r="AQ99" i="42"/>
  <c r="AR99" i="42"/>
  <c r="AK100" i="42"/>
  <c r="AN100" i="42"/>
  <c r="AO100" i="42"/>
  <c r="AP100" i="42"/>
  <c r="AQ100" i="42"/>
  <c r="AR100" i="42"/>
  <c r="AK101" i="42"/>
  <c r="AN101" i="42"/>
  <c r="AO101" i="42"/>
  <c r="AP101" i="42"/>
  <c r="AQ101" i="42"/>
  <c r="AR101" i="42"/>
  <c r="AK102" i="42"/>
  <c r="AN102" i="42"/>
  <c r="AO102" i="42"/>
  <c r="AP102" i="42"/>
  <c r="AQ102" i="42"/>
  <c r="AR102" i="42"/>
  <c r="AK103" i="42"/>
  <c r="AN103" i="42"/>
  <c r="AO103" i="42"/>
  <c r="AP103" i="42"/>
  <c r="AQ103" i="42"/>
  <c r="AR103" i="42"/>
  <c r="AK104" i="42"/>
  <c r="AN104" i="42"/>
  <c r="AO104" i="42"/>
  <c r="AP104" i="42"/>
  <c r="AQ104" i="42"/>
  <c r="AR104" i="42"/>
  <c r="AK105" i="42"/>
  <c r="AN105" i="42"/>
  <c r="AO105" i="42"/>
  <c r="AP105" i="42"/>
  <c r="AQ105" i="42"/>
  <c r="AR105" i="42"/>
  <c r="AK106" i="42"/>
  <c r="AN106" i="42"/>
  <c r="AO106" i="42"/>
  <c r="AP106" i="42"/>
  <c r="AQ106" i="42"/>
  <c r="AR106" i="42"/>
  <c r="AK107" i="42"/>
  <c r="AN107" i="42"/>
  <c r="AO107" i="42"/>
  <c r="AP107" i="42"/>
  <c r="AQ107" i="42"/>
  <c r="AR107" i="42"/>
  <c r="AK108" i="42"/>
  <c r="AN108" i="42"/>
  <c r="AO108" i="42"/>
  <c r="AP108" i="42"/>
  <c r="AQ108" i="42"/>
  <c r="AR108" i="42"/>
  <c r="AK109" i="42"/>
  <c r="AN109" i="42"/>
  <c r="AO109" i="42"/>
  <c r="AP109" i="42"/>
  <c r="AQ109" i="42"/>
  <c r="AR109" i="42"/>
  <c r="AK110" i="42"/>
  <c r="AN110" i="42"/>
  <c r="AO110" i="42"/>
  <c r="AP110" i="42"/>
  <c r="AQ110" i="42"/>
  <c r="AR110" i="42"/>
  <c r="AK111" i="42"/>
  <c r="AN111" i="42"/>
  <c r="AO111" i="42"/>
  <c r="AP111" i="42"/>
  <c r="AQ111" i="42"/>
  <c r="AR111" i="42"/>
  <c r="AK112" i="42"/>
  <c r="AN112" i="42"/>
  <c r="AO112" i="42"/>
  <c r="AP112" i="42"/>
  <c r="AQ112" i="42"/>
  <c r="AR112" i="42"/>
  <c r="AK113" i="42"/>
  <c r="AN113" i="42"/>
  <c r="AO113" i="42"/>
  <c r="AP113" i="42"/>
  <c r="AQ113" i="42"/>
  <c r="AR113" i="42"/>
  <c r="AK114" i="42"/>
  <c r="AN114" i="42"/>
  <c r="AO114" i="42"/>
  <c r="AP114" i="42"/>
  <c r="AQ114" i="42"/>
  <c r="AR114" i="42"/>
  <c r="AK115" i="42"/>
  <c r="AN115" i="42"/>
  <c r="AO115" i="42"/>
  <c r="AP115" i="42"/>
  <c r="AQ115" i="42"/>
  <c r="AR115" i="42"/>
  <c r="AK116" i="42"/>
  <c r="AN116" i="42"/>
  <c r="AO116" i="42"/>
  <c r="AP116" i="42"/>
  <c r="AQ116" i="42"/>
  <c r="AR116" i="42"/>
  <c r="AK117" i="42"/>
  <c r="AN117" i="42"/>
  <c r="AO117" i="42"/>
  <c r="AP117" i="42"/>
  <c r="AQ117" i="42"/>
  <c r="AR117" i="42"/>
  <c r="AK118" i="42"/>
  <c r="AN118" i="42"/>
  <c r="AO118" i="42"/>
  <c r="AP118" i="42"/>
  <c r="AQ118" i="42"/>
  <c r="AR118" i="42"/>
  <c r="AK119" i="42"/>
  <c r="AN119" i="42"/>
  <c r="AO119" i="42"/>
  <c r="AP119" i="42"/>
  <c r="AQ119" i="42"/>
  <c r="AR119" i="42"/>
  <c r="AK120" i="42"/>
  <c r="AN120" i="42"/>
  <c r="AO120" i="42"/>
  <c r="AP120" i="42"/>
  <c r="AQ120" i="42"/>
  <c r="AR120" i="42"/>
  <c r="AK121" i="42"/>
  <c r="AN121" i="42"/>
  <c r="AO121" i="42"/>
  <c r="AP121" i="42"/>
  <c r="AQ121" i="42"/>
  <c r="AR121" i="42"/>
  <c r="AK122" i="42"/>
  <c r="AN122" i="42"/>
  <c r="AO122" i="42"/>
  <c r="AP122" i="42"/>
  <c r="AQ122" i="42"/>
  <c r="AR122" i="42"/>
  <c r="AK123" i="42"/>
  <c r="AN123" i="42"/>
  <c r="AO123" i="42"/>
  <c r="AP123" i="42"/>
  <c r="AQ123" i="42"/>
  <c r="AR123" i="42"/>
  <c r="AK124" i="42"/>
  <c r="AN124" i="42"/>
  <c r="AO124" i="42"/>
  <c r="AP124" i="42"/>
  <c r="AQ124" i="42"/>
  <c r="AR124" i="42"/>
  <c r="AK125" i="42"/>
  <c r="AN125" i="42"/>
  <c r="AO125" i="42"/>
  <c r="AP125" i="42"/>
  <c r="AQ125" i="42"/>
  <c r="AR125" i="42"/>
  <c r="AK126" i="42"/>
  <c r="AN126" i="42"/>
  <c r="AO126" i="42"/>
  <c r="AP126" i="42"/>
  <c r="AQ126" i="42"/>
  <c r="AR126" i="42"/>
  <c r="AK127" i="42"/>
  <c r="AN127" i="42"/>
  <c r="AO127" i="42"/>
  <c r="AP127" i="42"/>
  <c r="AQ127" i="42"/>
  <c r="AR127" i="42"/>
  <c r="AK128" i="42"/>
  <c r="AN128" i="42"/>
  <c r="AO128" i="42"/>
  <c r="AP128" i="42"/>
  <c r="AQ128" i="42"/>
  <c r="AR128" i="42"/>
  <c r="AK129" i="42"/>
  <c r="AN129" i="42"/>
  <c r="AO129" i="42"/>
  <c r="AP129" i="42"/>
  <c r="AQ129" i="42"/>
  <c r="AR129" i="42"/>
  <c r="AK130" i="42"/>
  <c r="AN130" i="42"/>
  <c r="AO130" i="42"/>
  <c r="AP130" i="42"/>
  <c r="AQ130" i="42"/>
  <c r="AR130" i="42"/>
  <c r="AK131" i="42"/>
  <c r="AN131" i="42"/>
  <c r="AO131" i="42"/>
  <c r="AP131" i="42"/>
  <c r="AQ131" i="42"/>
  <c r="AR131" i="42"/>
  <c r="AK132" i="42"/>
  <c r="AN132" i="42"/>
  <c r="AO132" i="42"/>
  <c r="AP132" i="42"/>
  <c r="AQ132" i="42"/>
  <c r="AR132" i="42"/>
  <c r="AK133" i="42"/>
  <c r="AN133" i="42"/>
  <c r="AO133" i="42"/>
  <c r="AP133" i="42"/>
  <c r="AQ133" i="42"/>
  <c r="AR133" i="42"/>
  <c r="AK134" i="42"/>
  <c r="AN134" i="42"/>
  <c r="AO134" i="42"/>
  <c r="AP134" i="42"/>
  <c r="AQ134" i="42"/>
  <c r="AR134" i="42"/>
  <c r="AK135" i="42"/>
  <c r="AN135" i="42"/>
  <c r="AO135" i="42"/>
  <c r="AP135" i="42"/>
  <c r="AQ135" i="42"/>
  <c r="AR135" i="42"/>
  <c r="AK136" i="42"/>
  <c r="AN136" i="42"/>
  <c r="AO136" i="42"/>
  <c r="AP136" i="42"/>
  <c r="AQ136" i="42"/>
  <c r="AR136" i="42"/>
  <c r="AK137" i="42"/>
  <c r="AN137" i="42"/>
  <c r="AO137" i="42"/>
  <c r="AP137" i="42"/>
  <c r="AQ137" i="42"/>
  <c r="AR137" i="42"/>
  <c r="AK138" i="42"/>
  <c r="AN138" i="42"/>
  <c r="AO138" i="42"/>
  <c r="AP138" i="42"/>
  <c r="AQ138" i="42"/>
  <c r="AR138" i="42"/>
  <c r="AK139" i="42"/>
  <c r="AN139" i="42"/>
  <c r="AO139" i="42"/>
  <c r="AP139" i="42"/>
  <c r="AQ139" i="42"/>
  <c r="AR139" i="42"/>
  <c r="AK140" i="42"/>
  <c r="AN140" i="42"/>
  <c r="AO140" i="42"/>
  <c r="AP140" i="42"/>
  <c r="AQ140" i="42"/>
  <c r="AR140" i="42"/>
  <c r="AK141" i="42"/>
  <c r="AN141" i="42"/>
  <c r="AO141" i="42"/>
  <c r="AP141" i="42"/>
  <c r="AQ141" i="42"/>
  <c r="AR141" i="42"/>
  <c r="AK142" i="42"/>
  <c r="AN142" i="42"/>
  <c r="AO142" i="42"/>
  <c r="AP142" i="42"/>
  <c r="AQ142" i="42"/>
  <c r="AR142" i="42"/>
  <c r="AK143" i="42"/>
  <c r="AN143" i="42"/>
  <c r="AO143" i="42"/>
  <c r="AP143" i="42"/>
  <c r="AQ143" i="42"/>
  <c r="AR143" i="42"/>
  <c r="AK144" i="42"/>
  <c r="AN144" i="42"/>
  <c r="AO144" i="42"/>
  <c r="AP144" i="42"/>
  <c r="AQ144" i="42"/>
  <c r="AR144" i="42"/>
  <c r="AK145" i="42"/>
  <c r="AN145" i="42"/>
  <c r="AO145" i="42"/>
  <c r="AP145" i="42"/>
  <c r="AQ145" i="42"/>
  <c r="AR145" i="42"/>
  <c r="AK146" i="42"/>
  <c r="AN146" i="42"/>
  <c r="AO146" i="42"/>
  <c r="AP146" i="42"/>
  <c r="AQ146" i="42"/>
  <c r="AR146" i="42"/>
  <c r="AK147" i="42"/>
  <c r="AN147" i="42"/>
  <c r="AO147" i="42"/>
  <c r="AP147" i="42"/>
  <c r="AQ147" i="42"/>
  <c r="AR147" i="42"/>
  <c r="AK148" i="42"/>
  <c r="AN148" i="42"/>
  <c r="AO148" i="42"/>
  <c r="AP148" i="42"/>
  <c r="AQ148" i="42"/>
  <c r="AR148" i="42"/>
  <c r="AK149" i="42"/>
  <c r="AN149" i="42"/>
  <c r="AO149" i="42"/>
  <c r="AP149" i="42"/>
  <c r="AQ149" i="42"/>
  <c r="AR149" i="42"/>
  <c r="AK150" i="42"/>
  <c r="AN150" i="42"/>
  <c r="AO150" i="42"/>
  <c r="AP150" i="42"/>
  <c r="AQ150" i="42"/>
  <c r="AR150" i="42"/>
  <c r="AK151" i="42"/>
  <c r="AN151" i="42"/>
  <c r="AO151" i="42"/>
  <c r="AP151" i="42"/>
  <c r="AQ151" i="42"/>
  <c r="AR151" i="42"/>
  <c r="AK152" i="42"/>
  <c r="AN152" i="42"/>
  <c r="AO152" i="42"/>
  <c r="AP152" i="42"/>
  <c r="AQ152" i="42"/>
  <c r="AR152" i="42"/>
  <c r="AK153" i="42"/>
  <c r="AN153" i="42"/>
  <c r="AO153" i="42"/>
  <c r="AP153" i="42"/>
  <c r="AQ153" i="42"/>
  <c r="AR153" i="42"/>
  <c r="AK154" i="42"/>
  <c r="AN154" i="42"/>
  <c r="AO154" i="42"/>
  <c r="AP154" i="42"/>
  <c r="AQ154" i="42"/>
  <c r="AR154" i="42"/>
  <c r="AK155" i="42"/>
  <c r="AN155" i="42"/>
  <c r="AO155" i="42"/>
  <c r="AP155" i="42"/>
  <c r="AQ155" i="42"/>
  <c r="AR155" i="42"/>
  <c r="AK156" i="42"/>
  <c r="AN156" i="42"/>
  <c r="AO156" i="42"/>
  <c r="AP156" i="42"/>
  <c r="AQ156" i="42"/>
  <c r="AR156" i="42"/>
  <c r="AK157" i="42"/>
  <c r="AN157" i="42"/>
  <c r="AO157" i="42"/>
  <c r="AP157" i="42"/>
  <c r="AQ157" i="42"/>
  <c r="AR157" i="42"/>
  <c r="AK158" i="42"/>
  <c r="AN158" i="42"/>
  <c r="AO158" i="42"/>
  <c r="AP158" i="42"/>
  <c r="AQ158" i="42"/>
  <c r="AR158" i="42"/>
  <c r="AK159" i="42"/>
  <c r="AN159" i="42"/>
  <c r="AO159" i="42"/>
  <c r="AP159" i="42"/>
  <c r="AQ159" i="42"/>
  <c r="AR159" i="42"/>
  <c r="AK160" i="42"/>
  <c r="AN160" i="42"/>
  <c r="AO160" i="42"/>
  <c r="AP160" i="42"/>
  <c r="AQ160" i="42"/>
  <c r="AR160" i="42"/>
  <c r="AK161" i="42"/>
  <c r="AN161" i="42"/>
  <c r="AO161" i="42"/>
  <c r="AP161" i="42"/>
  <c r="AQ161" i="42"/>
  <c r="AR161" i="42"/>
  <c r="AK162" i="42"/>
  <c r="AN162" i="42"/>
  <c r="AO162" i="42"/>
  <c r="AP162" i="42"/>
  <c r="AQ162" i="42"/>
  <c r="AR162" i="42"/>
  <c r="AK163" i="42"/>
  <c r="AN163" i="42"/>
  <c r="AO163" i="42"/>
  <c r="AP163" i="42"/>
  <c r="AQ163" i="42"/>
  <c r="AR163" i="42"/>
  <c r="AK164" i="42"/>
  <c r="AN164" i="42"/>
  <c r="AO164" i="42"/>
  <c r="AP164" i="42"/>
  <c r="AQ164" i="42"/>
  <c r="AR164" i="42"/>
  <c r="AK165" i="42"/>
  <c r="AN165" i="42"/>
  <c r="AO165" i="42"/>
  <c r="AP165" i="42"/>
  <c r="AQ165" i="42"/>
  <c r="AR165" i="42"/>
  <c r="AK166" i="42"/>
  <c r="AN166" i="42"/>
  <c r="AO166" i="42"/>
  <c r="AP166" i="42"/>
  <c r="AQ166" i="42"/>
  <c r="AR166" i="42"/>
  <c r="AK167" i="42"/>
  <c r="AN167" i="42"/>
  <c r="AO167" i="42"/>
  <c r="AP167" i="42"/>
  <c r="AQ167" i="42"/>
  <c r="AR167" i="42"/>
  <c r="AK168" i="42"/>
  <c r="AN168" i="42"/>
  <c r="AO168" i="42"/>
  <c r="AP168" i="42"/>
  <c r="AQ168" i="42"/>
  <c r="AR168" i="42"/>
  <c r="AK169" i="42"/>
  <c r="AN169" i="42"/>
  <c r="AO169" i="42"/>
  <c r="AP169" i="42"/>
  <c r="AQ169" i="42"/>
  <c r="AR169" i="42"/>
  <c r="AK170" i="42"/>
  <c r="AN170" i="42"/>
  <c r="AO170" i="42"/>
  <c r="AP170" i="42"/>
  <c r="AQ170" i="42"/>
  <c r="AR170" i="42"/>
  <c r="AK171" i="42"/>
  <c r="AN171" i="42"/>
  <c r="AO171" i="42"/>
  <c r="AP171" i="42"/>
  <c r="AQ171" i="42"/>
  <c r="AR171" i="42"/>
  <c r="AK172" i="42"/>
  <c r="AN172" i="42"/>
  <c r="AO172" i="42"/>
  <c r="AP172" i="42"/>
  <c r="AQ172" i="42"/>
  <c r="AR172" i="42"/>
  <c r="AK173" i="42"/>
  <c r="AN173" i="42"/>
  <c r="AO173" i="42"/>
  <c r="AP173" i="42"/>
  <c r="AQ173" i="42"/>
  <c r="AR173" i="42"/>
  <c r="AK174" i="42"/>
  <c r="AN174" i="42"/>
  <c r="AO174" i="42"/>
  <c r="AP174" i="42"/>
  <c r="AQ174" i="42"/>
  <c r="AR174" i="42"/>
  <c r="AK175" i="42"/>
  <c r="AN175" i="42"/>
  <c r="AO175" i="42"/>
  <c r="AP175" i="42"/>
  <c r="AQ175" i="42"/>
  <c r="AR175" i="42"/>
  <c r="AK176" i="42"/>
  <c r="AN176" i="42"/>
  <c r="AO176" i="42"/>
  <c r="AP176" i="42"/>
  <c r="AQ176" i="42"/>
  <c r="AR176" i="42"/>
  <c r="AK177" i="42"/>
  <c r="AN177" i="42"/>
  <c r="AO177" i="42"/>
  <c r="AP177" i="42"/>
  <c r="AQ177" i="42"/>
  <c r="AR177" i="42"/>
  <c r="AK178" i="42"/>
  <c r="AN178" i="42"/>
  <c r="AO178" i="42"/>
  <c r="AP178" i="42"/>
  <c r="AQ178" i="42"/>
  <c r="AR178" i="42"/>
  <c r="AK179" i="42"/>
  <c r="AN179" i="42"/>
  <c r="AO179" i="42"/>
  <c r="AP179" i="42"/>
  <c r="AQ179" i="42"/>
  <c r="AR179" i="42"/>
  <c r="AK180" i="42"/>
  <c r="AN180" i="42"/>
  <c r="AO180" i="42"/>
  <c r="AP180" i="42"/>
  <c r="AQ180" i="42"/>
  <c r="AR180" i="42"/>
  <c r="AK181" i="42"/>
  <c r="AN181" i="42"/>
  <c r="AO181" i="42"/>
  <c r="AP181" i="42"/>
  <c r="AQ181" i="42"/>
  <c r="AR181" i="42"/>
  <c r="AK182" i="42"/>
  <c r="AN182" i="42"/>
  <c r="AO182" i="42"/>
  <c r="AP182" i="42"/>
  <c r="AQ182" i="42"/>
  <c r="AR182" i="42"/>
  <c r="AK183" i="42"/>
  <c r="AN183" i="42"/>
  <c r="AO183" i="42"/>
  <c r="AP183" i="42"/>
  <c r="AQ183" i="42"/>
  <c r="AR183" i="42"/>
  <c r="AK184" i="42"/>
  <c r="AN184" i="42"/>
  <c r="AO184" i="42"/>
  <c r="AP184" i="42"/>
  <c r="AQ184" i="42"/>
  <c r="AR184" i="42"/>
  <c r="AK185" i="42"/>
  <c r="AN185" i="42"/>
  <c r="AO185" i="42"/>
  <c r="AP185" i="42"/>
  <c r="AQ185" i="42"/>
  <c r="AR185" i="42"/>
  <c r="AK186" i="42"/>
  <c r="AN186" i="42"/>
  <c r="AO186" i="42"/>
  <c r="AP186" i="42"/>
  <c r="AQ186" i="42"/>
  <c r="AR186" i="42"/>
  <c r="AK187" i="42"/>
  <c r="AN187" i="42"/>
  <c r="AO187" i="42"/>
  <c r="AP187" i="42"/>
  <c r="AQ187" i="42"/>
  <c r="AR187" i="42"/>
  <c r="AK188" i="42"/>
  <c r="AN188" i="42"/>
  <c r="AO188" i="42"/>
  <c r="AP188" i="42"/>
  <c r="AQ188" i="42"/>
  <c r="AR188" i="42"/>
  <c r="AK189" i="42"/>
  <c r="AN189" i="42"/>
  <c r="AO189" i="42"/>
  <c r="AP189" i="42"/>
  <c r="AQ189" i="42"/>
  <c r="AR189" i="42"/>
  <c r="AK190" i="42"/>
  <c r="AN190" i="42"/>
  <c r="AO190" i="42"/>
  <c r="AP190" i="42"/>
  <c r="AQ190" i="42"/>
  <c r="AR190" i="42"/>
  <c r="AK191" i="42"/>
  <c r="AN191" i="42"/>
  <c r="AO191" i="42"/>
  <c r="AP191" i="42"/>
  <c r="AQ191" i="42"/>
  <c r="AR191" i="42"/>
  <c r="AK192" i="42"/>
  <c r="AN192" i="42"/>
  <c r="AO192" i="42"/>
  <c r="AP192" i="42"/>
  <c r="AQ192" i="42"/>
  <c r="AR192" i="42"/>
  <c r="AK193" i="42"/>
  <c r="AN193" i="42"/>
  <c r="AO193" i="42"/>
  <c r="AP193" i="42"/>
  <c r="AQ193" i="42"/>
  <c r="AR193" i="42"/>
  <c r="AK194" i="42"/>
  <c r="AN194" i="42"/>
  <c r="AO194" i="42"/>
  <c r="AP194" i="42"/>
  <c r="AQ194" i="42"/>
  <c r="AR194" i="42"/>
  <c r="AK195" i="42"/>
  <c r="AN195" i="42"/>
  <c r="AO195" i="42"/>
  <c r="AP195" i="42"/>
  <c r="AQ195" i="42"/>
  <c r="AR195" i="42"/>
  <c r="AK196" i="42"/>
  <c r="AN196" i="42"/>
  <c r="AO196" i="42"/>
  <c r="AP196" i="42"/>
  <c r="AQ196" i="42"/>
  <c r="AR196" i="42"/>
  <c r="AK197" i="42"/>
  <c r="AN197" i="42"/>
  <c r="AO197" i="42"/>
  <c r="AP197" i="42"/>
  <c r="AQ197" i="42"/>
  <c r="AR197" i="42"/>
  <c r="AK198" i="42"/>
  <c r="AN198" i="42"/>
  <c r="AO198" i="42"/>
  <c r="AP198" i="42"/>
  <c r="AQ198" i="42"/>
  <c r="AR198" i="42"/>
  <c r="AK199" i="42"/>
  <c r="AN199" i="42"/>
  <c r="AO199" i="42"/>
  <c r="AP199" i="42"/>
  <c r="AQ199" i="42"/>
  <c r="AR199" i="42"/>
  <c r="AK200" i="42"/>
  <c r="AN200" i="42"/>
  <c r="AO200" i="42"/>
  <c r="AP200" i="42"/>
  <c r="AQ200" i="42"/>
  <c r="AR200" i="42"/>
  <c r="AK201" i="42"/>
  <c r="AN201" i="42"/>
  <c r="AO201" i="42"/>
  <c r="AP201" i="42"/>
  <c r="AQ201" i="42"/>
  <c r="AR201" i="42"/>
  <c r="AK202" i="42"/>
  <c r="AN202" i="42"/>
  <c r="AO202" i="42"/>
  <c r="AP202" i="42"/>
  <c r="AQ202" i="42"/>
  <c r="AR202" i="42"/>
  <c r="AK203" i="42"/>
  <c r="AN203" i="42"/>
  <c r="AO203" i="42"/>
  <c r="AP203" i="42"/>
  <c r="AQ203" i="42"/>
  <c r="AR203" i="42"/>
  <c r="AK204" i="42"/>
  <c r="AN204" i="42"/>
  <c r="AO204" i="42"/>
  <c r="AP204" i="42"/>
  <c r="AQ204" i="42"/>
  <c r="AR204" i="42"/>
  <c r="AK205" i="42"/>
  <c r="AN205" i="42"/>
  <c r="AO205" i="42"/>
  <c r="AP205" i="42"/>
  <c r="AQ205" i="42"/>
  <c r="AR205" i="42"/>
  <c r="AK206" i="42"/>
  <c r="AN206" i="42"/>
  <c r="AO206" i="42"/>
  <c r="AP206" i="42"/>
  <c r="AQ206" i="42"/>
  <c r="AR206" i="42"/>
  <c r="AK207" i="42"/>
  <c r="AN207" i="42"/>
  <c r="AO207" i="42"/>
  <c r="AP207" i="42"/>
  <c r="AQ207" i="42"/>
  <c r="AR207" i="42"/>
  <c r="AZ4" i="42"/>
  <c r="BC4" i="42"/>
  <c r="BD4" i="42"/>
  <c r="BE4" i="42"/>
  <c r="BF4" i="42"/>
  <c r="BG4" i="42"/>
  <c r="AZ5" i="42"/>
  <c r="BC5" i="42"/>
  <c r="BD5" i="42"/>
  <c r="BE5" i="42"/>
  <c r="BF5" i="42"/>
  <c r="BG5" i="42"/>
  <c r="AZ6" i="42"/>
  <c r="BC6" i="42"/>
  <c r="BD6" i="42"/>
  <c r="BE6" i="42"/>
  <c r="BF6" i="42"/>
  <c r="BG6" i="42"/>
  <c r="AZ7" i="42"/>
  <c r="BC7" i="42"/>
  <c r="BD7" i="42"/>
  <c r="BE7" i="42"/>
  <c r="BF7" i="42"/>
  <c r="BG7" i="42"/>
  <c r="AZ8" i="42"/>
  <c r="BC8" i="42"/>
  <c r="BD8" i="42"/>
  <c r="BE8" i="42"/>
  <c r="BF8" i="42"/>
  <c r="BG8" i="42"/>
  <c r="AZ9" i="42"/>
  <c r="BC9" i="42"/>
  <c r="BD9" i="42"/>
  <c r="BE9" i="42"/>
  <c r="BF9" i="42"/>
  <c r="BG9" i="42"/>
  <c r="AZ10" i="42"/>
  <c r="BC10" i="42"/>
  <c r="BD10" i="42"/>
  <c r="BE10" i="42"/>
  <c r="BF10" i="42"/>
  <c r="BG10" i="42"/>
  <c r="AZ11" i="42"/>
  <c r="BC11" i="42"/>
  <c r="BD11" i="42"/>
  <c r="BE11" i="42"/>
  <c r="BF11" i="42"/>
  <c r="BG11" i="42"/>
  <c r="AZ12" i="42"/>
  <c r="BC12" i="42"/>
  <c r="BD12" i="42"/>
  <c r="BE12" i="42"/>
  <c r="BF12" i="42"/>
  <c r="BG12" i="42"/>
  <c r="AZ13" i="42"/>
  <c r="BC13" i="42"/>
  <c r="BD13" i="42"/>
  <c r="BE13" i="42"/>
  <c r="BF13" i="42"/>
  <c r="BG13" i="42"/>
  <c r="AZ14" i="42"/>
  <c r="BC14" i="42"/>
  <c r="BD14" i="42"/>
  <c r="BE14" i="42"/>
  <c r="BF14" i="42"/>
  <c r="BG14" i="42"/>
  <c r="AZ15" i="42"/>
  <c r="BC15" i="42"/>
  <c r="BD15" i="42"/>
  <c r="BE15" i="42"/>
  <c r="BF15" i="42"/>
  <c r="BG15" i="42"/>
  <c r="AZ16" i="42"/>
  <c r="BC16" i="42"/>
  <c r="BD16" i="42"/>
  <c r="BE16" i="42"/>
  <c r="BF16" i="42"/>
  <c r="BG16" i="42"/>
  <c r="AZ17" i="42"/>
  <c r="BC17" i="42"/>
  <c r="BD17" i="42"/>
  <c r="BE17" i="42"/>
  <c r="BF17" i="42"/>
  <c r="BG17" i="42"/>
  <c r="AZ18" i="42"/>
  <c r="BC18" i="42"/>
  <c r="BD18" i="42"/>
  <c r="BE18" i="42"/>
  <c r="BF18" i="42"/>
  <c r="BG18" i="42"/>
  <c r="AZ19" i="42"/>
  <c r="BC19" i="42"/>
  <c r="BD19" i="42"/>
  <c r="BE19" i="42"/>
  <c r="BF19" i="42"/>
  <c r="BG19" i="42"/>
  <c r="AZ20" i="42"/>
  <c r="BC20" i="42"/>
  <c r="BD20" i="42"/>
  <c r="BE20" i="42"/>
  <c r="BF20" i="42"/>
  <c r="BG20" i="42"/>
  <c r="AZ21" i="42"/>
  <c r="BC21" i="42"/>
  <c r="BD21" i="42"/>
  <c r="BE21" i="42"/>
  <c r="BF21" i="42"/>
  <c r="BG21" i="42"/>
  <c r="AZ22" i="42"/>
  <c r="BC22" i="42"/>
  <c r="BD22" i="42"/>
  <c r="BE22" i="42"/>
  <c r="BF22" i="42"/>
  <c r="BG22" i="42"/>
  <c r="AZ23" i="42"/>
  <c r="BC23" i="42"/>
  <c r="BD23" i="42"/>
  <c r="BE23" i="42"/>
  <c r="BF23" i="42"/>
  <c r="BG23" i="42"/>
  <c r="AZ24" i="42"/>
  <c r="BC24" i="42"/>
  <c r="BD24" i="42"/>
  <c r="BE24" i="42"/>
  <c r="BF24" i="42"/>
  <c r="BG24" i="42"/>
  <c r="AZ25" i="42"/>
  <c r="BC25" i="42"/>
  <c r="BD25" i="42"/>
  <c r="BE25" i="42"/>
  <c r="BF25" i="42"/>
  <c r="BG25" i="42"/>
  <c r="AZ26" i="42"/>
  <c r="BC26" i="42"/>
  <c r="BD26" i="42"/>
  <c r="BE26" i="42"/>
  <c r="BF26" i="42"/>
  <c r="BG26" i="42"/>
  <c r="AZ27" i="42"/>
  <c r="BC27" i="42"/>
  <c r="BD27" i="42"/>
  <c r="BE27" i="42"/>
  <c r="BF27" i="42"/>
  <c r="BG27" i="42"/>
  <c r="AZ28" i="42"/>
  <c r="BC28" i="42"/>
  <c r="BD28" i="42"/>
  <c r="BE28" i="42"/>
  <c r="BF28" i="42"/>
  <c r="BG28" i="42"/>
  <c r="AZ29" i="42"/>
  <c r="BC29" i="42"/>
  <c r="BD29" i="42"/>
  <c r="BE29" i="42"/>
  <c r="BF29" i="42"/>
  <c r="BG29" i="42"/>
  <c r="AZ30" i="42"/>
  <c r="BC30" i="42"/>
  <c r="BD30" i="42"/>
  <c r="BE30" i="42"/>
  <c r="BF30" i="42"/>
  <c r="BG30" i="42"/>
  <c r="AZ31" i="42"/>
  <c r="BC31" i="42"/>
  <c r="BD31" i="42"/>
  <c r="BE31" i="42"/>
  <c r="BF31" i="42"/>
  <c r="BG31" i="42"/>
  <c r="AZ32" i="42"/>
  <c r="BC32" i="42"/>
  <c r="BD32" i="42"/>
  <c r="BE32" i="42"/>
  <c r="BF32" i="42"/>
  <c r="BG32" i="42"/>
  <c r="AZ33" i="42"/>
  <c r="BC33" i="42"/>
  <c r="BD33" i="42"/>
  <c r="BE33" i="42"/>
  <c r="BF33" i="42"/>
  <c r="BG33" i="42"/>
  <c r="AZ34" i="42"/>
  <c r="BC34" i="42"/>
  <c r="BD34" i="42"/>
  <c r="BE34" i="42"/>
  <c r="BF34" i="42"/>
  <c r="BG34" i="42"/>
  <c r="AZ35" i="42"/>
  <c r="BC35" i="42"/>
  <c r="BD35" i="42"/>
  <c r="BE35" i="42"/>
  <c r="BF35" i="42"/>
  <c r="BG35" i="42"/>
  <c r="AZ36" i="42"/>
  <c r="BC36" i="42"/>
  <c r="BD36" i="42"/>
  <c r="BE36" i="42"/>
  <c r="BF36" i="42"/>
  <c r="BG36" i="42"/>
  <c r="AZ37" i="42"/>
  <c r="BC37" i="42"/>
  <c r="BD37" i="42"/>
  <c r="BE37" i="42"/>
  <c r="BF37" i="42"/>
  <c r="BG37" i="42"/>
  <c r="AZ38" i="42"/>
  <c r="BC38" i="42"/>
  <c r="BD38" i="42"/>
  <c r="BE38" i="42"/>
  <c r="BF38" i="42"/>
  <c r="BG38" i="42"/>
  <c r="AZ39" i="42"/>
  <c r="BC39" i="42"/>
  <c r="BD39" i="42"/>
  <c r="BE39" i="42"/>
  <c r="BF39" i="42"/>
  <c r="BG39" i="42"/>
  <c r="AZ40" i="42"/>
  <c r="BC40" i="42"/>
  <c r="BD40" i="42"/>
  <c r="BE40" i="42"/>
  <c r="BF40" i="42"/>
  <c r="BG40" i="42"/>
  <c r="AZ41" i="42"/>
  <c r="BC41" i="42"/>
  <c r="BD41" i="42"/>
  <c r="BE41" i="42"/>
  <c r="BF41" i="42"/>
  <c r="BG41" i="42"/>
  <c r="AZ42" i="42"/>
  <c r="BC42" i="42"/>
  <c r="BD42" i="42"/>
  <c r="BE42" i="42"/>
  <c r="BF42" i="42"/>
  <c r="BG42" i="42"/>
  <c r="AZ43" i="42"/>
  <c r="BC43" i="42"/>
  <c r="BD43" i="42"/>
  <c r="BE43" i="42"/>
  <c r="BF43" i="42"/>
  <c r="BG43" i="42"/>
  <c r="AZ44" i="42"/>
  <c r="BC44" i="42"/>
  <c r="BD44" i="42"/>
  <c r="BE44" i="42"/>
  <c r="BF44" i="42"/>
  <c r="BG44" i="42"/>
  <c r="AZ45" i="42"/>
  <c r="BC45" i="42"/>
  <c r="BD45" i="42"/>
  <c r="BE45" i="42"/>
  <c r="BF45" i="42"/>
  <c r="BG45" i="42"/>
  <c r="AZ46" i="42"/>
  <c r="BC46" i="42"/>
  <c r="BD46" i="42"/>
  <c r="BE46" i="42"/>
  <c r="BF46" i="42"/>
  <c r="BG46" i="42"/>
  <c r="AZ47" i="42"/>
  <c r="BC47" i="42"/>
  <c r="BD47" i="42"/>
  <c r="BE47" i="42"/>
  <c r="BF47" i="42"/>
  <c r="BG47" i="42"/>
  <c r="AZ48" i="42"/>
  <c r="BC48" i="42"/>
  <c r="BD48" i="42"/>
  <c r="BE48" i="42"/>
  <c r="BF48" i="42"/>
  <c r="BG48" i="42"/>
  <c r="AZ49" i="42"/>
  <c r="BC49" i="42"/>
  <c r="BD49" i="42"/>
  <c r="BE49" i="42"/>
  <c r="BF49" i="42"/>
  <c r="BG49" i="42"/>
  <c r="AZ50" i="42"/>
  <c r="BC50" i="42"/>
  <c r="BD50" i="42"/>
  <c r="BE50" i="42"/>
  <c r="BF50" i="42"/>
  <c r="BG50" i="42"/>
  <c r="AZ51" i="42"/>
  <c r="BC51" i="42"/>
  <c r="BD51" i="42"/>
  <c r="BE51" i="42"/>
  <c r="BF51" i="42"/>
  <c r="BG51" i="42"/>
  <c r="AZ52" i="42"/>
  <c r="BC52" i="42"/>
  <c r="BD52" i="42"/>
  <c r="BE52" i="42"/>
  <c r="BF52" i="42"/>
  <c r="BG52" i="42"/>
  <c r="AZ53" i="42"/>
  <c r="BC53" i="42"/>
  <c r="BD53" i="42"/>
  <c r="BE53" i="42"/>
  <c r="BF53" i="42"/>
  <c r="BG53" i="42"/>
  <c r="AZ54" i="42"/>
  <c r="BC54" i="42"/>
  <c r="BD54" i="42"/>
  <c r="BE54" i="42"/>
  <c r="BF54" i="42"/>
  <c r="BG54" i="42"/>
  <c r="AZ55" i="42"/>
  <c r="BC55" i="42"/>
  <c r="BD55" i="42"/>
  <c r="BE55" i="42"/>
  <c r="BF55" i="42"/>
  <c r="BG55" i="42"/>
  <c r="AZ56" i="42"/>
  <c r="BC56" i="42"/>
  <c r="BD56" i="42"/>
  <c r="BE56" i="42"/>
  <c r="BF56" i="42"/>
  <c r="BG56" i="42"/>
  <c r="AZ57" i="42"/>
  <c r="BC57" i="42"/>
  <c r="BD57" i="42"/>
  <c r="BE57" i="42"/>
  <c r="BF57" i="42"/>
  <c r="BG57" i="42"/>
  <c r="AZ58" i="42"/>
  <c r="BC58" i="42"/>
  <c r="BD58" i="42"/>
  <c r="BE58" i="42"/>
  <c r="BF58" i="42"/>
  <c r="BG58" i="42"/>
  <c r="AZ59" i="42"/>
  <c r="BC59" i="42"/>
  <c r="BD59" i="42"/>
  <c r="BE59" i="42"/>
  <c r="BF59" i="42"/>
  <c r="BG59" i="42"/>
  <c r="AZ60" i="42"/>
  <c r="BC60" i="42"/>
  <c r="BD60" i="42"/>
  <c r="BE60" i="42"/>
  <c r="BF60" i="42"/>
  <c r="BG60" i="42"/>
  <c r="AZ61" i="42"/>
  <c r="BC61" i="42"/>
  <c r="BD61" i="42"/>
  <c r="BE61" i="42"/>
  <c r="BF61" i="42"/>
  <c r="BG61" i="42"/>
  <c r="AZ62" i="42"/>
  <c r="BC62" i="42"/>
  <c r="BD62" i="42"/>
  <c r="BE62" i="42"/>
  <c r="BF62" i="42"/>
  <c r="BG62" i="42"/>
  <c r="AZ63" i="42"/>
  <c r="BC63" i="42"/>
  <c r="BD63" i="42"/>
  <c r="BE63" i="42"/>
  <c r="BF63" i="42"/>
  <c r="BG63" i="42"/>
  <c r="AZ64" i="42"/>
  <c r="BC64" i="42"/>
  <c r="BD64" i="42"/>
  <c r="BE64" i="42"/>
  <c r="BF64" i="42"/>
  <c r="BG64" i="42"/>
  <c r="AZ65" i="42"/>
  <c r="BC65" i="42"/>
  <c r="BD65" i="42"/>
  <c r="BE65" i="42"/>
  <c r="BF65" i="42"/>
  <c r="BG65" i="42"/>
  <c r="AZ66" i="42"/>
  <c r="BC66" i="42"/>
  <c r="BD66" i="42"/>
  <c r="BE66" i="42"/>
  <c r="BF66" i="42"/>
  <c r="BG66" i="42"/>
  <c r="AZ67" i="42"/>
  <c r="BC67" i="42"/>
  <c r="BD67" i="42"/>
  <c r="BE67" i="42"/>
  <c r="BF67" i="42"/>
  <c r="BG67" i="42"/>
  <c r="AZ68" i="42"/>
  <c r="BC68" i="42"/>
  <c r="BD68" i="42"/>
  <c r="BE68" i="42"/>
  <c r="BF68" i="42"/>
  <c r="BG68" i="42"/>
  <c r="AZ69" i="42"/>
  <c r="BC69" i="42"/>
  <c r="BD69" i="42"/>
  <c r="BE69" i="42"/>
  <c r="BF69" i="42"/>
  <c r="BG69" i="42"/>
  <c r="AZ70" i="42"/>
  <c r="BC70" i="42"/>
  <c r="BD70" i="42"/>
  <c r="BE70" i="42"/>
  <c r="BF70" i="42"/>
  <c r="BG70" i="42"/>
  <c r="AZ71" i="42"/>
  <c r="BC71" i="42"/>
  <c r="BD71" i="42"/>
  <c r="BE71" i="42"/>
  <c r="BF71" i="42"/>
  <c r="BG71" i="42"/>
  <c r="AZ72" i="42"/>
  <c r="BC72" i="42"/>
  <c r="BD72" i="42"/>
  <c r="BE72" i="42"/>
  <c r="BF72" i="42"/>
  <c r="BG72" i="42"/>
  <c r="AZ73" i="42"/>
  <c r="BC73" i="42"/>
  <c r="BD73" i="42"/>
  <c r="BE73" i="42"/>
  <c r="BF73" i="42"/>
  <c r="BG73" i="42"/>
  <c r="AZ74" i="42"/>
  <c r="BC74" i="42"/>
  <c r="BD74" i="42"/>
  <c r="BE74" i="42"/>
  <c r="BF74" i="42"/>
  <c r="BG74" i="42"/>
  <c r="AZ75" i="42"/>
  <c r="BC75" i="42"/>
  <c r="BD75" i="42"/>
  <c r="BE75" i="42"/>
  <c r="BF75" i="42"/>
  <c r="BG75" i="42"/>
  <c r="AZ76" i="42"/>
  <c r="BC76" i="42"/>
  <c r="BD76" i="42"/>
  <c r="BE76" i="42"/>
  <c r="BF76" i="42"/>
  <c r="BG76" i="42"/>
  <c r="AZ77" i="42"/>
  <c r="BC77" i="42"/>
  <c r="BD77" i="42"/>
  <c r="BE77" i="42"/>
  <c r="BF77" i="42"/>
  <c r="BG77" i="42"/>
  <c r="AZ78" i="42"/>
  <c r="BC78" i="42"/>
  <c r="BD78" i="42"/>
  <c r="BE78" i="42"/>
  <c r="BF78" i="42"/>
  <c r="BG78" i="42"/>
  <c r="AZ79" i="42"/>
  <c r="BC79" i="42"/>
  <c r="BD79" i="42"/>
  <c r="BE79" i="42"/>
  <c r="BF79" i="42"/>
  <c r="BG79" i="42"/>
  <c r="AZ80" i="42"/>
  <c r="BC80" i="42"/>
  <c r="BD80" i="42"/>
  <c r="BE80" i="42"/>
  <c r="BF80" i="42"/>
  <c r="BG80" i="42"/>
  <c r="AZ81" i="42"/>
  <c r="BC81" i="42"/>
  <c r="BD81" i="42"/>
  <c r="BE81" i="42"/>
  <c r="BF81" i="42"/>
  <c r="BG81" i="42"/>
  <c r="AZ82" i="42"/>
  <c r="BC82" i="42"/>
  <c r="BD82" i="42"/>
  <c r="BE82" i="42"/>
  <c r="BF82" i="42"/>
  <c r="BG82" i="42"/>
  <c r="AZ83" i="42"/>
  <c r="BC83" i="42"/>
  <c r="BD83" i="42"/>
  <c r="BE83" i="42"/>
  <c r="BF83" i="42"/>
  <c r="BG83" i="42"/>
  <c r="AZ84" i="42"/>
  <c r="BC84" i="42"/>
  <c r="BD84" i="42"/>
  <c r="BE84" i="42"/>
  <c r="BF84" i="42"/>
  <c r="BG84" i="42"/>
  <c r="AZ85" i="42"/>
  <c r="BC85" i="42"/>
  <c r="BD85" i="42"/>
  <c r="BE85" i="42"/>
  <c r="BF85" i="42"/>
  <c r="BG85" i="42"/>
  <c r="AZ86" i="42"/>
  <c r="BC86" i="42"/>
  <c r="BD86" i="42"/>
  <c r="BE86" i="42"/>
  <c r="BF86" i="42"/>
  <c r="BG86" i="42"/>
  <c r="AZ87" i="42"/>
  <c r="BC87" i="42"/>
  <c r="BD87" i="42"/>
  <c r="BE87" i="42"/>
  <c r="BF87" i="42"/>
  <c r="BG87" i="42"/>
  <c r="AZ88" i="42"/>
  <c r="BC88" i="42"/>
  <c r="BD88" i="42"/>
  <c r="BE88" i="42"/>
  <c r="BF88" i="42"/>
  <c r="BG88" i="42"/>
  <c r="AZ89" i="42"/>
  <c r="BC89" i="42"/>
  <c r="BD89" i="42"/>
  <c r="BE89" i="42"/>
  <c r="BF89" i="42"/>
  <c r="BG89" i="42"/>
  <c r="AZ90" i="42"/>
  <c r="BC90" i="42"/>
  <c r="BD90" i="42"/>
  <c r="BE90" i="42"/>
  <c r="BF90" i="42"/>
  <c r="BG90" i="42"/>
  <c r="AZ91" i="42"/>
  <c r="BC91" i="42"/>
  <c r="BD91" i="42"/>
  <c r="BE91" i="42"/>
  <c r="BF91" i="42"/>
  <c r="BG91" i="42"/>
  <c r="AZ92" i="42"/>
  <c r="BC92" i="42"/>
  <c r="BD92" i="42"/>
  <c r="BE92" i="42"/>
  <c r="BF92" i="42"/>
  <c r="BG92" i="42"/>
  <c r="AZ93" i="42"/>
  <c r="BC93" i="42"/>
  <c r="BD93" i="42"/>
  <c r="BE93" i="42"/>
  <c r="BF93" i="42"/>
  <c r="BG93" i="42"/>
  <c r="AZ94" i="42"/>
  <c r="BC94" i="42"/>
  <c r="BD94" i="42"/>
  <c r="BE94" i="42"/>
  <c r="BF94" i="42"/>
  <c r="BG94" i="42"/>
  <c r="AZ95" i="42"/>
  <c r="BC95" i="42"/>
  <c r="BD95" i="42"/>
  <c r="BE95" i="42"/>
  <c r="BF95" i="42"/>
  <c r="BG95" i="42"/>
  <c r="AZ96" i="42"/>
  <c r="BC96" i="42"/>
  <c r="BD96" i="42"/>
  <c r="BE96" i="42"/>
  <c r="BF96" i="42"/>
  <c r="BG96" i="42"/>
  <c r="AZ97" i="42"/>
  <c r="BC97" i="42"/>
  <c r="BD97" i="42"/>
  <c r="BE97" i="42"/>
  <c r="BF97" i="42"/>
  <c r="BG97" i="42"/>
  <c r="AZ98" i="42"/>
  <c r="BC98" i="42"/>
  <c r="BD98" i="42"/>
  <c r="BE98" i="42"/>
  <c r="BF98" i="42"/>
  <c r="BG98" i="42"/>
  <c r="AZ99" i="42"/>
  <c r="BC99" i="42"/>
  <c r="BD99" i="42"/>
  <c r="BE99" i="42"/>
  <c r="BF99" i="42"/>
  <c r="BG99" i="42"/>
  <c r="AZ100" i="42"/>
  <c r="BC100" i="42"/>
  <c r="BD100" i="42"/>
  <c r="BE100" i="42"/>
  <c r="BF100" i="42"/>
  <c r="BG100" i="42"/>
  <c r="AZ101" i="42"/>
  <c r="BC101" i="42"/>
  <c r="BD101" i="42"/>
  <c r="BE101" i="42"/>
  <c r="BF101" i="42"/>
  <c r="BG101" i="42"/>
  <c r="AZ102" i="42"/>
  <c r="BC102" i="42"/>
  <c r="BD102" i="42"/>
  <c r="BE102" i="42"/>
  <c r="BF102" i="42"/>
  <c r="BG102" i="42"/>
  <c r="AZ103" i="42"/>
  <c r="BC103" i="42"/>
  <c r="BD103" i="42"/>
  <c r="BE103" i="42"/>
  <c r="BF103" i="42"/>
  <c r="BG103" i="42"/>
  <c r="AZ104" i="42"/>
  <c r="BC104" i="42"/>
  <c r="BD104" i="42"/>
  <c r="BE104" i="42"/>
  <c r="BF104" i="42"/>
  <c r="BG104" i="42"/>
  <c r="AZ105" i="42"/>
  <c r="BC105" i="42"/>
  <c r="BD105" i="42"/>
  <c r="BE105" i="42"/>
  <c r="BF105" i="42"/>
  <c r="BG105" i="42"/>
  <c r="AZ106" i="42"/>
  <c r="BC106" i="42"/>
  <c r="BD106" i="42"/>
  <c r="BE106" i="42"/>
  <c r="BF106" i="42"/>
  <c r="BG106" i="42"/>
  <c r="AZ107" i="42"/>
  <c r="BC107" i="42"/>
  <c r="BD107" i="42"/>
  <c r="BE107" i="42"/>
  <c r="BF107" i="42"/>
  <c r="BG107" i="42"/>
  <c r="AZ108" i="42"/>
  <c r="BC108" i="42"/>
  <c r="BD108" i="42"/>
  <c r="BE108" i="42"/>
  <c r="BF108" i="42"/>
  <c r="BG108" i="42"/>
  <c r="AZ109" i="42"/>
  <c r="BC109" i="42"/>
  <c r="BD109" i="42"/>
  <c r="BE109" i="42"/>
  <c r="BF109" i="42"/>
  <c r="BG109" i="42"/>
  <c r="AZ110" i="42"/>
  <c r="BC110" i="42"/>
  <c r="BD110" i="42"/>
  <c r="BE110" i="42"/>
  <c r="BF110" i="42"/>
  <c r="BG110" i="42"/>
  <c r="AZ111" i="42"/>
  <c r="BC111" i="42"/>
  <c r="BD111" i="42"/>
  <c r="BE111" i="42"/>
  <c r="BF111" i="42"/>
  <c r="BG111" i="42"/>
  <c r="AZ112" i="42"/>
  <c r="BC112" i="42"/>
  <c r="BD112" i="42"/>
  <c r="BE112" i="42"/>
  <c r="BF112" i="42"/>
  <c r="BG112" i="42"/>
  <c r="AZ113" i="42"/>
  <c r="BC113" i="42"/>
  <c r="BD113" i="42"/>
  <c r="BE113" i="42"/>
  <c r="BF113" i="42"/>
  <c r="BG113" i="42"/>
  <c r="AZ114" i="42"/>
  <c r="BC114" i="42"/>
  <c r="BD114" i="42"/>
  <c r="BE114" i="42"/>
  <c r="BF114" i="42"/>
  <c r="BG114" i="42"/>
  <c r="AZ115" i="42"/>
  <c r="BC115" i="42"/>
  <c r="BD115" i="42"/>
  <c r="BE115" i="42"/>
  <c r="BF115" i="42"/>
  <c r="BG115" i="42"/>
  <c r="AZ116" i="42"/>
  <c r="BC116" i="42"/>
  <c r="BD116" i="42"/>
  <c r="BE116" i="42"/>
  <c r="BF116" i="42"/>
  <c r="BG116" i="42"/>
  <c r="AZ117" i="42"/>
  <c r="BC117" i="42"/>
  <c r="BD117" i="42"/>
  <c r="BE117" i="42"/>
  <c r="BF117" i="42"/>
  <c r="BG117" i="42"/>
  <c r="AZ118" i="42"/>
  <c r="BC118" i="42"/>
  <c r="BD118" i="42"/>
  <c r="BE118" i="42"/>
  <c r="BF118" i="42"/>
  <c r="BG118" i="42"/>
  <c r="AZ119" i="42"/>
  <c r="BC119" i="42"/>
  <c r="BD119" i="42"/>
  <c r="BE119" i="42"/>
  <c r="BF119" i="42"/>
  <c r="BG119" i="42"/>
  <c r="AZ120" i="42"/>
  <c r="BC120" i="42"/>
  <c r="BD120" i="42"/>
  <c r="BE120" i="42"/>
  <c r="BF120" i="42"/>
  <c r="BG120" i="42"/>
  <c r="AZ121" i="42"/>
  <c r="BC121" i="42"/>
  <c r="BD121" i="42"/>
  <c r="BE121" i="42"/>
  <c r="BF121" i="42"/>
  <c r="BG121" i="42"/>
  <c r="AZ122" i="42"/>
  <c r="BC122" i="42"/>
  <c r="BD122" i="42"/>
  <c r="BE122" i="42"/>
  <c r="BF122" i="42"/>
  <c r="BG122" i="42"/>
  <c r="AZ123" i="42"/>
  <c r="BC123" i="42"/>
  <c r="BD123" i="42"/>
  <c r="BE123" i="42"/>
  <c r="BF123" i="42"/>
  <c r="BG123" i="42"/>
  <c r="AZ124" i="42"/>
  <c r="BC124" i="42"/>
  <c r="BD124" i="42"/>
  <c r="BE124" i="42"/>
  <c r="BF124" i="42"/>
  <c r="BG124" i="42"/>
  <c r="AZ125" i="42"/>
  <c r="BC125" i="42"/>
  <c r="BD125" i="42"/>
  <c r="BE125" i="42"/>
  <c r="BF125" i="42"/>
  <c r="BG125" i="42"/>
  <c r="AZ126" i="42"/>
  <c r="BC126" i="42"/>
  <c r="BD126" i="42"/>
  <c r="BE126" i="42"/>
  <c r="BF126" i="42"/>
  <c r="BG126" i="42"/>
  <c r="AZ127" i="42"/>
  <c r="BC127" i="42"/>
  <c r="BD127" i="42"/>
  <c r="BE127" i="42"/>
  <c r="BF127" i="42"/>
  <c r="BG127" i="42"/>
  <c r="AZ128" i="42"/>
  <c r="BC128" i="42"/>
  <c r="BD128" i="42"/>
  <c r="BE128" i="42"/>
  <c r="BF128" i="42"/>
  <c r="BG128" i="42"/>
  <c r="AZ129" i="42"/>
  <c r="BC129" i="42"/>
  <c r="BD129" i="42"/>
  <c r="BE129" i="42"/>
  <c r="BF129" i="42"/>
  <c r="BG129" i="42"/>
  <c r="AZ130" i="42"/>
  <c r="BC130" i="42"/>
  <c r="BD130" i="42"/>
  <c r="BE130" i="42"/>
  <c r="BF130" i="42"/>
  <c r="BG130" i="42"/>
  <c r="AZ131" i="42"/>
  <c r="BC131" i="42"/>
  <c r="BD131" i="42"/>
  <c r="BE131" i="42"/>
  <c r="BF131" i="42"/>
  <c r="BG131" i="42"/>
  <c r="AZ132" i="42"/>
  <c r="BC132" i="42"/>
  <c r="BD132" i="42"/>
  <c r="BE132" i="42"/>
  <c r="BF132" i="42"/>
  <c r="BG132" i="42"/>
  <c r="AZ133" i="42"/>
  <c r="BC133" i="42"/>
  <c r="BD133" i="42"/>
  <c r="BE133" i="42"/>
  <c r="BF133" i="42"/>
  <c r="BG133" i="42"/>
  <c r="AZ134" i="42"/>
  <c r="BC134" i="42"/>
  <c r="BD134" i="42"/>
  <c r="BE134" i="42"/>
  <c r="BF134" i="42"/>
  <c r="BG134" i="42"/>
  <c r="AZ135" i="42"/>
  <c r="BC135" i="42"/>
  <c r="BD135" i="42"/>
  <c r="BE135" i="42"/>
  <c r="BF135" i="42"/>
  <c r="BG135" i="42"/>
  <c r="AZ136" i="42"/>
  <c r="BC136" i="42"/>
  <c r="BD136" i="42"/>
  <c r="BE136" i="42"/>
  <c r="BF136" i="42"/>
  <c r="BG136" i="42"/>
  <c r="AZ137" i="42"/>
  <c r="BC137" i="42"/>
  <c r="BD137" i="42"/>
  <c r="BE137" i="42"/>
  <c r="BF137" i="42"/>
  <c r="BG137" i="42"/>
  <c r="AZ138" i="42"/>
  <c r="BC138" i="42"/>
  <c r="BD138" i="42"/>
  <c r="BE138" i="42"/>
  <c r="BF138" i="42"/>
  <c r="BG138" i="42"/>
  <c r="AZ139" i="42"/>
  <c r="BC139" i="42"/>
  <c r="BD139" i="42"/>
  <c r="BE139" i="42"/>
  <c r="BF139" i="42"/>
  <c r="BG139" i="42"/>
  <c r="AZ140" i="42"/>
  <c r="BC140" i="42"/>
  <c r="BD140" i="42"/>
  <c r="BE140" i="42"/>
  <c r="BF140" i="42"/>
  <c r="BG140" i="42"/>
  <c r="AZ141" i="42"/>
  <c r="BC141" i="42"/>
  <c r="BD141" i="42"/>
  <c r="BE141" i="42"/>
  <c r="BF141" i="42"/>
  <c r="BG141" i="42"/>
  <c r="AZ142" i="42"/>
  <c r="BC142" i="42"/>
  <c r="BD142" i="42"/>
  <c r="BE142" i="42"/>
  <c r="BF142" i="42"/>
  <c r="BG142" i="42"/>
  <c r="AZ143" i="42"/>
  <c r="BC143" i="42"/>
  <c r="BD143" i="42"/>
  <c r="BE143" i="42"/>
  <c r="BF143" i="42"/>
  <c r="BG143" i="42"/>
  <c r="AZ144" i="42"/>
  <c r="BC144" i="42"/>
  <c r="BD144" i="42"/>
  <c r="BE144" i="42"/>
  <c r="BF144" i="42"/>
  <c r="BG144" i="42"/>
  <c r="AZ145" i="42"/>
  <c r="BC145" i="42"/>
  <c r="BD145" i="42"/>
  <c r="BE145" i="42"/>
  <c r="BF145" i="42"/>
  <c r="BG145" i="42"/>
  <c r="AZ146" i="42"/>
  <c r="BC146" i="42"/>
  <c r="BD146" i="42"/>
  <c r="BE146" i="42"/>
  <c r="BF146" i="42"/>
  <c r="BG146" i="42"/>
  <c r="AZ147" i="42"/>
  <c r="BC147" i="42"/>
  <c r="BD147" i="42"/>
  <c r="BE147" i="42"/>
  <c r="BF147" i="42"/>
  <c r="BG147" i="42"/>
  <c r="AZ148" i="42"/>
  <c r="BC148" i="42"/>
  <c r="BD148" i="42"/>
  <c r="BE148" i="42"/>
  <c r="BF148" i="42"/>
  <c r="BG148" i="42"/>
  <c r="AZ149" i="42"/>
  <c r="BC149" i="42"/>
  <c r="BD149" i="42"/>
  <c r="BE149" i="42"/>
  <c r="BF149" i="42"/>
  <c r="BG149" i="42"/>
  <c r="AZ150" i="42"/>
  <c r="BC150" i="42"/>
  <c r="BD150" i="42"/>
  <c r="BE150" i="42"/>
  <c r="BF150" i="42"/>
  <c r="BG150" i="42"/>
  <c r="AZ151" i="42"/>
  <c r="BC151" i="42"/>
  <c r="BD151" i="42"/>
  <c r="BE151" i="42"/>
  <c r="BF151" i="42"/>
  <c r="BG151" i="42"/>
  <c r="AZ152" i="42"/>
  <c r="BC152" i="42"/>
  <c r="BD152" i="42"/>
  <c r="BE152" i="42"/>
  <c r="BF152" i="42"/>
  <c r="BG152" i="42"/>
  <c r="AZ153" i="42"/>
  <c r="BC153" i="42"/>
  <c r="BD153" i="42"/>
  <c r="BE153" i="42"/>
  <c r="BF153" i="42"/>
  <c r="BG153" i="42"/>
  <c r="AZ154" i="42"/>
  <c r="BC154" i="42"/>
  <c r="BD154" i="42"/>
  <c r="BE154" i="42"/>
  <c r="BF154" i="42"/>
  <c r="BG154" i="42"/>
  <c r="AZ155" i="42"/>
  <c r="BC155" i="42"/>
  <c r="BD155" i="42"/>
  <c r="BE155" i="42"/>
  <c r="BF155" i="42"/>
  <c r="BG155" i="42"/>
  <c r="AZ156" i="42"/>
  <c r="BC156" i="42"/>
  <c r="BD156" i="42"/>
  <c r="BE156" i="42"/>
  <c r="BF156" i="42"/>
  <c r="BG156" i="42"/>
  <c r="AZ157" i="42"/>
  <c r="BC157" i="42"/>
  <c r="BD157" i="42"/>
  <c r="BE157" i="42"/>
  <c r="BF157" i="42"/>
  <c r="BG157" i="42"/>
  <c r="AZ158" i="42"/>
  <c r="BC158" i="42"/>
  <c r="BD158" i="42"/>
  <c r="BE158" i="42"/>
  <c r="BF158" i="42"/>
  <c r="BG158" i="42"/>
  <c r="AZ159" i="42"/>
  <c r="BC159" i="42"/>
  <c r="BD159" i="42"/>
  <c r="BE159" i="42"/>
  <c r="BF159" i="42"/>
  <c r="BG159" i="42"/>
  <c r="AZ160" i="42"/>
  <c r="BC160" i="42"/>
  <c r="BD160" i="42"/>
  <c r="BE160" i="42"/>
  <c r="BF160" i="42"/>
  <c r="BG160" i="42"/>
  <c r="AZ161" i="42"/>
  <c r="BC161" i="42"/>
  <c r="BD161" i="42"/>
  <c r="BE161" i="42"/>
  <c r="BF161" i="42"/>
  <c r="BG161" i="42"/>
  <c r="AZ162" i="42"/>
  <c r="BC162" i="42"/>
  <c r="BD162" i="42"/>
  <c r="BE162" i="42"/>
  <c r="BF162" i="42"/>
  <c r="BG162" i="42"/>
  <c r="AZ163" i="42"/>
  <c r="BC163" i="42"/>
  <c r="BD163" i="42"/>
  <c r="BE163" i="42"/>
  <c r="BF163" i="42"/>
  <c r="BG163" i="42"/>
  <c r="AZ164" i="42"/>
  <c r="BC164" i="42"/>
  <c r="BD164" i="42"/>
  <c r="BE164" i="42"/>
  <c r="BF164" i="42"/>
  <c r="BG164" i="42"/>
  <c r="AZ165" i="42"/>
  <c r="BC165" i="42"/>
  <c r="BD165" i="42"/>
  <c r="BE165" i="42"/>
  <c r="BF165" i="42"/>
  <c r="BG165" i="42"/>
  <c r="AZ166" i="42"/>
  <c r="BC166" i="42"/>
  <c r="BD166" i="42"/>
  <c r="BE166" i="42"/>
  <c r="BF166" i="42"/>
  <c r="BG166" i="42"/>
  <c r="AZ167" i="42"/>
  <c r="BC167" i="42"/>
  <c r="BD167" i="42"/>
  <c r="BE167" i="42"/>
  <c r="BF167" i="42"/>
  <c r="BG167" i="42"/>
  <c r="AZ168" i="42"/>
  <c r="BC168" i="42"/>
  <c r="BD168" i="42"/>
  <c r="BE168" i="42"/>
  <c r="BF168" i="42"/>
  <c r="BG168" i="42"/>
  <c r="AZ169" i="42"/>
  <c r="BC169" i="42"/>
  <c r="BD169" i="42"/>
  <c r="BE169" i="42"/>
  <c r="BF169" i="42"/>
  <c r="BG169" i="42"/>
  <c r="AZ170" i="42"/>
  <c r="BC170" i="42"/>
  <c r="BD170" i="42"/>
  <c r="BE170" i="42"/>
  <c r="BF170" i="42"/>
  <c r="BG170" i="42"/>
  <c r="AZ171" i="42"/>
  <c r="BC171" i="42"/>
  <c r="BD171" i="42"/>
  <c r="BE171" i="42"/>
  <c r="BF171" i="42"/>
  <c r="BG171" i="42"/>
  <c r="AZ172" i="42"/>
  <c r="BC172" i="42"/>
  <c r="BD172" i="42"/>
  <c r="BE172" i="42"/>
  <c r="BF172" i="42"/>
  <c r="BG172" i="42"/>
  <c r="AZ173" i="42"/>
  <c r="BC173" i="42"/>
  <c r="BD173" i="42"/>
  <c r="BE173" i="42"/>
  <c r="BF173" i="42"/>
  <c r="BG173" i="42"/>
  <c r="AZ174" i="42"/>
  <c r="BC174" i="42"/>
  <c r="BD174" i="42"/>
  <c r="BE174" i="42"/>
  <c r="BF174" i="42"/>
  <c r="BG174" i="42"/>
  <c r="AZ175" i="42"/>
  <c r="BC175" i="42"/>
  <c r="BD175" i="42"/>
  <c r="BE175" i="42"/>
  <c r="BF175" i="42"/>
  <c r="BG175" i="42"/>
  <c r="AZ176" i="42"/>
  <c r="BC176" i="42"/>
  <c r="BD176" i="42"/>
  <c r="BE176" i="42"/>
  <c r="BF176" i="42"/>
  <c r="BG176" i="42"/>
  <c r="AZ177" i="42"/>
  <c r="BC177" i="42"/>
  <c r="BD177" i="42"/>
  <c r="BE177" i="42"/>
  <c r="BF177" i="42"/>
  <c r="BG177" i="42"/>
  <c r="AZ178" i="42"/>
  <c r="BC178" i="42"/>
  <c r="BD178" i="42"/>
  <c r="BE178" i="42"/>
  <c r="BF178" i="42"/>
  <c r="BG178" i="42"/>
  <c r="AZ179" i="42"/>
  <c r="BC179" i="42"/>
  <c r="BD179" i="42"/>
  <c r="BE179" i="42"/>
  <c r="BF179" i="42"/>
  <c r="BG179" i="42"/>
  <c r="AZ180" i="42"/>
  <c r="BC180" i="42"/>
  <c r="BD180" i="42"/>
  <c r="BE180" i="42"/>
  <c r="BF180" i="42"/>
  <c r="BG180" i="42"/>
  <c r="AZ181" i="42"/>
  <c r="BC181" i="42"/>
  <c r="BD181" i="42"/>
  <c r="BE181" i="42"/>
  <c r="BF181" i="42"/>
  <c r="BG181" i="42"/>
  <c r="AZ182" i="42"/>
  <c r="BC182" i="42"/>
  <c r="BD182" i="42"/>
  <c r="BE182" i="42"/>
  <c r="BF182" i="42"/>
  <c r="BG182" i="42"/>
  <c r="AZ183" i="42"/>
  <c r="BC183" i="42"/>
  <c r="BD183" i="42"/>
  <c r="BE183" i="42"/>
  <c r="BF183" i="42"/>
  <c r="BG183" i="42"/>
  <c r="AZ184" i="42"/>
  <c r="BC184" i="42"/>
  <c r="BD184" i="42"/>
  <c r="BE184" i="42"/>
  <c r="BF184" i="42"/>
  <c r="BG184" i="42"/>
  <c r="AZ185" i="42"/>
  <c r="BC185" i="42"/>
  <c r="BD185" i="42"/>
  <c r="BE185" i="42"/>
  <c r="BF185" i="42"/>
  <c r="BG185" i="42"/>
  <c r="AZ186" i="42"/>
  <c r="BC186" i="42"/>
  <c r="BD186" i="42"/>
  <c r="BE186" i="42"/>
  <c r="BF186" i="42"/>
  <c r="BG186" i="42"/>
  <c r="AZ187" i="42"/>
  <c r="BC187" i="42"/>
  <c r="BD187" i="42"/>
  <c r="BE187" i="42"/>
  <c r="BF187" i="42"/>
  <c r="BG187" i="42"/>
  <c r="AZ188" i="42"/>
  <c r="BC188" i="42"/>
  <c r="BD188" i="42"/>
  <c r="BE188" i="42"/>
  <c r="BF188" i="42"/>
  <c r="BG188" i="42"/>
  <c r="AZ189" i="42"/>
  <c r="BC189" i="42"/>
  <c r="BD189" i="42"/>
  <c r="BE189" i="42"/>
  <c r="BF189" i="42"/>
  <c r="BG189" i="42"/>
  <c r="AZ190" i="42"/>
  <c r="BC190" i="42"/>
  <c r="BD190" i="42"/>
  <c r="BE190" i="42"/>
  <c r="BF190" i="42"/>
  <c r="BG190" i="42"/>
  <c r="AZ191" i="42"/>
  <c r="BC191" i="42"/>
  <c r="BD191" i="42"/>
  <c r="BE191" i="42"/>
  <c r="BF191" i="42"/>
  <c r="BG191" i="42"/>
  <c r="AZ192" i="42"/>
  <c r="BC192" i="42"/>
  <c r="BD192" i="42"/>
  <c r="BE192" i="42"/>
  <c r="BF192" i="42"/>
  <c r="BG192" i="42"/>
  <c r="AZ193" i="42"/>
  <c r="BC193" i="42"/>
  <c r="BD193" i="42"/>
  <c r="BE193" i="42"/>
  <c r="BF193" i="42"/>
  <c r="BG193" i="42"/>
  <c r="AZ194" i="42"/>
  <c r="BC194" i="42"/>
  <c r="BD194" i="42"/>
  <c r="BE194" i="42"/>
  <c r="BF194" i="42"/>
  <c r="BG194" i="42"/>
  <c r="AZ195" i="42"/>
  <c r="BC195" i="42"/>
  <c r="BD195" i="42"/>
  <c r="BE195" i="42"/>
  <c r="BF195" i="42"/>
  <c r="BG195" i="42"/>
  <c r="AZ196" i="42"/>
  <c r="BC196" i="42"/>
  <c r="BD196" i="42"/>
  <c r="BE196" i="42"/>
  <c r="BF196" i="42"/>
  <c r="BG196" i="42"/>
  <c r="AZ197" i="42"/>
  <c r="BC197" i="42"/>
  <c r="BD197" i="42"/>
  <c r="BE197" i="42"/>
  <c r="BF197" i="42"/>
  <c r="BG197" i="42"/>
  <c r="AZ198" i="42"/>
  <c r="BC198" i="42"/>
  <c r="BD198" i="42"/>
  <c r="BE198" i="42"/>
  <c r="BF198" i="42"/>
  <c r="BG198" i="42"/>
  <c r="AZ199" i="42"/>
  <c r="BC199" i="42"/>
  <c r="BD199" i="42"/>
  <c r="BE199" i="42"/>
  <c r="BF199" i="42"/>
  <c r="BG199" i="42"/>
  <c r="AZ200" i="42"/>
  <c r="BC200" i="42"/>
  <c r="BD200" i="42"/>
  <c r="BE200" i="42"/>
  <c r="BF200" i="42"/>
  <c r="BG200" i="42"/>
  <c r="AZ201" i="42"/>
  <c r="BC201" i="42"/>
  <c r="BD201" i="42"/>
  <c r="BE201" i="42"/>
  <c r="BF201" i="42"/>
  <c r="BG201" i="42"/>
  <c r="AZ202" i="42"/>
  <c r="BC202" i="42"/>
  <c r="BD202" i="42"/>
  <c r="BE202" i="42"/>
  <c r="BF202" i="42"/>
  <c r="BG202" i="42"/>
  <c r="AZ203" i="42"/>
  <c r="BC203" i="42"/>
  <c r="BD203" i="42"/>
  <c r="BE203" i="42"/>
  <c r="BF203" i="42"/>
  <c r="BG203" i="42"/>
  <c r="AZ204" i="42"/>
  <c r="BC204" i="42"/>
  <c r="BD204" i="42"/>
  <c r="BE204" i="42"/>
  <c r="BF204" i="42"/>
  <c r="BG204" i="42"/>
  <c r="AZ205" i="42"/>
  <c r="BC205" i="42"/>
  <c r="BD205" i="42"/>
  <c r="BE205" i="42"/>
  <c r="BF205" i="42"/>
  <c r="BG205" i="42"/>
  <c r="AZ206" i="42"/>
  <c r="BC206" i="42"/>
  <c r="BD206" i="42"/>
  <c r="BE206" i="42"/>
  <c r="BF206" i="42"/>
  <c r="BG206" i="42"/>
  <c r="AZ207" i="42"/>
  <c r="BC207" i="42"/>
  <c r="BD207" i="42"/>
  <c r="BE207" i="42"/>
  <c r="BF207" i="42"/>
  <c r="BG207" i="42"/>
  <c r="H4" i="42"/>
  <c r="K4" i="42"/>
  <c r="L4" i="42"/>
  <c r="M4" i="42"/>
  <c r="N4" i="42"/>
  <c r="O4" i="42"/>
  <c r="H5" i="42"/>
  <c r="K5" i="42"/>
  <c r="L5" i="42"/>
  <c r="M5" i="42"/>
  <c r="N5" i="42"/>
  <c r="O5" i="42"/>
  <c r="H6" i="42"/>
  <c r="K6" i="42"/>
  <c r="L6" i="42"/>
  <c r="M6" i="42"/>
  <c r="N6" i="42"/>
  <c r="O6" i="42"/>
  <c r="H7" i="42"/>
  <c r="K7" i="42"/>
  <c r="L7" i="42"/>
  <c r="M7" i="42"/>
  <c r="N7" i="42"/>
  <c r="O7" i="42"/>
  <c r="H8" i="42"/>
  <c r="K8" i="42"/>
  <c r="L8" i="42"/>
  <c r="M8" i="42"/>
  <c r="N8" i="42"/>
  <c r="O8" i="42"/>
  <c r="H9" i="42"/>
  <c r="K9" i="42"/>
  <c r="L9" i="42"/>
  <c r="M9" i="42"/>
  <c r="N9" i="42"/>
  <c r="O9" i="42"/>
  <c r="H10" i="42"/>
  <c r="K10" i="42"/>
  <c r="L10" i="42"/>
  <c r="M10" i="42"/>
  <c r="N10" i="42"/>
  <c r="O10" i="42"/>
  <c r="H11" i="42"/>
  <c r="K11" i="42"/>
  <c r="L11" i="42"/>
  <c r="M11" i="42"/>
  <c r="N11" i="42"/>
  <c r="O11" i="42"/>
  <c r="H12" i="42"/>
  <c r="K12" i="42"/>
  <c r="L12" i="42"/>
  <c r="M12" i="42"/>
  <c r="N12" i="42"/>
  <c r="O12" i="42"/>
  <c r="H13" i="42"/>
  <c r="K13" i="42"/>
  <c r="L13" i="42"/>
  <c r="M13" i="42"/>
  <c r="N13" i="42"/>
  <c r="O13" i="42"/>
  <c r="H14" i="42"/>
  <c r="K14" i="42"/>
  <c r="L14" i="42"/>
  <c r="M14" i="42"/>
  <c r="N14" i="42"/>
  <c r="O14" i="42"/>
  <c r="H15" i="42"/>
  <c r="K15" i="42"/>
  <c r="L15" i="42"/>
  <c r="M15" i="42"/>
  <c r="N15" i="42"/>
  <c r="O15" i="42"/>
  <c r="H16" i="42"/>
  <c r="K16" i="42"/>
  <c r="L16" i="42"/>
  <c r="M16" i="42"/>
  <c r="N16" i="42"/>
  <c r="O16" i="42"/>
  <c r="H17" i="42"/>
  <c r="K17" i="42"/>
  <c r="L17" i="42"/>
  <c r="M17" i="42"/>
  <c r="N17" i="42"/>
  <c r="O17" i="42"/>
  <c r="H18" i="42"/>
  <c r="K18" i="42"/>
  <c r="L18" i="42"/>
  <c r="M18" i="42"/>
  <c r="N18" i="42"/>
  <c r="O18" i="42"/>
  <c r="H19" i="42"/>
  <c r="K19" i="42"/>
  <c r="L19" i="42"/>
  <c r="M19" i="42"/>
  <c r="N19" i="42"/>
  <c r="O19" i="42"/>
  <c r="H20" i="42"/>
  <c r="K20" i="42"/>
  <c r="L20" i="42"/>
  <c r="M20" i="42"/>
  <c r="N20" i="42"/>
  <c r="O20" i="42"/>
  <c r="H21" i="42"/>
  <c r="K21" i="42"/>
  <c r="L21" i="42"/>
  <c r="M21" i="42"/>
  <c r="N21" i="42"/>
  <c r="O21" i="42"/>
  <c r="H22" i="42"/>
  <c r="K22" i="42"/>
  <c r="L22" i="42"/>
  <c r="M22" i="42"/>
  <c r="N22" i="42"/>
  <c r="O22" i="42"/>
  <c r="H23" i="42"/>
  <c r="K23" i="42"/>
  <c r="L23" i="42"/>
  <c r="M23" i="42"/>
  <c r="N23" i="42"/>
  <c r="O23" i="42"/>
  <c r="H24" i="42"/>
  <c r="K24" i="42"/>
  <c r="L24" i="42"/>
  <c r="M24" i="42"/>
  <c r="N24" i="42"/>
  <c r="O24" i="42"/>
  <c r="H25" i="42"/>
  <c r="K25" i="42"/>
  <c r="L25" i="42"/>
  <c r="M25" i="42"/>
  <c r="N25" i="42"/>
  <c r="O25" i="42"/>
  <c r="H26" i="42"/>
  <c r="K26" i="42"/>
  <c r="L26" i="42"/>
  <c r="M26" i="42"/>
  <c r="N26" i="42"/>
  <c r="O26" i="42"/>
  <c r="H27" i="42"/>
  <c r="K27" i="42"/>
  <c r="L27" i="42"/>
  <c r="M27" i="42"/>
  <c r="N27" i="42"/>
  <c r="O27" i="42"/>
  <c r="H28" i="42"/>
  <c r="K28" i="42"/>
  <c r="L28" i="42"/>
  <c r="M28" i="42"/>
  <c r="N28" i="42"/>
  <c r="O28" i="42"/>
  <c r="H29" i="42"/>
  <c r="K29" i="42"/>
  <c r="L29" i="42"/>
  <c r="M29" i="42"/>
  <c r="N29" i="42"/>
  <c r="O29" i="42"/>
  <c r="H30" i="42"/>
  <c r="K30" i="42"/>
  <c r="L30" i="42"/>
  <c r="M30" i="42"/>
  <c r="N30" i="42"/>
  <c r="O30" i="42"/>
  <c r="H31" i="42"/>
  <c r="K31" i="42"/>
  <c r="L31" i="42"/>
  <c r="M31" i="42"/>
  <c r="N31" i="42"/>
  <c r="O31" i="42"/>
  <c r="H32" i="42"/>
  <c r="K32" i="42"/>
  <c r="L32" i="42"/>
  <c r="M32" i="42"/>
  <c r="N32" i="42"/>
  <c r="O32" i="42"/>
  <c r="H33" i="42"/>
  <c r="K33" i="42"/>
  <c r="L33" i="42"/>
  <c r="M33" i="42"/>
  <c r="N33" i="42"/>
  <c r="O33" i="42"/>
  <c r="H34" i="42"/>
  <c r="K34" i="42"/>
  <c r="L34" i="42"/>
  <c r="M34" i="42"/>
  <c r="N34" i="42"/>
  <c r="O34" i="42"/>
  <c r="H35" i="42"/>
  <c r="K35" i="42"/>
  <c r="L35" i="42"/>
  <c r="M35" i="42"/>
  <c r="N35" i="42"/>
  <c r="O35" i="42"/>
  <c r="H36" i="42"/>
  <c r="K36" i="42"/>
  <c r="L36" i="42"/>
  <c r="M36" i="42"/>
  <c r="N36" i="42"/>
  <c r="O36" i="42"/>
  <c r="H37" i="42"/>
  <c r="K37" i="42"/>
  <c r="L37" i="42"/>
  <c r="M37" i="42"/>
  <c r="N37" i="42"/>
  <c r="O37" i="42"/>
  <c r="H38" i="42"/>
  <c r="K38" i="42"/>
  <c r="L38" i="42"/>
  <c r="M38" i="42"/>
  <c r="N38" i="42"/>
  <c r="O38" i="42"/>
  <c r="H39" i="42"/>
  <c r="K39" i="42"/>
  <c r="L39" i="42"/>
  <c r="M39" i="42"/>
  <c r="N39" i="42"/>
  <c r="O39" i="42"/>
  <c r="H40" i="42"/>
  <c r="K40" i="42"/>
  <c r="L40" i="42"/>
  <c r="M40" i="42"/>
  <c r="N40" i="42"/>
  <c r="O40" i="42"/>
  <c r="H41" i="42"/>
  <c r="K41" i="42"/>
  <c r="L41" i="42"/>
  <c r="M41" i="42"/>
  <c r="N41" i="42"/>
  <c r="O41" i="42"/>
  <c r="H42" i="42"/>
  <c r="K42" i="42"/>
  <c r="L42" i="42"/>
  <c r="M42" i="42"/>
  <c r="N42" i="42"/>
  <c r="O42" i="42"/>
  <c r="H43" i="42"/>
  <c r="K43" i="42"/>
  <c r="L43" i="42"/>
  <c r="M43" i="42"/>
  <c r="N43" i="42"/>
  <c r="O43" i="42"/>
  <c r="H44" i="42"/>
  <c r="K44" i="42"/>
  <c r="L44" i="42"/>
  <c r="M44" i="42"/>
  <c r="N44" i="42"/>
  <c r="O44" i="42"/>
  <c r="H45" i="42"/>
  <c r="K45" i="42"/>
  <c r="L45" i="42"/>
  <c r="M45" i="42"/>
  <c r="N45" i="42"/>
  <c r="O45" i="42"/>
  <c r="H46" i="42"/>
  <c r="K46" i="42"/>
  <c r="L46" i="42"/>
  <c r="M46" i="42"/>
  <c r="N46" i="42"/>
  <c r="O46" i="42"/>
  <c r="H47" i="42"/>
  <c r="K47" i="42"/>
  <c r="L47" i="42"/>
  <c r="M47" i="42"/>
  <c r="N47" i="42"/>
  <c r="O47" i="42"/>
  <c r="H48" i="42"/>
  <c r="K48" i="42"/>
  <c r="L48" i="42"/>
  <c r="M48" i="42"/>
  <c r="N48" i="42"/>
  <c r="O48" i="42"/>
  <c r="H49" i="42"/>
  <c r="K49" i="42"/>
  <c r="L49" i="42"/>
  <c r="M49" i="42"/>
  <c r="N49" i="42"/>
  <c r="O49" i="42"/>
  <c r="H50" i="42"/>
  <c r="K50" i="42"/>
  <c r="L50" i="42"/>
  <c r="M50" i="42"/>
  <c r="N50" i="42"/>
  <c r="O50" i="42"/>
  <c r="H51" i="42"/>
  <c r="K51" i="42"/>
  <c r="L51" i="42"/>
  <c r="M51" i="42"/>
  <c r="N51" i="42"/>
  <c r="O51" i="42"/>
  <c r="H52" i="42"/>
  <c r="K52" i="42"/>
  <c r="L52" i="42"/>
  <c r="M52" i="42"/>
  <c r="N52" i="42"/>
  <c r="O52" i="42"/>
  <c r="H53" i="42"/>
  <c r="K53" i="42"/>
  <c r="L53" i="42"/>
  <c r="M53" i="42"/>
  <c r="N53" i="42"/>
  <c r="O53" i="42"/>
  <c r="H54" i="42"/>
  <c r="K54" i="42"/>
  <c r="L54" i="42"/>
  <c r="M54" i="42"/>
  <c r="N54" i="42"/>
  <c r="O54" i="42"/>
  <c r="H55" i="42"/>
  <c r="K55" i="42"/>
  <c r="L55" i="42"/>
  <c r="M55" i="42"/>
  <c r="N55" i="42"/>
  <c r="O55" i="42"/>
  <c r="H56" i="42"/>
  <c r="K56" i="42"/>
  <c r="L56" i="42"/>
  <c r="M56" i="42"/>
  <c r="N56" i="42"/>
  <c r="O56" i="42"/>
  <c r="H57" i="42"/>
  <c r="K57" i="42"/>
  <c r="L57" i="42"/>
  <c r="M57" i="42"/>
  <c r="N57" i="42"/>
  <c r="O57" i="42"/>
  <c r="H58" i="42"/>
  <c r="K58" i="42"/>
  <c r="L58" i="42"/>
  <c r="M58" i="42"/>
  <c r="N58" i="42"/>
  <c r="O58" i="42"/>
  <c r="H59" i="42"/>
  <c r="K59" i="42"/>
  <c r="L59" i="42"/>
  <c r="M59" i="42"/>
  <c r="N59" i="42"/>
  <c r="O59" i="42"/>
  <c r="H60" i="42"/>
  <c r="K60" i="42"/>
  <c r="L60" i="42"/>
  <c r="M60" i="42"/>
  <c r="N60" i="42"/>
  <c r="O60" i="42"/>
  <c r="H61" i="42"/>
  <c r="K61" i="42"/>
  <c r="L61" i="42"/>
  <c r="M61" i="42"/>
  <c r="N61" i="42"/>
  <c r="O61" i="42"/>
  <c r="H62" i="42"/>
  <c r="K62" i="42"/>
  <c r="L62" i="42"/>
  <c r="M62" i="42"/>
  <c r="N62" i="42"/>
  <c r="O62" i="42"/>
  <c r="H63" i="42"/>
  <c r="K63" i="42"/>
  <c r="L63" i="42"/>
  <c r="M63" i="42"/>
  <c r="N63" i="42"/>
  <c r="O63" i="42"/>
  <c r="H64" i="42"/>
  <c r="K64" i="42"/>
  <c r="L64" i="42"/>
  <c r="M64" i="42"/>
  <c r="N64" i="42"/>
  <c r="O64" i="42"/>
  <c r="H65" i="42"/>
  <c r="K65" i="42"/>
  <c r="L65" i="42"/>
  <c r="M65" i="42"/>
  <c r="N65" i="42"/>
  <c r="O65" i="42"/>
  <c r="H66" i="42"/>
  <c r="K66" i="42"/>
  <c r="L66" i="42"/>
  <c r="M66" i="42"/>
  <c r="N66" i="42"/>
  <c r="O66" i="42"/>
  <c r="H67" i="42"/>
  <c r="K67" i="42"/>
  <c r="L67" i="42"/>
  <c r="M67" i="42"/>
  <c r="N67" i="42"/>
  <c r="O67" i="42"/>
  <c r="H68" i="42"/>
  <c r="K68" i="42"/>
  <c r="L68" i="42"/>
  <c r="M68" i="42"/>
  <c r="N68" i="42"/>
  <c r="O68" i="42"/>
  <c r="H69" i="42"/>
  <c r="K69" i="42"/>
  <c r="L69" i="42"/>
  <c r="M69" i="42"/>
  <c r="N69" i="42"/>
  <c r="O69" i="42"/>
  <c r="H70" i="42"/>
  <c r="K70" i="42"/>
  <c r="L70" i="42"/>
  <c r="M70" i="42"/>
  <c r="N70" i="42"/>
  <c r="O70" i="42"/>
  <c r="H71" i="42"/>
  <c r="K71" i="42"/>
  <c r="L71" i="42"/>
  <c r="M71" i="42"/>
  <c r="N71" i="42"/>
  <c r="O71" i="42"/>
  <c r="H72" i="42"/>
  <c r="K72" i="42"/>
  <c r="L72" i="42"/>
  <c r="M72" i="42"/>
  <c r="N72" i="42"/>
  <c r="O72" i="42"/>
  <c r="H73" i="42"/>
  <c r="K73" i="42"/>
  <c r="L73" i="42"/>
  <c r="M73" i="42"/>
  <c r="N73" i="42"/>
  <c r="O73" i="42"/>
  <c r="H74" i="42"/>
  <c r="K74" i="42"/>
  <c r="L74" i="42"/>
  <c r="M74" i="42"/>
  <c r="N74" i="42"/>
  <c r="O74" i="42"/>
  <c r="H75" i="42"/>
  <c r="K75" i="42"/>
  <c r="L75" i="42"/>
  <c r="M75" i="42"/>
  <c r="N75" i="42"/>
  <c r="O75" i="42"/>
  <c r="H76" i="42"/>
  <c r="K76" i="42"/>
  <c r="L76" i="42"/>
  <c r="M76" i="42"/>
  <c r="N76" i="42"/>
  <c r="O76" i="42"/>
  <c r="H77" i="42"/>
  <c r="K77" i="42"/>
  <c r="L77" i="42"/>
  <c r="M77" i="42"/>
  <c r="N77" i="42"/>
  <c r="O77" i="42"/>
  <c r="H78" i="42"/>
  <c r="K78" i="42"/>
  <c r="L78" i="42"/>
  <c r="M78" i="42"/>
  <c r="N78" i="42"/>
  <c r="O78" i="42"/>
  <c r="H79" i="42"/>
  <c r="K79" i="42"/>
  <c r="L79" i="42"/>
  <c r="M79" i="42"/>
  <c r="N79" i="42"/>
  <c r="O79" i="42"/>
  <c r="H80" i="42"/>
  <c r="K80" i="42"/>
  <c r="L80" i="42"/>
  <c r="M80" i="42"/>
  <c r="N80" i="42"/>
  <c r="O80" i="42"/>
  <c r="H81" i="42"/>
  <c r="K81" i="42"/>
  <c r="L81" i="42"/>
  <c r="M81" i="42"/>
  <c r="N81" i="42"/>
  <c r="O81" i="42"/>
  <c r="H82" i="42"/>
  <c r="K82" i="42"/>
  <c r="L82" i="42"/>
  <c r="M82" i="42"/>
  <c r="N82" i="42"/>
  <c r="O82" i="42"/>
  <c r="H83" i="42"/>
  <c r="K83" i="42"/>
  <c r="L83" i="42"/>
  <c r="M83" i="42"/>
  <c r="N83" i="42"/>
  <c r="O83" i="42"/>
  <c r="H84" i="42"/>
  <c r="K84" i="42"/>
  <c r="L84" i="42"/>
  <c r="M84" i="42"/>
  <c r="N84" i="42"/>
  <c r="O84" i="42"/>
  <c r="H85" i="42"/>
  <c r="K85" i="42"/>
  <c r="L85" i="42"/>
  <c r="M85" i="42"/>
  <c r="N85" i="42"/>
  <c r="O85" i="42"/>
  <c r="H86" i="42"/>
  <c r="K86" i="42"/>
  <c r="L86" i="42"/>
  <c r="M86" i="42"/>
  <c r="N86" i="42"/>
  <c r="O86" i="42"/>
  <c r="H87" i="42"/>
  <c r="K87" i="42"/>
  <c r="L87" i="42"/>
  <c r="M87" i="42"/>
  <c r="N87" i="42"/>
  <c r="O87" i="42"/>
  <c r="H88" i="42"/>
  <c r="K88" i="42"/>
  <c r="L88" i="42"/>
  <c r="M88" i="42"/>
  <c r="N88" i="42"/>
  <c r="O88" i="42"/>
  <c r="H89" i="42"/>
  <c r="K89" i="42"/>
  <c r="L89" i="42"/>
  <c r="M89" i="42"/>
  <c r="N89" i="42"/>
  <c r="O89" i="42"/>
  <c r="H90" i="42"/>
  <c r="K90" i="42"/>
  <c r="L90" i="42"/>
  <c r="M90" i="42"/>
  <c r="N90" i="42"/>
  <c r="O90" i="42"/>
  <c r="H91" i="42"/>
  <c r="K91" i="42"/>
  <c r="L91" i="42"/>
  <c r="M91" i="42"/>
  <c r="N91" i="42"/>
  <c r="O91" i="42"/>
  <c r="H92" i="42"/>
  <c r="K92" i="42"/>
  <c r="L92" i="42"/>
  <c r="M92" i="42"/>
  <c r="N92" i="42"/>
  <c r="O92" i="42"/>
  <c r="H93" i="42"/>
  <c r="K93" i="42"/>
  <c r="L93" i="42"/>
  <c r="M93" i="42"/>
  <c r="N93" i="42"/>
  <c r="O93" i="42"/>
  <c r="H94" i="42"/>
  <c r="K94" i="42"/>
  <c r="L94" i="42"/>
  <c r="M94" i="42"/>
  <c r="N94" i="42"/>
  <c r="O94" i="42"/>
  <c r="H95" i="42"/>
  <c r="K95" i="42"/>
  <c r="L95" i="42"/>
  <c r="M95" i="42"/>
  <c r="N95" i="42"/>
  <c r="O95" i="42"/>
  <c r="H96" i="42"/>
  <c r="K96" i="42"/>
  <c r="L96" i="42"/>
  <c r="M96" i="42"/>
  <c r="N96" i="42"/>
  <c r="O96" i="42"/>
  <c r="H97" i="42"/>
  <c r="K97" i="42"/>
  <c r="L97" i="42"/>
  <c r="M97" i="42"/>
  <c r="N97" i="42"/>
  <c r="O97" i="42"/>
  <c r="H98" i="42"/>
  <c r="K98" i="42"/>
  <c r="L98" i="42"/>
  <c r="M98" i="42"/>
  <c r="N98" i="42"/>
  <c r="O98" i="42"/>
  <c r="H99" i="42"/>
  <c r="K99" i="42"/>
  <c r="L99" i="42"/>
  <c r="M99" i="42"/>
  <c r="N99" i="42"/>
  <c r="O99" i="42"/>
  <c r="H100" i="42"/>
  <c r="K100" i="42"/>
  <c r="L100" i="42"/>
  <c r="M100" i="42"/>
  <c r="N100" i="42"/>
  <c r="O100" i="42"/>
  <c r="H101" i="42"/>
  <c r="K101" i="42"/>
  <c r="L101" i="42"/>
  <c r="M101" i="42"/>
  <c r="N101" i="42"/>
  <c r="O101" i="42"/>
  <c r="H102" i="42"/>
  <c r="K102" i="42"/>
  <c r="L102" i="42"/>
  <c r="M102" i="42"/>
  <c r="N102" i="42"/>
  <c r="O102" i="42"/>
  <c r="H103" i="42"/>
  <c r="K103" i="42"/>
  <c r="L103" i="42"/>
  <c r="M103" i="42"/>
  <c r="N103" i="42"/>
  <c r="O103" i="42"/>
  <c r="H104" i="42"/>
  <c r="K104" i="42"/>
  <c r="L104" i="42"/>
  <c r="M104" i="42"/>
  <c r="N104" i="42"/>
  <c r="O104" i="42"/>
  <c r="H105" i="42"/>
  <c r="K105" i="42"/>
  <c r="L105" i="42"/>
  <c r="M105" i="42"/>
  <c r="N105" i="42"/>
  <c r="O105" i="42"/>
  <c r="H106" i="42"/>
  <c r="K106" i="42"/>
  <c r="L106" i="42"/>
  <c r="M106" i="42"/>
  <c r="N106" i="42"/>
  <c r="O106" i="42"/>
  <c r="H107" i="42"/>
  <c r="K107" i="42"/>
  <c r="L107" i="42"/>
  <c r="M107" i="42"/>
  <c r="N107" i="42"/>
  <c r="O107" i="42"/>
  <c r="H108" i="42"/>
  <c r="K108" i="42"/>
  <c r="L108" i="42"/>
  <c r="M108" i="42"/>
  <c r="N108" i="42"/>
  <c r="O108" i="42"/>
  <c r="H109" i="42"/>
  <c r="K109" i="42"/>
  <c r="L109" i="42"/>
  <c r="M109" i="42"/>
  <c r="N109" i="42"/>
  <c r="O109" i="42"/>
  <c r="H110" i="42"/>
  <c r="K110" i="42"/>
  <c r="L110" i="42"/>
  <c r="M110" i="42"/>
  <c r="N110" i="42"/>
  <c r="O110" i="42"/>
  <c r="H111" i="42"/>
  <c r="K111" i="42"/>
  <c r="L111" i="42"/>
  <c r="M111" i="42"/>
  <c r="N111" i="42"/>
  <c r="O111" i="42"/>
  <c r="H112" i="42"/>
  <c r="K112" i="42"/>
  <c r="L112" i="42"/>
  <c r="M112" i="42"/>
  <c r="N112" i="42"/>
  <c r="O112" i="42"/>
  <c r="H113" i="42"/>
  <c r="K113" i="42"/>
  <c r="L113" i="42"/>
  <c r="M113" i="42"/>
  <c r="N113" i="42"/>
  <c r="O113" i="42"/>
  <c r="H114" i="42"/>
  <c r="K114" i="42"/>
  <c r="L114" i="42"/>
  <c r="M114" i="42"/>
  <c r="N114" i="42"/>
  <c r="O114" i="42"/>
  <c r="H115" i="42"/>
  <c r="K115" i="42"/>
  <c r="L115" i="42"/>
  <c r="M115" i="42"/>
  <c r="N115" i="42"/>
  <c r="O115" i="42"/>
  <c r="H116" i="42"/>
  <c r="K116" i="42"/>
  <c r="L116" i="42"/>
  <c r="M116" i="42"/>
  <c r="N116" i="42"/>
  <c r="O116" i="42"/>
  <c r="H117" i="42"/>
  <c r="K117" i="42"/>
  <c r="L117" i="42"/>
  <c r="M117" i="42"/>
  <c r="N117" i="42"/>
  <c r="O117" i="42"/>
  <c r="H118" i="42"/>
  <c r="K118" i="42"/>
  <c r="L118" i="42"/>
  <c r="M118" i="42"/>
  <c r="N118" i="42"/>
  <c r="O118" i="42"/>
  <c r="H119" i="42"/>
  <c r="K119" i="42"/>
  <c r="L119" i="42"/>
  <c r="M119" i="42"/>
  <c r="N119" i="42"/>
  <c r="O119" i="42"/>
  <c r="H120" i="42"/>
  <c r="K120" i="42"/>
  <c r="L120" i="42"/>
  <c r="M120" i="42"/>
  <c r="N120" i="42"/>
  <c r="O120" i="42"/>
  <c r="H121" i="42"/>
  <c r="K121" i="42"/>
  <c r="L121" i="42"/>
  <c r="M121" i="42"/>
  <c r="N121" i="42"/>
  <c r="O121" i="42"/>
  <c r="H122" i="42"/>
  <c r="K122" i="42"/>
  <c r="L122" i="42"/>
  <c r="M122" i="42"/>
  <c r="N122" i="42"/>
  <c r="O122" i="42"/>
  <c r="H123" i="42"/>
  <c r="K123" i="42"/>
  <c r="L123" i="42"/>
  <c r="M123" i="42"/>
  <c r="N123" i="42"/>
  <c r="O123" i="42"/>
  <c r="H124" i="42"/>
  <c r="K124" i="42"/>
  <c r="L124" i="42"/>
  <c r="M124" i="42"/>
  <c r="N124" i="42"/>
  <c r="O124" i="42"/>
  <c r="H125" i="42"/>
  <c r="K125" i="42"/>
  <c r="L125" i="42"/>
  <c r="M125" i="42"/>
  <c r="N125" i="42"/>
  <c r="O125" i="42"/>
  <c r="H126" i="42"/>
  <c r="K126" i="42"/>
  <c r="L126" i="42"/>
  <c r="M126" i="42"/>
  <c r="N126" i="42"/>
  <c r="O126" i="42"/>
  <c r="H127" i="42"/>
  <c r="K127" i="42"/>
  <c r="L127" i="42"/>
  <c r="M127" i="42"/>
  <c r="N127" i="42"/>
  <c r="O127" i="42"/>
  <c r="H128" i="42"/>
  <c r="K128" i="42"/>
  <c r="L128" i="42"/>
  <c r="M128" i="42"/>
  <c r="N128" i="42"/>
  <c r="O128" i="42"/>
  <c r="H129" i="42"/>
  <c r="K129" i="42"/>
  <c r="L129" i="42"/>
  <c r="M129" i="42"/>
  <c r="N129" i="42"/>
  <c r="O129" i="42"/>
  <c r="H130" i="42"/>
  <c r="K130" i="42"/>
  <c r="L130" i="42"/>
  <c r="M130" i="42"/>
  <c r="N130" i="42"/>
  <c r="O130" i="42"/>
  <c r="H131" i="42"/>
  <c r="K131" i="42"/>
  <c r="L131" i="42"/>
  <c r="M131" i="42"/>
  <c r="N131" i="42"/>
  <c r="O131" i="42"/>
  <c r="H132" i="42"/>
  <c r="K132" i="42"/>
  <c r="L132" i="42"/>
  <c r="M132" i="42"/>
  <c r="N132" i="42"/>
  <c r="O132" i="42"/>
  <c r="H133" i="42"/>
  <c r="K133" i="42"/>
  <c r="L133" i="42"/>
  <c r="M133" i="42"/>
  <c r="N133" i="42"/>
  <c r="O133" i="42"/>
  <c r="H134" i="42"/>
  <c r="K134" i="42"/>
  <c r="L134" i="42"/>
  <c r="M134" i="42"/>
  <c r="N134" i="42"/>
  <c r="O134" i="42"/>
  <c r="H135" i="42"/>
  <c r="K135" i="42"/>
  <c r="L135" i="42"/>
  <c r="M135" i="42"/>
  <c r="N135" i="42"/>
  <c r="O135" i="42"/>
  <c r="H136" i="42"/>
  <c r="K136" i="42"/>
  <c r="L136" i="42"/>
  <c r="M136" i="42"/>
  <c r="N136" i="42"/>
  <c r="O136" i="42"/>
  <c r="H137" i="42"/>
  <c r="K137" i="42"/>
  <c r="L137" i="42"/>
  <c r="M137" i="42"/>
  <c r="N137" i="42"/>
  <c r="O137" i="42"/>
  <c r="H138" i="42"/>
  <c r="K138" i="42"/>
  <c r="L138" i="42"/>
  <c r="M138" i="42"/>
  <c r="N138" i="42"/>
  <c r="O138" i="42"/>
  <c r="H139" i="42"/>
  <c r="K139" i="42"/>
  <c r="L139" i="42"/>
  <c r="M139" i="42"/>
  <c r="N139" i="42"/>
  <c r="O139" i="42"/>
  <c r="H140" i="42"/>
  <c r="K140" i="42"/>
  <c r="L140" i="42"/>
  <c r="M140" i="42"/>
  <c r="N140" i="42"/>
  <c r="O140" i="42"/>
  <c r="H141" i="42"/>
  <c r="K141" i="42"/>
  <c r="L141" i="42"/>
  <c r="M141" i="42"/>
  <c r="N141" i="42"/>
  <c r="O141" i="42"/>
  <c r="H142" i="42"/>
  <c r="K142" i="42"/>
  <c r="L142" i="42"/>
  <c r="M142" i="42"/>
  <c r="N142" i="42"/>
  <c r="O142" i="42"/>
  <c r="H143" i="42"/>
  <c r="K143" i="42"/>
  <c r="L143" i="42"/>
  <c r="M143" i="42"/>
  <c r="N143" i="42"/>
  <c r="O143" i="42"/>
  <c r="H144" i="42"/>
  <c r="K144" i="42"/>
  <c r="L144" i="42"/>
  <c r="M144" i="42"/>
  <c r="N144" i="42"/>
  <c r="O144" i="42"/>
  <c r="H145" i="42"/>
  <c r="K145" i="42"/>
  <c r="L145" i="42"/>
  <c r="M145" i="42"/>
  <c r="N145" i="42"/>
  <c r="O145" i="42"/>
  <c r="H146" i="42"/>
  <c r="K146" i="42"/>
  <c r="L146" i="42"/>
  <c r="M146" i="42"/>
  <c r="N146" i="42"/>
  <c r="O146" i="42"/>
  <c r="H147" i="42"/>
  <c r="K147" i="42"/>
  <c r="L147" i="42"/>
  <c r="M147" i="42"/>
  <c r="N147" i="42"/>
  <c r="O147" i="42"/>
  <c r="H148" i="42"/>
  <c r="K148" i="42"/>
  <c r="L148" i="42"/>
  <c r="M148" i="42"/>
  <c r="N148" i="42"/>
  <c r="O148" i="42"/>
  <c r="H149" i="42"/>
  <c r="K149" i="42"/>
  <c r="L149" i="42"/>
  <c r="M149" i="42"/>
  <c r="N149" i="42"/>
  <c r="O149" i="42"/>
  <c r="H150" i="42"/>
  <c r="K150" i="42"/>
  <c r="L150" i="42"/>
  <c r="M150" i="42"/>
  <c r="N150" i="42"/>
  <c r="O150" i="42"/>
  <c r="H151" i="42"/>
  <c r="K151" i="42"/>
  <c r="L151" i="42"/>
  <c r="M151" i="42"/>
  <c r="N151" i="42"/>
  <c r="O151" i="42"/>
  <c r="H152" i="42"/>
  <c r="K152" i="42"/>
  <c r="L152" i="42"/>
  <c r="M152" i="42"/>
  <c r="N152" i="42"/>
  <c r="O152" i="42"/>
  <c r="H153" i="42"/>
  <c r="K153" i="42"/>
  <c r="L153" i="42"/>
  <c r="M153" i="42"/>
  <c r="N153" i="42"/>
  <c r="O153" i="42"/>
  <c r="H154" i="42"/>
  <c r="K154" i="42"/>
  <c r="L154" i="42"/>
  <c r="M154" i="42"/>
  <c r="N154" i="42"/>
  <c r="O154" i="42"/>
  <c r="H155" i="42"/>
  <c r="K155" i="42"/>
  <c r="L155" i="42"/>
  <c r="M155" i="42"/>
  <c r="N155" i="42"/>
  <c r="O155" i="42"/>
  <c r="H156" i="42"/>
  <c r="K156" i="42"/>
  <c r="L156" i="42"/>
  <c r="M156" i="42"/>
  <c r="N156" i="42"/>
  <c r="O156" i="42"/>
  <c r="H157" i="42"/>
  <c r="K157" i="42"/>
  <c r="L157" i="42"/>
  <c r="M157" i="42"/>
  <c r="N157" i="42"/>
  <c r="O157" i="42"/>
  <c r="H158" i="42"/>
  <c r="K158" i="42"/>
  <c r="L158" i="42"/>
  <c r="M158" i="42"/>
  <c r="N158" i="42"/>
  <c r="O158" i="42"/>
  <c r="H159" i="42"/>
  <c r="K159" i="42"/>
  <c r="L159" i="42"/>
  <c r="M159" i="42"/>
  <c r="N159" i="42"/>
  <c r="O159" i="42"/>
  <c r="H160" i="42"/>
  <c r="K160" i="42"/>
  <c r="L160" i="42"/>
  <c r="M160" i="42"/>
  <c r="N160" i="42"/>
  <c r="O160" i="42"/>
  <c r="H161" i="42"/>
  <c r="K161" i="42"/>
  <c r="L161" i="42"/>
  <c r="M161" i="42"/>
  <c r="N161" i="42"/>
  <c r="O161" i="42"/>
  <c r="H162" i="42"/>
  <c r="K162" i="42"/>
  <c r="L162" i="42"/>
  <c r="M162" i="42"/>
  <c r="N162" i="42"/>
  <c r="O162" i="42"/>
  <c r="H163" i="42"/>
  <c r="K163" i="42"/>
  <c r="L163" i="42"/>
  <c r="M163" i="42"/>
  <c r="N163" i="42"/>
  <c r="O163" i="42"/>
  <c r="H164" i="42"/>
  <c r="K164" i="42"/>
  <c r="L164" i="42"/>
  <c r="M164" i="42"/>
  <c r="N164" i="42"/>
  <c r="O164" i="42"/>
  <c r="H165" i="42"/>
  <c r="K165" i="42"/>
  <c r="L165" i="42"/>
  <c r="M165" i="42"/>
  <c r="N165" i="42"/>
  <c r="O165" i="42"/>
  <c r="H166" i="42"/>
  <c r="K166" i="42"/>
  <c r="L166" i="42"/>
  <c r="M166" i="42"/>
  <c r="N166" i="42"/>
  <c r="O166" i="42"/>
  <c r="H167" i="42"/>
  <c r="K167" i="42"/>
  <c r="L167" i="42"/>
  <c r="M167" i="42"/>
  <c r="N167" i="42"/>
  <c r="O167" i="42"/>
  <c r="H168" i="42"/>
  <c r="K168" i="42"/>
  <c r="L168" i="42"/>
  <c r="M168" i="42"/>
  <c r="N168" i="42"/>
  <c r="O168" i="42"/>
  <c r="H169" i="42"/>
  <c r="K169" i="42"/>
  <c r="L169" i="42"/>
  <c r="M169" i="42"/>
  <c r="N169" i="42"/>
  <c r="O169" i="42"/>
  <c r="H170" i="42"/>
  <c r="K170" i="42"/>
  <c r="L170" i="42"/>
  <c r="M170" i="42"/>
  <c r="N170" i="42"/>
  <c r="O170" i="42"/>
  <c r="H171" i="42"/>
  <c r="K171" i="42"/>
  <c r="L171" i="42"/>
  <c r="M171" i="42"/>
  <c r="N171" i="42"/>
  <c r="O171" i="42"/>
  <c r="H172" i="42"/>
  <c r="K172" i="42"/>
  <c r="L172" i="42"/>
  <c r="M172" i="42"/>
  <c r="N172" i="42"/>
  <c r="O172" i="42"/>
  <c r="H173" i="42"/>
  <c r="K173" i="42"/>
  <c r="L173" i="42"/>
  <c r="M173" i="42"/>
  <c r="N173" i="42"/>
  <c r="O173" i="42"/>
  <c r="H174" i="42"/>
  <c r="K174" i="42"/>
  <c r="L174" i="42"/>
  <c r="M174" i="42"/>
  <c r="N174" i="42"/>
  <c r="O174" i="42"/>
  <c r="H175" i="42"/>
  <c r="K175" i="42"/>
  <c r="L175" i="42"/>
  <c r="M175" i="42"/>
  <c r="N175" i="42"/>
  <c r="O175" i="42"/>
  <c r="H176" i="42"/>
  <c r="K176" i="42"/>
  <c r="L176" i="42"/>
  <c r="M176" i="42"/>
  <c r="N176" i="42"/>
  <c r="O176" i="42"/>
  <c r="H177" i="42"/>
  <c r="K177" i="42"/>
  <c r="L177" i="42"/>
  <c r="M177" i="42"/>
  <c r="N177" i="42"/>
  <c r="O177" i="42"/>
  <c r="H178" i="42"/>
  <c r="K178" i="42"/>
  <c r="L178" i="42"/>
  <c r="M178" i="42"/>
  <c r="N178" i="42"/>
  <c r="O178" i="42"/>
  <c r="H179" i="42"/>
  <c r="K179" i="42"/>
  <c r="L179" i="42"/>
  <c r="M179" i="42"/>
  <c r="N179" i="42"/>
  <c r="O179" i="42"/>
  <c r="H180" i="42"/>
  <c r="K180" i="42"/>
  <c r="L180" i="42"/>
  <c r="M180" i="42"/>
  <c r="N180" i="42"/>
  <c r="O180" i="42"/>
  <c r="H181" i="42"/>
  <c r="K181" i="42"/>
  <c r="L181" i="42"/>
  <c r="M181" i="42"/>
  <c r="N181" i="42"/>
  <c r="O181" i="42"/>
  <c r="H182" i="42"/>
  <c r="K182" i="42"/>
  <c r="L182" i="42"/>
  <c r="M182" i="42"/>
  <c r="N182" i="42"/>
  <c r="O182" i="42"/>
  <c r="H183" i="42"/>
  <c r="K183" i="42"/>
  <c r="L183" i="42"/>
  <c r="M183" i="42"/>
  <c r="N183" i="42"/>
  <c r="O183" i="42"/>
  <c r="H184" i="42"/>
  <c r="K184" i="42"/>
  <c r="L184" i="42"/>
  <c r="M184" i="42"/>
  <c r="N184" i="42"/>
  <c r="O184" i="42"/>
  <c r="H185" i="42"/>
  <c r="K185" i="42"/>
  <c r="L185" i="42"/>
  <c r="M185" i="42"/>
  <c r="N185" i="42"/>
  <c r="O185" i="42"/>
  <c r="H186" i="42"/>
  <c r="K186" i="42"/>
  <c r="L186" i="42"/>
  <c r="M186" i="42"/>
  <c r="N186" i="42"/>
  <c r="O186" i="42"/>
  <c r="H187" i="42"/>
  <c r="K187" i="42"/>
  <c r="L187" i="42"/>
  <c r="M187" i="42"/>
  <c r="N187" i="42"/>
  <c r="O187" i="42"/>
  <c r="H188" i="42"/>
  <c r="K188" i="42"/>
  <c r="L188" i="42"/>
  <c r="M188" i="42"/>
  <c r="N188" i="42"/>
  <c r="O188" i="42"/>
  <c r="H189" i="42"/>
  <c r="K189" i="42"/>
  <c r="L189" i="42"/>
  <c r="M189" i="42"/>
  <c r="N189" i="42"/>
  <c r="O189" i="42"/>
  <c r="H190" i="42"/>
  <c r="K190" i="42"/>
  <c r="L190" i="42"/>
  <c r="M190" i="42"/>
  <c r="N190" i="42"/>
  <c r="O190" i="42"/>
  <c r="H191" i="42"/>
  <c r="K191" i="42"/>
  <c r="L191" i="42"/>
  <c r="M191" i="42"/>
  <c r="N191" i="42"/>
  <c r="O191" i="42"/>
  <c r="H192" i="42"/>
  <c r="K192" i="42"/>
  <c r="L192" i="42"/>
  <c r="M192" i="42"/>
  <c r="N192" i="42"/>
  <c r="O192" i="42"/>
  <c r="H193" i="42"/>
  <c r="K193" i="42"/>
  <c r="L193" i="42"/>
  <c r="M193" i="42"/>
  <c r="N193" i="42"/>
  <c r="O193" i="42"/>
  <c r="H194" i="42"/>
  <c r="K194" i="42"/>
  <c r="L194" i="42"/>
  <c r="M194" i="42"/>
  <c r="N194" i="42"/>
  <c r="O194" i="42"/>
  <c r="H195" i="42"/>
  <c r="K195" i="42"/>
  <c r="L195" i="42"/>
  <c r="M195" i="42"/>
  <c r="N195" i="42"/>
  <c r="O195" i="42"/>
  <c r="H196" i="42"/>
  <c r="K196" i="42"/>
  <c r="L196" i="42"/>
  <c r="M196" i="42"/>
  <c r="N196" i="42"/>
  <c r="O196" i="42"/>
  <c r="H197" i="42"/>
  <c r="K197" i="42"/>
  <c r="L197" i="42"/>
  <c r="M197" i="42"/>
  <c r="N197" i="42"/>
  <c r="O197" i="42"/>
  <c r="H198" i="42"/>
  <c r="K198" i="42"/>
  <c r="L198" i="42"/>
  <c r="M198" i="42"/>
  <c r="N198" i="42"/>
  <c r="O198" i="42"/>
  <c r="H199" i="42"/>
  <c r="K199" i="42"/>
  <c r="L199" i="42"/>
  <c r="M199" i="42"/>
  <c r="N199" i="42"/>
  <c r="O199" i="42"/>
  <c r="H200" i="42"/>
  <c r="K200" i="42"/>
  <c r="L200" i="42"/>
  <c r="M200" i="42"/>
  <c r="N200" i="42"/>
  <c r="O200" i="42"/>
  <c r="H201" i="42"/>
  <c r="K201" i="42"/>
  <c r="L201" i="42"/>
  <c r="M201" i="42"/>
  <c r="N201" i="42"/>
  <c r="O201" i="42"/>
  <c r="H202" i="42"/>
  <c r="K202" i="42"/>
  <c r="L202" i="42"/>
  <c r="M202" i="42"/>
  <c r="N202" i="42"/>
  <c r="O202" i="42"/>
  <c r="H203" i="42"/>
  <c r="K203" i="42"/>
  <c r="L203" i="42"/>
  <c r="M203" i="42"/>
  <c r="N203" i="42"/>
  <c r="O203" i="42"/>
  <c r="H204" i="42"/>
  <c r="K204" i="42"/>
  <c r="L204" i="42"/>
  <c r="M204" i="42"/>
  <c r="N204" i="42"/>
  <c r="O204" i="42"/>
  <c r="H205" i="42"/>
  <c r="K205" i="42"/>
  <c r="L205" i="42"/>
  <c r="M205" i="42"/>
  <c r="N205" i="42"/>
  <c r="O205" i="42"/>
  <c r="H206" i="42"/>
  <c r="K206" i="42"/>
  <c r="L206" i="42"/>
  <c r="M206" i="42"/>
  <c r="N206" i="42"/>
  <c r="O206" i="42"/>
  <c r="H207" i="42"/>
  <c r="K207" i="42"/>
  <c r="L207" i="42"/>
  <c r="M207" i="42"/>
  <c r="N207" i="42"/>
  <c r="O207" i="42"/>
  <c r="AC157" i="37"/>
  <c r="AB58" i="37"/>
  <c r="M84" i="37"/>
  <c r="Z153" i="37"/>
  <c r="Z137" i="37"/>
  <c r="Z92" i="37"/>
  <c r="Z62" i="37"/>
  <c r="Z33" i="37"/>
  <c r="Z26" i="37"/>
  <c r="Z6" i="37"/>
  <c r="FR43" i="15" l="1"/>
  <c r="FQ42" i="15"/>
  <c r="EY54" i="15"/>
  <c r="EZ55" i="15" s="1"/>
  <c r="EY40" i="15"/>
  <c r="W4" i="37"/>
  <c r="N148" i="37"/>
  <c r="AA67" i="37"/>
  <c r="AB11" i="37"/>
  <c r="AA119" i="37"/>
  <c r="AA9" i="37"/>
  <c r="M26" i="37"/>
  <c r="L204" i="37"/>
  <c r="Z131" i="37"/>
  <c r="Z80" i="37"/>
  <c r="Z44" i="37"/>
  <c r="Z23" i="37"/>
  <c r="Z171" i="37"/>
  <c r="Z113" i="37"/>
  <c r="Z74" i="37"/>
  <c r="Z35" i="37"/>
  <c r="Z17" i="37"/>
  <c r="Z5" i="37"/>
  <c r="Z32" i="37"/>
  <c r="Z77" i="37"/>
  <c r="Z146" i="37"/>
  <c r="Z41" i="37"/>
  <c r="L198" i="37"/>
  <c r="Z8" i="37"/>
  <c r="Z14" i="37"/>
  <c r="Z47" i="37"/>
  <c r="Z101" i="37"/>
  <c r="Z98" i="37"/>
  <c r="Z18" i="37"/>
  <c r="Z56" i="37"/>
  <c r="Z119" i="37"/>
  <c r="M11" i="37"/>
  <c r="M29" i="37"/>
  <c r="M80" i="37"/>
  <c r="M36" i="37"/>
  <c r="M53" i="37"/>
  <c r="M93" i="37"/>
  <c r="M104" i="37"/>
  <c r="M9" i="37"/>
  <c r="M20" i="37"/>
  <c r="M62" i="37"/>
  <c r="M106" i="37"/>
  <c r="O15" i="37"/>
  <c r="O6" i="37"/>
  <c r="N96" i="37"/>
  <c r="N62" i="37"/>
  <c r="N53" i="37"/>
  <c r="N17" i="37"/>
  <c r="N175" i="37"/>
  <c r="N26" i="37"/>
  <c r="N202" i="37"/>
  <c r="N35" i="37"/>
  <c r="N80" i="37"/>
  <c r="M46" i="37"/>
  <c r="N193" i="37"/>
  <c r="N88" i="37"/>
  <c r="L168" i="37"/>
  <c r="L157" i="37"/>
  <c r="L186" i="37"/>
  <c r="L150" i="37"/>
  <c r="N8" i="37"/>
  <c r="N121" i="37"/>
  <c r="M181" i="37"/>
  <c r="M51" i="37"/>
  <c r="M23" i="37"/>
  <c r="M14" i="37"/>
  <c r="M64" i="37"/>
  <c r="M12" i="37"/>
  <c r="M5" i="37"/>
  <c r="O9" i="37"/>
  <c r="O18" i="37"/>
  <c r="O12" i="37"/>
  <c r="O21" i="37"/>
  <c r="O25" i="37"/>
  <c r="O28" i="37"/>
  <c r="O31" i="37"/>
  <c r="O34" i="37"/>
  <c r="O37" i="37"/>
  <c r="O40" i="37"/>
  <c r="O43" i="37"/>
  <c r="O46" i="37"/>
  <c r="O49" i="37"/>
  <c r="O52" i="37"/>
  <c r="O55" i="37"/>
  <c r="O58" i="37"/>
  <c r="O61" i="37"/>
  <c r="O64" i="37"/>
  <c r="O67" i="37"/>
  <c r="O70" i="37"/>
  <c r="O73" i="37"/>
  <c r="O76" i="37"/>
  <c r="O79" i="37"/>
  <c r="O81" i="37"/>
  <c r="O84" i="37"/>
  <c r="O87" i="37"/>
  <c r="O90" i="37"/>
  <c r="O93" i="37"/>
  <c r="O96" i="37"/>
  <c r="O99" i="37"/>
  <c r="O102" i="37"/>
  <c r="O105" i="37"/>
  <c r="O108" i="37"/>
  <c r="O111" i="37"/>
  <c r="O114" i="37"/>
  <c r="O117" i="37"/>
  <c r="O120" i="37"/>
  <c r="O123" i="37"/>
  <c r="O126" i="37"/>
  <c r="O129" i="37"/>
  <c r="O132" i="37"/>
  <c r="O135" i="37"/>
  <c r="O138" i="37"/>
  <c r="O141" i="37"/>
  <c r="O144" i="37"/>
  <c r="O147" i="37"/>
  <c r="O150" i="37"/>
  <c r="O153" i="37"/>
  <c r="O156" i="37"/>
  <c r="O159" i="37"/>
  <c r="O24" i="37"/>
  <c r="O27" i="37"/>
  <c r="O30" i="37"/>
  <c r="O33" i="37"/>
  <c r="O36" i="37"/>
  <c r="O39" i="37"/>
  <c r="O42" i="37"/>
  <c r="O45" i="37"/>
  <c r="O48" i="37"/>
  <c r="O51" i="37"/>
  <c r="O54" i="37"/>
  <c r="O57" i="37"/>
  <c r="O60" i="37"/>
  <c r="O63" i="37"/>
  <c r="O66" i="37"/>
  <c r="O69" i="37"/>
  <c r="O72" i="37"/>
  <c r="O75" i="37"/>
  <c r="O78" i="37"/>
  <c r="O206" i="37"/>
  <c r="O203" i="37"/>
  <c r="O200" i="37"/>
  <c r="O197" i="37"/>
  <c r="O194" i="37"/>
  <c r="O191" i="37"/>
  <c r="O188" i="37"/>
  <c r="O185" i="37"/>
  <c r="O182" i="37"/>
  <c r="O179" i="37"/>
  <c r="O176" i="37"/>
  <c r="O173" i="37"/>
  <c r="O170" i="37"/>
  <c r="O167" i="37"/>
  <c r="O164" i="37"/>
  <c r="O161" i="37"/>
  <c r="O207" i="37"/>
  <c r="O204" i="37"/>
  <c r="O201" i="37"/>
  <c r="O198" i="37"/>
  <c r="O195" i="37"/>
  <c r="O192" i="37"/>
  <c r="O189" i="37"/>
  <c r="O186" i="37"/>
  <c r="O183" i="37"/>
  <c r="O180" i="37"/>
  <c r="O177" i="37"/>
  <c r="O174" i="37"/>
  <c r="O171" i="37"/>
  <c r="O168" i="37"/>
  <c r="O165" i="37"/>
  <c r="O154" i="37"/>
  <c r="O142" i="37"/>
  <c r="O136" i="37"/>
  <c r="O124" i="37"/>
  <c r="O118" i="37"/>
  <c r="O106" i="37"/>
  <c r="O100" i="37"/>
  <c r="O82" i="37"/>
  <c r="O11" i="37"/>
  <c r="O47" i="37"/>
  <c r="O56" i="37"/>
  <c r="O86" i="37"/>
  <c r="O92" i="37"/>
  <c r="O104" i="37"/>
  <c r="O110" i="37"/>
  <c r="O122" i="37"/>
  <c r="O128" i="37"/>
  <c r="O140" i="37"/>
  <c r="O146" i="37"/>
  <c r="O158" i="37"/>
  <c r="M13" i="37"/>
  <c r="M32" i="37"/>
  <c r="M78" i="37"/>
  <c r="M97" i="37"/>
  <c r="M165" i="37"/>
  <c r="N44" i="37"/>
  <c r="N71" i="37"/>
  <c r="N85" i="37"/>
  <c r="M73" i="37"/>
  <c r="M111" i="37"/>
  <c r="M169" i="37"/>
  <c r="M114" i="37"/>
  <c r="M145" i="37"/>
  <c r="N10" i="37"/>
  <c r="N12" i="37"/>
  <c r="N19" i="37"/>
  <c r="N21" i="37"/>
  <c r="N28" i="37"/>
  <c r="N30" i="37"/>
  <c r="N37" i="37"/>
  <c r="N39" i="37"/>
  <c r="N46" i="37"/>
  <c r="N48" i="37"/>
  <c r="N55" i="37"/>
  <c r="N57" i="37"/>
  <c r="N64" i="37"/>
  <c r="N66" i="37"/>
  <c r="N73" i="37"/>
  <c r="N75" i="37"/>
  <c r="N83" i="37"/>
  <c r="N86" i="37"/>
  <c r="N91" i="37"/>
  <c r="N106" i="37"/>
  <c r="N133" i="37"/>
  <c r="N160" i="37"/>
  <c r="N187" i="37"/>
  <c r="N5" i="37"/>
  <c r="N14" i="37"/>
  <c r="N23" i="37"/>
  <c r="N32" i="37"/>
  <c r="N41" i="37"/>
  <c r="N50" i="37"/>
  <c r="N59" i="37"/>
  <c r="N68" i="37"/>
  <c r="N77" i="37"/>
  <c r="N89" i="37"/>
  <c r="N94" i="37"/>
  <c r="N97" i="37"/>
  <c r="N112" i="37"/>
  <c r="N139" i="37"/>
  <c r="N166" i="37"/>
  <c r="N206" i="37"/>
  <c r="N203" i="37"/>
  <c r="N200" i="37"/>
  <c r="N197" i="37"/>
  <c r="N194" i="37"/>
  <c r="N191" i="37"/>
  <c r="N188" i="37"/>
  <c r="N185" i="37"/>
  <c r="N182" i="37"/>
  <c r="N179" i="37"/>
  <c r="N176" i="37"/>
  <c r="N173" i="37"/>
  <c r="N170" i="37"/>
  <c r="N167" i="37"/>
  <c r="N164" i="37"/>
  <c r="N161" i="37"/>
  <c r="N158" i="37"/>
  <c r="N155" i="37"/>
  <c r="N152" i="37"/>
  <c r="N149" i="37"/>
  <c r="N146" i="37"/>
  <c r="N143" i="37"/>
  <c r="N140" i="37"/>
  <c r="N137" i="37"/>
  <c r="N134" i="37"/>
  <c r="N131" i="37"/>
  <c r="N128" i="37"/>
  <c r="N125" i="37"/>
  <c r="N122" i="37"/>
  <c r="N119" i="37"/>
  <c r="N116" i="37"/>
  <c r="N113" i="37"/>
  <c r="N110" i="37"/>
  <c r="N107" i="37"/>
  <c r="N104" i="37"/>
  <c r="N101" i="37"/>
  <c r="N207" i="37"/>
  <c r="N204" i="37"/>
  <c r="N201" i="37"/>
  <c r="N198" i="37"/>
  <c r="N195" i="37"/>
  <c r="N192" i="37"/>
  <c r="N189" i="37"/>
  <c r="N186" i="37"/>
  <c r="N183" i="37"/>
  <c r="N180" i="37"/>
  <c r="N177" i="37"/>
  <c r="N174" i="37"/>
  <c r="N171" i="37"/>
  <c r="N168" i="37"/>
  <c r="N165" i="37"/>
  <c r="N162" i="37"/>
  <c r="N159" i="37"/>
  <c r="N156" i="37"/>
  <c r="N153" i="37"/>
  <c r="N150" i="37"/>
  <c r="N147" i="37"/>
  <c r="N144" i="37"/>
  <c r="N141" i="37"/>
  <c r="N138" i="37"/>
  <c r="N135" i="37"/>
  <c r="N132" i="37"/>
  <c r="N129" i="37"/>
  <c r="N126" i="37"/>
  <c r="N123" i="37"/>
  <c r="N120" i="37"/>
  <c r="N117" i="37"/>
  <c r="N114" i="37"/>
  <c r="N111" i="37"/>
  <c r="N108" i="37"/>
  <c r="N105" i="37"/>
  <c r="N102" i="37"/>
  <c r="N99" i="37"/>
  <c r="N199" i="37"/>
  <c r="N190" i="37"/>
  <c r="N181" i="37"/>
  <c r="N172" i="37"/>
  <c r="N163" i="37"/>
  <c r="N154" i="37"/>
  <c r="N145" i="37"/>
  <c r="N136" i="37"/>
  <c r="N127" i="37"/>
  <c r="N118" i="37"/>
  <c r="N109" i="37"/>
  <c r="N100" i="37"/>
  <c r="N90" i="37"/>
  <c r="N81" i="37"/>
  <c r="N7" i="37"/>
  <c r="N9" i="37"/>
  <c r="N16" i="37"/>
  <c r="N18" i="37"/>
  <c r="N25" i="37"/>
  <c r="N27" i="37"/>
  <c r="N34" i="37"/>
  <c r="N36" i="37"/>
  <c r="N43" i="37"/>
  <c r="N45" i="37"/>
  <c r="N52" i="37"/>
  <c r="N54" i="37"/>
  <c r="N61" i="37"/>
  <c r="N63" i="37"/>
  <c r="N70" i="37"/>
  <c r="N72" i="37"/>
  <c r="N79" i="37"/>
  <c r="N84" i="37"/>
  <c r="N92" i="37"/>
  <c r="N95" i="37"/>
  <c r="N98" i="37"/>
  <c r="N124" i="37"/>
  <c r="N151" i="37"/>
  <c r="N178" i="37"/>
  <c r="N205" i="37"/>
  <c r="N11" i="37"/>
  <c r="N20" i="37"/>
  <c r="N29" i="37"/>
  <c r="N38" i="37"/>
  <c r="N47" i="37"/>
  <c r="N56" i="37"/>
  <c r="N65" i="37"/>
  <c r="N74" i="37"/>
  <c r="N87" i="37"/>
  <c r="N103" i="37"/>
  <c r="N130" i="37"/>
  <c r="N157" i="37"/>
  <c r="N184" i="37"/>
  <c r="N6" i="37"/>
  <c r="N13" i="37"/>
  <c r="N15" i="37"/>
  <c r="N22" i="37"/>
  <c r="N24" i="37"/>
  <c r="N31" i="37"/>
  <c r="N33" i="37"/>
  <c r="N40" i="37"/>
  <c r="N42" i="37"/>
  <c r="N49" i="37"/>
  <c r="N51" i="37"/>
  <c r="N58" i="37"/>
  <c r="N60" i="37"/>
  <c r="N67" i="37"/>
  <c r="N69" i="37"/>
  <c r="N76" i="37"/>
  <c r="N78" i="37"/>
  <c r="N82" i="37"/>
  <c r="N93" i="37"/>
  <c r="N115" i="37"/>
  <c r="N142" i="37"/>
  <c r="N169" i="37"/>
  <c r="N196" i="37"/>
  <c r="L205" i="37"/>
  <c r="L202" i="37"/>
  <c r="L199" i="37"/>
  <c r="L196" i="37"/>
  <c r="L193" i="37"/>
  <c r="L190" i="37"/>
  <c r="L187" i="37"/>
  <c r="L184" i="37"/>
  <c r="L181" i="37"/>
  <c r="L178" i="37"/>
  <c r="L175" i="37"/>
  <c r="L206" i="37"/>
  <c r="L203" i="37"/>
  <c r="L200" i="37"/>
  <c r="L197" i="37"/>
  <c r="L194" i="37"/>
  <c r="L191" i="37"/>
  <c r="L188" i="37"/>
  <c r="L185" i="37"/>
  <c r="L182" i="37"/>
  <c r="L179" i="37"/>
  <c r="L177" i="37"/>
  <c r="L167" i="37"/>
  <c r="L158" i="37"/>
  <c r="L149" i="37"/>
  <c r="L172" i="37"/>
  <c r="L165" i="37"/>
  <c r="L163" i="37"/>
  <c r="L156" i="37"/>
  <c r="L154" i="37"/>
  <c r="L147" i="37"/>
  <c r="L144" i="37"/>
  <c r="L141" i="37"/>
  <c r="L138" i="37"/>
  <c r="L135" i="37"/>
  <c r="L132" i="37"/>
  <c r="L129" i="37"/>
  <c r="L126" i="37"/>
  <c r="L123" i="37"/>
  <c r="L120" i="37"/>
  <c r="L117" i="37"/>
  <c r="L114" i="37"/>
  <c r="L111" i="37"/>
  <c r="L108" i="37"/>
  <c r="L105" i="37"/>
  <c r="L102" i="37"/>
  <c r="L99" i="37"/>
  <c r="L96" i="37"/>
  <c r="L93" i="37"/>
  <c r="L90" i="37"/>
  <c r="L87" i="37"/>
  <c r="L84" i="37"/>
  <c r="L81" i="37"/>
  <c r="L78" i="37"/>
  <c r="L75" i="37"/>
  <c r="L72" i="37"/>
  <c r="L69" i="37"/>
  <c r="L66" i="37"/>
  <c r="L63" i="37"/>
  <c r="L60" i="37"/>
  <c r="L57" i="37"/>
  <c r="L54" i="37"/>
  <c r="L51" i="37"/>
  <c r="L48" i="37"/>
  <c r="L45" i="37"/>
  <c r="L42" i="37"/>
  <c r="L39" i="37"/>
  <c r="L36" i="37"/>
  <c r="L33" i="37"/>
  <c r="L30" i="37"/>
  <c r="L27" i="37"/>
  <c r="L24" i="37"/>
  <c r="L21" i="37"/>
  <c r="L18" i="37"/>
  <c r="L15" i="37"/>
  <c r="L12" i="37"/>
  <c r="L176" i="37"/>
  <c r="L174" i="37"/>
  <c r="L170" i="37"/>
  <c r="L161" i="37"/>
  <c r="L152" i="37"/>
  <c r="L180" i="37"/>
  <c r="L164" i="37"/>
  <c r="L16" i="37"/>
  <c r="L171" i="37"/>
  <c r="L160" i="37"/>
  <c r="L153" i="37"/>
  <c r="L146" i="37"/>
  <c r="L143" i="37"/>
  <c r="L140" i="37"/>
  <c r="L137" i="37"/>
  <c r="L134" i="37"/>
  <c r="L131" i="37"/>
  <c r="L128" i="37"/>
  <c r="L125" i="37"/>
  <c r="L122" i="37"/>
  <c r="L119" i="37"/>
  <c r="L116" i="37"/>
  <c r="L113" i="37"/>
  <c r="L110" i="37"/>
  <c r="L107" i="37"/>
  <c r="L104" i="37"/>
  <c r="L101" i="37"/>
  <c r="L98" i="37"/>
  <c r="L95" i="37"/>
  <c r="L92" i="37"/>
  <c r="L89" i="37"/>
  <c r="L86" i="37"/>
  <c r="L83" i="37"/>
  <c r="L80" i="37"/>
  <c r="L77" i="37"/>
  <c r="L74" i="37"/>
  <c r="L71" i="37"/>
  <c r="L68" i="37"/>
  <c r="L65" i="37"/>
  <c r="L62" i="37"/>
  <c r="L59" i="37"/>
  <c r="L56" i="37"/>
  <c r="L53" i="37"/>
  <c r="L50" i="37"/>
  <c r="L47" i="37"/>
  <c r="L44" i="37"/>
  <c r="L41" i="37"/>
  <c r="L38" i="37"/>
  <c r="L35" i="37"/>
  <c r="L32" i="37"/>
  <c r="L29" i="37"/>
  <c r="L26" i="37"/>
  <c r="L23" i="37"/>
  <c r="L20" i="37"/>
  <c r="L17" i="37"/>
  <c r="L14" i="37"/>
  <c r="L11" i="37"/>
  <c r="L19" i="37"/>
  <c r="L207" i="37"/>
  <c r="L201" i="37"/>
  <c r="L195" i="37"/>
  <c r="L189" i="37"/>
  <c r="L183" i="37"/>
  <c r="L166" i="37"/>
  <c r="L159" i="37"/>
  <c r="L148" i="37"/>
  <c r="L145" i="37"/>
  <c r="L142" i="37"/>
  <c r="L139" i="37"/>
  <c r="L136" i="37"/>
  <c r="L133" i="37"/>
  <c r="L130" i="37"/>
  <c r="L127" i="37"/>
  <c r="L124" i="37"/>
  <c r="L121" i="37"/>
  <c r="L118" i="37"/>
  <c r="L115" i="37"/>
  <c r="L112" i="37"/>
  <c r="L109" i="37"/>
  <c r="L106" i="37"/>
  <c r="L103" i="37"/>
  <c r="L100" i="37"/>
  <c r="L97" i="37"/>
  <c r="L94" i="37"/>
  <c r="L91" i="37"/>
  <c r="L88" i="37"/>
  <c r="L85" i="37"/>
  <c r="L82" i="37"/>
  <c r="L79" i="37"/>
  <c r="L76" i="37"/>
  <c r="L73" i="37"/>
  <c r="L70" i="37"/>
  <c r="L67" i="37"/>
  <c r="L64" i="37"/>
  <c r="L61" i="37"/>
  <c r="L58" i="37"/>
  <c r="L55" i="37"/>
  <c r="L52" i="37"/>
  <c r="L49" i="37"/>
  <c r="L46" i="37"/>
  <c r="L43" i="37"/>
  <c r="L40" i="37"/>
  <c r="L37" i="37"/>
  <c r="L34" i="37"/>
  <c r="L31" i="37"/>
  <c r="L28" i="37"/>
  <c r="L25" i="37"/>
  <c r="L22" i="37"/>
  <c r="L13" i="37"/>
  <c r="L10" i="37"/>
  <c r="L7" i="37"/>
  <c r="L4" i="37"/>
  <c r="L173" i="37"/>
  <c r="L155" i="37"/>
  <c r="L169" i="37"/>
  <c r="L162" i="37"/>
  <c r="L151" i="37"/>
  <c r="L192" i="37"/>
  <c r="M206" i="37"/>
  <c r="M203" i="37"/>
  <c r="M200" i="37"/>
  <c r="M197" i="37"/>
  <c r="M194" i="37"/>
  <c r="M191" i="37"/>
  <c r="M188" i="37"/>
  <c r="M185" i="37"/>
  <c r="M182" i="37"/>
  <c r="M179" i="37"/>
  <c r="M176" i="37"/>
  <c r="M173" i="37"/>
  <c r="M170" i="37"/>
  <c r="M167" i="37"/>
  <c r="M164" i="37"/>
  <c r="M161" i="37"/>
  <c r="M158" i="37"/>
  <c r="M155" i="37"/>
  <c r="M152" i="37"/>
  <c r="M149" i="37"/>
  <c r="M146" i="37"/>
  <c r="M143" i="37"/>
  <c r="M140" i="37"/>
  <c r="M207" i="37"/>
  <c r="M204" i="37"/>
  <c r="M201" i="37"/>
  <c r="M198" i="37"/>
  <c r="M195" i="37"/>
  <c r="M192" i="37"/>
  <c r="M189" i="37"/>
  <c r="M186" i="37"/>
  <c r="M183" i="37"/>
  <c r="M180" i="37"/>
  <c r="M177" i="37"/>
  <c r="M174" i="37"/>
  <c r="M136" i="37"/>
  <c r="M127" i="37"/>
  <c r="M118" i="37"/>
  <c r="M109" i="37"/>
  <c r="M100" i="37"/>
  <c r="M91" i="37"/>
  <c r="M82" i="37"/>
  <c r="M168" i="37"/>
  <c r="M166" i="37"/>
  <c r="M159" i="37"/>
  <c r="M157" i="37"/>
  <c r="M150" i="37"/>
  <c r="M148" i="37"/>
  <c r="M141" i="37"/>
  <c r="M139" i="37"/>
  <c r="M137" i="37"/>
  <c r="M135" i="37"/>
  <c r="M128" i="37"/>
  <c r="M126" i="37"/>
  <c r="M119" i="37"/>
  <c r="M117" i="37"/>
  <c r="M110" i="37"/>
  <c r="M108" i="37"/>
  <c r="M205" i="37"/>
  <c r="M202" i="37"/>
  <c r="M199" i="37"/>
  <c r="M196" i="37"/>
  <c r="M193" i="37"/>
  <c r="M190" i="37"/>
  <c r="M184" i="37"/>
  <c r="M175" i="37"/>
  <c r="M171" i="37"/>
  <c r="M151" i="37"/>
  <c r="M144" i="37"/>
  <c r="M132" i="37"/>
  <c r="M124" i="37"/>
  <c r="M116" i="37"/>
  <c r="M105" i="37"/>
  <c r="M103" i="37"/>
  <c r="M101" i="37"/>
  <c r="M90" i="37"/>
  <c r="M88" i="37"/>
  <c r="M86" i="37"/>
  <c r="M76" i="37"/>
  <c r="M74" i="37"/>
  <c r="M67" i="37"/>
  <c r="M65" i="37"/>
  <c r="M58" i="37"/>
  <c r="M56" i="37"/>
  <c r="M49" i="37"/>
  <c r="M47" i="37"/>
  <c r="M154" i="37"/>
  <c r="M147" i="37"/>
  <c r="M129" i="37"/>
  <c r="M121" i="37"/>
  <c r="M113" i="37"/>
  <c r="M96" i="37"/>
  <c r="M94" i="37"/>
  <c r="M92" i="37"/>
  <c r="M81" i="37"/>
  <c r="M72" i="37"/>
  <c r="M63" i="37"/>
  <c r="M54" i="37"/>
  <c r="M45" i="37"/>
  <c r="M40" i="37"/>
  <c r="M37" i="37"/>
  <c r="M34" i="37"/>
  <c r="M31" i="37"/>
  <c r="M28" i="37"/>
  <c r="M25" i="37"/>
  <c r="M22" i="37"/>
  <c r="M187" i="37"/>
  <c r="M178" i="37"/>
  <c r="M160" i="37"/>
  <c r="M153" i="37"/>
  <c r="M134" i="37"/>
  <c r="M123" i="37"/>
  <c r="M115" i="37"/>
  <c r="M107" i="37"/>
  <c r="M98" i="37"/>
  <c r="M87" i="37"/>
  <c r="M85" i="37"/>
  <c r="M83" i="37"/>
  <c r="M79" i="37"/>
  <c r="M77" i="37"/>
  <c r="M70" i="37"/>
  <c r="M68" i="37"/>
  <c r="M61" i="37"/>
  <c r="M59" i="37"/>
  <c r="M52" i="37"/>
  <c r="M50" i="37"/>
  <c r="M43" i="37"/>
  <c r="M163" i="37"/>
  <c r="M156" i="37"/>
  <c r="M131" i="37"/>
  <c r="M120" i="37"/>
  <c r="M112" i="37"/>
  <c r="M102" i="37"/>
  <c r="M89" i="37"/>
  <c r="M75" i="37"/>
  <c r="M66" i="37"/>
  <c r="M57" i="37"/>
  <c r="M48" i="37"/>
  <c r="M41" i="37"/>
  <c r="M38" i="37"/>
  <c r="M35" i="37"/>
  <c r="M16" i="37"/>
  <c r="M21" i="37"/>
  <c r="M24" i="37"/>
  <c r="M27" i="37"/>
  <c r="M30" i="37"/>
  <c r="M33" i="37"/>
  <c r="M42" i="37"/>
  <c r="M69" i="37"/>
  <c r="M99" i="37"/>
  <c r="M122" i="37"/>
  <c r="M130" i="37"/>
  <c r="M138" i="37"/>
  <c r="M4" i="37"/>
  <c r="M10" i="37"/>
  <c r="M19" i="37"/>
  <c r="M39" i="37"/>
  <c r="M60" i="37"/>
  <c r="M95" i="37"/>
  <c r="M172" i="37"/>
  <c r="M8" i="37"/>
  <c r="M15" i="37"/>
  <c r="M17" i="37"/>
  <c r="M44" i="37"/>
  <c r="M55" i="37"/>
  <c r="M71" i="37"/>
  <c r="M125" i="37"/>
  <c r="M133" i="37"/>
  <c r="M142" i="37"/>
  <c r="M162" i="37"/>
  <c r="K207" i="37"/>
  <c r="K204" i="37"/>
  <c r="K201" i="37"/>
  <c r="K198" i="37"/>
  <c r="K195" i="37"/>
  <c r="K192" i="37"/>
  <c r="K205" i="37"/>
  <c r="K202" i="37"/>
  <c r="K199" i="37"/>
  <c r="K196" i="37"/>
  <c r="K193" i="37"/>
  <c r="K190" i="37"/>
  <c r="K187" i="37"/>
  <c r="K184" i="37"/>
  <c r="K181" i="37"/>
  <c r="K178" i="37"/>
  <c r="K175" i="37"/>
  <c r="K172" i="37"/>
  <c r="K169" i="37"/>
  <c r="K166" i="37"/>
  <c r="K163" i="37"/>
  <c r="K160" i="37"/>
  <c r="K157" i="37"/>
  <c r="K154" i="37"/>
  <c r="K151" i="37"/>
  <c r="K148" i="37"/>
  <c r="K145" i="37"/>
  <c r="K142" i="37"/>
  <c r="K139" i="37"/>
  <c r="K136" i="37"/>
  <c r="K133" i="37"/>
  <c r="K130" i="37"/>
  <c r="K127" i="37"/>
  <c r="K124" i="37"/>
  <c r="K121" i="37"/>
  <c r="K118" i="37"/>
  <c r="K115" i="37"/>
  <c r="K112" i="37"/>
  <c r="K109" i="37"/>
  <c r="K106" i="37"/>
  <c r="K103" i="37"/>
  <c r="K100" i="37"/>
  <c r="K97" i="37"/>
  <c r="K94" i="37"/>
  <c r="K91" i="37"/>
  <c r="K88" i="37"/>
  <c r="K85" i="37"/>
  <c r="K82" i="37"/>
  <c r="K189" i="37"/>
  <c r="K180" i="37"/>
  <c r="K171" i="37"/>
  <c r="K162" i="37"/>
  <c r="K153" i="37"/>
  <c r="K144" i="37"/>
  <c r="K135" i="37"/>
  <c r="K126" i="37"/>
  <c r="K117" i="37"/>
  <c r="K108" i="37"/>
  <c r="K99" i="37"/>
  <c r="K90" i="37"/>
  <c r="K81" i="37"/>
  <c r="K206" i="37"/>
  <c r="K197" i="37"/>
  <c r="K185" i="37"/>
  <c r="K176" i="37"/>
  <c r="K167" i="37"/>
  <c r="K158" i="37"/>
  <c r="K149" i="37"/>
  <c r="K183" i="37"/>
  <c r="K174" i="37"/>
  <c r="K203" i="37"/>
  <c r="K194" i="37"/>
  <c r="K188" i="37"/>
  <c r="K179" i="37"/>
  <c r="K186" i="37"/>
  <c r="K177" i="37"/>
  <c r="K168" i="37"/>
  <c r="K159" i="37"/>
  <c r="K150" i="37"/>
  <c r="K141" i="37"/>
  <c r="K132" i="37"/>
  <c r="K123" i="37"/>
  <c r="K114" i="37"/>
  <c r="K105" i="37"/>
  <c r="K96" i="37"/>
  <c r="K87" i="37"/>
  <c r="K191" i="37"/>
  <c r="K155" i="37"/>
  <c r="K137" i="37"/>
  <c r="K129" i="37"/>
  <c r="K110" i="37"/>
  <c r="K102" i="37"/>
  <c r="K83" i="37"/>
  <c r="K78" i="37"/>
  <c r="K69" i="37"/>
  <c r="K60" i="37"/>
  <c r="K52" i="37"/>
  <c r="K43" i="37"/>
  <c r="K34" i="37"/>
  <c r="K170" i="37"/>
  <c r="K165" i="37"/>
  <c r="K134" i="37"/>
  <c r="K131" i="37"/>
  <c r="K107" i="37"/>
  <c r="K104" i="37"/>
  <c r="K80" i="37"/>
  <c r="K73" i="37"/>
  <c r="K71" i="37"/>
  <c r="K64" i="37"/>
  <c r="K62" i="37"/>
  <c r="K50" i="37"/>
  <c r="K48" i="37"/>
  <c r="K41" i="37"/>
  <c r="K39" i="37"/>
  <c r="K32" i="37"/>
  <c r="K30" i="37"/>
  <c r="K23" i="37"/>
  <c r="K21" i="37"/>
  <c r="K14" i="37"/>
  <c r="K12" i="37"/>
  <c r="K5" i="37"/>
  <c r="K200" i="37"/>
  <c r="K161" i="37"/>
  <c r="K147" i="37"/>
  <c r="K128" i="37"/>
  <c r="K120" i="37"/>
  <c r="K101" i="37"/>
  <c r="K93" i="37"/>
  <c r="K75" i="37"/>
  <c r="K66" i="37"/>
  <c r="K57" i="37"/>
  <c r="K55" i="37"/>
  <c r="K46" i="37"/>
  <c r="K37" i="37"/>
  <c r="K28" i="37"/>
  <c r="K164" i="37"/>
  <c r="K125" i="37"/>
  <c r="K122" i="37"/>
  <c r="K98" i="37"/>
  <c r="K95" i="37"/>
  <c r="K79" i="37"/>
  <c r="K77" i="37"/>
  <c r="K70" i="37"/>
  <c r="K68" i="37"/>
  <c r="K61" i="37"/>
  <c r="K59" i="37"/>
  <c r="K53" i="37"/>
  <c r="K51" i="37"/>
  <c r="K44" i="37"/>
  <c r="K42" i="37"/>
  <c r="K35" i="37"/>
  <c r="K173" i="37"/>
  <c r="K156" i="37"/>
  <c r="K146" i="37"/>
  <c r="K138" i="37"/>
  <c r="K119" i="37"/>
  <c r="K111" i="37"/>
  <c r="K92" i="37"/>
  <c r="K84" i="37"/>
  <c r="K72" i="37"/>
  <c r="K63" i="37"/>
  <c r="K49" i="37"/>
  <c r="K40" i="37"/>
  <c r="K31" i="37"/>
  <c r="K22" i="37"/>
  <c r="K13" i="37"/>
  <c r="K4" i="37"/>
  <c r="K6" i="37"/>
  <c r="K17" i="37"/>
  <c r="K25" i="37"/>
  <c r="K76" i="37"/>
  <c r="K140" i="37"/>
  <c r="K9" i="37"/>
  <c r="K20" i="37"/>
  <c r="K65" i="37"/>
  <c r="K143" i="37"/>
  <c r="K15" i="37"/>
  <c r="K26" i="37"/>
  <c r="K29" i="37"/>
  <c r="K33" i="37"/>
  <c r="K54" i="37"/>
  <c r="K67" i="37"/>
  <c r="K113" i="37"/>
  <c r="K10" i="37"/>
  <c r="K18" i="37"/>
  <c r="K45" i="37"/>
  <c r="K56" i="37"/>
  <c r="K116" i="37"/>
  <c r="K8" i="37"/>
  <c r="K16" i="37"/>
  <c r="K24" i="37"/>
  <c r="K36" i="37"/>
  <c r="K47" i="37"/>
  <c r="K58" i="37"/>
  <c r="K86" i="37"/>
  <c r="K152" i="37"/>
  <c r="K182" i="37"/>
  <c r="K11" i="37"/>
  <c r="K19" i="37"/>
  <c r="K27" i="37"/>
  <c r="K38" i="37"/>
  <c r="K74" i="37"/>
  <c r="K89" i="37"/>
  <c r="FS43" i="15" l="1"/>
  <c r="FR42" i="15"/>
  <c r="EZ54" i="15"/>
  <c r="FA55" i="15" s="1"/>
  <c r="EZ40" i="15"/>
  <c r="E10" i="37"/>
  <c r="S10" i="37"/>
  <c r="O143" i="37"/>
  <c r="O125" i="37"/>
  <c r="O89" i="37"/>
  <c r="O74" i="37"/>
  <c r="O38" i="37"/>
  <c r="O29" i="37"/>
  <c r="O20" i="37"/>
  <c r="O91" i="37"/>
  <c r="O109" i="37"/>
  <c r="O145" i="37"/>
  <c r="O163" i="37"/>
  <c r="O181" i="37"/>
  <c r="O190" i="37"/>
  <c r="O16" i="37"/>
  <c r="O7" i="37"/>
  <c r="O155" i="37"/>
  <c r="O137" i="37"/>
  <c r="O119" i="37"/>
  <c r="O83" i="37"/>
  <c r="O152" i="37"/>
  <c r="O134" i="37"/>
  <c r="O116" i="37"/>
  <c r="O98" i="37"/>
  <c r="O80" i="37"/>
  <c r="O71" i="37"/>
  <c r="O62" i="37"/>
  <c r="O44" i="37"/>
  <c r="O35" i="37"/>
  <c r="O17" i="37"/>
  <c r="O8" i="37"/>
  <c r="O94" i="37"/>
  <c r="O103" i="37"/>
  <c r="O112" i="37"/>
  <c r="O121" i="37"/>
  <c r="O130" i="37"/>
  <c r="O148" i="37"/>
  <c r="O157" i="37"/>
  <c r="O166" i="37"/>
  <c r="O175" i="37"/>
  <c r="O184" i="37"/>
  <c r="O193" i="37"/>
  <c r="O202" i="37"/>
  <c r="O22" i="37"/>
  <c r="O13" i="37"/>
  <c r="O4" i="37"/>
  <c r="O149" i="37"/>
  <c r="O131" i="37"/>
  <c r="O113" i="37"/>
  <c r="O95" i="37"/>
  <c r="O77" i="37"/>
  <c r="O68" i="37"/>
  <c r="O59" i="37"/>
  <c r="O50" i="37"/>
  <c r="O41" i="37"/>
  <c r="O32" i="37"/>
  <c r="O23" i="37"/>
  <c r="O14" i="37"/>
  <c r="O5" i="37"/>
  <c r="O97" i="37"/>
  <c r="O115" i="37"/>
  <c r="O151" i="37"/>
  <c r="O160" i="37"/>
  <c r="O178" i="37"/>
  <c r="O187" i="37"/>
  <c r="O205" i="37"/>
  <c r="O19" i="37"/>
  <c r="N4" i="37"/>
  <c r="M18" i="37"/>
  <c r="M6" i="37"/>
  <c r="M7" i="37"/>
  <c r="L9" i="37"/>
  <c r="L8" i="37"/>
  <c r="L5" i="37"/>
  <c r="L6" i="37"/>
  <c r="K7" i="37"/>
  <c r="S5" i="37"/>
  <c r="S6" i="37"/>
  <c r="S4" i="37"/>
  <c r="S7" i="37"/>
  <c r="AC72" i="37"/>
  <c r="AC63" i="37"/>
  <c r="AC54" i="37"/>
  <c r="AC45" i="37"/>
  <c r="AC36" i="37"/>
  <c r="AC27" i="37"/>
  <c r="AC83" i="37"/>
  <c r="AC92" i="37"/>
  <c r="AC101" i="37"/>
  <c r="AC110" i="37"/>
  <c r="AC119" i="37"/>
  <c r="AC128" i="37"/>
  <c r="AC137" i="37"/>
  <c r="AC146" i="37"/>
  <c r="AC155" i="37"/>
  <c r="AC164" i="37"/>
  <c r="AC173" i="37"/>
  <c r="AC182" i="37"/>
  <c r="AC191" i="37"/>
  <c r="AC200" i="37"/>
  <c r="AC142" i="37"/>
  <c r="AC124" i="37"/>
  <c r="AC106" i="37"/>
  <c r="AC88" i="37"/>
  <c r="AC76" i="37"/>
  <c r="AC67" i="37"/>
  <c r="AC58" i="37"/>
  <c r="AC49" i="37"/>
  <c r="AC40" i="37"/>
  <c r="AC31" i="37"/>
  <c r="AC156" i="37"/>
  <c r="AC138" i="37"/>
  <c r="AC120" i="37"/>
  <c r="AC102" i="37"/>
  <c r="AC84" i="37"/>
  <c r="AC77" i="37"/>
  <c r="AC68" i="37"/>
  <c r="AC59" i="37"/>
  <c r="AC50" i="37"/>
  <c r="AC41" i="37"/>
  <c r="AC32" i="37"/>
  <c r="AC23" i="37"/>
  <c r="AC14" i="37"/>
  <c r="AC5" i="37"/>
  <c r="AC4" i="37"/>
  <c r="AC166" i="37"/>
  <c r="AC175" i="37"/>
  <c r="AC184" i="37"/>
  <c r="AC193" i="37"/>
  <c r="AC202" i="37"/>
  <c r="AC162" i="37"/>
  <c r="AC171" i="37"/>
  <c r="AC180" i="37"/>
  <c r="AC189" i="37"/>
  <c r="AC198" i="37"/>
  <c r="AC207" i="37"/>
  <c r="AC139" i="37"/>
  <c r="AC121" i="37"/>
  <c r="AC103" i="37"/>
  <c r="AC85" i="37"/>
  <c r="AC153" i="37"/>
  <c r="AC135" i="37"/>
  <c r="AC117" i="37"/>
  <c r="AC99" i="37"/>
  <c r="AC81" i="37"/>
  <c r="AC13" i="37"/>
  <c r="AC78" i="37"/>
  <c r="AC69" i="37"/>
  <c r="AC60" i="37"/>
  <c r="AC51" i="37"/>
  <c r="AC42" i="37"/>
  <c r="AC33" i="37"/>
  <c r="AC24" i="37"/>
  <c r="AC86" i="37"/>
  <c r="AC95" i="37"/>
  <c r="AC104" i="37"/>
  <c r="AC113" i="37"/>
  <c r="AC122" i="37"/>
  <c r="AC131" i="37"/>
  <c r="AC140" i="37"/>
  <c r="AC149" i="37"/>
  <c r="AC158" i="37"/>
  <c r="AC167" i="37"/>
  <c r="AC176" i="37"/>
  <c r="AC185" i="37"/>
  <c r="AC194" i="37"/>
  <c r="AC203" i="37"/>
  <c r="AC154" i="37"/>
  <c r="AC136" i="37"/>
  <c r="AC118" i="37"/>
  <c r="AC100" i="37"/>
  <c r="AC82" i="37"/>
  <c r="AC73" i="37"/>
  <c r="AC64" i="37"/>
  <c r="AC55" i="37"/>
  <c r="AC46" i="37"/>
  <c r="AC37" i="37"/>
  <c r="AC28" i="37"/>
  <c r="AC150" i="37"/>
  <c r="AC132" i="37"/>
  <c r="AC114" i="37"/>
  <c r="AC96" i="37"/>
  <c r="AC74" i="37"/>
  <c r="AC65" i="37"/>
  <c r="AC56" i="37"/>
  <c r="AC47" i="37"/>
  <c r="AC38" i="37"/>
  <c r="AC29" i="37"/>
  <c r="AC20" i="37"/>
  <c r="AC11" i="37"/>
  <c r="AC169" i="37"/>
  <c r="AC178" i="37"/>
  <c r="AC187" i="37"/>
  <c r="AC196" i="37"/>
  <c r="AC205" i="37"/>
  <c r="AC165" i="37"/>
  <c r="AC174" i="37"/>
  <c r="AC183" i="37"/>
  <c r="AC192" i="37"/>
  <c r="AC201" i="37"/>
  <c r="AC151" i="37"/>
  <c r="AC133" i="37"/>
  <c r="AC115" i="37"/>
  <c r="AC97" i="37"/>
  <c r="AC160" i="37"/>
  <c r="AC147" i="37"/>
  <c r="AC129" i="37"/>
  <c r="AC111" i="37"/>
  <c r="AC93" i="37"/>
  <c r="AC10" i="37"/>
  <c r="AC22" i="37"/>
  <c r="AC16" i="37"/>
  <c r="AC19" i="37"/>
  <c r="AC75" i="37"/>
  <c r="AC66" i="37"/>
  <c r="AC57" i="37"/>
  <c r="AC48" i="37"/>
  <c r="AC39" i="37"/>
  <c r="AC30" i="37"/>
  <c r="AC80" i="37"/>
  <c r="AC89" i="37"/>
  <c r="AC98" i="37"/>
  <c r="AC107" i="37"/>
  <c r="AC116" i="37"/>
  <c r="AC125" i="37"/>
  <c r="AC134" i="37"/>
  <c r="AC143" i="37"/>
  <c r="AC152" i="37"/>
  <c r="AC161" i="37"/>
  <c r="AC170" i="37"/>
  <c r="AC179" i="37"/>
  <c r="AC188" i="37"/>
  <c r="AC197" i="37"/>
  <c r="AC206" i="37"/>
  <c r="AC148" i="37"/>
  <c r="AC130" i="37"/>
  <c r="AC112" i="37"/>
  <c r="AC94" i="37"/>
  <c r="AC79" i="37"/>
  <c r="AC70" i="37"/>
  <c r="AC61" i="37"/>
  <c r="AC52" i="37"/>
  <c r="AC43" i="37"/>
  <c r="AC34" i="37"/>
  <c r="AC25" i="37"/>
  <c r="AC144" i="37"/>
  <c r="AC126" i="37"/>
  <c r="AC108" i="37"/>
  <c r="AC90" i="37"/>
  <c r="AC71" i="37"/>
  <c r="AC62" i="37"/>
  <c r="AC53" i="37"/>
  <c r="AC44" i="37"/>
  <c r="AC35" i="37"/>
  <c r="AC26" i="37"/>
  <c r="AC17" i="37"/>
  <c r="AC8" i="37"/>
  <c r="AC7" i="37"/>
  <c r="AC163" i="37"/>
  <c r="AC172" i="37"/>
  <c r="AC181" i="37"/>
  <c r="AC190" i="37"/>
  <c r="AC199" i="37"/>
  <c r="AC159" i="37"/>
  <c r="AC168" i="37"/>
  <c r="AC177" i="37"/>
  <c r="AC186" i="37"/>
  <c r="AC195" i="37"/>
  <c r="AC204" i="37"/>
  <c r="AC145" i="37"/>
  <c r="AC127" i="37"/>
  <c r="AC109" i="37"/>
  <c r="AC91" i="37"/>
  <c r="AC141" i="37"/>
  <c r="AC123" i="37"/>
  <c r="AC105" i="37"/>
  <c r="AC87" i="37"/>
  <c r="AB206" i="37"/>
  <c r="AB125" i="37"/>
  <c r="AB87" i="37"/>
  <c r="AB173" i="37"/>
  <c r="AB92" i="37"/>
  <c r="AB66" i="37"/>
  <c r="AB48" i="37"/>
  <c r="AB30" i="37"/>
  <c r="AB12" i="37"/>
  <c r="AB94" i="37"/>
  <c r="AB122" i="37"/>
  <c r="AB149" i="37"/>
  <c r="AB176" i="37"/>
  <c r="AB203" i="37"/>
  <c r="AB155" i="37"/>
  <c r="AB73" i="37"/>
  <c r="AB55" i="37"/>
  <c r="AB37" i="37"/>
  <c r="AB19" i="37"/>
  <c r="AB197" i="37"/>
  <c r="AB116" i="37"/>
  <c r="AB56" i="37"/>
  <c r="AB31" i="37"/>
  <c r="AB47" i="37"/>
  <c r="AB82" i="37"/>
  <c r="AB164" i="37"/>
  <c r="AB63" i="37"/>
  <c r="AB45" i="37"/>
  <c r="AB27" i="37"/>
  <c r="AB9" i="37"/>
  <c r="AB89" i="37"/>
  <c r="AB70" i="37"/>
  <c r="AB52" i="37"/>
  <c r="AB34" i="37"/>
  <c r="AB16" i="37"/>
  <c r="AB188" i="37"/>
  <c r="AB107" i="37"/>
  <c r="AB81" i="37"/>
  <c r="AB97" i="37"/>
  <c r="AB106" i="37"/>
  <c r="AB115" i="37"/>
  <c r="AB124" i="37"/>
  <c r="AB133" i="37"/>
  <c r="AB142" i="37"/>
  <c r="AB151" i="37"/>
  <c r="AB160" i="37"/>
  <c r="AB169" i="37"/>
  <c r="AB178" i="37"/>
  <c r="AB187" i="37"/>
  <c r="AB196" i="37"/>
  <c r="AB205" i="37"/>
  <c r="AB105" i="37"/>
  <c r="AB114" i="37"/>
  <c r="AB123" i="37"/>
  <c r="AB132" i="37"/>
  <c r="AB141" i="37"/>
  <c r="AB150" i="37"/>
  <c r="AB159" i="37"/>
  <c r="AB168" i="37"/>
  <c r="AB177" i="37"/>
  <c r="AB186" i="37"/>
  <c r="AB195" i="37"/>
  <c r="AB204" i="37"/>
  <c r="AB91" i="37"/>
  <c r="AB78" i="37"/>
  <c r="AB60" i="37"/>
  <c r="AB42" i="37"/>
  <c r="AB24" i="37"/>
  <c r="AB6" i="37"/>
  <c r="AB38" i="37"/>
  <c r="AB13" i="37"/>
  <c r="AB110" i="37"/>
  <c r="AB65" i="37"/>
  <c r="AB191" i="37"/>
  <c r="AB179" i="37"/>
  <c r="AB98" i="37"/>
  <c r="AB146" i="37"/>
  <c r="AB68" i="37"/>
  <c r="AB50" i="37"/>
  <c r="AB32" i="37"/>
  <c r="AB14" i="37"/>
  <c r="AB104" i="37"/>
  <c r="AB131" i="37"/>
  <c r="AB158" i="37"/>
  <c r="AB185" i="37"/>
  <c r="AB128" i="37"/>
  <c r="AB170" i="37"/>
  <c r="AB137" i="37"/>
  <c r="AB4" i="37"/>
  <c r="AB95" i="37"/>
  <c r="AB84" i="37"/>
  <c r="AB161" i="37"/>
  <c r="AB75" i="37"/>
  <c r="AB57" i="37"/>
  <c r="AB39" i="37"/>
  <c r="AB21" i="37"/>
  <c r="AB100" i="37"/>
  <c r="AB109" i="37"/>
  <c r="AB118" i="37"/>
  <c r="AB127" i="37"/>
  <c r="AB136" i="37"/>
  <c r="AB145" i="37"/>
  <c r="AB154" i="37"/>
  <c r="AB163" i="37"/>
  <c r="AB172" i="37"/>
  <c r="AB181" i="37"/>
  <c r="AB190" i="37"/>
  <c r="AB199" i="37"/>
  <c r="AB99" i="37"/>
  <c r="AB108" i="37"/>
  <c r="AB117" i="37"/>
  <c r="AB126" i="37"/>
  <c r="AB135" i="37"/>
  <c r="AB144" i="37"/>
  <c r="AB153" i="37"/>
  <c r="AB162" i="37"/>
  <c r="AB171" i="37"/>
  <c r="AB180" i="37"/>
  <c r="AB189" i="37"/>
  <c r="AB198" i="37"/>
  <c r="AB207" i="37"/>
  <c r="AB83" i="37"/>
  <c r="AB64" i="37"/>
  <c r="AB46" i="37"/>
  <c r="AB28" i="37"/>
  <c r="AB10" i="37"/>
  <c r="AB29" i="37"/>
  <c r="AB152" i="37"/>
  <c r="AB72" i="37"/>
  <c r="AB54" i="37"/>
  <c r="AB36" i="37"/>
  <c r="AB18" i="37"/>
  <c r="AB200" i="37"/>
  <c r="AB119" i="37"/>
  <c r="AB79" i="37"/>
  <c r="AB61" i="37"/>
  <c r="AB43" i="37"/>
  <c r="AB25" i="37"/>
  <c r="AB7" i="37"/>
  <c r="AB85" i="37"/>
  <c r="AB113" i="37"/>
  <c r="AB140" i="37"/>
  <c r="AB167" i="37"/>
  <c r="AB194" i="37"/>
  <c r="AB182" i="37"/>
  <c r="AB101" i="37"/>
  <c r="AB143" i="37"/>
  <c r="AB69" i="37"/>
  <c r="AB51" i="37"/>
  <c r="AB33" i="37"/>
  <c r="AB15" i="37"/>
  <c r="AB93" i="37"/>
  <c r="AB67" i="37"/>
  <c r="AB20" i="37"/>
  <c r="AB40" i="37"/>
  <c r="AB76" i="37"/>
  <c r="AB22" i="37"/>
  <c r="AB90" i="37"/>
  <c r="AB77" i="37"/>
  <c r="AB59" i="37"/>
  <c r="AB41" i="37"/>
  <c r="AB23" i="37"/>
  <c r="AB5" i="37"/>
  <c r="AB134" i="37"/>
  <c r="AB86" i="37"/>
  <c r="AB103" i="37"/>
  <c r="AB112" i="37"/>
  <c r="AB130" i="37"/>
  <c r="AB139" i="37"/>
  <c r="AB157" i="37"/>
  <c r="AB166" i="37"/>
  <c r="AB184" i="37"/>
  <c r="AB102" i="37"/>
  <c r="AB111" i="37"/>
  <c r="AB120" i="37"/>
  <c r="AB129" i="37"/>
  <c r="AB138" i="37"/>
  <c r="AB147" i="37"/>
  <c r="AB156" i="37"/>
  <c r="AB165" i="37"/>
  <c r="AB174" i="37"/>
  <c r="AB183" i="37"/>
  <c r="AB192" i="37"/>
  <c r="AB201" i="37"/>
  <c r="AB74" i="37"/>
  <c r="AB49" i="37"/>
  <c r="AA4" i="37"/>
  <c r="AA47" i="37"/>
  <c r="AA137" i="37"/>
  <c r="AA152" i="37"/>
  <c r="AA175" i="37"/>
  <c r="AA159" i="37"/>
  <c r="AA204" i="37"/>
  <c r="AA101" i="37"/>
  <c r="AA65" i="37"/>
  <c r="AA27" i="37"/>
  <c r="AA82" i="37"/>
  <c r="AA133" i="37"/>
  <c r="AA191" i="37"/>
  <c r="AA166" i="37"/>
  <c r="AA57" i="37"/>
  <c r="AA75" i="37"/>
  <c r="AA98" i="37"/>
  <c r="AA126" i="37"/>
  <c r="AA160" i="37"/>
  <c r="AA179" i="37"/>
  <c r="AA154" i="37"/>
  <c r="AA18" i="37"/>
  <c r="AA13" i="37"/>
  <c r="AA38" i="37"/>
  <c r="AA110" i="37"/>
  <c r="AA122" i="37"/>
  <c r="AA105" i="37"/>
  <c r="AA202" i="37"/>
  <c r="AA195" i="37"/>
  <c r="AA127" i="37"/>
  <c r="AA185" i="37"/>
  <c r="AA88" i="37"/>
  <c r="AA31" i="37"/>
  <c r="AA151" i="37"/>
  <c r="AA24" i="37"/>
  <c r="AA92" i="37"/>
  <c r="AA37" i="37"/>
  <c r="AA69" i="37"/>
  <c r="AA142" i="37"/>
  <c r="AA197" i="37"/>
  <c r="AA55" i="37"/>
  <c r="AA89" i="37"/>
  <c r="AA109" i="37"/>
  <c r="AA136" i="37"/>
  <c r="AA173" i="37"/>
  <c r="AA41" i="37"/>
  <c r="AA59" i="37"/>
  <c r="AA77" i="37"/>
  <c r="AA100" i="37"/>
  <c r="AA167" i="37"/>
  <c r="AA118" i="37"/>
  <c r="AA143" i="37"/>
  <c r="AA170" i="37"/>
  <c r="AA94" i="37"/>
  <c r="AA112" i="37"/>
  <c r="AA130" i="37"/>
  <c r="AA178" i="37"/>
  <c r="AA187" i="37"/>
  <c r="AA196" i="37"/>
  <c r="AA205" i="37"/>
  <c r="AA144" i="37"/>
  <c r="AA153" i="37"/>
  <c r="AA162" i="37"/>
  <c r="AA171" i="37"/>
  <c r="AA180" i="37"/>
  <c r="AA189" i="37"/>
  <c r="AA198" i="37"/>
  <c r="AA207" i="37"/>
  <c r="AA90" i="37"/>
  <c r="AA7" i="37"/>
  <c r="AA40" i="37"/>
  <c r="AA15" i="37"/>
  <c r="AA44" i="37"/>
  <c r="AA128" i="37"/>
  <c r="AA52" i="37"/>
  <c r="AA123" i="37"/>
  <c r="AA141" i="37"/>
  <c r="AA186" i="37"/>
  <c r="AA76" i="37"/>
  <c r="AA28" i="37"/>
  <c r="AA124" i="37"/>
  <c r="AA54" i="37"/>
  <c r="AA21" i="37"/>
  <c r="AA158" i="37"/>
  <c r="AA74" i="37"/>
  <c r="AA39" i="37"/>
  <c r="AA71" i="37"/>
  <c r="AA117" i="37"/>
  <c r="AA149" i="37"/>
  <c r="AA203" i="37"/>
  <c r="AA91" i="37"/>
  <c r="AA139" i="37"/>
  <c r="AA107" i="37"/>
  <c r="AA134" i="37"/>
  <c r="AA43" i="37"/>
  <c r="AA61" i="37"/>
  <c r="AA79" i="37"/>
  <c r="AA157" i="37"/>
  <c r="AA188" i="37"/>
  <c r="AA113" i="37"/>
  <c r="AA131" i="37"/>
  <c r="AA145" i="37"/>
  <c r="AA172" i="37"/>
  <c r="AA96" i="37"/>
  <c r="AA132" i="37"/>
  <c r="AA135" i="37"/>
  <c r="AA16" i="37"/>
  <c r="AA49" i="37"/>
  <c r="AA30" i="37"/>
  <c r="AA70" i="37"/>
  <c r="AA206" i="37"/>
  <c r="AA184" i="37"/>
  <c r="AA150" i="37"/>
  <c r="AA177" i="37"/>
  <c r="AA176" i="37"/>
  <c r="AA8" i="37"/>
  <c r="AA25" i="37"/>
  <c r="AA10" i="37"/>
  <c r="AA116" i="37"/>
  <c r="AA95" i="37"/>
  <c r="AA120" i="37"/>
  <c r="AA146" i="37"/>
  <c r="AA182" i="37"/>
  <c r="AA35" i="37"/>
  <c r="AA48" i="37"/>
  <c r="AA66" i="37"/>
  <c r="AA140" i="37"/>
  <c r="AA81" i="37"/>
  <c r="AA129" i="37"/>
  <c r="AA164" i="37"/>
  <c r="AA194" i="37"/>
  <c r="AA161" i="37"/>
  <c r="AA190" i="37"/>
  <c r="AA199" i="37"/>
  <c r="AA138" i="37"/>
  <c r="AA147" i="37"/>
  <c r="AA156" i="37"/>
  <c r="AA174" i="37"/>
  <c r="AA183" i="37"/>
  <c r="AA192" i="37"/>
  <c r="AA201" i="37"/>
  <c r="AA148" i="37"/>
  <c r="AA111" i="37"/>
  <c r="AA45" i="37"/>
  <c r="AA56" i="37"/>
  <c r="AA86" i="37"/>
  <c r="AA72" i="37"/>
  <c r="AA6" i="37"/>
  <c r="AA58" i="37"/>
  <c r="AA19" i="37"/>
  <c r="AA87" i="37"/>
  <c r="AA193" i="37"/>
  <c r="AA168" i="37"/>
  <c r="AA22" i="37"/>
  <c r="AA108" i="37"/>
  <c r="AA34" i="37"/>
  <c r="AA63" i="37"/>
  <c r="AA33" i="37"/>
  <c r="AA42" i="37"/>
  <c r="AA60" i="37"/>
  <c r="AA125" i="37"/>
  <c r="AA102" i="37"/>
  <c r="AA50" i="37"/>
  <c r="AA68" i="37"/>
  <c r="AA115" i="37"/>
  <c r="AA83" i="37"/>
  <c r="AA200" i="37"/>
  <c r="AA163" i="37"/>
  <c r="AA85" i="37"/>
  <c r="AA103" i="37"/>
  <c r="AA121" i="37"/>
  <c r="AA5" i="37"/>
  <c r="AA155" i="37"/>
  <c r="AA99" i="37"/>
  <c r="AA17" i="37"/>
  <c r="AA84" i="37"/>
  <c r="Z129" i="37"/>
  <c r="Z174" i="37"/>
  <c r="Z191" i="37"/>
  <c r="Z107" i="37"/>
  <c r="Z21" i="37"/>
  <c r="Z72" i="37"/>
  <c r="Z111" i="37"/>
  <c r="Z132" i="37"/>
  <c r="Z63" i="37"/>
  <c r="Z93" i="37"/>
  <c r="Z149" i="37"/>
  <c r="Z148" i="37"/>
  <c r="Z166" i="37"/>
  <c r="Z4" i="37"/>
  <c r="Z13" i="37"/>
  <c r="Z22" i="37"/>
  <c r="Z31" i="37"/>
  <c r="Z40" i="37"/>
  <c r="Z49" i="37"/>
  <c r="Z58" i="37"/>
  <c r="Z67" i="37"/>
  <c r="Z76" i="37"/>
  <c r="Z85" i="37"/>
  <c r="Z94" i="37"/>
  <c r="Z103" i="37"/>
  <c r="Z112" i="37"/>
  <c r="Z121" i="37"/>
  <c r="Z130" i="37"/>
  <c r="Z139" i="37"/>
  <c r="Z161" i="37"/>
  <c r="Z193" i="37"/>
  <c r="Z183" i="37"/>
  <c r="Z192" i="37"/>
  <c r="Z201" i="37"/>
  <c r="Z104" i="37"/>
  <c r="Z20" i="37"/>
  <c r="Z116" i="37"/>
  <c r="Z65" i="37"/>
  <c r="Z30" i="37"/>
  <c r="Z87" i="37"/>
  <c r="Z162" i="37"/>
  <c r="Z182" i="37"/>
  <c r="Z89" i="37"/>
  <c r="Z12" i="37"/>
  <c r="Z81" i="37"/>
  <c r="Z114" i="37"/>
  <c r="Z135" i="37"/>
  <c r="Z165" i="37"/>
  <c r="Z69" i="37"/>
  <c r="Z99" i="37"/>
  <c r="Z158" i="37"/>
  <c r="Z160" i="37"/>
  <c r="Z163" i="37"/>
  <c r="Z196" i="37"/>
  <c r="Z176" i="37"/>
  <c r="Z185" i="37"/>
  <c r="Z194" i="37"/>
  <c r="Z203" i="37"/>
  <c r="Z86" i="37"/>
  <c r="Z11" i="37"/>
  <c r="Z9" i="37"/>
  <c r="Z95" i="37"/>
  <c r="Z66" i="37"/>
  <c r="Z57" i="37"/>
  <c r="Z173" i="37"/>
  <c r="Z29" i="37"/>
  <c r="Z42" i="37"/>
  <c r="Z71" i="37"/>
  <c r="Z45" i="37"/>
  <c r="Z90" i="37"/>
  <c r="Z120" i="37"/>
  <c r="Z141" i="37"/>
  <c r="Z75" i="37"/>
  <c r="Z105" i="37"/>
  <c r="Z169" i="37"/>
  <c r="Z156" i="37"/>
  <c r="Z155" i="37"/>
  <c r="Z7" i="37"/>
  <c r="Z16" i="37"/>
  <c r="Z25" i="37"/>
  <c r="Z34" i="37"/>
  <c r="Z43" i="37"/>
  <c r="Z52" i="37"/>
  <c r="Z61" i="37"/>
  <c r="Z70" i="37"/>
  <c r="Z79" i="37"/>
  <c r="Z88" i="37"/>
  <c r="Z97" i="37"/>
  <c r="Z106" i="37"/>
  <c r="Z115" i="37"/>
  <c r="Z124" i="37"/>
  <c r="Z133" i="37"/>
  <c r="Z142" i="37"/>
  <c r="Z181" i="37"/>
  <c r="Z199" i="37"/>
  <c r="Z195" i="37"/>
  <c r="Z68" i="37"/>
  <c r="Z24" i="37"/>
  <c r="Z128" i="37"/>
  <c r="Z125" i="37"/>
  <c r="Z180" i="37"/>
  <c r="Z122" i="37"/>
  <c r="Z53" i="37"/>
  <c r="Z51" i="37"/>
  <c r="Z96" i="37"/>
  <c r="Z123" i="37"/>
  <c r="Z144" i="37"/>
  <c r="Z48" i="37"/>
  <c r="Z78" i="37"/>
  <c r="Z117" i="37"/>
  <c r="Z167" i="37"/>
  <c r="Z159" i="37"/>
  <c r="Z152" i="37"/>
  <c r="Z170" i="37"/>
  <c r="Z184" i="37"/>
  <c r="Z202" i="37"/>
  <c r="Z179" i="37"/>
  <c r="Z188" i="37"/>
  <c r="Z197" i="37"/>
  <c r="Z206" i="37"/>
  <c r="Z50" i="37"/>
  <c r="Z134" i="37"/>
  <c r="Z36" i="37"/>
  <c r="Z15" i="37"/>
  <c r="Z108" i="37"/>
  <c r="Z151" i="37"/>
  <c r="Z164" i="37"/>
  <c r="Z190" i="37"/>
  <c r="Z200" i="37"/>
  <c r="Z83" i="37"/>
  <c r="Z143" i="37"/>
  <c r="Z39" i="37"/>
  <c r="Z60" i="37"/>
  <c r="Z102" i="37"/>
  <c r="Z126" i="37"/>
  <c r="Z147" i="37"/>
  <c r="Z54" i="37"/>
  <c r="Z84" i="37"/>
  <c r="Z138" i="37"/>
  <c r="Z177" i="37"/>
  <c r="Z175" i="37"/>
  <c r="Z178" i="37"/>
  <c r="Z10" i="37"/>
  <c r="Z19" i="37"/>
  <c r="Z28" i="37"/>
  <c r="Z37" i="37"/>
  <c r="Z46" i="37"/>
  <c r="Z55" i="37"/>
  <c r="Z64" i="37"/>
  <c r="Z73" i="37"/>
  <c r="Z82" i="37"/>
  <c r="Z91" i="37"/>
  <c r="Z100" i="37"/>
  <c r="Z109" i="37"/>
  <c r="Z118" i="37"/>
  <c r="Z127" i="37"/>
  <c r="Z136" i="37"/>
  <c r="Z145" i="37"/>
  <c r="Z154" i="37"/>
  <c r="Z172" i="37"/>
  <c r="Z187" i="37"/>
  <c r="Z205" i="37"/>
  <c r="Z189" i="37"/>
  <c r="Z207" i="37"/>
  <c r="Z140" i="37"/>
  <c r="Z38" i="37"/>
  <c r="Z110" i="37"/>
  <c r="Z59" i="37"/>
  <c r="Z27" i="37"/>
  <c r="Y60" i="37"/>
  <c r="Y71" i="37"/>
  <c r="Y21" i="37"/>
  <c r="Y69" i="37"/>
  <c r="Y15" i="37"/>
  <c r="Y14" i="37"/>
  <c r="Y62" i="37"/>
  <c r="Y18" i="37"/>
  <c r="Y36" i="37"/>
  <c r="Y54" i="37"/>
  <c r="Y124" i="37"/>
  <c r="Y47" i="37"/>
  <c r="Y63" i="37"/>
  <c r="Y141" i="37"/>
  <c r="Y57" i="37"/>
  <c r="Y85" i="37"/>
  <c r="Y178" i="37"/>
  <c r="Y48" i="37"/>
  <c r="Y73" i="37"/>
  <c r="Y151" i="37"/>
  <c r="Y90" i="37"/>
  <c r="Y117" i="37"/>
  <c r="Y144" i="37"/>
  <c r="Y171" i="37"/>
  <c r="Y168" i="37"/>
  <c r="Y154" i="37"/>
  <c r="Y181" i="37"/>
  <c r="Y102" i="37"/>
  <c r="Y129" i="37"/>
  <c r="Y156" i="37"/>
  <c r="Y183" i="37"/>
  <c r="Y86" i="37"/>
  <c r="Y95" i="37"/>
  <c r="Y104" i="37"/>
  <c r="Y113" i="37"/>
  <c r="Y122" i="37"/>
  <c r="Y131" i="37"/>
  <c r="Y140" i="37"/>
  <c r="Y149" i="37"/>
  <c r="Y158" i="37"/>
  <c r="Y167" i="37"/>
  <c r="Y176" i="37"/>
  <c r="Y185" i="37"/>
  <c r="Y194" i="37"/>
  <c r="Y203" i="37"/>
  <c r="Y196" i="37"/>
  <c r="Y205" i="37"/>
  <c r="Y5" i="37"/>
  <c r="Y12" i="37"/>
  <c r="Y41" i="37"/>
  <c r="Y50" i="37"/>
  <c r="Y58" i="37"/>
  <c r="Y132" i="37"/>
  <c r="Y195" i="37"/>
  <c r="Y65" i="37"/>
  <c r="Y31" i="37"/>
  <c r="Y49" i="37"/>
  <c r="Y70" i="37"/>
  <c r="Y106" i="37"/>
  <c r="Y59" i="37"/>
  <c r="Y136" i="37"/>
  <c r="Y115" i="37"/>
  <c r="Y184" i="37"/>
  <c r="Y10" i="37"/>
  <c r="Y4" i="37"/>
  <c r="Y32" i="37"/>
  <c r="Y6" i="37"/>
  <c r="Y7" i="37"/>
  <c r="Y25" i="37"/>
  <c r="Y43" i="37"/>
  <c r="Y97" i="37"/>
  <c r="Y127" i="37"/>
  <c r="Y33" i="37"/>
  <c r="Y51" i="37"/>
  <c r="Y114" i="37"/>
  <c r="Y157" i="37"/>
  <c r="Y8" i="37"/>
  <c r="Y26" i="37"/>
  <c r="Y44" i="37"/>
  <c r="Y75" i="37"/>
  <c r="Y139" i="37"/>
  <c r="Y37" i="37"/>
  <c r="Y55" i="37"/>
  <c r="Y123" i="37"/>
  <c r="Y99" i="37"/>
  <c r="Y126" i="37"/>
  <c r="Y153" i="37"/>
  <c r="Y180" i="37"/>
  <c r="Y177" i="37"/>
  <c r="Y163" i="37"/>
  <c r="Y190" i="37"/>
  <c r="Y84" i="37"/>
  <c r="Y111" i="37"/>
  <c r="Y138" i="37"/>
  <c r="Y165" i="37"/>
  <c r="Y80" i="37"/>
  <c r="Y89" i="37"/>
  <c r="Y98" i="37"/>
  <c r="Y107" i="37"/>
  <c r="Y116" i="37"/>
  <c r="Y125" i="37"/>
  <c r="Y134" i="37"/>
  <c r="Y143" i="37"/>
  <c r="Y152" i="37"/>
  <c r="Y161" i="37"/>
  <c r="Y170" i="37"/>
  <c r="Y179" i="37"/>
  <c r="Y188" i="37"/>
  <c r="Y197" i="37"/>
  <c r="Y206" i="37"/>
  <c r="Y199" i="37"/>
  <c r="Y207" i="37"/>
  <c r="Y121" i="37"/>
  <c r="Y24" i="37"/>
  <c r="Y29" i="37"/>
  <c r="Y166" i="37"/>
  <c r="Y28" i="37"/>
  <c r="Y19" i="37"/>
  <c r="Y9" i="37"/>
  <c r="Y27" i="37"/>
  <c r="Y45" i="37"/>
  <c r="Y67" i="37"/>
  <c r="Y105" i="37"/>
  <c r="Y38" i="37"/>
  <c r="Y56" i="37"/>
  <c r="Y130" i="37"/>
  <c r="Y79" i="37"/>
  <c r="Y77" i="37"/>
  <c r="Y109" i="37"/>
  <c r="Y150" i="37"/>
  <c r="Y39" i="37"/>
  <c r="Y88" i="37"/>
  <c r="Y204" i="37"/>
  <c r="Y192" i="37"/>
  <c r="Y118" i="37"/>
  <c r="Y30" i="37"/>
  <c r="Y148" i="37"/>
  <c r="Y23" i="37"/>
  <c r="Y145" i="37"/>
  <c r="Y94" i="37"/>
  <c r="Y22" i="37"/>
  <c r="Y91" i="37"/>
  <c r="Y72" i="37"/>
  <c r="Y100" i="37"/>
  <c r="Y160" i="37"/>
  <c r="Y40" i="37"/>
  <c r="Y87" i="37"/>
  <c r="Y169" i="37"/>
  <c r="Y66" i="37"/>
  <c r="Y112" i="37"/>
  <c r="Y64" i="37"/>
  <c r="Y96" i="37"/>
  <c r="Y81" i="37"/>
  <c r="Y108" i="37"/>
  <c r="Y135" i="37"/>
  <c r="Y162" i="37"/>
  <c r="Y189" i="37"/>
  <c r="Y198" i="37"/>
  <c r="Y186" i="37"/>
  <c r="Y172" i="37"/>
  <c r="Y93" i="37"/>
  <c r="Y120" i="37"/>
  <c r="Y147" i="37"/>
  <c r="Y174" i="37"/>
  <c r="Y83" i="37"/>
  <c r="Y92" i="37"/>
  <c r="Y101" i="37"/>
  <c r="Y110" i="37"/>
  <c r="Y119" i="37"/>
  <c r="Y128" i="37"/>
  <c r="Y137" i="37"/>
  <c r="Y146" i="37"/>
  <c r="Y155" i="37"/>
  <c r="Y164" i="37"/>
  <c r="Y173" i="37"/>
  <c r="Y182" i="37"/>
  <c r="Y191" i="37"/>
  <c r="Y200" i="37"/>
  <c r="Y193" i="37"/>
  <c r="Y202" i="37"/>
  <c r="Y13" i="37"/>
  <c r="Y20" i="37"/>
  <c r="Y78" i="37"/>
  <c r="Y11" i="37"/>
  <c r="Y16" i="37"/>
  <c r="Y34" i="37"/>
  <c r="Y52" i="37"/>
  <c r="Y76" i="37"/>
  <c r="Y159" i="37"/>
  <c r="Y74" i="37"/>
  <c r="Y103" i="37"/>
  <c r="Y42" i="37"/>
  <c r="Y61" i="37"/>
  <c r="Y133" i="37"/>
  <c r="Y187" i="37"/>
  <c r="Y17" i="37"/>
  <c r="Y35" i="37"/>
  <c r="Y53" i="37"/>
  <c r="Y68" i="37"/>
  <c r="Y82" i="37"/>
  <c r="Y46" i="37"/>
  <c r="Y142" i="37"/>
  <c r="Y175" i="37"/>
  <c r="Y201" i="37"/>
  <c r="X4" i="37"/>
  <c r="AA26" i="37"/>
  <c r="AA181" i="37"/>
  <c r="AA165" i="37"/>
  <c r="Z198" i="37"/>
  <c r="AB96" i="37"/>
  <c r="AA14" i="37"/>
  <c r="AA78" i="37"/>
  <c r="AA97" i="37"/>
  <c r="AA46" i="37"/>
  <c r="AA64" i="37"/>
  <c r="AC21" i="37"/>
  <c r="AC12" i="37"/>
  <c r="AA62" i="37"/>
  <c r="AA80" i="37"/>
  <c r="AA169" i="37"/>
  <c r="AA104" i="37"/>
  <c r="AA20" i="37"/>
  <c r="AA29" i="37"/>
  <c r="Z150" i="37"/>
  <c r="Z168" i="37"/>
  <c r="AB80" i="37"/>
  <c r="AB62" i="37"/>
  <c r="AB44" i="37"/>
  <c r="AB26" i="37"/>
  <c r="AB8" i="37"/>
  <c r="AB88" i="37"/>
  <c r="AA36" i="37"/>
  <c r="AA106" i="37"/>
  <c r="AB121" i="37"/>
  <c r="AB148" i="37"/>
  <c r="AB175" i="37"/>
  <c r="AB193" i="37"/>
  <c r="AB202" i="37"/>
  <c r="AC18" i="37"/>
  <c r="AC9" i="37"/>
  <c r="AA51" i="37"/>
  <c r="AA73" i="37"/>
  <c r="AA23" i="37"/>
  <c r="AA32" i="37"/>
  <c r="Z186" i="37"/>
  <c r="Z204" i="37"/>
  <c r="AA12" i="37"/>
  <c r="AA11" i="37"/>
  <c r="AA53" i="37"/>
  <c r="AA93" i="37"/>
  <c r="AA114" i="37"/>
  <c r="Z157" i="37"/>
  <c r="AB71" i="37"/>
  <c r="AB53" i="37"/>
  <c r="AB35" i="37"/>
  <c r="AB17" i="37"/>
  <c r="AC15" i="37"/>
  <c r="AC6" i="37"/>
  <c r="E9" i="37"/>
  <c r="E6" i="37"/>
  <c r="E8" i="37"/>
  <c r="E7" i="37"/>
  <c r="FT43" i="15" l="1"/>
  <c r="FS42" i="15"/>
  <c r="FA54" i="15"/>
  <c r="FB55" i="15" s="1"/>
  <c r="FA40" i="15"/>
  <c r="E4" i="37"/>
  <c r="H14" i="15"/>
  <c r="E5" i="37"/>
  <c r="S8" i="37"/>
  <c r="O10" i="37"/>
  <c r="O196" i="37"/>
  <c r="O169" i="37"/>
  <c r="O133" i="37"/>
  <c r="O88" i="37"/>
  <c r="O139" i="37"/>
  <c r="O85" i="37"/>
  <c r="O26" i="37"/>
  <c r="O53" i="37"/>
  <c r="O101" i="37"/>
  <c r="O199" i="37"/>
  <c r="O172" i="37"/>
  <c r="O127" i="37"/>
  <c r="O65" i="37"/>
  <c r="O107" i="37"/>
  <c r="O162" i="37"/>
  <c r="S9" i="37"/>
  <c r="FU43" i="15" l="1"/>
  <c r="FT42" i="15"/>
  <c r="FB54" i="15"/>
  <c r="FC55" i="15" s="1"/>
  <c r="FB40" i="15"/>
  <c r="V18" i="37"/>
  <c r="V15" i="37"/>
  <c r="H13" i="37"/>
  <c r="V7" i="37"/>
  <c r="V5" i="37"/>
  <c r="H5" i="37"/>
  <c r="FV43" i="15" l="1"/>
  <c r="FU42" i="15"/>
  <c r="FC54" i="15"/>
  <c r="FD55" i="15" s="1"/>
  <c r="FC40" i="15"/>
  <c r="D7" i="15"/>
  <c r="H4" i="37"/>
  <c r="V6" i="37"/>
  <c r="H12" i="37"/>
  <c r="V14" i="37"/>
  <c r="H11" i="37"/>
  <c r="V17" i="37"/>
  <c r="H22" i="37"/>
  <c r="H38" i="37"/>
  <c r="V4" i="37"/>
  <c r="H10" i="37"/>
  <c r="V12" i="37"/>
  <c r="H30" i="37"/>
  <c r="H9" i="37"/>
  <c r="V11" i="37"/>
  <c r="H17" i="37"/>
  <c r="V24" i="37"/>
  <c r="V206" i="37"/>
  <c r="H204" i="37"/>
  <c r="V198" i="37"/>
  <c r="H196" i="37"/>
  <c r="V190" i="37"/>
  <c r="V207" i="37"/>
  <c r="H205" i="37"/>
  <c r="V199" i="37"/>
  <c r="H206" i="37"/>
  <c r="V200" i="37"/>
  <c r="H207" i="37"/>
  <c r="V201" i="37"/>
  <c r="V193" i="37"/>
  <c r="H191" i="37"/>
  <c r="V202" i="37"/>
  <c r="H200" i="37"/>
  <c r="V194" i="37"/>
  <c r="H192" i="37"/>
  <c r="V203" i="37"/>
  <c r="H201" i="37"/>
  <c r="V195" i="37"/>
  <c r="H193" i="37"/>
  <c r="V205" i="37"/>
  <c r="V197" i="37"/>
  <c r="H195" i="37"/>
  <c r="V189" i="37"/>
  <c r="V196" i="37"/>
  <c r="V183" i="37"/>
  <c r="V204" i="37"/>
  <c r="H188" i="37"/>
  <c r="V184" i="37"/>
  <c r="H182" i="37"/>
  <c r="V185" i="37"/>
  <c r="H183" i="37"/>
  <c r="V191" i="37"/>
  <c r="V186" i="37"/>
  <c r="H184" i="37"/>
  <c r="V178" i="37"/>
  <c r="H194" i="37"/>
  <c r="V187" i="37"/>
  <c r="H185" i="37"/>
  <c r="V179" i="37"/>
  <c r="H177" i="37"/>
  <c r="H186" i="37"/>
  <c r="V180" i="37"/>
  <c r="V192" i="37"/>
  <c r="V182" i="37"/>
  <c r="H180" i="37"/>
  <c r="H179" i="37"/>
  <c r="H172" i="37"/>
  <c r="V166" i="37"/>
  <c r="H164" i="37"/>
  <c r="H190" i="37"/>
  <c r="H176" i="37"/>
  <c r="H173" i="37"/>
  <c r="V167" i="37"/>
  <c r="H165" i="37"/>
  <c r="H202" i="37"/>
  <c r="V174" i="37"/>
  <c r="V168" i="37"/>
  <c r="H166" i="37"/>
  <c r="H167" i="37"/>
  <c r="V161" i="37"/>
  <c r="H174" i="37"/>
  <c r="V170" i="37"/>
  <c r="H168" i="37"/>
  <c r="V162" i="37"/>
  <c r="V188" i="37"/>
  <c r="H187" i="37"/>
  <c r="H181" i="37"/>
  <c r="V171" i="37"/>
  <c r="H169" i="37"/>
  <c r="V163" i="37"/>
  <c r="H198" i="37"/>
  <c r="V172" i="37"/>
  <c r="V173" i="37"/>
  <c r="H163" i="37"/>
  <c r="V158" i="37"/>
  <c r="H156" i="37"/>
  <c r="V176" i="37"/>
  <c r="V159" i="37"/>
  <c r="H157" i="37"/>
  <c r="V151" i="37"/>
  <c r="H149" i="37"/>
  <c r="V152" i="37"/>
  <c r="H150" i="37"/>
  <c r="H175" i="37"/>
  <c r="H159" i="37"/>
  <c r="V153" i="37"/>
  <c r="V154" i="37"/>
  <c r="H152" i="37"/>
  <c r="H161" i="37"/>
  <c r="V160" i="37"/>
  <c r="V155" i="37"/>
  <c r="H153" i="37"/>
  <c r="H171" i="37"/>
  <c r="V165" i="37"/>
  <c r="H160" i="37"/>
  <c r="V156" i="37"/>
  <c r="H154" i="37"/>
  <c r="V148" i="37"/>
  <c r="H146" i="37"/>
  <c r="V149" i="37"/>
  <c r="V141" i="37"/>
  <c r="H139" i="37"/>
  <c r="V133" i="37"/>
  <c r="V157" i="37"/>
  <c r="V142" i="37"/>
  <c r="H140" i="37"/>
  <c r="H155" i="37"/>
  <c r="H148" i="37"/>
  <c r="V143" i="37"/>
  <c r="H141" i="37"/>
  <c r="H143" i="37"/>
  <c r="V137" i="37"/>
  <c r="H135" i="37"/>
  <c r="V147" i="37"/>
  <c r="V146" i="37"/>
  <c r="H144" i="37"/>
  <c r="V138" i="37"/>
  <c r="H136" i="37"/>
  <c r="V145" i="37"/>
  <c r="H145" i="37"/>
  <c r="H138" i="37"/>
  <c r="V132" i="37"/>
  <c r="H130" i="37"/>
  <c r="V126" i="37"/>
  <c r="H124" i="37"/>
  <c r="H134" i="37"/>
  <c r="V130" i="37"/>
  <c r="V127" i="37"/>
  <c r="H125" i="37"/>
  <c r="V119" i="37"/>
  <c r="H117" i="37"/>
  <c r="V135" i="37"/>
  <c r="V128" i="37"/>
  <c r="H126" i="37"/>
  <c r="H127" i="37"/>
  <c r="V121" i="37"/>
  <c r="H119" i="37"/>
  <c r="V139" i="37"/>
  <c r="V136" i="37"/>
  <c r="H131" i="37"/>
  <c r="V122" i="37"/>
  <c r="H120" i="37"/>
  <c r="V144" i="37"/>
  <c r="H132" i="37"/>
  <c r="V131" i="37"/>
  <c r="V129" i="37"/>
  <c r="V134" i="37"/>
  <c r="H133" i="37"/>
  <c r="H129" i="37"/>
  <c r="V125" i="37"/>
  <c r="H123" i="37"/>
  <c r="V117" i="37"/>
  <c r="H115" i="37"/>
  <c r="V124" i="37"/>
  <c r="V111" i="37"/>
  <c r="H109" i="37"/>
  <c r="V103" i="37"/>
  <c r="H116" i="37"/>
  <c r="V113" i="37"/>
  <c r="H111" i="37"/>
  <c r="V105" i="37"/>
  <c r="H103" i="37"/>
  <c r="V150" i="37"/>
  <c r="V120" i="37"/>
  <c r="V116" i="37"/>
  <c r="H112" i="37"/>
  <c r="V106" i="37"/>
  <c r="H113" i="37"/>
  <c r="V107" i="37"/>
  <c r="H105" i="37"/>
  <c r="H122" i="37"/>
  <c r="V115" i="37"/>
  <c r="V123" i="37"/>
  <c r="V118" i="37"/>
  <c r="V114" i="37"/>
  <c r="H114" i="37"/>
  <c r="V109" i="37"/>
  <c r="H107" i="37"/>
  <c r="V101" i="37"/>
  <c r="H106" i="37"/>
  <c r="V99" i="37"/>
  <c r="H97" i="37"/>
  <c r="V91" i="37"/>
  <c r="H89" i="37"/>
  <c r="V83" i="37"/>
  <c r="H98" i="37"/>
  <c r="V92" i="37"/>
  <c r="H90" i="37"/>
  <c r="V84" i="37"/>
  <c r="H99" i="37"/>
  <c r="V93" i="37"/>
  <c r="H91" i="37"/>
  <c r="H100" i="37"/>
  <c r="V94" i="37"/>
  <c r="H92" i="37"/>
  <c r="V108" i="37"/>
  <c r="V102" i="37"/>
  <c r="V95" i="37"/>
  <c r="V87" i="37"/>
  <c r="H85" i="37"/>
  <c r="H110" i="37"/>
  <c r="H108" i="37"/>
  <c r="V104" i="37"/>
  <c r="H102" i="37"/>
  <c r="V96" i="37"/>
  <c r="H94" i="37"/>
  <c r="V88" i="37"/>
  <c r="H86" i="37"/>
  <c r="H96" i="37"/>
  <c r="V90" i="37"/>
  <c r="H88" i="37"/>
  <c r="H80" i="37"/>
  <c r="V74" i="37"/>
  <c r="H72" i="37"/>
  <c r="V66" i="37"/>
  <c r="H64" i="37"/>
  <c r="V58" i="37"/>
  <c r="H56" i="37"/>
  <c r="V50" i="37"/>
  <c r="V86" i="37"/>
  <c r="H84" i="37"/>
  <c r="V82" i="37"/>
  <c r="H81" i="37"/>
  <c r="V75" i="37"/>
  <c r="H73" i="37"/>
  <c r="V67" i="37"/>
  <c r="H65" i="37"/>
  <c r="V59" i="37"/>
  <c r="H57" i="37"/>
  <c r="V51" i="37"/>
  <c r="H49" i="37"/>
  <c r="H118" i="37"/>
  <c r="V76" i="37"/>
  <c r="H74" i="37"/>
  <c r="V68" i="37"/>
  <c r="H66" i="37"/>
  <c r="V60" i="37"/>
  <c r="H58" i="37"/>
  <c r="V52" i="37"/>
  <c r="H101" i="37"/>
  <c r="V100" i="37"/>
  <c r="V77" i="37"/>
  <c r="H75" i="37"/>
  <c r="V69" i="37"/>
  <c r="H67" i="37"/>
  <c r="V61" i="37"/>
  <c r="H59" i="37"/>
  <c r="V53" i="37"/>
  <c r="H51" i="37"/>
  <c r="V112" i="37"/>
  <c r="V89" i="37"/>
  <c r="V78" i="37"/>
  <c r="H76" i="37"/>
  <c r="V70" i="37"/>
  <c r="H68" i="37"/>
  <c r="V62" i="37"/>
  <c r="H60" i="37"/>
  <c r="V54" i="37"/>
  <c r="H121" i="37"/>
  <c r="H95" i="37"/>
  <c r="V85" i="37"/>
  <c r="H82" i="37"/>
  <c r="V79" i="37"/>
  <c r="H77" i="37"/>
  <c r="V97" i="37"/>
  <c r="V81" i="37"/>
  <c r="H79" i="37"/>
  <c r="V73" i="37"/>
  <c r="H71" i="37"/>
  <c r="V65" i="37"/>
  <c r="H63" i="37"/>
  <c r="V57" i="37"/>
  <c r="H55" i="37"/>
  <c r="H69" i="37"/>
  <c r="V55" i="37"/>
  <c r="H47" i="37"/>
  <c r="V41" i="37"/>
  <c r="H39" i="37"/>
  <c r="V33" i="37"/>
  <c r="H31" i="37"/>
  <c r="V25" i="37"/>
  <c r="H23" i="37"/>
  <c r="V42" i="37"/>
  <c r="H40" i="37"/>
  <c r="V34" i="37"/>
  <c r="H32" i="37"/>
  <c r="V26" i="37"/>
  <c r="H24" i="37"/>
  <c r="V71" i="37"/>
  <c r="V64" i="37"/>
  <c r="H61" i="37"/>
  <c r="V43" i="37"/>
  <c r="H41" i="37"/>
  <c r="V35" i="37"/>
  <c r="H33" i="37"/>
  <c r="H87" i="37"/>
  <c r="V80" i="37"/>
  <c r="V44" i="37"/>
  <c r="H42" i="37"/>
  <c r="V36" i="37"/>
  <c r="H34" i="37"/>
  <c r="V28" i="37"/>
  <c r="H26" i="37"/>
  <c r="V20" i="37"/>
  <c r="V63" i="37"/>
  <c r="H62" i="37"/>
  <c r="H54" i="37"/>
  <c r="H48" i="37"/>
  <c r="V45" i="37"/>
  <c r="H43" i="37"/>
  <c r="V37" i="37"/>
  <c r="V29" i="37"/>
  <c r="H27" i="37"/>
  <c r="V21" i="37"/>
  <c r="H19" i="37"/>
  <c r="V72" i="37"/>
  <c r="V49" i="37"/>
  <c r="V46" i="37"/>
  <c r="V30" i="37"/>
  <c r="H28" i="37"/>
  <c r="V22" i="37"/>
  <c r="H70" i="37"/>
  <c r="V56" i="37"/>
  <c r="H53" i="37"/>
  <c r="V48" i="37"/>
  <c r="V47" i="37"/>
  <c r="H45" i="37"/>
  <c r="V39" i="37"/>
  <c r="H37" i="37"/>
  <c r="V31" i="37"/>
  <c r="H29" i="37"/>
  <c r="V23" i="37"/>
  <c r="H8" i="37"/>
  <c r="V10" i="37"/>
  <c r="H16" i="37"/>
  <c r="V19" i="37"/>
  <c r="H25" i="37"/>
  <c r="V27" i="37"/>
  <c r="V9" i="37"/>
  <c r="V32" i="37"/>
  <c r="H46" i="37"/>
  <c r="H6" i="37"/>
  <c r="V8" i="37"/>
  <c r="V16" i="37"/>
  <c r="V40" i="37"/>
  <c r="H78" i="37"/>
  <c r="FW43" i="15" l="1"/>
  <c r="FV42" i="15"/>
  <c r="FD54" i="15"/>
  <c r="FE55" i="15" s="1"/>
  <c r="FD40" i="15"/>
  <c r="H35" i="37"/>
  <c r="H128" i="37"/>
  <c r="H147" i="37"/>
  <c r="H151" i="37"/>
  <c r="V98" i="37"/>
  <c r="H14" i="37"/>
  <c r="H36" i="37"/>
  <c r="V110" i="37"/>
  <c r="H104" i="37"/>
  <c r="V140" i="37"/>
  <c r="H158" i="37"/>
  <c r="V177" i="37"/>
  <c r="H15" i="37"/>
  <c r="F7" i="15"/>
  <c r="H7" i="37"/>
  <c r="V38" i="37"/>
  <c r="H18" i="37"/>
  <c r="H93" i="37"/>
  <c r="H21" i="37"/>
  <c r="H20" i="37"/>
  <c r="H44" i="37"/>
  <c r="H83" i="37"/>
  <c r="H142" i="37"/>
  <c r="H162" i="37"/>
  <c r="V164" i="37"/>
  <c r="V169" i="37"/>
  <c r="H197" i="37"/>
  <c r="H189" i="37"/>
  <c r="V181" i="37"/>
  <c r="H52" i="37"/>
  <c r="H50" i="37"/>
  <c r="H137" i="37"/>
  <c r="H170" i="37"/>
  <c r="V175" i="37"/>
  <c r="H178" i="37"/>
  <c r="H203" i="37"/>
  <c r="H199" i="37"/>
  <c r="V13" i="37"/>
  <c r="H7" i="15"/>
  <c r="E7" i="15"/>
  <c r="C7" i="15"/>
  <c r="G7" i="15"/>
  <c r="FX43" i="15" l="1"/>
  <c r="FW42" i="15"/>
  <c r="FE54" i="15"/>
  <c r="FF55" i="15" s="1"/>
  <c r="FE40" i="15"/>
  <c r="H16" i="15"/>
  <c r="FY43" i="15" l="1"/>
  <c r="FX42" i="15"/>
  <c r="FF54" i="15"/>
  <c r="FG55" i="15" s="1"/>
  <c r="FF40" i="15"/>
  <c r="H38" i="15"/>
  <c r="H19" i="15"/>
  <c r="AL4" i="42"/>
  <c r="AM4" i="42"/>
  <c r="AL5" i="42"/>
  <c r="AM5" i="42"/>
  <c r="AL6" i="42"/>
  <c r="AM6" i="42"/>
  <c r="AL7" i="42"/>
  <c r="AM7" i="42"/>
  <c r="AL8" i="42"/>
  <c r="AM8" i="42"/>
  <c r="AL9" i="42"/>
  <c r="AM9" i="42"/>
  <c r="AL10" i="42"/>
  <c r="AM10" i="42"/>
  <c r="AL11" i="42"/>
  <c r="AM11" i="42"/>
  <c r="AL12" i="42"/>
  <c r="AM12" i="42"/>
  <c r="AL13" i="42"/>
  <c r="AM13" i="42"/>
  <c r="AL14" i="42"/>
  <c r="AM14" i="42"/>
  <c r="AL15" i="42"/>
  <c r="AM15" i="42"/>
  <c r="AL16" i="42"/>
  <c r="AM16" i="42"/>
  <c r="AL17" i="42"/>
  <c r="AM17" i="42"/>
  <c r="AL18" i="42"/>
  <c r="AM18" i="42"/>
  <c r="AL19" i="42"/>
  <c r="AM19" i="42"/>
  <c r="AL20" i="42"/>
  <c r="AM20" i="42"/>
  <c r="AL21" i="42"/>
  <c r="AM21" i="42"/>
  <c r="AL22" i="42"/>
  <c r="AM22" i="42"/>
  <c r="AL23" i="42"/>
  <c r="AM23" i="42"/>
  <c r="AL24" i="42"/>
  <c r="AM24" i="42"/>
  <c r="AL25" i="42"/>
  <c r="AM25" i="42"/>
  <c r="AL26" i="42"/>
  <c r="AM26" i="42"/>
  <c r="AL27" i="42"/>
  <c r="AM27" i="42"/>
  <c r="AL28" i="42"/>
  <c r="AM28" i="42"/>
  <c r="AL29" i="42"/>
  <c r="AM29" i="42"/>
  <c r="AL30" i="42"/>
  <c r="AM30" i="42"/>
  <c r="AL31" i="42"/>
  <c r="AM31" i="42"/>
  <c r="AL32" i="42"/>
  <c r="AM32" i="42"/>
  <c r="AL33" i="42"/>
  <c r="AM33" i="42"/>
  <c r="AL34" i="42"/>
  <c r="AM34" i="42"/>
  <c r="AL35" i="42"/>
  <c r="AM35" i="42"/>
  <c r="AL36" i="42"/>
  <c r="AM36" i="42"/>
  <c r="AL37" i="42"/>
  <c r="AM37" i="42"/>
  <c r="AL38" i="42"/>
  <c r="AM38" i="42"/>
  <c r="AL39" i="42"/>
  <c r="AM39" i="42"/>
  <c r="AL40" i="42"/>
  <c r="AM40" i="42"/>
  <c r="AL41" i="42"/>
  <c r="AM41" i="42"/>
  <c r="AL42" i="42"/>
  <c r="AM42" i="42"/>
  <c r="AL43" i="42"/>
  <c r="AM43" i="42"/>
  <c r="AL44" i="42"/>
  <c r="AM44" i="42"/>
  <c r="AL45" i="42"/>
  <c r="AM45" i="42"/>
  <c r="AL46" i="42"/>
  <c r="AM46" i="42"/>
  <c r="AL47" i="42"/>
  <c r="AM47" i="42"/>
  <c r="AL48" i="42"/>
  <c r="AM48" i="42"/>
  <c r="AL49" i="42"/>
  <c r="AM49" i="42"/>
  <c r="AL50" i="42"/>
  <c r="AM50" i="42"/>
  <c r="AL51" i="42"/>
  <c r="AM51" i="42"/>
  <c r="AL52" i="42"/>
  <c r="AM52" i="42"/>
  <c r="AL53" i="42"/>
  <c r="AM53" i="42"/>
  <c r="AL54" i="42"/>
  <c r="AM54" i="42"/>
  <c r="AL55" i="42"/>
  <c r="AM55" i="42"/>
  <c r="AL56" i="42"/>
  <c r="AM56" i="42"/>
  <c r="AL57" i="42"/>
  <c r="AM57" i="42"/>
  <c r="AL58" i="42"/>
  <c r="AM58" i="42"/>
  <c r="AL59" i="42"/>
  <c r="AM59" i="42"/>
  <c r="AL60" i="42"/>
  <c r="AM60" i="42"/>
  <c r="AL61" i="42"/>
  <c r="AM61" i="42"/>
  <c r="AL62" i="42"/>
  <c r="AM62" i="42"/>
  <c r="AL63" i="42"/>
  <c r="AM63" i="42"/>
  <c r="AL64" i="42"/>
  <c r="AM64" i="42"/>
  <c r="AL65" i="42"/>
  <c r="AM65" i="42"/>
  <c r="AL66" i="42"/>
  <c r="AM66" i="42"/>
  <c r="AL67" i="42"/>
  <c r="AM67" i="42"/>
  <c r="AL68" i="42"/>
  <c r="AM68" i="42"/>
  <c r="AL69" i="42"/>
  <c r="AM69" i="42"/>
  <c r="AL70" i="42"/>
  <c r="AM70" i="42"/>
  <c r="AL71" i="42"/>
  <c r="AM71" i="42"/>
  <c r="AL72" i="42"/>
  <c r="AM72" i="42"/>
  <c r="AL73" i="42"/>
  <c r="AM73" i="42"/>
  <c r="AL74" i="42"/>
  <c r="AM74" i="42"/>
  <c r="AL75" i="42"/>
  <c r="AM75" i="42"/>
  <c r="AL76" i="42"/>
  <c r="AM76" i="42"/>
  <c r="AL77" i="42"/>
  <c r="AM77" i="42"/>
  <c r="AL78" i="42"/>
  <c r="AM78" i="42"/>
  <c r="AL79" i="42"/>
  <c r="AM79" i="42"/>
  <c r="AL80" i="42"/>
  <c r="AM80" i="42"/>
  <c r="AL81" i="42"/>
  <c r="AM81" i="42"/>
  <c r="AL82" i="42"/>
  <c r="AM82" i="42"/>
  <c r="AL83" i="42"/>
  <c r="AM83" i="42"/>
  <c r="AL84" i="42"/>
  <c r="AM84" i="42"/>
  <c r="AL85" i="42"/>
  <c r="AM85" i="42"/>
  <c r="AL86" i="42"/>
  <c r="AM86" i="42"/>
  <c r="AL87" i="42"/>
  <c r="AM87" i="42"/>
  <c r="AL88" i="42"/>
  <c r="AM88" i="42"/>
  <c r="AL89" i="42"/>
  <c r="AM89" i="42"/>
  <c r="AL90" i="42"/>
  <c r="AM90" i="42"/>
  <c r="AL91" i="42"/>
  <c r="AM91" i="42"/>
  <c r="AL92" i="42"/>
  <c r="AM92" i="42"/>
  <c r="AL93" i="42"/>
  <c r="AM93" i="42"/>
  <c r="AL94" i="42"/>
  <c r="AM94" i="42"/>
  <c r="AL95" i="42"/>
  <c r="AM95" i="42"/>
  <c r="AL96" i="42"/>
  <c r="AM96" i="42"/>
  <c r="AL97" i="42"/>
  <c r="AM97" i="42"/>
  <c r="AL98" i="42"/>
  <c r="AM98" i="42"/>
  <c r="AL99" i="42"/>
  <c r="AM99" i="42"/>
  <c r="AL100" i="42"/>
  <c r="AM100" i="42"/>
  <c r="AL101" i="42"/>
  <c r="AM101" i="42"/>
  <c r="AL102" i="42"/>
  <c r="AM102" i="42"/>
  <c r="AL103" i="42"/>
  <c r="AM103" i="42"/>
  <c r="AL104" i="42"/>
  <c r="AM104" i="42"/>
  <c r="AL105" i="42"/>
  <c r="AM105" i="42"/>
  <c r="AL106" i="42"/>
  <c r="AM106" i="42"/>
  <c r="AL107" i="42"/>
  <c r="AM107" i="42"/>
  <c r="AL108" i="42"/>
  <c r="AM108" i="42"/>
  <c r="AL109" i="42"/>
  <c r="AM109" i="42"/>
  <c r="AL110" i="42"/>
  <c r="AM110" i="42"/>
  <c r="AL111" i="42"/>
  <c r="AM111" i="42"/>
  <c r="AL112" i="42"/>
  <c r="AM112" i="42"/>
  <c r="AL113" i="42"/>
  <c r="AM113" i="42"/>
  <c r="AL114" i="42"/>
  <c r="AM114" i="42"/>
  <c r="AL115" i="42"/>
  <c r="AM115" i="42"/>
  <c r="AL116" i="42"/>
  <c r="AM116" i="42"/>
  <c r="AL117" i="42"/>
  <c r="AM117" i="42"/>
  <c r="AL118" i="42"/>
  <c r="AM118" i="42"/>
  <c r="AL119" i="42"/>
  <c r="AM119" i="42"/>
  <c r="AL120" i="42"/>
  <c r="AM120" i="42"/>
  <c r="AL121" i="42"/>
  <c r="AM121" i="42"/>
  <c r="AL122" i="42"/>
  <c r="AM122" i="42"/>
  <c r="AL123" i="42"/>
  <c r="AM123" i="42"/>
  <c r="AL124" i="42"/>
  <c r="AM124" i="42"/>
  <c r="AL125" i="42"/>
  <c r="AM125" i="42"/>
  <c r="AL126" i="42"/>
  <c r="AM126" i="42"/>
  <c r="AL127" i="42"/>
  <c r="AM127" i="42"/>
  <c r="AL128" i="42"/>
  <c r="AM128" i="42"/>
  <c r="AL129" i="42"/>
  <c r="AM129" i="42"/>
  <c r="AL130" i="42"/>
  <c r="AM130" i="42"/>
  <c r="AL131" i="42"/>
  <c r="AM131" i="42"/>
  <c r="AL132" i="42"/>
  <c r="AM132" i="42"/>
  <c r="AL133" i="42"/>
  <c r="AM133" i="42"/>
  <c r="AL134" i="42"/>
  <c r="AM134" i="42"/>
  <c r="AL135" i="42"/>
  <c r="AM135" i="42"/>
  <c r="AL136" i="42"/>
  <c r="AM136" i="42"/>
  <c r="AL137" i="42"/>
  <c r="AM137" i="42"/>
  <c r="AL138" i="42"/>
  <c r="AM138" i="42"/>
  <c r="AL139" i="42"/>
  <c r="AM139" i="42"/>
  <c r="AL140" i="42"/>
  <c r="AM140" i="42"/>
  <c r="AL141" i="42"/>
  <c r="AM141" i="42"/>
  <c r="AL142" i="42"/>
  <c r="AM142" i="42"/>
  <c r="AL143" i="42"/>
  <c r="AM143" i="42"/>
  <c r="AL144" i="42"/>
  <c r="AM144" i="42"/>
  <c r="AL145" i="42"/>
  <c r="AM145" i="42"/>
  <c r="AL146" i="42"/>
  <c r="AM146" i="42"/>
  <c r="AL147" i="42"/>
  <c r="AM147" i="42"/>
  <c r="AL148" i="42"/>
  <c r="AM148" i="42"/>
  <c r="AL149" i="42"/>
  <c r="AM149" i="42"/>
  <c r="AL150" i="42"/>
  <c r="AM150" i="42"/>
  <c r="AL151" i="42"/>
  <c r="AM151" i="42"/>
  <c r="AL152" i="42"/>
  <c r="AM152" i="42"/>
  <c r="AL153" i="42"/>
  <c r="AM153" i="42"/>
  <c r="AL154" i="42"/>
  <c r="AM154" i="42"/>
  <c r="AL155" i="42"/>
  <c r="AM155" i="42"/>
  <c r="AL156" i="42"/>
  <c r="AM156" i="42"/>
  <c r="AL157" i="42"/>
  <c r="AM157" i="42"/>
  <c r="AL158" i="42"/>
  <c r="AM158" i="42"/>
  <c r="AL159" i="42"/>
  <c r="AM159" i="42"/>
  <c r="AL160" i="42"/>
  <c r="AM160" i="42"/>
  <c r="AL161" i="42"/>
  <c r="AM161" i="42"/>
  <c r="AL162" i="42"/>
  <c r="AM162" i="42"/>
  <c r="AL163" i="42"/>
  <c r="AM163" i="42"/>
  <c r="AL164" i="42"/>
  <c r="AM164" i="42"/>
  <c r="AL165" i="42"/>
  <c r="AM165" i="42"/>
  <c r="AL166" i="42"/>
  <c r="AM166" i="42"/>
  <c r="AL167" i="42"/>
  <c r="AM167" i="42"/>
  <c r="AL168" i="42"/>
  <c r="AM168" i="42"/>
  <c r="AL169" i="42"/>
  <c r="AM169" i="42"/>
  <c r="AL170" i="42"/>
  <c r="AM170" i="42"/>
  <c r="AL171" i="42"/>
  <c r="AM171" i="42"/>
  <c r="AL172" i="42"/>
  <c r="AM172" i="42"/>
  <c r="AL173" i="42"/>
  <c r="AM173" i="42"/>
  <c r="AL174" i="42"/>
  <c r="AM174" i="42"/>
  <c r="AL175" i="42"/>
  <c r="AM175" i="42"/>
  <c r="AL176" i="42"/>
  <c r="AM176" i="42"/>
  <c r="AL177" i="42"/>
  <c r="AM177" i="42"/>
  <c r="AL178" i="42"/>
  <c r="AM178" i="42"/>
  <c r="AL179" i="42"/>
  <c r="AM179" i="42"/>
  <c r="AL180" i="42"/>
  <c r="AM180" i="42"/>
  <c r="AL181" i="42"/>
  <c r="AM181" i="42"/>
  <c r="AL182" i="42"/>
  <c r="AM182" i="42"/>
  <c r="AL183" i="42"/>
  <c r="AM183" i="42"/>
  <c r="AL184" i="42"/>
  <c r="AM184" i="42"/>
  <c r="AL185" i="42"/>
  <c r="AM185" i="42"/>
  <c r="AL186" i="42"/>
  <c r="AM186" i="42"/>
  <c r="AL187" i="42"/>
  <c r="AM187" i="42"/>
  <c r="AL188" i="42"/>
  <c r="AM188" i="42"/>
  <c r="AL189" i="42"/>
  <c r="AM189" i="42"/>
  <c r="AL190" i="42"/>
  <c r="AM190" i="42"/>
  <c r="AL191" i="42"/>
  <c r="AM191" i="42"/>
  <c r="AL192" i="42"/>
  <c r="AM192" i="42"/>
  <c r="AL193" i="42"/>
  <c r="AM193" i="42"/>
  <c r="AL194" i="42"/>
  <c r="AM194" i="42"/>
  <c r="AL195" i="42"/>
  <c r="AM195" i="42"/>
  <c r="AL196" i="42"/>
  <c r="AM196" i="42"/>
  <c r="AL197" i="42"/>
  <c r="AM197" i="42"/>
  <c r="AL198" i="42"/>
  <c r="AM198" i="42"/>
  <c r="AL199" i="42"/>
  <c r="AM199" i="42"/>
  <c r="AL200" i="42"/>
  <c r="AM200" i="42"/>
  <c r="AL201" i="42"/>
  <c r="AM201" i="42"/>
  <c r="AL202" i="42"/>
  <c r="AM202" i="42"/>
  <c r="AL203" i="42"/>
  <c r="AM203" i="42"/>
  <c r="AL204" i="42"/>
  <c r="AM204" i="42"/>
  <c r="AL205" i="42"/>
  <c r="AM205" i="42"/>
  <c r="AL206" i="42"/>
  <c r="AM206" i="42"/>
  <c r="AL207" i="42"/>
  <c r="AM207" i="42"/>
  <c r="BA4" i="42"/>
  <c r="BB4" i="42"/>
  <c r="BA5" i="42"/>
  <c r="BB5" i="42"/>
  <c r="BA6" i="42"/>
  <c r="BB6" i="42"/>
  <c r="BA7" i="42"/>
  <c r="BB7" i="42"/>
  <c r="BA8" i="42"/>
  <c r="BB8" i="42"/>
  <c r="BA9" i="42"/>
  <c r="BB9" i="42"/>
  <c r="BA10" i="42"/>
  <c r="BB10" i="42"/>
  <c r="BA11" i="42"/>
  <c r="BB11" i="42"/>
  <c r="BA12" i="42"/>
  <c r="BB12" i="42"/>
  <c r="BA13" i="42"/>
  <c r="BB13" i="42"/>
  <c r="BA14" i="42"/>
  <c r="BB14" i="42"/>
  <c r="BA15" i="42"/>
  <c r="BB15" i="42"/>
  <c r="BA16" i="42"/>
  <c r="BB16" i="42"/>
  <c r="BA17" i="42"/>
  <c r="BB17" i="42"/>
  <c r="BA18" i="42"/>
  <c r="BB18" i="42"/>
  <c r="BA19" i="42"/>
  <c r="BB19" i="42"/>
  <c r="BA20" i="42"/>
  <c r="BB20" i="42"/>
  <c r="BA21" i="42"/>
  <c r="BB21" i="42"/>
  <c r="BA22" i="42"/>
  <c r="BB22" i="42"/>
  <c r="BA23" i="42"/>
  <c r="BB23" i="42"/>
  <c r="BA24" i="42"/>
  <c r="BB24" i="42"/>
  <c r="BA25" i="42"/>
  <c r="BB25" i="42"/>
  <c r="BA26" i="42"/>
  <c r="BB26" i="42"/>
  <c r="BA27" i="42"/>
  <c r="BB27" i="42"/>
  <c r="BA28" i="42"/>
  <c r="BB28" i="42"/>
  <c r="BA29" i="42"/>
  <c r="BB29" i="42"/>
  <c r="BA30" i="42"/>
  <c r="BB30" i="42"/>
  <c r="BA31" i="42"/>
  <c r="BB31" i="42"/>
  <c r="BA32" i="42"/>
  <c r="BB32" i="42"/>
  <c r="BA33" i="42"/>
  <c r="BB33" i="42"/>
  <c r="BA34" i="42"/>
  <c r="BB34" i="42"/>
  <c r="BA35" i="42"/>
  <c r="BB35" i="42"/>
  <c r="BA36" i="42"/>
  <c r="BB36" i="42"/>
  <c r="BA37" i="42"/>
  <c r="BB37" i="42"/>
  <c r="BA38" i="42"/>
  <c r="BB38" i="42"/>
  <c r="BA39" i="42"/>
  <c r="BB39" i="42"/>
  <c r="BA40" i="42"/>
  <c r="BB40" i="42"/>
  <c r="BA41" i="42"/>
  <c r="BB41" i="42"/>
  <c r="BA42" i="42"/>
  <c r="BB42" i="42"/>
  <c r="BA43" i="42"/>
  <c r="BB43" i="42"/>
  <c r="BA44" i="42"/>
  <c r="BB44" i="42"/>
  <c r="BA45" i="42"/>
  <c r="BB45" i="42"/>
  <c r="BA46" i="42"/>
  <c r="BB46" i="42"/>
  <c r="BA47" i="42"/>
  <c r="BB47" i="42"/>
  <c r="BA48" i="42"/>
  <c r="BB48" i="42"/>
  <c r="BA49" i="42"/>
  <c r="BB49" i="42"/>
  <c r="BA50" i="42"/>
  <c r="BB50" i="42"/>
  <c r="BA51" i="42"/>
  <c r="BB51" i="42"/>
  <c r="BA52" i="42"/>
  <c r="BB52" i="42"/>
  <c r="BA53" i="42"/>
  <c r="BB53" i="42"/>
  <c r="BA54" i="42"/>
  <c r="BB54" i="42"/>
  <c r="BA55" i="42"/>
  <c r="BB55" i="42"/>
  <c r="BA56" i="42"/>
  <c r="BB56" i="42"/>
  <c r="BA57" i="42"/>
  <c r="BB57" i="42"/>
  <c r="BA58" i="42"/>
  <c r="BB58" i="42"/>
  <c r="BA59" i="42"/>
  <c r="BB59" i="42"/>
  <c r="BA60" i="42"/>
  <c r="BB60" i="42"/>
  <c r="BA61" i="42"/>
  <c r="BB61" i="42"/>
  <c r="BA62" i="42"/>
  <c r="BB62" i="42"/>
  <c r="BA63" i="42"/>
  <c r="BB63" i="42"/>
  <c r="BA64" i="42"/>
  <c r="BB64" i="42"/>
  <c r="BA65" i="42"/>
  <c r="BB65" i="42"/>
  <c r="BA66" i="42"/>
  <c r="BB66" i="42"/>
  <c r="BA67" i="42"/>
  <c r="BB67" i="42"/>
  <c r="BA68" i="42"/>
  <c r="BB68" i="42"/>
  <c r="BA69" i="42"/>
  <c r="BB69" i="42"/>
  <c r="BA70" i="42"/>
  <c r="BB70" i="42"/>
  <c r="BA71" i="42"/>
  <c r="BB71" i="42"/>
  <c r="BA72" i="42"/>
  <c r="BB72" i="42"/>
  <c r="BA73" i="42"/>
  <c r="BB73" i="42"/>
  <c r="BA74" i="42"/>
  <c r="BB74" i="42"/>
  <c r="BA75" i="42"/>
  <c r="BB75" i="42"/>
  <c r="BA76" i="42"/>
  <c r="BB76" i="42"/>
  <c r="BA77" i="42"/>
  <c r="BB77" i="42"/>
  <c r="BA78" i="42"/>
  <c r="BB78" i="42"/>
  <c r="BA79" i="42"/>
  <c r="BB79" i="42"/>
  <c r="BA80" i="42"/>
  <c r="BB80" i="42"/>
  <c r="BA81" i="42"/>
  <c r="BB81" i="42"/>
  <c r="BA82" i="42"/>
  <c r="BB82" i="42"/>
  <c r="BA83" i="42"/>
  <c r="BB83" i="42"/>
  <c r="BA84" i="42"/>
  <c r="BB84" i="42"/>
  <c r="BA85" i="42"/>
  <c r="BB85" i="42"/>
  <c r="BA86" i="42"/>
  <c r="BB86" i="42"/>
  <c r="BA87" i="42"/>
  <c r="BB87" i="42"/>
  <c r="BA88" i="42"/>
  <c r="BB88" i="42"/>
  <c r="BA89" i="42"/>
  <c r="BB89" i="42"/>
  <c r="BA90" i="42"/>
  <c r="BB90" i="42"/>
  <c r="BA91" i="42"/>
  <c r="BB91" i="42"/>
  <c r="BA92" i="42"/>
  <c r="BB92" i="42"/>
  <c r="BA93" i="42"/>
  <c r="BB93" i="42"/>
  <c r="BA94" i="42"/>
  <c r="BB94" i="42"/>
  <c r="BA95" i="42"/>
  <c r="BB95" i="42"/>
  <c r="BA96" i="42"/>
  <c r="BB96" i="42"/>
  <c r="BA97" i="42"/>
  <c r="BB97" i="42"/>
  <c r="BA98" i="42"/>
  <c r="BB98" i="42"/>
  <c r="BA99" i="42"/>
  <c r="BB99" i="42"/>
  <c r="BA100" i="42"/>
  <c r="BB100" i="42"/>
  <c r="BA101" i="42"/>
  <c r="BB101" i="42"/>
  <c r="BA102" i="42"/>
  <c r="BB102" i="42"/>
  <c r="BA103" i="42"/>
  <c r="BB103" i="42"/>
  <c r="BA104" i="42"/>
  <c r="BB104" i="42"/>
  <c r="BA105" i="42"/>
  <c r="BB105" i="42"/>
  <c r="BA106" i="42"/>
  <c r="BB106" i="42"/>
  <c r="BA107" i="42"/>
  <c r="BB107" i="42"/>
  <c r="BA108" i="42"/>
  <c r="BB108" i="42"/>
  <c r="BA109" i="42"/>
  <c r="BB109" i="42"/>
  <c r="BA110" i="42"/>
  <c r="BB110" i="42"/>
  <c r="BA111" i="42"/>
  <c r="BB111" i="42"/>
  <c r="BA112" i="42"/>
  <c r="BB112" i="42"/>
  <c r="BA113" i="42"/>
  <c r="BB113" i="42"/>
  <c r="BA114" i="42"/>
  <c r="BB114" i="42"/>
  <c r="BA115" i="42"/>
  <c r="BB115" i="42"/>
  <c r="BA116" i="42"/>
  <c r="BB116" i="42"/>
  <c r="BA117" i="42"/>
  <c r="BB117" i="42"/>
  <c r="BA118" i="42"/>
  <c r="BB118" i="42"/>
  <c r="BA119" i="42"/>
  <c r="BB119" i="42"/>
  <c r="BA120" i="42"/>
  <c r="BB120" i="42"/>
  <c r="BA121" i="42"/>
  <c r="BB121" i="42"/>
  <c r="BA122" i="42"/>
  <c r="BB122" i="42"/>
  <c r="BA123" i="42"/>
  <c r="BB123" i="42"/>
  <c r="BA124" i="42"/>
  <c r="BB124" i="42"/>
  <c r="BA125" i="42"/>
  <c r="BB125" i="42"/>
  <c r="BA126" i="42"/>
  <c r="BB126" i="42"/>
  <c r="BA127" i="42"/>
  <c r="BB127" i="42"/>
  <c r="BA128" i="42"/>
  <c r="BB128" i="42"/>
  <c r="BA129" i="42"/>
  <c r="BB129" i="42"/>
  <c r="BA130" i="42"/>
  <c r="BB130" i="42"/>
  <c r="BA131" i="42"/>
  <c r="BB131" i="42"/>
  <c r="BA132" i="42"/>
  <c r="BB132" i="42"/>
  <c r="BA133" i="42"/>
  <c r="BB133" i="42"/>
  <c r="BA134" i="42"/>
  <c r="BB134" i="42"/>
  <c r="BA135" i="42"/>
  <c r="BB135" i="42"/>
  <c r="BA136" i="42"/>
  <c r="BB136" i="42"/>
  <c r="BA137" i="42"/>
  <c r="BB137" i="42"/>
  <c r="BA138" i="42"/>
  <c r="BB138" i="42"/>
  <c r="BA139" i="42"/>
  <c r="BB139" i="42"/>
  <c r="BA140" i="42"/>
  <c r="BB140" i="42"/>
  <c r="BA141" i="42"/>
  <c r="BB141" i="42"/>
  <c r="BA142" i="42"/>
  <c r="BB142" i="42"/>
  <c r="BA143" i="42"/>
  <c r="BB143" i="42"/>
  <c r="BA144" i="42"/>
  <c r="BB144" i="42"/>
  <c r="BA145" i="42"/>
  <c r="BB145" i="42"/>
  <c r="BA146" i="42"/>
  <c r="BB146" i="42"/>
  <c r="BA147" i="42"/>
  <c r="BB147" i="42"/>
  <c r="BA148" i="42"/>
  <c r="BB148" i="42"/>
  <c r="BA149" i="42"/>
  <c r="BB149" i="42"/>
  <c r="BA150" i="42"/>
  <c r="BB150" i="42"/>
  <c r="BA151" i="42"/>
  <c r="BB151" i="42"/>
  <c r="BA152" i="42"/>
  <c r="BB152" i="42"/>
  <c r="BA153" i="42"/>
  <c r="BB153" i="42"/>
  <c r="BA154" i="42"/>
  <c r="BB154" i="42"/>
  <c r="BA155" i="42"/>
  <c r="BB155" i="42"/>
  <c r="BA156" i="42"/>
  <c r="BB156" i="42"/>
  <c r="BA157" i="42"/>
  <c r="BB157" i="42"/>
  <c r="BA158" i="42"/>
  <c r="BB158" i="42"/>
  <c r="BA159" i="42"/>
  <c r="BB159" i="42"/>
  <c r="BA160" i="42"/>
  <c r="BB160" i="42"/>
  <c r="BA161" i="42"/>
  <c r="BB161" i="42"/>
  <c r="BA162" i="42"/>
  <c r="BB162" i="42"/>
  <c r="BA163" i="42"/>
  <c r="BB163" i="42"/>
  <c r="BA164" i="42"/>
  <c r="BB164" i="42"/>
  <c r="BA165" i="42"/>
  <c r="BB165" i="42"/>
  <c r="BA166" i="42"/>
  <c r="BB166" i="42"/>
  <c r="BA167" i="42"/>
  <c r="BB167" i="42"/>
  <c r="BA168" i="42"/>
  <c r="BB168" i="42"/>
  <c r="BA169" i="42"/>
  <c r="BB169" i="42"/>
  <c r="BA170" i="42"/>
  <c r="BB170" i="42"/>
  <c r="BA171" i="42"/>
  <c r="BB171" i="42"/>
  <c r="BA172" i="42"/>
  <c r="BB172" i="42"/>
  <c r="BA173" i="42"/>
  <c r="BB173" i="42"/>
  <c r="BA174" i="42"/>
  <c r="BB174" i="42"/>
  <c r="BA175" i="42"/>
  <c r="BB175" i="42"/>
  <c r="BA176" i="42"/>
  <c r="BB176" i="42"/>
  <c r="BA177" i="42"/>
  <c r="BB177" i="42"/>
  <c r="BA178" i="42"/>
  <c r="BB178" i="42"/>
  <c r="BA179" i="42"/>
  <c r="BB179" i="42"/>
  <c r="BA180" i="42"/>
  <c r="BB180" i="42"/>
  <c r="BA181" i="42"/>
  <c r="BB181" i="42"/>
  <c r="BA182" i="42"/>
  <c r="BB182" i="42"/>
  <c r="BA183" i="42"/>
  <c r="BB183" i="42"/>
  <c r="BA184" i="42"/>
  <c r="BB184" i="42"/>
  <c r="BA185" i="42"/>
  <c r="BB185" i="42"/>
  <c r="BA186" i="42"/>
  <c r="BB186" i="42"/>
  <c r="BA187" i="42"/>
  <c r="BB187" i="42"/>
  <c r="BA188" i="42"/>
  <c r="BB188" i="42"/>
  <c r="BA189" i="42"/>
  <c r="BB189" i="42"/>
  <c r="BA190" i="42"/>
  <c r="BB190" i="42"/>
  <c r="BA191" i="42"/>
  <c r="BB191" i="42"/>
  <c r="BA192" i="42"/>
  <c r="BB192" i="42"/>
  <c r="BA193" i="42"/>
  <c r="BB193" i="42"/>
  <c r="BA194" i="42"/>
  <c r="BB194" i="42"/>
  <c r="BA195" i="42"/>
  <c r="BB195" i="42"/>
  <c r="BA196" i="42"/>
  <c r="BB196" i="42"/>
  <c r="BA197" i="42"/>
  <c r="BB197" i="42"/>
  <c r="BA198" i="42"/>
  <c r="BB198" i="42"/>
  <c r="BA199" i="42"/>
  <c r="BB199" i="42"/>
  <c r="BA200" i="42"/>
  <c r="BB200" i="42"/>
  <c r="BA201" i="42"/>
  <c r="BB201" i="42"/>
  <c r="BA202" i="42"/>
  <c r="BB202" i="42"/>
  <c r="BA203" i="42"/>
  <c r="BB203" i="42"/>
  <c r="BA204" i="42"/>
  <c r="BB204" i="42"/>
  <c r="BA205" i="42"/>
  <c r="BB205" i="42"/>
  <c r="BA206" i="42"/>
  <c r="BB206" i="42"/>
  <c r="BA207" i="42"/>
  <c r="BB207" i="42"/>
  <c r="I4" i="42"/>
  <c r="J4" i="42"/>
  <c r="I5" i="42"/>
  <c r="J5" i="42"/>
  <c r="I6" i="42"/>
  <c r="J6" i="42"/>
  <c r="I7" i="42"/>
  <c r="J7" i="42"/>
  <c r="I8" i="42"/>
  <c r="J8" i="42"/>
  <c r="I9" i="42"/>
  <c r="J9" i="42"/>
  <c r="I10" i="42"/>
  <c r="J10" i="42"/>
  <c r="I11" i="42"/>
  <c r="J11" i="42"/>
  <c r="I12" i="42"/>
  <c r="J12" i="42"/>
  <c r="I13" i="42"/>
  <c r="J13" i="42"/>
  <c r="I14" i="42"/>
  <c r="J14" i="42"/>
  <c r="I15" i="42"/>
  <c r="J15" i="42"/>
  <c r="I16" i="42"/>
  <c r="J16" i="42"/>
  <c r="I17" i="42"/>
  <c r="J17" i="42"/>
  <c r="I18" i="42"/>
  <c r="J18" i="42"/>
  <c r="I19" i="42"/>
  <c r="J19" i="42"/>
  <c r="I20" i="42"/>
  <c r="J20" i="42"/>
  <c r="I21" i="42"/>
  <c r="J21" i="42"/>
  <c r="I22" i="42"/>
  <c r="J22" i="42"/>
  <c r="I23" i="42"/>
  <c r="J23" i="42"/>
  <c r="I24" i="42"/>
  <c r="J24" i="42"/>
  <c r="I25" i="42"/>
  <c r="J25" i="42"/>
  <c r="I26" i="42"/>
  <c r="J26" i="42"/>
  <c r="I27" i="42"/>
  <c r="J27" i="42"/>
  <c r="I28" i="42"/>
  <c r="J28" i="42"/>
  <c r="I29" i="42"/>
  <c r="J29" i="42"/>
  <c r="I30" i="42"/>
  <c r="J30" i="42"/>
  <c r="I104" i="42"/>
  <c r="J104" i="42"/>
  <c r="I105" i="42"/>
  <c r="J105" i="42"/>
  <c r="I106" i="42"/>
  <c r="J106" i="42"/>
  <c r="I107" i="42"/>
  <c r="J107" i="42"/>
  <c r="I108" i="42"/>
  <c r="J108" i="42"/>
  <c r="I109" i="42"/>
  <c r="J109" i="42"/>
  <c r="I110" i="42"/>
  <c r="J110" i="42"/>
  <c r="I111" i="42"/>
  <c r="J111" i="42"/>
  <c r="I112" i="42"/>
  <c r="J112" i="42"/>
  <c r="I113" i="42"/>
  <c r="J113" i="42"/>
  <c r="I114" i="42"/>
  <c r="J114" i="42"/>
  <c r="I115" i="42"/>
  <c r="J115" i="42"/>
  <c r="I116" i="42"/>
  <c r="J116" i="42"/>
  <c r="I117" i="42"/>
  <c r="J117" i="42"/>
  <c r="I118" i="42"/>
  <c r="J118" i="42"/>
  <c r="I119" i="42"/>
  <c r="J119" i="42"/>
  <c r="I120" i="42"/>
  <c r="J120" i="42"/>
  <c r="I121" i="42"/>
  <c r="J121" i="42"/>
  <c r="I122" i="42"/>
  <c r="J122" i="42"/>
  <c r="I123" i="42"/>
  <c r="J123" i="42"/>
  <c r="I124" i="42"/>
  <c r="J124" i="42"/>
  <c r="I125" i="42"/>
  <c r="J125" i="42"/>
  <c r="I126" i="42"/>
  <c r="J126" i="42"/>
  <c r="I127" i="42"/>
  <c r="J127" i="42"/>
  <c r="I128" i="42"/>
  <c r="J128" i="42"/>
  <c r="I129" i="42"/>
  <c r="J129" i="42"/>
  <c r="I130" i="42"/>
  <c r="J130" i="42"/>
  <c r="I131" i="42"/>
  <c r="J131" i="42"/>
  <c r="I132" i="42"/>
  <c r="J132" i="42"/>
  <c r="I133" i="42"/>
  <c r="J133" i="42"/>
  <c r="I134" i="42"/>
  <c r="J134" i="42"/>
  <c r="I135" i="42"/>
  <c r="J135" i="42"/>
  <c r="I136" i="42"/>
  <c r="J136" i="42"/>
  <c r="I137" i="42"/>
  <c r="J137" i="42"/>
  <c r="I138" i="42"/>
  <c r="J138" i="42"/>
  <c r="I139" i="42"/>
  <c r="J139" i="42"/>
  <c r="I140" i="42"/>
  <c r="J140" i="42"/>
  <c r="I141" i="42"/>
  <c r="J141" i="42"/>
  <c r="I142" i="42"/>
  <c r="J142" i="42"/>
  <c r="I143" i="42"/>
  <c r="J143" i="42"/>
  <c r="I144" i="42"/>
  <c r="J144" i="42"/>
  <c r="I145" i="42"/>
  <c r="J145" i="42"/>
  <c r="I146" i="42"/>
  <c r="J146" i="42"/>
  <c r="I147" i="42"/>
  <c r="J147" i="42"/>
  <c r="I148" i="42"/>
  <c r="J148" i="42"/>
  <c r="I149" i="42"/>
  <c r="J149" i="42"/>
  <c r="I150" i="42"/>
  <c r="J150" i="42"/>
  <c r="I151" i="42"/>
  <c r="J151" i="42"/>
  <c r="I152" i="42"/>
  <c r="J152" i="42"/>
  <c r="I153" i="42"/>
  <c r="J153" i="42"/>
  <c r="I154" i="42"/>
  <c r="J154" i="42"/>
  <c r="I155" i="42"/>
  <c r="J155" i="42"/>
  <c r="I156" i="42"/>
  <c r="J156" i="42"/>
  <c r="I157" i="42"/>
  <c r="J157" i="42"/>
  <c r="I158" i="42"/>
  <c r="J158" i="42"/>
  <c r="I159" i="42"/>
  <c r="J159" i="42"/>
  <c r="I160" i="42"/>
  <c r="J160" i="42"/>
  <c r="I161" i="42"/>
  <c r="J161" i="42"/>
  <c r="I162" i="42"/>
  <c r="J162" i="42"/>
  <c r="I163" i="42"/>
  <c r="J163" i="42"/>
  <c r="I164" i="42"/>
  <c r="J164" i="42"/>
  <c r="I165" i="42"/>
  <c r="J165" i="42"/>
  <c r="I166" i="42"/>
  <c r="J166" i="42"/>
  <c r="I167" i="42"/>
  <c r="J167" i="42"/>
  <c r="I168" i="42"/>
  <c r="J168" i="42"/>
  <c r="I169" i="42"/>
  <c r="J169" i="42"/>
  <c r="I170" i="42"/>
  <c r="J170" i="42"/>
  <c r="I171" i="42"/>
  <c r="J171" i="42"/>
  <c r="I172" i="42"/>
  <c r="J172" i="42"/>
  <c r="I173" i="42"/>
  <c r="J173" i="42"/>
  <c r="I174" i="42"/>
  <c r="J174" i="42"/>
  <c r="I175" i="42"/>
  <c r="J175" i="42"/>
  <c r="I176" i="42"/>
  <c r="J176" i="42"/>
  <c r="I177" i="42"/>
  <c r="J177" i="42"/>
  <c r="I178" i="42"/>
  <c r="J178" i="42"/>
  <c r="I179" i="42"/>
  <c r="J179" i="42"/>
  <c r="I180" i="42"/>
  <c r="J180" i="42"/>
  <c r="I181" i="42"/>
  <c r="J181" i="42"/>
  <c r="I182" i="42"/>
  <c r="J182" i="42"/>
  <c r="I183" i="42"/>
  <c r="J183" i="42"/>
  <c r="I184" i="42"/>
  <c r="J184" i="42"/>
  <c r="I185" i="42"/>
  <c r="J185" i="42"/>
  <c r="I186" i="42"/>
  <c r="J186" i="42"/>
  <c r="I187" i="42"/>
  <c r="J187" i="42"/>
  <c r="I188" i="42"/>
  <c r="J188" i="42"/>
  <c r="I189" i="42"/>
  <c r="J189" i="42"/>
  <c r="I190" i="42"/>
  <c r="J190" i="42"/>
  <c r="I191" i="42"/>
  <c r="J191" i="42"/>
  <c r="I192" i="42"/>
  <c r="J192" i="42"/>
  <c r="I193" i="42"/>
  <c r="J193" i="42"/>
  <c r="I194" i="42"/>
  <c r="J194" i="42"/>
  <c r="I195" i="42"/>
  <c r="J195" i="42"/>
  <c r="I196" i="42"/>
  <c r="J196" i="42"/>
  <c r="I197" i="42"/>
  <c r="J197" i="42"/>
  <c r="I198" i="42"/>
  <c r="J198" i="42"/>
  <c r="I199" i="42"/>
  <c r="J199" i="42"/>
  <c r="I200" i="42"/>
  <c r="J200" i="42"/>
  <c r="I201" i="42"/>
  <c r="J201" i="42"/>
  <c r="I202" i="42"/>
  <c r="J202" i="42"/>
  <c r="I203" i="42"/>
  <c r="J203" i="42"/>
  <c r="I204" i="42"/>
  <c r="J204" i="42"/>
  <c r="I205" i="42"/>
  <c r="J205" i="42"/>
  <c r="I206" i="42"/>
  <c r="J206" i="42"/>
  <c r="I207" i="42"/>
  <c r="J207" i="42"/>
  <c r="J63" i="37"/>
  <c r="W53" i="37"/>
  <c r="W16" i="37"/>
  <c r="I10" i="37"/>
  <c r="FZ43" i="15" l="1"/>
  <c r="FY42" i="15"/>
  <c r="FG54" i="15"/>
  <c r="FH55" i="15" s="1"/>
  <c r="FG40" i="15"/>
  <c r="H39" i="15"/>
  <c r="I16" i="15"/>
  <c r="W23" i="37"/>
  <c r="W80" i="37"/>
  <c r="W37" i="37"/>
  <c r="W86" i="37"/>
  <c r="W62" i="37"/>
  <c r="W71" i="37"/>
  <c r="I30" i="37"/>
  <c r="I4" i="37"/>
  <c r="W46" i="37"/>
  <c r="W111" i="37"/>
  <c r="W31" i="37"/>
  <c r="W93" i="37"/>
  <c r="W145" i="37"/>
  <c r="W17" i="37"/>
  <c r="W102" i="37"/>
  <c r="W114" i="37"/>
  <c r="I12" i="37"/>
  <c r="W32" i="37"/>
  <c r="W65" i="37"/>
  <c r="W74" i="37"/>
  <c r="I7" i="37"/>
  <c r="I13" i="37"/>
  <c r="W20" i="37"/>
  <c r="I27" i="37"/>
  <c r="W41" i="37"/>
  <c r="W49" i="37"/>
  <c r="W89" i="37"/>
  <c r="W105" i="37"/>
  <c r="W117" i="37"/>
  <c r="W10" i="37"/>
  <c r="I25" i="37"/>
  <c r="W47" i="37"/>
  <c r="I6" i="37"/>
  <c r="W25" i="37"/>
  <c r="W40" i="37"/>
  <c r="W56" i="37"/>
  <c r="W82" i="37"/>
  <c r="W95" i="37"/>
  <c r="W116" i="37"/>
  <c r="W128" i="37"/>
  <c r="W8" i="37"/>
  <c r="W14" i="37"/>
  <c r="I21" i="37"/>
  <c r="I28" i="37"/>
  <c r="W34" i="37"/>
  <c r="W43" i="37"/>
  <c r="W59" i="37"/>
  <c r="W68" i="37"/>
  <c r="W77" i="37"/>
  <c r="W84" i="37"/>
  <c r="W90" i="37"/>
  <c r="W108" i="37"/>
  <c r="W141" i="37"/>
  <c r="I19" i="37"/>
  <c r="I9" i="37"/>
  <c r="I15" i="37"/>
  <c r="W44" i="37"/>
  <c r="W97" i="37"/>
  <c r="W110" i="37"/>
  <c r="W122" i="37"/>
  <c r="W172" i="37"/>
  <c r="W164" i="37"/>
  <c r="W181" i="37"/>
  <c r="W139" i="37"/>
  <c r="W153" i="37"/>
  <c r="W167" i="37"/>
  <c r="W185" i="37"/>
  <c r="W194" i="37"/>
  <c r="W22" i="37"/>
  <c r="W29" i="37"/>
  <c r="J20" i="37"/>
  <c r="J11" i="37"/>
  <c r="I16" i="37"/>
  <c r="I24" i="37"/>
  <c r="I18" i="37"/>
  <c r="I22" i="37"/>
  <c r="J8" i="37"/>
  <c r="J27" i="37"/>
  <c r="J14" i="37"/>
  <c r="J45" i="37"/>
  <c r="J17" i="37"/>
  <c r="J68" i="37"/>
  <c r="J65" i="37"/>
  <c r="J62" i="37"/>
  <c r="J56" i="37"/>
  <c r="J53" i="37"/>
  <c r="J50" i="37"/>
  <c r="J47" i="37"/>
  <c r="J44" i="37"/>
  <c r="J38" i="37"/>
  <c r="J35" i="37"/>
  <c r="J32" i="37"/>
  <c r="J29" i="37"/>
  <c r="J26" i="37"/>
  <c r="J61" i="37"/>
  <c r="J52" i="37"/>
  <c r="J43" i="37"/>
  <c r="J34" i="37"/>
  <c r="J25" i="37"/>
  <c r="J48" i="37"/>
  <c r="J21" i="37"/>
  <c r="J18" i="37"/>
  <c r="J15" i="37"/>
  <c r="J12" i="37"/>
  <c r="J9" i="37"/>
  <c r="J64" i="37"/>
  <c r="J55" i="37"/>
  <c r="J37" i="37"/>
  <c r="J28" i="37"/>
  <c r="J49" i="37"/>
  <c r="J6" i="37"/>
  <c r="J42" i="37"/>
  <c r="J60" i="37"/>
  <c r="J4" i="37"/>
  <c r="J36" i="37"/>
  <c r="J54" i="37"/>
  <c r="J40" i="37"/>
  <c r="J58" i="37"/>
  <c r="J31" i="37"/>
  <c r="J67" i="37"/>
  <c r="J5" i="37"/>
  <c r="J7" i="37"/>
  <c r="J13" i="37"/>
  <c r="J16" i="37"/>
  <c r="J33" i="37"/>
  <c r="J51" i="37"/>
  <c r="I11" i="37"/>
  <c r="I14" i="37"/>
  <c r="I17" i="37"/>
  <c r="I20" i="37"/>
  <c r="I23" i="37"/>
  <c r="I26" i="37"/>
  <c r="I29" i="37"/>
  <c r="GA43" i="15" l="1"/>
  <c r="FZ42" i="15"/>
  <c r="FH40" i="15"/>
  <c r="FH54" i="15"/>
  <c r="FI55" i="15" s="1"/>
  <c r="I19" i="15"/>
  <c r="I39" i="15"/>
  <c r="I38" i="15"/>
  <c r="I45" i="15"/>
  <c r="W134" i="37"/>
  <c r="J19" i="37"/>
  <c r="J22" i="37"/>
  <c r="J46" i="37"/>
  <c r="J39" i="37"/>
  <c r="J66" i="37"/>
  <c r="J23" i="37"/>
  <c r="J41" i="37"/>
  <c r="J10" i="37"/>
  <c r="J24" i="37"/>
  <c r="J30" i="37"/>
  <c r="J57" i="37"/>
  <c r="I5" i="37"/>
  <c r="I8" i="37"/>
  <c r="X47" i="37"/>
  <c r="X5" i="37"/>
  <c r="X158" i="37"/>
  <c r="X43" i="37"/>
  <c r="X98" i="37"/>
  <c r="X6" i="37"/>
  <c r="X31" i="37"/>
  <c r="X58" i="37"/>
  <c r="X86" i="37"/>
  <c r="X119" i="37"/>
  <c r="X146" i="37"/>
  <c r="X173" i="37"/>
  <c r="X200" i="37"/>
  <c r="X13" i="37"/>
  <c r="X26" i="37"/>
  <c r="X53" i="37"/>
  <c r="X80" i="37"/>
  <c r="X28" i="37"/>
  <c r="X55" i="37"/>
  <c r="X24" i="37"/>
  <c r="X33" i="37"/>
  <c r="X42" i="37"/>
  <c r="X51" i="37"/>
  <c r="X60" i="37"/>
  <c r="X69" i="37"/>
  <c r="X78" i="37"/>
  <c r="X93" i="37"/>
  <c r="X102" i="37"/>
  <c r="X111" i="37"/>
  <c r="X120" i="37"/>
  <c r="X129" i="37"/>
  <c r="X138" i="37"/>
  <c r="X147" i="37"/>
  <c r="X156" i="37"/>
  <c r="X165" i="37"/>
  <c r="X174" i="37"/>
  <c r="X183" i="37"/>
  <c r="X192" i="37"/>
  <c r="X201" i="37"/>
  <c r="X23" i="37"/>
  <c r="X90" i="37"/>
  <c r="X203" i="37"/>
  <c r="X149" i="37"/>
  <c r="X92" i="37"/>
  <c r="X32" i="37"/>
  <c r="X74" i="37"/>
  <c r="X70" i="37"/>
  <c r="X88" i="37"/>
  <c r="X82" i="37"/>
  <c r="X116" i="37"/>
  <c r="X143" i="37"/>
  <c r="X170" i="37"/>
  <c r="X197" i="37"/>
  <c r="X95" i="37"/>
  <c r="X97" i="37"/>
  <c r="X106" i="37"/>
  <c r="X115" i="37"/>
  <c r="X124" i="37"/>
  <c r="X133" i="37"/>
  <c r="X142" i="37"/>
  <c r="X151" i="37"/>
  <c r="X160" i="37"/>
  <c r="X169" i="37"/>
  <c r="X178" i="37"/>
  <c r="X187" i="37"/>
  <c r="X196" i="37"/>
  <c r="X205" i="37"/>
  <c r="X41" i="37"/>
  <c r="X29" i="37"/>
  <c r="X194" i="37"/>
  <c r="X140" i="37"/>
  <c r="X79" i="37"/>
  <c r="X25" i="37"/>
  <c r="X18" i="37"/>
  <c r="X110" i="37"/>
  <c r="X40" i="37"/>
  <c r="X67" i="37"/>
  <c r="X128" i="37"/>
  <c r="X155" i="37"/>
  <c r="X182" i="37"/>
  <c r="X7" i="37"/>
  <c r="X16" i="37"/>
  <c r="X35" i="37"/>
  <c r="X62" i="37"/>
  <c r="X37" i="37"/>
  <c r="X64" i="37"/>
  <c r="X87" i="37"/>
  <c r="X36" i="37"/>
  <c r="X54" i="37"/>
  <c r="X72" i="37"/>
  <c r="X83" i="37"/>
  <c r="X105" i="37"/>
  <c r="X114" i="37"/>
  <c r="X123" i="37"/>
  <c r="X132" i="37"/>
  <c r="X141" i="37"/>
  <c r="X150" i="37"/>
  <c r="X159" i="37"/>
  <c r="X168" i="37"/>
  <c r="X177" i="37"/>
  <c r="X186" i="37"/>
  <c r="X195" i="37"/>
  <c r="X204" i="37"/>
  <c r="X59" i="37"/>
  <c r="X185" i="37"/>
  <c r="X131" i="37"/>
  <c r="X68" i="37"/>
  <c r="X15" i="37"/>
  <c r="X56" i="37"/>
  <c r="X34" i="37"/>
  <c r="X89" i="37"/>
  <c r="X125" i="37"/>
  <c r="X152" i="37"/>
  <c r="X179" i="37"/>
  <c r="X206" i="37"/>
  <c r="X91" i="37"/>
  <c r="X100" i="37"/>
  <c r="X109" i="37"/>
  <c r="X118" i="37"/>
  <c r="X127" i="37"/>
  <c r="X136" i="37"/>
  <c r="X145" i="37"/>
  <c r="X154" i="37"/>
  <c r="X163" i="37"/>
  <c r="X172" i="37"/>
  <c r="X181" i="37"/>
  <c r="X190" i="37"/>
  <c r="X199" i="37"/>
  <c r="X65" i="37"/>
  <c r="X52" i="37"/>
  <c r="X176" i="37"/>
  <c r="X122" i="37"/>
  <c r="X61" i="37"/>
  <c r="X12" i="37"/>
  <c r="X96" i="37"/>
  <c r="X22" i="37"/>
  <c r="X49" i="37"/>
  <c r="X76" i="37"/>
  <c r="X107" i="37"/>
  <c r="X137" i="37"/>
  <c r="X164" i="37"/>
  <c r="X191" i="37"/>
  <c r="X10" i="37"/>
  <c r="X19" i="37"/>
  <c r="X44" i="37"/>
  <c r="X71" i="37"/>
  <c r="X104" i="37"/>
  <c r="X46" i="37"/>
  <c r="X73" i="37"/>
  <c r="X21" i="37"/>
  <c r="X30" i="37"/>
  <c r="X39" i="37"/>
  <c r="X48" i="37"/>
  <c r="X57" i="37"/>
  <c r="X66" i="37"/>
  <c r="X75" i="37"/>
  <c r="X99" i="37"/>
  <c r="X108" i="37"/>
  <c r="X117" i="37"/>
  <c r="X126" i="37"/>
  <c r="X135" i="37"/>
  <c r="X144" i="37"/>
  <c r="X153" i="37"/>
  <c r="X162" i="37"/>
  <c r="X171" i="37"/>
  <c r="X180" i="37"/>
  <c r="X189" i="37"/>
  <c r="X198" i="37"/>
  <c r="X207" i="37"/>
  <c r="X167" i="37"/>
  <c r="X113" i="37"/>
  <c r="X50" i="37"/>
  <c r="X9" i="37"/>
  <c r="X38" i="37"/>
  <c r="X84" i="37"/>
  <c r="X101" i="37"/>
  <c r="X134" i="37"/>
  <c r="X161" i="37"/>
  <c r="X188" i="37"/>
  <c r="X94" i="37"/>
  <c r="X103" i="37"/>
  <c r="X112" i="37"/>
  <c r="X121" i="37"/>
  <c r="X130" i="37"/>
  <c r="X139" i="37"/>
  <c r="X148" i="37"/>
  <c r="X157" i="37"/>
  <c r="X166" i="37"/>
  <c r="X175" i="37"/>
  <c r="X184" i="37"/>
  <c r="X193" i="37"/>
  <c r="X202" i="37"/>
  <c r="X85" i="37"/>
  <c r="X77" i="37"/>
  <c r="W206" i="37"/>
  <c r="W175" i="37"/>
  <c r="W127" i="37"/>
  <c r="W104" i="37"/>
  <c r="W182" i="37"/>
  <c r="W131" i="37"/>
  <c r="W130" i="37"/>
  <c r="W183" i="37"/>
  <c r="W192" i="37"/>
  <c r="W201" i="37"/>
  <c r="W132" i="37"/>
  <c r="W38" i="37"/>
  <c r="W173" i="37"/>
  <c r="W147" i="37"/>
  <c r="W99" i="37"/>
  <c r="W13" i="37"/>
  <c r="W98" i="37"/>
  <c r="W11" i="37"/>
  <c r="W157" i="37"/>
  <c r="W121" i="37"/>
  <c r="W163" i="37"/>
  <c r="W197" i="37"/>
  <c r="W166" i="37"/>
  <c r="W61" i="37"/>
  <c r="W35" i="37"/>
  <c r="W5" i="37"/>
  <c r="W171" i="37"/>
  <c r="W156" i="37"/>
  <c r="W118" i="37"/>
  <c r="W193" i="37"/>
  <c r="W202" i="37"/>
  <c r="W186" i="37"/>
  <c r="W195" i="37"/>
  <c r="W204" i="37"/>
  <c r="W203" i="37"/>
  <c r="W165" i="37"/>
  <c r="W58" i="37"/>
  <c r="W28" i="37"/>
  <c r="W112" i="37"/>
  <c r="W188" i="37"/>
  <c r="W191" i="37"/>
  <c r="W120" i="37"/>
  <c r="W73" i="37"/>
  <c r="W135" i="37"/>
  <c r="W87" i="37"/>
  <c r="W26" i="37"/>
  <c r="W109" i="37"/>
  <c r="W52" i="37"/>
  <c r="W144" i="37"/>
  <c r="W107" i="37"/>
  <c r="W143" i="37"/>
  <c r="W106" i="37"/>
  <c r="W189" i="37"/>
  <c r="W198" i="37"/>
  <c r="W207" i="37"/>
  <c r="W138" i="37"/>
  <c r="W154" i="37"/>
  <c r="W50" i="37"/>
  <c r="W200" i="37"/>
  <c r="W129" i="37"/>
  <c r="W81" i="37"/>
  <c r="W174" i="37"/>
  <c r="W180" i="37"/>
  <c r="W137" i="37"/>
  <c r="W136" i="37"/>
  <c r="W179" i="37"/>
  <c r="W190" i="37"/>
  <c r="W199" i="37"/>
  <c r="W158" i="37"/>
  <c r="W119" i="37"/>
  <c r="W96" i="37"/>
  <c r="W140" i="37"/>
  <c r="W7" i="37"/>
  <c r="W177" i="37"/>
  <c r="W169" i="37"/>
  <c r="W142" i="37"/>
  <c r="W115" i="37"/>
  <c r="W94" i="37"/>
  <c r="W78" i="37"/>
  <c r="W69" i="37"/>
  <c r="W60" i="37"/>
  <c r="W51" i="37"/>
  <c r="W42" i="37"/>
  <c r="W33" i="37"/>
  <c r="W24" i="37"/>
  <c r="W15" i="37"/>
  <c r="W6" i="37"/>
  <c r="X20" i="37"/>
  <c r="W155" i="37"/>
  <c r="W91" i="37"/>
  <c r="W70" i="37"/>
  <c r="W161" i="37"/>
  <c r="W92" i="37"/>
  <c r="X81" i="37"/>
  <c r="X17" i="37"/>
  <c r="X27" i="37"/>
  <c r="X45" i="37"/>
  <c r="X63" i="37"/>
  <c r="W152" i="37"/>
  <c r="W113" i="37"/>
  <c r="W88" i="37"/>
  <c r="W67" i="37"/>
  <c r="W55" i="37"/>
  <c r="W159" i="37"/>
  <c r="W160" i="37"/>
  <c r="W133" i="37"/>
  <c r="W75" i="37"/>
  <c r="W66" i="37"/>
  <c r="W57" i="37"/>
  <c r="W48" i="37"/>
  <c r="W39" i="37"/>
  <c r="W30" i="37"/>
  <c r="W21" i="37"/>
  <c r="W12" i="37"/>
  <c r="X14" i="37"/>
  <c r="W149" i="37"/>
  <c r="W64" i="37"/>
  <c r="W19" i="37"/>
  <c r="W184" i="37"/>
  <c r="W170" i="37"/>
  <c r="W103" i="37"/>
  <c r="W85" i="37"/>
  <c r="W187" i="37"/>
  <c r="W196" i="37"/>
  <c r="W205" i="37"/>
  <c r="X11" i="37"/>
  <c r="W146" i="37"/>
  <c r="W126" i="37"/>
  <c r="W79" i="37"/>
  <c r="W150" i="37"/>
  <c r="W148" i="37"/>
  <c r="W125" i="37"/>
  <c r="W168" i="37"/>
  <c r="W178" i="37"/>
  <c r="W151" i="37"/>
  <c r="W124" i="37"/>
  <c r="W101" i="37"/>
  <c r="W83" i="37"/>
  <c r="W72" i="37"/>
  <c r="W63" i="37"/>
  <c r="W54" i="37"/>
  <c r="W45" i="37"/>
  <c r="W36" i="37"/>
  <c r="W27" i="37"/>
  <c r="W18" i="37"/>
  <c r="W9" i="37"/>
  <c r="X8" i="37"/>
  <c r="W162" i="37"/>
  <c r="W123" i="37"/>
  <c r="W100" i="37"/>
  <c r="W76" i="37"/>
  <c r="W176" i="37"/>
  <c r="GB43" i="15" l="1"/>
  <c r="GA42" i="15"/>
  <c r="FI54" i="15"/>
  <c r="FJ55" i="15" s="1"/>
  <c r="FI40" i="15"/>
  <c r="J59" i="37"/>
  <c r="GC43" i="15" l="1"/>
  <c r="GB42" i="15"/>
  <c r="FJ54" i="15"/>
  <c r="FK55" i="15" s="1"/>
  <c r="FJ40" i="15"/>
  <c r="GD43" i="15" l="1"/>
  <c r="GC42" i="15"/>
  <c r="FK54" i="15"/>
  <c r="FL55" i="15" s="1"/>
  <c r="FK40" i="15"/>
  <c r="GE43" i="15" l="1"/>
  <c r="GD42" i="15"/>
  <c r="FL54" i="15"/>
  <c r="FM55" i="15" s="1"/>
  <c r="FL40" i="15"/>
  <c r="GE42" i="15" l="1"/>
  <c r="GF43" i="15"/>
  <c r="FM40" i="15"/>
  <c r="FM54" i="15"/>
  <c r="FN55" i="15" s="1"/>
  <c r="GG43" i="15" l="1"/>
  <c r="GF42" i="15"/>
  <c r="FN54" i="15"/>
  <c r="FO55" i="15" s="1"/>
  <c r="FN40" i="15"/>
  <c r="GH43" i="15" l="1"/>
  <c r="GG42" i="15"/>
  <c r="FO54" i="15"/>
  <c r="FP55" i="15" s="1"/>
  <c r="FO40" i="15"/>
  <c r="K38" i="15"/>
  <c r="J38" i="15"/>
  <c r="J39" i="15"/>
  <c r="GI43" i="15" l="1"/>
  <c r="GH42" i="15"/>
  <c r="FP40" i="15"/>
  <c r="FP54" i="15"/>
  <c r="FQ55" i="15" s="1"/>
  <c r="GJ43" i="15" l="1"/>
  <c r="GI42" i="15"/>
  <c r="FQ54" i="15"/>
  <c r="FR55" i="15" s="1"/>
  <c r="FQ40" i="15"/>
  <c r="GK43" i="15" l="1"/>
  <c r="GJ42" i="15"/>
  <c r="FR40" i="15"/>
  <c r="FR54" i="15"/>
  <c r="FS55" i="15" s="1"/>
  <c r="J47" i="15"/>
  <c r="GL43" i="15" l="1"/>
  <c r="GK42" i="15"/>
  <c r="FS40" i="15"/>
  <c r="FS54" i="15"/>
  <c r="FT55" i="15" s="1"/>
  <c r="GM43" i="15" l="1"/>
  <c r="GL42" i="15"/>
  <c r="FT54" i="15"/>
  <c r="FU55" i="15" s="1"/>
  <c r="FT40" i="15"/>
  <c r="I47" i="15"/>
  <c r="GN43" i="15" l="1"/>
  <c r="GM42" i="15"/>
  <c r="FU54" i="15"/>
  <c r="FV55" i="15" s="1"/>
  <c r="FU40" i="15"/>
  <c r="J48" i="15"/>
  <c r="GO43" i="15" l="1"/>
  <c r="GN42" i="15"/>
  <c r="FV54" i="15"/>
  <c r="FW55" i="15" s="1"/>
  <c r="FV40" i="15"/>
  <c r="GP43" i="15" l="1"/>
  <c r="GO42" i="15"/>
  <c r="FW54" i="15"/>
  <c r="FX55" i="15" s="1"/>
  <c r="FW40" i="15"/>
  <c r="GQ43" i="15" l="1"/>
  <c r="GP42" i="15"/>
  <c r="FX54" i="15"/>
  <c r="FY55" i="15" s="1"/>
  <c r="FX40" i="15"/>
  <c r="GR43" i="15" l="1"/>
  <c r="GQ42" i="15"/>
  <c r="FY54" i="15"/>
  <c r="FZ55" i="15" s="1"/>
  <c r="FY40" i="15"/>
  <c r="CE44" i="15"/>
  <c r="CF44" i="15"/>
  <c r="CB44" i="15"/>
  <c r="CG44" i="15"/>
  <c r="CD44" i="15"/>
  <c r="GS43" i="15" l="1"/>
  <c r="GR42" i="15"/>
  <c r="FZ54" i="15"/>
  <c r="GA55" i="15" s="1"/>
  <c r="FZ40" i="15"/>
  <c r="GT43" i="15" l="1"/>
  <c r="GS42" i="15"/>
  <c r="GA54" i="15"/>
  <c r="GB55" i="15" s="1"/>
  <c r="GA40" i="15"/>
  <c r="GU43" i="15" l="1"/>
  <c r="GT42" i="15"/>
  <c r="GB54" i="15"/>
  <c r="GC55" i="15" s="1"/>
  <c r="GB40" i="15"/>
  <c r="GV43" i="15" l="1"/>
  <c r="GU42" i="15"/>
  <c r="GC54" i="15"/>
  <c r="GD55" i="15" s="1"/>
  <c r="GC40" i="15"/>
  <c r="GW43" i="15" l="1"/>
  <c r="GV42" i="15"/>
  <c r="GD54" i="15"/>
  <c r="GE55" i="15" s="1"/>
  <c r="GD40" i="15"/>
  <c r="GX43" i="15" l="1"/>
  <c r="GX42" i="15" s="1"/>
  <c r="GW42" i="15"/>
  <c r="C69" i="15" s="1"/>
  <c r="C70" i="15"/>
  <c r="GE54" i="15"/>
  <c r="GF55" i="15" s="1"/>
  <c r="GE40" i="15"/>
  <c r="GF54" i="15" l="1"/>
  <c r="GG55" i="15" s="1"/>
  <c r="GF40" i="15"/>
  <c r="GG54" i="15" l="1"/>
  <c r="GH55" i="15" s="1"/>
  <c r="GG40" i="15"/>
  <c r="GH54" i="15" l="1"/>
  <c r="GI55" i="15" s="1"/>
  <c r="GH40" i="15"/>
  <c r="GI54" i="15" l="1"/>
  <c r="GJ55" i="15" s="1"/>
  <c r="GI40" i="15"/>
  <c r="GJ54" i="15" l="1"/>
  <c r="GK55" i="15" s="1"/>
  <c r="GJ40" i="15"/>
  <c r="L45" i="15"/>
  <c r="GK40" i="15" l="1"/>
  <c r="GK54" i="15"/>
  <c r="GL55" i="15" s="1"/>
  <c r="M46" i="15"/>
  <c r="GL54" i="15" l="1"/>
  <c r="GM55" i="15" s="1"/>
  <c r="GL40" i="15"/>
  <c r="GM54" i="15" l="1"/>
  <c r="GN55" i="15" s="1"/>
  <c r="GM40" i="15"/>
  <c r="GN40" i="15" l="1"/>
  <c r="GN54" i="15"/>
  <c r="GO55" i="15" s="1"/>
  <c r="GO40" i="15" l="1"/>
  <c r="GO54" i="15"/>
  <c r="GP55" i="15" s="1"/>
  <c r="GP40" i="15" l="1"/>
  <c r="GP54" i="15"/>
  <c r="GQ55" i="15" s="1"/>
  <c r="CC44" i="15"/>
  <c r="GQ40" i="15" l="1"/>
  <c r="GQ54" i="15"/>
  <c r="GR55" i="15" s="1"/>
  <c r="GR54" i="15" l="1"/>
  <c r="GS55" i="15" s="1"/>
  <c r="GR40" i="15"/>
  <c r="GS54" i="15" l="1"/>
  <c r="GT55" i="15" s="1"/>
  <c r="GS40" i="15"/>
  <c r="GT54" i="15" l="1"/>
  <c r="GU55" i="15" s="1"/>
  <c r="GT40" i="15"/>
  <c r="GU54" i="15" l="1"/>
  <c r="GV55" i="15" s="1"/>
  <c r="GU40" i="15"/>
  <c r="GV54" i="15" l="1"/>
  <c r="GW55" i="15" s="1"/>
  <c r="GV40" i="15"/>
  <c r="GW54" i="15" l="1"/>
  <c r="GX55" i="15" s="1"/>
  <c r="GW40" i="15"/>
  <c r="GX54" i="15" l="1"/>
  <c r="GX40" i="15"/>
  <c r="M16" i="15" l="1"/>
  <c r="M38" i="15" l="1"/>
  <c r="BK44" i="15" l="1"/>
  <c r="BL44" i="15" l="1"/>
  <c r="BN44" i="15" l="1"/>
  <c r="BO44" i="15" l="1"/>
  <c r="BP44" i="15" l="1"/>
  <c r="BQ44" i="15" l="1"/>
  <c r="BR44" i="15" l="1"/>
  <c r="BS44" i="15" l="1"/>
  <c r="BT44" i="15" l="1"/>
  <c r="BU44" i="15" l="1"/>
  <c r="BV44" i="15" l="1"/>
  <c r="BW44" i="15" l="1"/>
  <c r="BX44" i="15" l="1"/>
  <c r="BY44" i="15" l="1"/>
  <c r="CL44" i="15" l="1"/>
  <c r="CM44" i="15" l="1"/>
  <c r="CN44" i="15" l="1"/>
  <c r="CO44" i="15" l="1"/>
  <c r="CP44" i="15" l="1"/>
  <c r="CQ44" i="15" l="1"/>
  <c r="CR44" i="15" l="1"/>
  <c r="CS44" i="15" l="1"/>
  <c r="CT44" i="15" l="1"/>
  <c r="CU44" i="15" l="1"/>
  <c r="CV44" i="15" l="1"/>
  <c r="CW44" i="15" l="1"/>
  <c r="CX44" i="15" l="1"/>
  <c r="CY44" i="15" l="1"/>
  <c r="CZ44" i="15" l="1"/>
  <c r="DA44" i="15" l="1"/>
  <c r="DB44" i="15" l="1"/>
  <c r="DC44" i="15" l="1"/>
  <c r="DD44" i="15" l="1"/>
  <c r="DE44" i="15" l="1"/>
  <c r="DF44" i="15" l="1"/>
  <c r="DG44" i="15" l="1"/>
  <c r="DH44" i="15" l="1"/>
  <c r="DI44" i="15" l="1"/>
  <c r="DJ44" i="15" l="1"/>
  <c r="DK44" i="15" l="1"/>
  <c r="DL44" i="15" l="1"/>
  <c r="DM44" i="15" l="1"/>
  <c r="DN44" i="15" l="1"/>
  <c r="DO44" i="15" l="1"/>
  <c r="DP44" i="15" l="1"/>
  <c r="DQ44" i="15" l="1"/>
  <c r="DR44" i="15" l="1"/>
  <c r="DS44" i="15" l="1"/>
  <c r="DT44" i="15" l="1"/>
  <c r="DU44" i="15" l="1"/>
  <c r="DV44" i="15" l="1"/>
  <c r="DW44" i="15" l="1"/>
  <c r="DX44" i="15" l="1"/>
  <c r="DY44" i="15" l="1"/>
  <c r="DZ44" i="15" l="1"/>
  <c r="EA44" i="15" l="1"/>
  <c r="EB44" i="15" l="1"/>
  <c r="EC44" i="15" l="1"/>
  <c r="ED44" i="15" l="1"/>
  <c r="EE44" i="15" l="1"/>
  <c r="EF44" i="15" l="1"/>
  <c r="EG44" i="15" l="1"/>
  <c r="EH44" i="15" l="1"/>
  <c r="EI44" i="15" l="1"/>
  <c r="EJ44" i="15" l="1"/>
  <c r="EK44" i="15" l="1"/>
  <c r="EL44" i="15" l="1"/>
  <c r="EM44" i="15" l="1"/>
  <c r="EN44" i="15" l="1"/>
  <c r="EO44" i="15" l="1"/>
  <c r="EP44" i="15" l="1"/>
  <c r="EQ44" i="15" l="1"/>
  <c r="ER44" i="15" l="1"/>
  <c r="ES44" i="15" l="1"/>
  <c r="ET44" i="15" l="1"/>
  <c r="EU44" i="15" l="1"/>
  <c r="EV44" i="15" l="1"/>
  <c r="EW44" i="15" l="1"/>
  <c r="EX44" i="15" l="1"/>
  <c r="EY44" i="15" l="1"/>
  <c r="EZ44" i="15" l="1"/>
  <c r="FA44" i="15" l="1"/>
  <c r="FB44" i="15" l="1"/>
  <c r="FC44" i="15" l="1"/>
  <c r="FD44" i="15" l="1"/>
  <c r="FE44" i="15" l="1"/>
  <c r="FF44" i="15" l="1"/>
  <c r="FG44" i="15" l="1"/>
  <c r="FH44" i="15" l="1"/>
  <c r="FI44" i="15" l="1"/>
  <c r="FJ44" i="15" l="1"/>
  <c r="FK44" i="15" l="1"/>
  <c r="FL44" i="15" l="1"/>
  <c r="FM44" i="15" l="1"/>
  <c r="FN44" i="15" l="1"/>
  <c r="FO44" i="15" l="1"/>
  <c r="FP44" i="15" l="1"/>
  <c r="FQ44" i="15" l="1"/>
  <c r="FR44" i="15" l="1"/>
  <c r="FS44" i="15" l="1"/>
  <c r="FT44" i="15" l="1"/>
  <c r="FU44" i="15" l="1"/>
  <c r="FV44" i="15" l="1"/>
  <c r="FW44" i="15" l="1"/>
  <c r="FX44" i="15" l="1"/>
  <c r="FY44" i="15" l="1"/>
  <c r="FZ44" i="15" l="1"/>
  <c r="GA44" i="15" l="1"/>
  <c r="GB44" i="15" l="1"/>
  <c r="GC44" i="15" l="1"/>
  <c r="GD44" i="15" l="1"/>
  <c r="GE44" i="15" l="1"/>
  <c r="GF44" i="15" l="1"/>
  <c r="GG44" i="15" l="1"/>
  <c r="GH44" i="15" l="1"/>
  <c r="GI44" i="15" l="1"/>
  <c r="GJ44" i="15" l="1"/>
  <c r="GK44" i="15" l="1"/>
  <c r="GL44" i="15" l="1"/>
  <c r="GM44" i="15" l="1"/>
  <c r="GN44" i="15" l="1"/>
  <c r="GO44" i="15" l="1"/>
  <c r="GP44" i="15" l="1"/>
  <c r="GQ44" i="15" l="1"/>
  <c r="GR44" i="15" l="1"/>
  <c r="GS44" i="15" l="1"/>
  <c r="GT44" i="15" l="1"/>
  <c r="GU44" i="15" l="1"/>
  <c r="GV44" i="15" l="1"/>
  <c r="GW44" i="15" l="1"/>
  <c r="GX44" i="15" l="1"/>
  <c r="P44" i="15" l="1"/>
  <c r="W44" i="15" l="1"/>
  <c r="X44" i="15"/>
  <c r="U44" i="15"/>
  <c r="V44" i="15"/>
  <c r="S44" i="15"/>
  <c r="R44" i="15"/>
  <c r="T44" i="15"/>
  <c r="Q44" i="15"/>
  <c r="O44" i="15"/>
  <c r="Z44" i="15"/>
  <c r="Y44" i="15"/>
  <c r="GX6" i="15"/>
  <c r="G207" i="42"/>
  <c r="GW6" i="15"/>
  <c r="G206" i="42"/>
  <c r="GV6" i="15"/>
  <c r="G205" i="42"/>
  <c r="GU6" i="15"/>
  <c r="G204" i="42"/>
  <c r="GT6" i="15"/>
  <c r="G203" i="42"/>
  <c r="GS6" i="15"/>
  <c r="G202" i="42"/>
  <c r="GR6" i="15"/>
  <c r="G201" i="42"/>
  <c r="GQ6" i="15"/>
  <c r="G200" i="42"/>
  <c r="GP6" i="15"/>
  <c r="G199" i="42"/>
  <c r="GO6" i="15"/>
  <c r="G198" i="42"/>
  <c r="GN6" i="15"/>
  <c r="G197" i="42"/>
  <c r="GM6" i="15"/>
  <c r="G196" i="42"/>
  <c r="GL6" i="15"/>
  <c r="G195" i="42"/>
  <c r="GK6" i="15"/>
  <c r="G194" i="42"/>
  <c r="GJ6" i="15"/>
  <c r="G193" i="42"/>
  <c r="GI6" i="15"/>
  <c r="G192" i="42"/>
  <c r="GH6" i="15"/>
  <c r="G191" i="42"/>
  <c r="GG6" i="15"/>
  <c r="G190" i="42"/>
  <c r="GF6" i="15"/>
  <c r="G189" i="42"/>
  <c r="GE6" i="15"/>
  <c r="G188" i="42"/>
  <c r="GD6" i="15"/>
  <c r="G187" i="42"/>
  <c r="GC6" i="15"/>
  <c r="G186" i="42"/>
  <c r="GB6" i="15"/>
  <c r="G185" i="42"/>
  <c r="GA6" i="15"/>
  <c r="G184" i="42"/>
  <c r="FZ6" i="15"/>
  <c r="G183" i="42"/>
  <c r="FY6" i="15"/>
  <c r="G182" i="42"/>
  <c r="FX6" i="15"/>
  <c r="G181" i="42"/>
  <c r="FW6" i="15"/>
  <c r="G180" i="42"/>
  <c r="FV6" i="15"/>
  <c r="G179" i="42"/>
  <c r="FU6" i="15"/>
  <c r="G178" i="42"/>
  <c r="FT6" i="15"/>
  <c r="G177" i="42"/>
  <c r="FS6" i="15"/>
  <c r="G176" i="42"/>
  <c r="FR6" i="15"/>
  <c r="G175" i="42"/>
  <c r="FQ6" i="15"/>
  <c r="G174" i="42"/>
  <c r="FP6" i="15"/>
  <c r="G173" i="42"/>
  <c r="FO6" i="15"/>
  <c r="G172" i="42"/>
  <c r="FN6" i="15"/>
  <c r="G171" i="42"/>
  <c r="FM6" i="15"/>
  <c r="G170" i="42"/>
  <c r="FL6" i="15"/>
  <c r="G169" i="42"/>
  <c r="FK6" i="15"/>
  <c r="G168" i="42"/>
  <c r="FJ6" i="15"/>
  <c r="G167" i="42"/>
  <c r="FI6" i="15"/>
  <c r="G166" i="42"/>
  <c r="FH6" i="15"/>
  <c r="G165" i="42"/>
  <c r="FG6" i="15"/>
  <c r="G164" i="42"/>
  <c r="FF6" i="15"/>
  <c r="G163" i="42"/>
  <c r="FE6" i="15"/>
  <c r="G162" i="42"/>
  <c r="FD6" i="15"/>
  <c r="G161" i="42"/>
  <c r="FC6" i="15"/>
  <c r="G160" i="42"/>
  <c r="FB6" i="15"/>
  <c r="G159" i="42"/>
  <c r="FA6" i="15"/>
  <c r="G158" i="42"/>
  <c r="EZ6" i="15"/>
  <c r="G157" i="42"/>
  <c r="EY6" i="15"/>
  <c r="G156" i="42"/>
  <c r="EX6" i="15"/>
  <c r="G155" i="42"/>
  <c r="EW6" i="15"/>
  <c r="G154" i="42"/>
  <c r="EV6" i="15"/>
  <c r="G153" i="42"/>
  <c r="EU6" i="15"/>
  <c r="G152" i="42"/>
  <c r="ET6" i="15"/>
  <c r="G151" i="42"/>
  <c r="ES6" i="15"/>
  <c r="G150" i="42"/>
  <c r="ER6" i="15"/>
  <c r="G149" i="42"/>
  <c r="EQ6" i="15"/>
  <c r="G148" i="42"/>
  <c r="EP6" i="15"/>
  <c r="G147" i="42"/>
  <c r="EO6" i="15"/>
  <c r="G146" i="42"/>
  <c r="EN6" i="15"/>
  <c r="G145" i="42"/>
  <c r="EM6" i="15"/>
  <c r="G144" i="42"/>
  <c r="EL6" i="15"/>
  <c r="G143" i="42"/>
  <c r="EK6" i="15"/>
  <c r="G142" i="42"/>
  <c r="EJ6" i="15"/>
  <c r="G141" i="42"/>
  <c r="EI6" i="15"/>
  <c r="G140" i="42"/>
  <c r="EH6" i="15"/>
  <c r="G139" i="42"/>
  <c r="EG6" i="15"/>
  <c r="G138" i="42"/>
  <c r="EF6" i="15"/>
  <c r="G137" i="42"/>
  <c r="EE6" i="15"/>
  <c r="G136" i="42"/>
  <c r="ED6" i="15"/>
  <c r="G135" i="42"/>
  <c r="EC6" i="15"/>
  <c r="G134" i="42"/>
  <c r="EB6" i="15"/>
  <c r="G133" i="42"/>
  <c r="EA6" i="15"/>
  <c r="G132" i="42"/>
  <c r="DZ6" i="15"/>
  <c r="G131" i="42"/>
  <c r="DY6" i="15"/>
  <c r="G130" i="42"/>
  <c r="DX6" i="15"/>
  <c r="G129" i="42"/>
  <c r="DW6" i="15"/>
  <c r="G128" i="42"/>
  <c r="DV6" i="15"/>
  <c r="G127" i="42"/>
  <c r="DU6" i="15"/>
  <c r="G126" i="42"/>
  <c r="DT6" i="15"/>
  <c r="G125" i="42"/>
  <c r="DS6" i="15"/>
  <c r="G124" i="42"/>
  <c r="DR6" i="15"/>
  <c r="G123" i="42"/>
  <c r="DQ6" i="15"/>
  <c r="G122" i="42"/>
  <c r="DP6" i="15"/>
  <c r="G121" i="42"/>
  <c r="DO6" i="15"/>
  <c r="G120" i="42"/>
  <c r="DN6" i="15"/>
  <c r="G119" i="42"/>
  <c r="DM6" i="15"/>
  <c r="G118" i="42"/>
  <c r="DL6" i="15"/>
  <c r="G117" i="42"/>
  <c r="DK6" i="15"/>
  <c r="G116" i="42"/>
  <c r="DJ6" i="15"/>
  <c r="G115" i="42"/>
  <c r="DI6" i="15"/>
  <c r="G114" i="42"/>
  <c r="DH6" i="15"/>
  <c r="G113" i="42"/>
  <c r="DG6" i="15"/>
  <c r="G112" i="42"/>
  <c r="DF6" i="15"/>
  <c r="G111" i="42"/>
  <c r="DE6" i="15"/>
  <c r="G110" i="42"/>
  <c r="DD6" i="15"/>
  <c r="G109" i="42"/>
  <c r="DC6" i="15"/>
  <c r="G108" i="42"/>
  <c r="DB6" i="15"/>
  <c r="G107" i="42"/>
  <c r="DA6" i="15"/>
  <c r="G106" i="42"/>
  <c r="CZ6" i="15"/>
  <c r="G105" i="42"/>
  <c r="CY6" i="15"/>
  <c r="G104" i="42"/>
  <c r="CX6" i="15"/>
  <c r="G103" i="42"/>
  <c r="CW6" i="15"/>
  <c r="G102" i="42"/>
  <c r="CV6" i="15"/>
  <c r="G101" i="42"/>
  <c r="CU6" i="15"/>
  <c r="G100" i="42"/>
  <c r="CT6" i="15"/>
  <c r="G99" i="42"/>
  <c r="CS6" i="15"/>
  <c r="G98" i="42"/>
  <c r="CR6" i="15"/>
  <c r="G97" i="42"/>
  <c r="CQ6" i="15"/>
  <c r="G96" i="42"/>
  <c r="CP6" i="15"/>
  <c r="G95" i="42"/>
  <c r="CO6" i="15"/>
  <c r="G94" i="42"/>
  <c r="CN6" i="15"/>
  <c r="G93" i="42"/>
  <c r="CM6" i="15"/>
  <c r="G92" i="42"/>
  <c r="CL6" i="15"/>
  <c r="G91" i="42"/>
  <c r="CK6" i="15"/>
  <c r="G90" i="42"/>
  <c r="CJ6" i="15"/>
  <c r="G89" i="42"/>
  <c r="CI6" i="15"/>
  <c r="G88" i="42"/>
  <c r="CH6" i="15"/>
  <c r="G87" i="42"/>
  <c r="CG6" i="15"/>
  <c r="G86" i="42"/>
  <c r="CF6" i="15"/>
  <c r="G85" i="42"/>
  <c r="CE6" i="15"/>
  <c r="G84" i="42"/>
  <c r="CD6" i="15"/>
  <c r="G83" i="42"/>
  <c r="CC6" i="15"/>
  <c r="G82" i="42"/>
  <c r="CB6" i="15"/>
  <c r="G81" i="42"/>
  <c r="CA6" i="15"/>
  <c r="G80" i="42"/>
  <c r="BZ6" i="15"/>
  <c r="G79" i="42"/>
  <c r="BY6" i="15"/>
  <c r="G78" i="42"/>
  <c r="BX6" i="15"/>
  <c r="G77" i="42"/>
  <c r="BW6" i="15"/>
  <c r="G76" i="42"/>
  <c r="BV6" i="15"/>
  <c r="G75" i="42"/>
  <c r="BU6" i="15"/>
  <c r="G74" i="42"/>
  <c r="BT6" i="15"/>
  <c r="G73" i="42"/>
  <c r="BS6" i="15"/>
  <c r="G72" i="42"/>
  <c r="BR6" i="15"/>
  <c r="G71" i="42"/>
  <c r="BQ6" i="15"/>
  <c r="G70" i="42"/>
  <c r="BP6" i="15"/>
  <c r="G69" i="42"/>
  <c r="BO6" i="15"/>
  <c r="G68" i="42"/>
  <c r="BN6" i="15"/>
  <c r="G67" i="42"/>
  <c r="BM6" i="15"/>
  <c r="G66" i="42"/>
  <c r="BL6" i="15"/>
  <c r="G65" i="42"/>
  <c r="BK6" i="15"/>
  <c r="G64" i="42"/>
  <c r="BJ6" i="15"/>
  <c r="G63" i="42"/>
  <c r="BI6" i="15"/>
  <c r="G62" i="42"/>
  <c r="BH6" i="15"/>
  <c r="G61" i="42"/>
  <c r="BG6" i="15"/>
  <c r="G60" i="42"/>
  <c r="BF6" i="15"/>
  <c r="G59" i="42"/>
  <c r="BE6" i="15"/>
  <c r="G58" i="42"/>
  <c r="BD6" i="15"/>
  <c r="G57" i="42"/>
  <c r="BC6" i="15"/>
  <c r="G56" i="42"/>
  <c r="BB6" i="15"/>
  <c r="G55" i="42"/>
  <c r="BA6" i="15"/>
  <c r="G54" i="42"/>
  <c r="AZ6" i="15"/>
  <c r="G53" i="42"/>
  <c r="AY6" i="15"/>
  <c r="G52" i="42"/>
  <c r="AX6" i="15"/>
  <c r="G51" i="42"/>
  <c r="AW6" i="15"/>
  <c r="G50" i="42"/>
  <c r="AV6" i="15"/>
  <c r="G49" i="42"/>
  <c r="AU6" i="15"/>
  <c r="G48" i="42"/>
  <c r="AT6" i="15"/>
  <c r="G47" i="42"/>
  <c r="AS6" i="15"/>
  <c r="G46" i="42"/>
  <c r="AR6" i="15"/>
  <c r="G45" i="42"/>
  <c r="AQ6" i="15"/>
  <c r="G44" i="42"/>
  <c r="AP6" i="15"/>
  <c r="G43" i="42"/>
  <c r="AO6" i="15"/>
  <c r="G42" i="42"/>
  <c r="AN6" i="15"/>
  <c r="G41" i="42"/>
  <c r="AM6" i="15"/>
  <c r="G40" i="42"/>
  <c r="AL6" i="15"/>
  <c r="G39" i="42"/>
  <c r="AK6" i="15"/>
  <c r="G38" i="42"/>
  <c r="AJ6" i="15"/>
  <c r="G37" i="42"/>
  <c r="AI6" i="15"/>
  <c r="G36" i="42"/>
  <c r="AH6" i="15"/>
  <c r="G35" i="42"/>
  <c r="AG6" i="15"/>
  <c r="G34" i="42"/>
  <c r="AF6" i="15"/>
  <c r="G33" i="42"/>
  <c r="AE6" i="15"/>
  <c r="G32" i="42"/>
  <c r="AD6" i="15"/>
  <c r="G31" i="42"/>
  <c r="AC6" i="15"/>
  <c r="G30" i="42"/>
  <c r="AB6" i="15"/>
  <c r="G29" i="42"/>
  <c r="AA6" i="15"/>
  <c r="G28" i="42"/>
  <c r="Z6" i="15"/>
  <c r="G27" i="42"/>
  <c r="Y6" i="15"/>
  <c r="G26" i="42"/>
  <c r="X6" i="15"/>
  <c r="G25" i="42"/>
  <c r="W6" i="15"/>
  <c r="G24" i="42"/>
  <c r="V6" i="15"/>
  <c r="G23" i="42"/>
  <c r="U6" i="15"/>
  <c r="G22" i="42"/>
  <c r="G21" i="42"/>
  <c r="G20" i="42"/>
  <c r="G19" i="42"/>
  <c r="Q6" i="15"/>
  <c r="G18" i="42"/>
  <c r="P6" i="15"/>
  <c r="G17" i="42"/>
  <c r="O6" i="15"/>
  <c r="G16" i="42"/>
  <c r="G15" i="42"/>
  <c r="G14" i="42"/>
  <c r="G13" i="42"/>
  <c r="G12" i="42"/>
  <c r="G11" i="42"/>
  <c r="G10" i="42"/>
  <c r="G9" i="42"/>
  <c r="G6" i="15"/>
  <c r="G8" i="42"/>
  <c r="F6" i="15"/>
  <c r="G7" i="42"/>
  <c r="E6" i="15"/>
  <c r="G6" i="42"/>
  <c r="D6" i="15"/>
  <c r="G5" i="42"/>
  <c r="C6" i="15"/>
  <c r="U81" i="37" l="1"/>
  <c r="U81" i="45"/>
  <c r="U96" i="37"/>
  <c r="U96" i="45"/>
  <c r="U137" i="37"/>
  <c r="U137" i="45"/>
  <c r="U194" i="37"/>
  <c r="U194" i="45"/>
  <c r="U20" i="45"/>
  <c r="U20" i="37"/>
  <c r="U164" i="45"/>
  <c r="U164" i="37"/>
  <c r="U25" i="45"/>
  <c r="U25" i="37"/>
  <c r="U48" i="45"/>
  <c r="U48" i="37"/>
  <c r="U65" i="37"/>
  <c r="U65" i="45"/>
  <c r="U82" i="45"/>
  <c r="U82" i="37"/>
  <c r="U109" i="45"/>
  <c r="U109" i="37"/>
  <c r="U153" i="45"/>
  <c r="U153" i="37"/>
  <c r="U166" i="37"/>
  <c r="U166" i="45"/>
  <c r="U181" i="45"/>
  <c r="U181" i="37"/>
  <c r="U4" i="45"/>
  <c r="U4" i="37"/>
  <c r="U169" i="37"/>
  <c r="U169" i="45"/>
  <c r="U110" i="37"/>
  <c r="U110" i="45"/>
  <c r="U154" i="45"/>
  <c r="U154" i="37"/>
  <c r="U22" i="37"/>
  <c r="U22" i="45"/>
  <c r="U196" i="45"/>
  <c r="U196" i="37"/>
  <c r="U23" i="37"/>
  <c r="U23" i="45"/>
  <c r="U29" i="37"/>
  <c r="U29" i="45"/>
  <c r="U84" i="37"/>
  <c r="U84" i="45"/>
  <c r="U111" i="45"/>
  <c r="U111" i="37"/>
  <c r="U168" i="37"/>
  <c r="U168" i="45"/>
  <c r="U183" i="45"/>
  <c r="U183" i="37"/>
  <c r="U6" i="45"/>
  <c r="U6" i="37"/>
  <c r="U46" i="45"/>
  <c r="U46" i="37"/>
  <c r="U177" i="37"/>
  <c r="U177" i="45"/>
  <c r="U69" i="45"/>
  <c r="U69" i="37"/>
  <c r="U99" i="37"/>
  <c r="U99" i="45"/>
  <c r="U127" i="37"/>
  <c r="U127" i="45"/>
  <c r="U140" i="45"/>
  <c r="U140" i="37"/>
  <c r="U24" i="45"/>
  <c r="U24" i="37"/>
  <c r="U178" i="37"/>
  <c r="U178" i="45"/>
  <c r="U27" i="45"/>
  <c r="U27" i="37"/>
  <c r="U83" i="37"/>
  <c r="U83" i="45"/>
  <c r="U98" i="45"/>
  <c r="U98" i="37"/>
  <c r="U182" i="45"/>
  <c r="U182" i="37"/>
  <c r="U67" i="45"/>
  <c r="U67" i="37"/>
  <c r="U45" i="37"/>
  <c r="U45" i="45"/>
  <c r="U52" i="45"/>
  <c r="U52" i="37"/>
  <c r="U155" i="45"/>
  <c r="U155" i="37"/>
  <c r="U53" i="37"/>
  <c r="U53" i="45"/>
  <c r="U112" i="37"/>
  <c r="U112" i="45"/>
  <c r="U170" i="45"/>
  <c r="U170" i="37"/>
  <c r="U185" i="45"/>
  <c r="U185" i="37"/>
  <c r="U198" i="37"/>
  <c r="U198" i="45"/>
  <c r="U7" i="45"/>
  <c r="U7" i="37"/>
  <c r="U107" i="37"/>
  <c r="U107" i="45"/>
  <c r="U50" i="37"/>
  <c r="U50" i="45"/>
  <c r="U167" i="45"/>
  <c r="U167" i="37"/>
  <c r="U5" i="37"/>
  <c r="U5" i="45"/>
  <c r="U51" i="37"/>
  <c r="U51" i="45"/>
  <c r="U139" i="45"/>
  <c r="U139" i="37"/>
  <c r="U70" i="45"/>
  <c r="U70" i="37"/>
  <c r="U85" i="45"/>
  <c r="U85" i="37"/>
  <c r="U156" i="37"/>
  <c r="U156" i="45"/>
  <c r="U31" i="45"/>
  <c r="U31" i="37"/>
  <c r="U86" i="45"/>
  <c r="U86" i="37"/>
  <c r="U100" i="45"/>
  <c r="U100" i="37"/>
  <c r="U128" i="45"/>
  <c r="U128" i="37"/>
  <c r="U141" i="45"/>
  <c r="U141" i="37"/>
  <c r="U26" i="45"/>
  <c r="U26" i="37"/>
  <c r="U184" i="45"/>
  <c r="U184" i="37"/>
  <c r="U157" i="45"/>
  <c r="U157" i="37"/>
  <c r="U171" i="45"/>
  <c r="U171" i="37"/>
  <c r="U199" i="45"/>
  <c r="U199" i="37"/>
  <c r="U8" i="45"/>
  <c r="U8" i="37"/>
  <c r="U115" i="45"/>
  <c r="U115" i="37"/>
  <c r="U55" i="37"/>
  <c r="U55" i="45"/>
  <c r="U101" i="37"/>
  <c r="U101" i="45"/>
  <c r="U28" i="45"/>
  <c r="U28" i="37"/>
  <c r="U172" i="45"/>
  <c r="U172" i="37"/>
  <c r="U200" i="37"/>
  <c r="U200" i="45"/>
  <c r="U201" i="45"/>
  <c r="U201" i="37"/>
  <c r="U10" i="37"/>
  <c r="U10" i="45"/>
  <c r="U30" i="37"/>
  <c r="U30" i="45"/>
  <c r="U57" i="45"/>
  <c r="U57" i="37"/>
  <c r="U21" i="45"/>
  <c r="U21" i="37"/>
  <c r="U73" i="45"/>
  <c r="U73" i="37"/>
  <c r="U114" i="45"/>
  <c r="U114" i="37"/>
  <c r="U56" i="45"/>
  <c r="U56" i="37"/>
  <c r="U158" i="45"/>
  <c r="U158" i="37"/>
  <c r="U9" i="37"/>
  <c r="U9" i="45"/>
  <c r="U145" i="45"/>
  <c r="U145" i="37"/>
  <c r="U58" i="37"/>
  <c r="U58" i="45"/>
  <c r="U75" i="45"/>
  <c r="U75" i="37"/>
  <c r="U116" i="45"/>
  <c r="U116" i="37"/>
  <c r="U173" i="37"/>
  <c r="U173" i="45"/>
  <c r="U32" i="37"/>
  <c r="U32" i="45"/>
  <c r="U125" i="45"/>
  <c r="U125" i="37"/>
  <c r="U204" i="45"/>
  <c r="U204" i="37"/>
  <c r="U88" i="45"/>
  <c r="U88" i="37"/>
  <c r="U130" i="45"/>
  <c r="U130" i="37"/>
  <c r="U103" i="45"/>
  <c r="U103" i="37"/>
  <c r="U131" i="45"/>
  <c r="U131" i="37"/>
  <c r="U146" i="45"/>
  <c r="U146" i="37"/>
  <c r="U189" i="37"/>
  <c r="U189" i="45"/>
  <c r="U202" i="45"/>
  <c r="U202" i="37"/>
  <c r="U11" i="37"/>
  <c r="U11" i="45"/>
  <c r="U62" i="37"/>
  <c r="U62" i="45"/>
  <c r="U126" i="45"/>
  <c r="U126" i="37"/>
  <c r="U44" i="45"/>
  <c r="U44" i="37"/>
  <c r="U186" i="45"/>
  <c r="U186" i="37"/>
  <c r="U102" i="45"/>
  <c r="U102" i="37"/>
  <c r="U188" i="37"/>
  <c r="U188" i="45"/>
  <c r="U197" i="45"/>
  <c r="U197" i="37"/>
  <c r="U159" i="45"/>
  <c r="U159" i="37"/>
  <c r="U37" i="37"/>
  <c r="U37" i="45"/>
  <c r="U59" i="45"/>
  <c r="U59" i="37"/>
  <c r="U90" i="45"/>
  <c r="U90" i="37"/>
  <c r="U13" i="45"/>
  <c r="U13" i="37"/>
  <c r="U76" i="45"/>
  <c r="U76" i="37"/>
  <c r="U91" i="45"/>
  <c r="U91" i="37"/>
  <c r="U117" i="45"/>
  <c r="U117" i="37"/>
  <c r="U160" i="37"/>
  <c r="U160" i="45"/>
  <c r="U174" i="45"/>
  <c r="U174" i="37"/>
  <c r="U138" i="45"/>
  <c r="U138" i="37"/>
  <c r="U118" i="45"/>
  <c r="U118" i="37"/>
  <c r="U104" i="37"/>
  <c r="U104" i="45"/>
  <c r="U147" i="37"/>
  <c r="U147" i="45"/>
  <c r="U175" i="45"/>
  <c r="U175" i="37"/>
  <c r="U190" i="37"/>
  <c r="U190" i="45"/>
  <c r="U203" i="45"/>
  <c r="U203" i="37"/>
  <c r="U12" i="45"/>
  <c r="U12" i="37"/>
  <c r="U34" i="37"/>
  <c r="U34" i="45"/>
  <c r="U66" i="45"/>
  <c r="U66" i="37"/>
  <c r="U132" i="45"/>
  <c r="U132" i="37"/>
  <c r="U187" i="45"/>
  <c r="U187" i="37"/>
  <c r="U39" i="45"/>
  <c r="U39" i="37"/>
  <c r="U41" i="45"/>
  <c r="U41" i="37"/>
  <c r="U60" i="45"/>
  <c r="U60" i="37"/>
  <c r="U92" i="45"/>
  <c r="U92" i="37"/>
  <c r="U105" i="37"/>
  <c r="U105" i="45"/>
  <c r="U161" i="45"/>
  <c r="U161" i="37"/>
  <c r="U68" i="37"/>
  <c r="U68" i="45"/>
  <c r="U142" i="45"/>
  <c r="U142" i="37"/>
  <c r="U119" i="45"/>
  <c r="U119" i="37"/>
  <c r="U134" i="45"/>
  <c r="U134" i="37"/>
  <c r="U148" i="45"/>
  <c r="U148" i="37"/>
  <c r="U176" i="37"/>
  <c r="U176" i="45"/>
  <c r="U191" i="37"/>
  <c r="U191" i="45"/>
  <c r="U35" i="45"/>
  <c r="U35" i="37"/>
  <c r="U143" i="45"/>
  <c r="U143" i="37"/>
  <c r="U42" i="37"/>
  <c r="U42" i="45"/>
  <c r="U78" i="45"/>
  <c r="U78" i="37"/>
  <c r="U93" i="45"/>
  <c r="U93" i="37"/>
  <c r="U162" i="37"/>
  <c r="U162" i="45"/>
  <c r="U205" i="45"/>
  <c r="U205" i="37"/>
  <c r="U15" i="37"/>
  <c r="U15" i="45"/>
  <c r="U36" i="37"/>
  <c r="U36" i="45"/>
  <c r="U144" i="37"/>
  <c r="U144" i="45"/>
  <c r="U64" i="37"/>
  <c r="U64" i="45"/>
  <c r="U97" i="45"/>
  <c r="U97" i="37"/>
  <c r="U87" i="45"/>
  <c r="U87" i="37"/>
  <c r="U33" i="45"/>
  <c r="U33" i="37"/>
  <c r="U133" i="45"/>
  <c r="U133" i="37"/>
  <c r="U14" i="37"/>
  <c r="U14" i="45"/>
  <c r="U77" i="37"/>
  <c r="U77" i="45"/>
  <c r="U16" i="45"/>
  <c r="U16" i="37"/>
  <c r="U61" i="45"/>
  <c r="U61" i="37"/>
  <c r="U17" i="45"/>
  <c r="U17" i="37"/>
  <c r="U106" i="45"/>
  <c r="U106" i="37"/>
  <c r="U120" i="45"/>
  <c r="U120" i="37"/>
  <c r="U135" i="45"/>
  <c r="U135" i="37"/>
  <c r="U149" i="45"/>
  <c r="U149" i="37"/>
  <c r="U192" i="45"/>
  <c r="U192" i="37"/>
  <c r="U38" i="45"/>
  <c r="U38" i="37"/>
  <c r="U71" i="45"/>
  <c r="U71" i="37"/>
  <c r="U43" i="45"/>
  <c r="U43" i="37"/>
  <c r="U79" i="45"/>
  <c r="U79" i="37"/>
  <c r="U94" i="45"/>
  <c r="U94" i="37"/>
  <c r="U121" i="37"/>
  <c r="U121" i="45"/>
  <c r="U151" i="37"/>
  <c r="U151" i="45"/>
  <c r="U163" i="45"/>
  <c r="U163" i="37"/>
  <c r="U179" i="37"/>
  <c r="U179" i="45"/>
  <c r="U206" i="37"/>
  <c r="U206" i="45"/>
  <c r="U18" i="45"/>
  <c r="U18" i="37"/>
  <c r="U72" i="45"/>
  <c r="U72" i="37"/>
  <c r="U195" i="45"/>
  <c r="U195" i="37"/>
  <c r="U113" i="45"/>
  <c r="U113" i="37"/>
  <c r="U95" i="45"/>
  <c r="U95" i="37"/>
  <c r="U136" i="45"/>
  <c r="U136" i="37"/>
  <c r="U180" i="45"/>
  <c r="U180" i="37"/>
  <c r="U193" i="45"/>
  <c r="U193" i="37"/>
  <c r="U40" i="45"/>
  <c r="U40" i="37"/>
  <c r="U150" i="37"/>
  <c r="U150" i="45"/>
  <c r="U124" i="45"/>
  <c r="U124" i="37"/>
  <c r="U129" i="37"/>
  <c r="U129" i="45"/>
  <c r="U54" i="45"/>
  <c r="U54" i="37"/>
  <c r="U63" i="45"/>
  <c r="U63" i="37"/>
  <c r="U47" i="45"/>
  <c r="U47" i="37"/>
  <c r="U80" i="45"/>
  <c r="U80" i="37"/>
  <c r="U108" i="37"/>
  <c r="U108" i="45"/>
  <c r="U122" i="45"/>
  <c r="U122" i="37"/>
  <c r="U152" i="37"/>
  <c r="U152" i="45"/>
  <c r="U165" i="45"/>
  <c r="U165" i="37"/>
  <c r="U207" i="45"/>
  <c r="U207" i="37"/>
  <c r="U19" i="45"/>
  <c r="U19" i="37"/>
  <c r="U123" i="45" l="1"/>
  <c r="U123" i="37"/>
  <c r="U89" i="37"/>
  <c r="U89" i="45"/>
  <c r="U49" i="45"/>
  <c r="U49" i="37"/>
  <c r="U74" i="45"/>
  <c r="U74" i="37"/>
  <c r="V8" i="42" l="1"/>
  <c r="V7" i="42"/>
  <c r="V6" i="42"/>
  <c r="V5" i="42"/>
  <c r="V4" i="42"/>
  <c r="V207" i="42" l="1"/>
  <c r="V206" i="42"/>
  <c r="V205" i="42"/>
  <c r="V204" i="42"/>
  <c r="V203" i="42"/>
  <c r="V202" i="42"/>
  <c r="V201" i="42"/>
  <c r="V200" i="42"/>
  <c r="V199" i="42"/>
  <c r="V198" i="42"/>
  <c r="V197" i="42"/>
  <c r="V196" i="42"/>
  <c r="V195" i="42"/>
  <c r="V194" i="42"/>
  <c r="V193" i="42"/>
  <c r="V192" i="42"/>
  <c r="V191" i="42"/>
  <c r="V190" i="42"/>
  <c r="V189" i="42"/>
  <c r="V188" i="42"/>
  <c r="V187" i="42"/>
  <c r="V186" i="42"/>
  <c r="V185" i="42"/>
  <c r="V184" i="42"/>
  <c r="V183" i="42"/>
  <c r="V182" i="42"/>
  <c r="V181" i="42"/>
  <c r="V180" i="42"/>
  <c r="V179" i="42"/>
  <c r="V178" i="42"/>
  <c r="V177" i="42"/>
  <c r="V176" i="42"/>
  <c r="V175" i="42"/>
  <c r="V174" i="42"/>
  <c r="V173" i="42"/>
  <c r="V172" i="42"/>
  <c r="V171" i="42"/>
  <c r="V170" i="42"/>
  <c r="V169" i="42"/>
  <c r="V168" i="42"/>
  <c r="V167" i="42"/>
  <c r="V166" i="42"/>
  <c r="V165" i="42"/>
  <c r="V164" i="42"/>
  <c r="V163" i="42"/>
  <c r="V162" i="42"/>
  <c r="V161" i="42"/>
  <c r="V160" i="42"/>
  <c r="V159" i="42"/>
  <c r="V158" i="42"/>
  <c r="V157" i="42"/>
  <c r="V156" i="42"/>
  <c r="V155" i="42"/>
  <c r="V154" i="42"/>
  <c r="V153" i="42"/>
  <c r="V152" i="42"/>
  <c r="V151" i="42"/>
  <c r="V150" i="42"/>
  <c r="V149" i="42"/>
  <c r="V148" i="42"/>
  <c r="V147" i="42"/>
  <c r="V146" i="42"/>
  <c r="V145" i="42"/>
  <c r="V144" i="42"/>
  <c r="V143" i="42"/>
  <c r="V142" i="42"/>
  <c r="V141" i="42"/>
  <c r="V140" i="42"/>
  <c r="V139" i="42"/>
  <c r="V138" i="42"/>
  <c r="V137" i="42"/>
  <c r="V136" i="42"/>
  <c r="V135" i="42"/>
  <c r="V134" i="42"/>
  <c r="V133" i="42"/>
  <c r="V132" i="42"/>
  <c r="V131" i="42"/>
  <c r="V130" i="42"/>
  <c r="V129" i="42"/>
  <c r="V128" i="42"/>
  <c r="V127" i="42"/>
  <c r="V126" i="42"/>
  <c r="V125" i="42"/>
  <c r="V124" i="42"/>
  <c r="V123" i="42"/>
  <c r="V122" i="42"/>
  <c r="V121" i="42"/>
  <c r="V120" i="42"/>
  <c r="V119" i="42"/>
  <c r="V118" i="42"/>
  <c r="V117" i="42"/>
  <c r="V116" i="42"/>
  <c r="V115" i="42"/>
  <c r="V114" i="42"/>
  <c r="V113" i="42"/>
  <c r="V112" i="42"/>
  <c r="V111" i="42"/>
  <c r="V110" i="42"/>
  <c r="V109" i="42"/>
  <c r="V108" i="42"/>
  <c r="V107" i="42"/>
  <c r="V106" i="42"/>
  <c r="V105" i="42"/>
  <c r="V104" i="42"/>
  <c r="V103" i="42"/>
  <c r="V102" i="42"/>
  <c r="V101" i="42"/>
  <c r="V100" i="42"/>
  <c r="V99" i="42"/>
  <c r="V98" i="42"/>
  <c r="V97" i="42"/>
  <c r="V96" i="42"/>
  <c r="V95" i="42"/>
  <c r="V94" i="42"/>
  <c r="V93" i="42"/>
  <c r="V92" i="42"/>
  <c r="V91" i="42"/>
  <c r="V90" i="42"/>
  <c r="V89" i="42"/>
  <c r="V88" i="42"/>
  <c r="V87" i="42"/>
  <c r="V86" i="42"/>
  <c r="V85" i="42"/>
  <c r="V84" i="42"/>
  <c r="V83" i="42"/>
  <c r="V82" i="42"/>
  <c r="V81" i="42"/>
  <c r="V80" i="42"/>
  <c r="V79" i="42"/>
  <c r="V78" i="42"/>
  <c r="V77" i="42"/>
  <c r="V76" i="42"/>
  <c r="V75" i="42"/>
  <c r="V74" i="42"/>
  <c r="V73" i="42"/>
  <c r="V72" i="42"/>
  <c r="V71" i="42"/>
  <c r="V70" i="42"/>
  <c r="V69" i="42"/>
  <c r="V68" i="42"/>
  <c r="V67" i="42"/>
  <c r="V66" i="42"/>
  <c r="V65" i="42"/>
  <c r="V64" i="42"/>
  <c r="V63" i="42"/>
  <c r="V62" i="42"/>
  <c r="V61" i="42"/>
  <c r="V60" i="42"/>
  <c r="V59" i="42"/>
  <c r="V58" i="42"/>
  <c r="V57" i="42"/>
  <c r="V56" i="42"/>
  <c r="V55" i="42"/>
  <c r="V54" i="42"/>
  <c r="V53" i="42"/>
  <c r="V52" i="42"/>
  <c r="V51" i="42"/>
  <c r="V50" i="42"/>
  <c r="V49" i="42"/>
  <c r="V48" i="42"/>
  <c r="V47" i="42"/>
  <c r="V46" i="42"/>
  <c r="V45" i="42"/>
  <c r="V44" i="42"/>
  <c r="V43" i="42"/>
  <c r="V42" i="42"/>
  <c r="V41" i="42"/>
  <c r="V40" i="42"/>
  <c r="V39" i="42"/>
  <c r="V38" i="42"/>
  <c r="V37" i="42"/>
  <c r="V36" i="42"/>
  <c r="V35" i="42"/>
  <c r="V34" i="42"/>
  <c r="V33" i="42"/>
  <c r="V32" i="42"/>
  <c r="V31" i="42"/>
  <c r="V30" i="42"/>
  <c r="V29" i="42"/>
  <c r="V28" i="42"/>
  <c r="V27" i="42"/>
  <c r="V26" i="42"/>
  <c r="V25" i="42"/>
  <c r="V24" i="42"/>
  <c r="V23" i="42"/>
  <c r="V22" i="42"/>
  <c r="V21" i="42"/>
  <c r="V20" i="42"/>
  <c r="V19" i="42"/>
  <c r="V18" i="42"/>
  <c r="V17" i="42"/>
  <c r="V16" i="42"/>
  <c r="V15" i="42"/>
  <c r="V14" i="42"/>
  <c r="V13" i="42"/>
  <c r="V12" i="42"/>
  <c r="V11" i="42"/>
  <c r="V10" i="42"/>
  <c r="V9" i="42"/>
  <c r="E81" i="43" l="1"/>
  <c r="E35" i="43"/>
  <c r="E33" i="43"/>
  <c r="E57" i="43"/>
  <c r="E34" i="43"/>
  <c r="E58" i="43"/>
  <c r="E82" i="43"/>
  <c r="E83" i="43"/>
  <c r="E86" i="43"/>
  <c r="E63" i="43"/>
  <c r="E59" i="43"/>
  <c r="E36" i="43"/>
  <c r="E87" i="43"/>
  <c r="E40" i="43"/>
  <c r="E88" i="43"/>
  <c r="E41" i="43"/>
  <c r="E65" i="43"/>
  <c r="E89" i="43"/>
  <c r="E64" i="43"/>
  <c r="E42" i="43"/>
  <c r="E66" i="43"/>
  <c r="E90" i="43"/>
  <c r="E84" i="43"/>
  <c r="E37" i="43"/>
  <c r="E92" i="43"/>
  <c r="E45" i="43"/>
  <c r="E93" i="43"/>
  <c r="E21" i="43"/>
  <c r="E69" i="43"/>
  <c r="E22" i="43"/>
  <c r="E46" i="43"/>
  <c r="E70" i="43"/>
  <c r="E94" i="43"/>
  <c r="E47" i="43"/>
  <c r="E60" i="43"/>
  <c r="E39" i="43"/>
  <c r="E19" i="43"/>
  <c r="E68" i="43"/>
  <c r="E23" i="43"/>
  <c r="E71" i="43"/>
  <c r="E24" i="43"/>
  <c r="E48" i="43"/>
  <c r="E72" i="43"/>
  <c r="E61" i="43"/>
  <c r="E67" i="43"/>
  <c r="E73" i="43"/>
  <c r="E85" i="43"/>
  <c r="E91" i="43"/>
  <c r="E62" i="43"/>
  <c r="E20" i="43"/>
  <c r="E25" i="43"/>
  <c r="E50" i="43"/>
  <c r="E74" i="43"/>
  <c r="E27" i="43"/>
  <c r="E51" i="43"/>
  <c r="E75" i="43"/>
  <c r="E38" i="43"/>
  <c r="E43" i="43"/>
  <c r="E49" i="43"/>
  <c r="E26" i="43"/>
  <c r="E52" i="43"/>
  <c r="E76" i="43"/>
  <c r="E29" i="43"/>
  <c r="E53" i="43"/>
  <c r="E77" i="43"/>
  <c r="E54" i="43"/>
  <c r="E78" i="43"/>
  <c r="E44" i="43"/>
  <c r="E28" i="43"/>
  <c r="E30" i="43"/>
  <c r="E31" i="43"/>
  <c r="E55" i="43"/>
  <c r="E79" i="43"/>
  <c r="E32" i="43"/>
  <c r="E56" i="43"/>
  <c r="E80" i="43"/>
  <c r="AJ4" i="42" l="1"/>
  <c r="AJ5" i="42"/>
  <c r="AJ6" i="42"/>
  <c r="AJ7" i="42"/>
  <c r="AJ8" i="42"/>
  <c r="AJ9" i="42"/>
  <c r="AJ10" i="42"/>
  <c r="AJ11" i="42"/>
  <c r="AJ12" i="42"/>
  <c r="AJ13" i="42"/>
  <c r="AJ14" i="42"/>
  <c r="AJ15" i="42"/>
  <c r="AJ16" i="42"/>
  <c r="AJ17" i="42"/>
  <c r="AJ18" i="42"/>
  <c r="AJ19" i="42"/>
  <c r="AJ20" i="42"/>
  <c r="AJ21" i="42"/>
  <c r="AJ22" i="42"/>
  <c r="AJ23" i="42"/>
  <c r="AJ24" i="42"/>
  <c r="AJ25" i="42"/>
  <c r="AJ26" i="42"/>
  <c r="AJ27" i="42"/>
  <c r="AJ28" i="42"/>
  <c r="AJ29" i="42"/>
  <c r="AJ30" i="42"/>
  <c r="AJ31" i="42"/>
  <c r="AJ32" i="42"/>
  <c r="AJ33" i="42"/>
  <c r="AJ34" i="42"/>
  <c r="AJ35" i="42"/>
  <c r="AJ36" i="42"/>
  <c r="AJ37" i="42"/>
  <c r="AJ38" i="42"/>
  <c r="AJ39" i="42"/>
  <c r="AJ40" i="42"/>
  <c r="AJ41" i="42"/>
  <c r="AJ42" i="42"/>
  <c r="AJ43" i="42"/>
  <c r="AJ44" i="42"/>
  <c r="AJ45" i="42"/>
  <c r="AJ46" i="42"/>
  <c r="AJ47" i="42"/>
  <c r="AJ48" i="42"/>
  <c r="AJ49" i="42"/>
  <c r="AJ50" i="42"/>
  <c r="AJ51" i="42"/>
  <c r="AJ52" i="42"/>
  <c r="AJ53" i="42"/>
  <c r="AJ54" i="42"/>
  <c r="AJ55" i="42"/>
  <c r="AJ56" i="42"/>
  <c r="AJ57" i="42"/>
  <c r="AJ58" i="42"/>
  <c r="AJ59" i="42"/>
  <c r="AJ60" i="42"/>
  <c r="AJ61" i="42"/>
  <c r="AJ62" i="42"/>
  <c r="AJ63" i="42"/>
  <c r="AJ64" i="42"/>
  <c r="AJ65" i="42"/>
  <c r="AJ66" i="42"/>
  <c r="AJ67" i="42"/>
  <c r="AJ68" i="42"/>
  <c r="AJ69" i="42"/>
  <c r="AJ70" i="42"/>
  <c r="AJ71" i="42"/>
  <c r="AJ72" i="42"/>
  <c r="AJ73" i="42"/>
  <c r="AJ74" i="42"/>
  <c r="AJ75" i="42"/>
  <c r="AJ76" i="42"/>
  <c r="AJ77" i="42"/>
  <c r="AJ78" i="42"/>
  <c r="AJ79" i="42"/>
  <c r="AJ80" i="42"/>
  <c r="AJ81" i="42"/>
  <c r="AJ82" i="42"/>
  <c r="AJ83" i="42"/>
  <c r="AJ84" i="42"/>
  <c r="AJ85" i="42"/>
  <c r="AJ86" i="42"/>
  <c r="AJ87" i="42"/>
  <c r="AJ88" i="42"/>
  <c r="AJ89" i="42"/>
  <c r="AJ90" i="42"/>
  <c r="AJ91" i="42"/>
  <c r="AJ92" i="42"/>
  <c r="AJ93" i="42"/>
  <c r="AJ94" i="42"/>
  <c r="AJ95" i="42"/>
  <c r="AJ96" i="42"/>
  <c r="AJ97" i="42"/>
  <c r="AJ98" i="42"/>
  <c r="AJ99" i="42"/>
  <c r="AJ100" i="42"/>
  <c r="AJ101" i="42"/>
  <c r="AJ102" i="42"/>
  <c r="AJ103" i="42"/>
  <c r="AJ104" i="42"/>
  <c r="AJ105" i="42"/>
  <c r="AJ106" i="42"/>
  <c r="AJ107" i="42"/>
  <c r="AJ108" i="42"/>
  <c r="AJ109" i="42"/>
  <c r="AJ110" i="42"/>
  <c r="AJ111" i="42"/>
  <c r="AJ112" i="42"/>
  <c r="AJ113" i="42"/>
  <c r="AJ114" i="42"/>
  <c r="AJ115" i="42"/>
  <c r="AJ116" i="42"/>
  <c r="AJ117" i="42"/>
  <c r="AJ118" i="42"/>
  <c r="AJ119" i="42"/>
  <c r="AJ120" i="42"/>
  <c r="AJ121" i="42"/>
  <c r="AJ122" i="42"/>
  <c r="AJ123" i="42"/>
  <c r="AJ124" i="42"/>
  <c r="AJ125" i="42"/>
  <c r="AJ126" i="42"/>
  <c r="AJ127" i="42"/>
  <c r="AJ128" i="42"/>
  <c r="AJ129" i="42"/>
  <c r="AJ130" i="42"/>
  <c r="AJ131" i="42"/>
  <c r="AJ132" i="42"/>
  <c r="AJ133" i="42"/>
  <c r="AJ134" i="42"/>
  <c r="AJ135" i="42"/>
  <c r="AJ136" i="42"/>
  <c r="AJ137" i="42"/>
  <c r="AJ138" i="42"/>
  <c r="AJ139" i="42"/>
  <c r="AJ140" i="42"/>
  <c r="AJ141" i="42"/>
  <c r="AJ142" i="42"/>
  <c r="AJ143" i="42"/>
  <c r="AJ144" i="42"/>
  <c r="AJ145" i="42"/>
  <c r="AJ146" i="42"/>
  <c r="AJ147" i="42"/>
  <c r="AJ148" i="42"/>
  <c r="AJ149" i="42"/>
  <c r="AJ150" i="42"/>
  <c r="AJ151" i="42"/>
  <c r="AJ152" i="42"/>
  <c r="AJ153" i="42"/>
  <c r="AJ154" i="42"/>
  <c r="AJ155" i="42"/>
  <c r="AJ156" i="42"/>
  <c r="AJ157" i="42"/>
  <c r="AJ158" i="42"/>
  <c r="AJ159" i="42"/>
  <c r="AJ160" i="42"/>
  <c r="AJ161" i="42"/>
  <c r="AJ162" i="42"/>
  <c r="AJ163" i="42"/>
  <c r="AJ164" i="42"/>
  <c r="AJ165" i="42"/>
  <c r="AJ166" i="42"/>
  <c r="AJ167" i="42"/>
  <c r="AJ168" i="42"/>
  <c r="AJ169" i="42"/>
  <c r="AJ170" i="42"/>
  <c r="AJ171" i="42"/>
  <c r="AJ172" i="42"/>
  <c r="AJ173" i="42"/>
  <c r="AJ174" i="42"/>
  <c r="AJ175" i="42"/>
  <c r="AJ176" i="42"/>
  <c r="AJ177" i="42"/>
  <c r="AJ178" i="42"/>
  <c r="AJ179" i="42"/>
  <c r="AJ180" i="42"/>
  <c r="AJ181" i="42"/>
  <c r="AJ182" i="42"/>
  <c r="AJ183" i="42"/>
  <c r="AJ184" i="42"/>
  <c r="AJ185" i="42"/>
  <c r="AJ186" i="42"/>
  <c r="AJ187" i="42"/>
  <c r="AJ188" i="42"/>
  <c r="AJ189" i="42"/>
  <c r="AJ190" i="42"/>
  <c r="AJ191" i="42"/>
  <c r="AJ192" i="42"/>
  <c r="AJ193" i="42"/>
  <c r="AJ194" i="42"/>
  <c r="AJ195" i="42"/>
  <c r="AJ196" i="42"/>
  <c r="AJ197" i="42"/>
  <c r="AJ198" i="42"/>
  <c r="AJ199" i="42"/>
  <c r="AJ200" i="42"/>
  <c r="AJ201" i="42"/>
  <c r="AJ202" i="42"/>
  <c r="AJ203" i="42"/>
  <c r="AJ204" i="42"/>
  <c r="AJ205" i="42"/>
  <c r="AJ206" i="42"/>
  <c r="AJ207" i="42"/>
  <c r="AY4" i="42"/>
  <c r="AY5" i="42"/>
  <c r="AY6" i="42"/>
  <c r="AY7" i="42"/>
  <c r="AY8" i="42"/>
  <c r="AY9" i="42"/>
  <c r="AY10" i="42"/>
  <c r="AY11" i="42"/>
  <c r="AY12" i="42"/>
  <c r="AY13" i="42"/>
  <c r="AY14" i="42"/>
  <c r="AY15" i="42"/>
  <c r="AY16" i="42"/>
  <c r="AY17" i="42"/>
  <c r="AY18" i="42"/>
  <c r="AY19" i="42"/>
  <c r="AY20" i="42"/>
  <c r="AY21" i="42"/>
  <c r="AY22" i="42"/>
  <c r="AY23" i="42"/>
  <c r="AY24" i="42"/>
  <c r="AY25" i="42"/>
  <c r="AY26" i="42"/>
  <c r="AY27" i="42"/>
  <c r="AY28" i="42"/>
  <c r="AY29" i="42"/>
  <c r="AY30" i="42"/>
  <c r="AY31" i="42"/>
  <c r="AY32" i="42"/>
  <c r="AY33" i="42"/>
  <c r="AY34" i="42"/>
  <c r="AY35" i="42"/>
  <c r="AY36" i="42"/>
  <c r="AY37" i="42"/>
  <c r="AY38" i="42"/>
  <c r="AY39" i="42"/>
  <c r="AY40" i="42"/>
  <c r="AY41" i="42"/>
  <c r="AY42" i="42"/>
  <c r="AY43" i="42"/>
  <c r="AY44" i="42"/>
  <c r="AY45" i="42"/>
  <c r="AY46" i="42"/>
  <c r="AY47" i="42"/>
  <c r="AY48" i="42"/>
  <c r="AY49" i="42"/>
  <c r="AY50" i="42"/>
  <c r="AY51" i="42"/>
  <c r="AY52" i="42"/>
  <c r="AY53" i="42"/>
  <c r="AY54" i="42"/>
  <c r="AY55" i="42"/>
  <c r="AY56" i="42"/>
  <c r="AY57" i="42"/>
  <c r="AY58" i="42"/>
  <c r="AY59" i="42"/>
  <c r="AY60" i="42"/>
  <c r="AY61" i="42"/>
  <c r="AY62" i="42"/>
  <c r="AY63" i="42"/>
  <c r="AY64" i="42"/>
  <c r="AY65" i="42"/>
  <c r="AY66" i="42"/>
  <c r="AY67" i="42"/>
  <c r="AY68" i="42"/>
  <c r="AY69" i="42"/>
  <c r="AY70" i="42"/>
  <c r="AY71" i="42"/>
  <c r="AY72" i="42"/>
  <c r="AY73" i="42"/>
  <c r="AY74" i="42"/>
  <c r="AY75" i="42"/>
  <c r="AY76" i="42"/>
  <c r="AY77" i="42"/>
  <c r="AY78" i="42"/>
  <c r="AY79" i="42"/>
  <c r="AY80" i="42"/>
  <c r="AY81" i="42"/>
  <c r="AY82" i="42"/>
  <c r="AY83" i="42"/>
  <c r="AY84" i="42"/>
  <c r="AY85" i="42"/>
  <c r="AY86" i="42"/>
  <c r="AY87" i="42"/>
  <c r="AY88" i="42"/>
  <c r="AY89" i="42"/>
  <c r="AY90" i="42"/>
  <c r="AY91" i="42"/>
  <c r="AY92" i="42"/>
  <c r="AY93" i="42"/>
  <c r="AY94" i="42"/>
  <c r="AY95" i="42"/>
  <c r="AY96" i="42"/>
  <c r="AY97" i="42"/>
  <c r="AY98" i="42"/>
  <c r="AY99" i="42"/>
  <c r="AY100" i="42"/>
  <c r="AY101" i="42"/>
  <c r="AY102" i="42"/>
  <c r="AY103" i="42"/>
  <c r="AY104" i="42"/>
  <c r="AY105" i="42"/>
  <c r="AY106" i="42"/>
  <c r="AY107" i="42"/>
  <c r="AY108" i="42"/>
  <c r="AY109" i="42"/>
  <c r="AY110" i="42"/>
  <c r="AY111" i="42"/>
  <c r="AY112" i="42"/>
  <c r="AY113" i="42"/>
  <c r="AY114" i="42"/>
  <c r="AY115" i="42"/>
  <c r="AY116" i="42"/>
  <c r="AY117" i="42"/>
  <c r="AY118" i="42"/>
  <c r="AY119" i="42"/>
  <c r="AY120" i="42"/>
  <c r="AY121" i="42"/>
  <c r="AY122" i="42"/>
  <c r="AY123" i="42"/>
  <c r="AY124" i="42"/>
  <c r="AY125" i="42"/>
  <c r="AY126" i="42"/>
  <c r="AY127" i="42"/>
  <c r="AY128" i="42"/>
  <c r="AY129" i="42"/>
  <c r="AY130" i="42"/>
  <c r="AY131" i="42"/>
  <c r="AY132" i="42"/>
  <c r="AY133" i="42"/>
  <c r="AY134" i="42"/>
  <c r="AY135" i="42"/>
  <c r="AY136" i="42"/>
  <c r="AY137" i="42"/>
  <c r="AY138" i="42"/>
  <c r="AY139" i="42"/>
  <c r="AY140" i="42"/>
  <c r="AY141" i="42"/>
  <c r="AY142" i="42"/>
  <c r="AY143" i="42"/>
  <c r="AY144" i="42"/>
  <c r="AY145" i="42"/>
  <c r="AY146" i="42"/>
  <c r="AY147" i="42"/>
  <c r="AY148" i="42"/>
  <c r="AY149" i="42"/>
  <c r="AY150" i="42"/>
  <c r="AY151" i="42"/>
  <c r="AY152" i="42"/>
  <c r="AY153" i="42"/>
  <c r="AY154" i="42"/>
  <c r="AY155" i="42"/>
  <c r="AY156" i="42"/>
  <c r="AY157" i="42"/>
  <c r="AY158" i="42"/>
  <c r="AY159" i="42"/>
  <c r="AY160" i="42"/>
  <c r="AY161" i="42"/>
  <c r="AY162" i="42"/>
  <c r="AY163" i="42"/>
  <c r="AY164" i="42"/>
  <c r="AY165" i="42"/>
  <c r="AY166" i="42"/>
  <c r="AY167" i="42"/>
  <c r="AY168" i="42"/>
  <c r="AY169" i="42"/>
  <c r="AY170" i="42"/>
  <c r="AY171" i="42"/>
  <c r="AY172" i="42"/>
  <c r="AY173" i="42"/>
  <c r="AY174" i="42"/>
  <c r="AY175" i="42"/>
  <c r="AY176" i="42"/>
  <c r="AY177" i="42"/>
  <c r="AY178" i="42"/>
  <c r="AY179" i="42"/>
  <c r="AY180" i="42"/>
  <c r="AY181" i="42"/>
  <c r="AY182" i="42"/>
  <c r="AY183" i="42"/>
  <c r="AY184" i="42"/>
  <c r="AY185" i="42"/>
  <c r="AY186" i="42"/>
  <c r="AY187" i="42"/>
  <c r="AY188" i="42"/>
  <c r="AY189" i="42"/>
  <c r="AY190" i="42"/>
  <c r="AY191" i="42"/>
  <c r="AY192" i="42"/>
  <c r="AY193" i="42"/>
  <c r="AY194" i="42"/>
  <c r="AY195" i="42"/>
  <c r="AY196" i="42"/>
  <c r="AY197" i="42"/>
  <c r="AY198" i="42"/>
  <c r="AY199" i="42"/>
  <c r="AY200" i="42"/>
  <c r="AY201" i="42"/>
  <c r="AY202" i="42"/>
  <c r="AY203" i="42"/>
  <c r="AY204" i="42"/>
  <c r="AY205" i="42"/>
  <c r="AY206" i="42"/>
  <c r="AY207" i="42"/>
  <c r="G4" i="42"/>
  <c r="G143" i="45" l="1"/>
  <c r="G143" i="37"/>
  <c r="G10" i="45"/>
  <c r="G10" i="37"/>
  <c r="G60" i="45"/>
  <c r="G60" i="37"/>
  <c r="G42" i="45"/>
  <c r="G42" i="37"/>
  <c r="G93" i="45"/>
  <c r="G93" i="37"/>
  <c r="G207" i="45"/>
  <c r="G207" i="37"/>
  <c r="G160" i="45"/>
  <c r="G160" i="37"/>
  <c r="G34" i="45"/>
  <c r="G34" i="37"/>
  <c r="G29" i="45"/>
  <c r="G29" i="37"/>
  <c r="G45" i="45"/>
  <c r="G45" i="37"/>
  <c r="G35" i="45"/>
  <c r="G35" i="37"/>
  <c r="G80" i="45"/>
  <c r="G80" i="37"/>
  <c r="G77" i="45"/>
  <c r="G77" i="37"/>
  <c r="G171" i="45"/>
  <c r="G171" i="37"/>
  <c r="G148" i="45"/>
  <c r="G148" i="37"/>
  <c r="G66" i="45"/>
  <c r="G66" i="37"/>
  <c r="G169" i="45"/>
  <c r="G169" i="37"/>
  <c r="G109" i="45"/>
  <c r="G109" i="37"/>
  <c r="G105" i="45"/>
  <c r="G105" i="37"/>
  <c r="G185" i="45"/>
  <c r="G185" i="37"/>
  <c r="G150" i="45"/>
  <c r="G150" i="37"/>
  <c r="G202" i="45"/>
  <c r="G202" i="37"/>
  <c r="G206" i="45"/>
  <c r="G206" i="37"/>
  <c r="G20" i="45"/>
  <c r="G20" i="37"/>
  <c r="G113" i="45"/>
  <c r="G113" i="37"/>
  <c r="G125" i="45"/>
  <c r="G125" i="37"/>
  <c r="G124" i="45"/>
  <c r="G124" i="37"/>
  <c r="G30" i="45"/>
  <c r="G30" i="37"/>
  <c r="G111" i="45"/>
  <c r="G111" i="37"/>
  <c r="G38" i="45"/>
  <c r="G38" i="37"/>
  <c r="G72" i="45"/>
  <c r="G72" i="37"/>
  <c r="G73" i="45"/>
  <c r="G73" i="37"/>
  <c r="G70" i="45"/>
  <c r="G70" i="37"/>
  <c r="G114" i="45"/>
  <c r="G114" i="37"/>
  <c r="G190" i="45"/>
  <c r="G190" i="37"/>
  <c r="G57" i="45"/>
  <c r="G57" i="37"/>
  <c r="G58" i="45"/>
  <c r="G58" i="37"/>
  <c r="G8" i="45"/>
  <c r="G8" i="37"/>
  <c r="G43" i="45"/>
  <c r="G43" i="37"/>
  <c r="G112" i="45"/>
  <c r="G112" i="37"/>
  <c r="G9" i="45"/>
  <c r="G9" i="37"/>
  <c r="G27" i="45"/>
  <c r="G27" i="37"/>
  <c r="G149" i="45"/>
  <c r="G149" i="37"/>
  <c r="G186" i="45"/>
  <c r="G186" i="37"/>
  <c r="G136" i="45"/>
  <c r="G136" i="37"/>
  <c r="G189" i="45"/>
  <c r="G189" i="37"/>
  <c r="G178" i="45"/>
  <c r="G178" i="37"/>
  <c r="G193" i="45"/>
  <c r="G193" i="37"/>
  <c r="G122" i="45"/>
  <c r="G122" i="37"/>
  <c r="G46" i="45"/>
  <c r="G46" i="37"/>
  <c r="G158" i="45"/>
  <c r="G158" i="37"/>
  <c r="G100" i="45"/>
  <c r="G100" i="37"/>
  <c r="G44" i="45"/>
  <c r="G44" i="37"/>
  <c r="G64" i="45"/>
  <c r="G64" i="37"/>
  <c r="G203" i="45"/>
  <c r="G203" i="37"/>
  <c r="G166" i="45"/>
  <c r="G166" i="37"/>
  <c r="G121" i="45"/>
  <c r="G121" i="37"/>
  <c r="G18" i="45"/>
  <c r="G18" i="37"/>
  <c r="G104" i="45"/>
  <c r="G104" i="37"/>
  <c r="G110" i="45"/>
  <c r="G110" i="37"/>
  <c r="G88" i="45"/>
  <c r="G88" i="37"/>
  <c r="G179" i="45"/>
  <c r="G179" i="37"/>
  <c r="G23" i="45"/>
  <c r="G23" i="37"/>
  <c r="G167" i="45"/>
  <c r="G167" i="37"/>
  <c r="G154" i="45"/>
  <c r="G154" i="37"/>
  <c r="G161" i="45"/>
  <c r="G161" i="37"/>
  <c r="G53" i="45"/>
  <c r="G53" i="37"/>
  <c r="G39" i="45"/>
  <c r="G39" i="37"/>
  <c r="G51" i="45"/>
  <c r="G51" i="37"/>
  <c r="G182" i="45"/>
  <c r="G182" i="37"/>
  <c r="G71" i="45"/>
  <c r="G71" i="37"/>
  <c r="G137" i="45"/>
  <c r="G137" i="37"/>
  <c r="G152" i="45"/>
  <c r="G152" i="37"/>
  <c r="G142" i="45"/>
  <c r="G142" i="37"/>
  <c r="G28" i="45"/>
  <c r="G28" i="37"/>
  <c r="G79" i="45"/>
  <c r="G79" i="37"/>
  <c r="G181" i="45"/>
  <c r="G181" i="37"/>
  <c r="G108" i="45"/>
  <c r="G108" i="37"/>
  <c r="G192" i="45"/>
  <c r="G192" i="37"/>
  <c r="G146" i="45"/>
  <c r="G146" i="37"/>
  <c r="G156" i="45"/>
  <c r="G156" i="37"/>
  <c r="G65" i="45"/>
  <c r="G65" i="37"/>
  <c r="G131" i="45"/>
  <c r="G131" i="37"/>
  <c r="G98" i="45"/>
  <c r="G98" i="37"/>
  <c r="G130" i="45"/>
  <c r="G130" i="37"/>
  <c r="G40" i="45"/>
  <c r="G40" i="37"/>
  <c r="G199" i="45"/>
  <c r="G199" i="37"/>
  <c r="G85" i="45"/>
  <c r="G85" i="37"/>
  <c r="G119" i="45"/>
  <c r="G119" i="37"/>
  <c r="G32" i="45"/>
  <c r="G32" i="37"/>
  <c r="G118" i="45"/>
  <c r="G118" i="37"/>
  <c r="G177" i="45"/>
  <c r="G177" i="37"/>
  <c r="G187" i="45"/>
  <c r="G187" i="37"/>
  <c r="G59" i="45"/>
  <c r="G59" i="37"/>
  <c r="G97" i="45"/>
  <c r="G97" i="37"/>
  <c r="G120" i="45"/>
  <c r="G120" i="37"/>
  <c r="G7" i="45"/>
  <c r="G7" i="37"/>
  <c r="G106" i="45"/>
  <c r="G106" i="37"/>
  <c r="G141" i="45"/>
  <c r="G141" i="37"/>
  <c r="G175" i="45"/>
  <c r="G175" i="37"/>
  <c r="G22" i="45"/>
  <c r="G22" i="37"/>
  <c r="G140" i="45"/>
  <c r="G140" i="37"/>
  <c r="G84" i="45"/>
  <c r="G84" i="37"/>
  <c r="G21" i="45"/>
  <c r="G21" i="37"/>
  <c r="G117" i="45"/>
  <c r="G117" i="37"/>
  <c r="G56" i="45"/>
  <c r="G56" i="37"/>
  <c r="G107" i="45"/>
  <c r="G107" i="37"/>
  <c r="G163" i="45"/>
  <c r="G163" i="37"/>
  <c r="G83" i="45"/>
  <c r="G83" i="37"/>
  <c r="G82" i="45"/>
  <c r="G82" i="37"/>
  <c r="G180" i="45"/>
  <c r="G180" i="37"/>
  <c r="G151" i="45"/>
  <c r="G151" i="37"/>
  <c r="G63" i="45"/>
  <c r="G63" i="37"/>
  <c r="G49" i="45"/>
  <c r="G49" i="37"/>
  <c r="G68" i="45"/>
  <c r="G68" i="37"/>
  <c r="G15" i="45"/>
  <c r="G15" i="37"/>
  <c r="G200" i="45"/>
  <c r="G200" i="37"/>
  <c r="G194" i="45"/>
  <c r="G194" i="37"/>
  <c r="G139" i="45"/>
  <c r="G139" i="37"/>
  <c r="G36" i="45"/>
  <c r="G36" i="37"/>
  <c r="G6" i="45"/>
  <c r="G6" i="37"/>
  <c r="G41" i="45"/>
  <c r="G41" i="37"/>
  <c r="G195" i="45"/>
  <c r="G195" i="37"/>
  <c r="G37" i="45"/>
  <c r="G37" i="37"/>
  <c r="G164" i="45"/>
  <c r="G164" i="37"/>
  <c r="G50" i="45"/>
  <c r="G50" i="37"/>
  <c r="G127" i="45"/>
  <c r="G127" i="37"/>
  <c r="G61" i="45"/>
  <c r="G61" i="37"/>
  <c r="G74" i="45"/>
  <c r="G74" i="37"/>
  <c r="G16" i="45"/>
  <c r="G16" i="37"/>
  <c r="G159" i="45"/>
  <c r="G159" i="37"/>
  <c r="G157" i="45"/>
  <c r="G157" i="37"/>
  <c r="G174" i="45"/>
  <c r="G174" i="37"/>
  <c r="G25" i="45"/>
  <c r="G25" i="37"/>
  <c r="G115" i="45"/>
  <c r="G115" i="37"/>
  <c r="G126" i="45"/>
  <c r="G126" i="37"/>
  <c r="G31" i="45"/>
  <c r="G31" i="37"/>
  <c r="G69" i="45"/>
  <c r="G69" i="37"/>
  <c r="G123" i="45"/>
  <c r="G123" i="37"/>
  <c r="G4" i="45"/>
  <c r="G4" i="37"/>
  <c r="G183" i="45"/>
  <c r="G183" i="37"/>
  <c r="G138" i="45"/>
  <c r="G138" i="37"/>
  <c r="G188" i="45"/>
  <c r="G188" i="37"/>
  <c r="G103" i="45"/>
  <c r="G103" i="37"/>
  <c r="G13" i="45"/>
  <c r="G13" i="37"/>
  <c r="G134" i="45"/>
  <c r="G134" i="37"/>
  <c r="G24" i="45"/>
  <c r="G24" i="37"/>
  <c r="G87" i="45"/>
  <c r="G87" i="37"/>
  <c r="G92" i="45"/>
  <c r="G92" i="37"/>
  <c r="G86" i="45"/>
  <c r="G86" i="37"/>
  <c r="G102" i="45"/>
  <c r="G102" i="37"/>
  <c r="G76" i="45"/>
  <c r="G76" i="37"/>
  <c r="G91" i="45"/>
  <c r="G91" i="37"/>
  <c r="G48" i="45"/>
  <c r="G48" i="37"/>
  <c r="G26" i="45"/>
  <c r="G26" i="37"/>
  <c r="G19" i="45"/>
  <c r="G19" i="37"/>
  <c r="G198" i="45"/>
  <c r="G198" i="37"/>
  <c r="G17" i="45"/>
  <c r="G17" i="37"/>
  <c r="G11" i="45"/>
  <c r="G11" i="37"/>
  <c r="G144" i="45"/>
  <c r="G144" i="37"/>
  <c r="G33" i="45"/>
  <c r="G33" i="37"/>
  <c r="G191" i="45"/>
  <c r="G191" i="37"/>
  <c r="G95" i="45"/>
  <c r="G95" i="37"/>
  <c r="G99" i="45"/>
  <c r="G99" i="37"/>
  <c r="G54" i="45"/>
  <c r="G54" i="37"/>
  <c r="G162" i="45"/>
  <c r="G162" i="37"/>
  <c r="G55" i="45"/>
  <c r="G55" i="37"/>
  <c r="G153" i="45"/>
  <c r="G153" i="37"/>
  <c r="G90" i="45"/>
  <c r="G90" i="37"/>
  <c r="G81" i="45"/>
  <c r="G81" i="37"/>
  <c r="G155" i="45"/>
  <c r="G155" i="37"/>
  <c r="G204" i="45"/>
  <c r="G204" i="37"/>
  <c r="G170" i="45"/>
  <c r="G170" i="37"/>
  <c r="G116" i="45"/>
  <c r="G116" i="37"/>
  <c r="G176" i="45"/>
  <c r="G176" i="37"/>
  <c r="G89" i="45"/>
  <c r="G89" i="37"/>
  <c r="G101" i="45"/>
  <c r="G101" i="37"/>
  <c r="G52" i="45"/>
  <c r="G52" i="37"/>
  <c r="G205" i="45"/>
  <c r="G205" i="37"/>
  <c r="G201" i="45"/>
  <c r="G201" i="37"/>
  <c r="G168" i="45"/>
  <c r="G168" i="37"/>
  <c r="G196" i="45"/>
  <c r="G196" i="37"/>
  <c r="G62" i="45"/>
  <c r="G62" i="37"/>
  <c r="G14" i="45"/>
  <c r="G14" i="37"/>
  <c r="G197" i="45"/>
  <c r="G197" i="37"/>
  <c r="G12" i="45"/>
  <c r="G12" i="37"/>
  <c r="G5" i="45"/>
  <c r="G5" i="37"/>
  <c r="G133" i="45"/>
  <c r="G133" i="37"/>
  <c r="G165" i="45"/>
  <c r="G165" i="37"/>
  <c r="G132" i="45"/>
  <c r="G132" i="37"/>
  <c r="G184" i="45"/>
  <c r="G184" i="37"/>
  <c r="G145" i="45"/>
  <c r="G145" i="37"/>
  <c r="G67" i="45"/>
  <c r="G67" i="37"/>
  <c r="G94" i="45"/>
  <c r="G94" i="37"/>
  <c r="G75" i="45"/>
  <c r="G75" i="37"/>
  <c r="G47" i="45"/>
  <c r="G47" i="37"/>
  <c r="G78" i="45"/>
  <c r="G78" i="37"/>
  <c r="G147" i="45"/>
  <c r="G147" i="37"/>
  <c r="G129" i="45"/>
  <c r="G129" i="37"/>
  <c r="G96" i="45"/>
  <c r="G96" i="37"/>
  <c r="G172" i="45"/>
  <c r="G172" i="37"/>
  <c r="G173" i="45"/>
  <c r="G173" i="37"/>
  <c r="G128" i="45"/>
  <c r="G128" i="37"/>
  <c r="G135" i="45"/>
  <c r="G135" i="37"/>
  <c r="BM44" i="15" l="1"/>
  <c r="BZ44" i="15" l="1"/>
  <c r="CA44" i="15" l="1"/>
  <c r="CH44" i="15" l="1"/>
  <c r="CI44" i="15" l="1"/>
  <c r="CJ44" i="15" l="1"/>
  <c r="CK44" i="15" l="1"/>
  <c r="N16" i="15" l="1"/>
  <c r="N38" i="15" l="1"/>
  <c r="N19" i="15"/>
  <c r="N39" i="15" l="1"/>
  <c r="N45" i="15" l="1"/>
  <c r="O46" i="15" l="1"/>
  <c r="GW4" i="15" l="1"/>
  <c r="GV4" i="15"/>
  <c r="GU4" i="15"/>
  <c r="GT4" i="15"/>
  <c r="GS4" i="15"/>
  <c r="GR4" i="15"/>
  <c r="GQ4" i="15"/>
  <c r="GO4" i="15"/>
  <c r="GN4" i="15"/>
  <c r="GM4" i="15"/>
  <c r="GL4" i="15"/>
  <c r="GK4" i="15"/>
  <c r="GJ4" i="15"/>
  <c r="GI4" i="15"/>
  <c r="GH4" i="15"/>
  <c r="GG4" i="15"/>
  <c r="GF4" i="15"/>
  <c r="GE4" i="15"/>
  <c r="GD4" i="15"/>
  <c r="GC4" i="15"/>
  <c r="GB4" i="15"/>
  <c r="GA4" i="15"/>
  <c r="FY4" i="15"/>
  <c r="FX4" i="15"/>
  <c r="FW4" i="15"/>
  <c r="FV4" i="15"/>
  <c r="FT4" i="15"/>
  <c r="FS4" i="15"/>
  <c r="FR4" i="15"/>
  <c r="FQ4" i="15"/>
  <c r="FP4" i="15"/>
  <c r="FO4" i="15"/>
  <c r="FN4" i="15"/>
  <c r="FM4" i="15"/>
  <c r="FL4" i="15"/>
  <c r="FK4" i="15"/>
  <c r="FI4" i="15"/>
  <c r="FH4" i="15"/>
  <c r="FG4" i="15"/>
  <c r="FF4" i="15"/>
  <c r="FE4" i="15"/>
  <c r="FD4" i="15"/>
  <c r="FC4" i="15"/>
  <c r="FB4" i="15"/>
  <c r="FA4" i="15"/>
  <c r="EZ4" i="15"/>
  <c r="EY4" i="15"/>
  <c r="EX4" i="15"/>
  <c r="EV4" i="15"/>
  <c r="EU4" i="15"/>
  <c r="ET4" i="15"/>
  <c r="ES4" i="15"/>
  <c r="ER4" i="15"/>
  <c r="EQ4" i="15"/>
  <c r="EP4" i="15"/>
  <c r="EO4" i="15"/>
  <c r="EN4" i="15"/>
  <c r="EM4" i="15"/>
  <c r="EL4" i="15"/>
  <c r="EK4" i="15"/>
  <c r="EJ4" i="15"/>
  <c r="EI4" i="15"/>
  <c r="EH4" i="15"/>
  <c r="EG4" i="15"/>
  <c r="EF4" i="15"/>
  <c r="EE4" i="15"/>
  <c r="ED4" i="15"/>
  <c r="EC4" i="15"/>
  <c r="EB4" i="15"/>
  <c r="EA4" i="15"/>
  <c r="DZ4" i="15"/>
  <c r="DY4" i="15"/>
  <c r="DX4" i="15"/>
  <c r="DW4" i="15"/>
  <c r="DU4" i="15"/>
  <c r="DT4" i="15"/>
  <c r="DS4" i="15"/>
  <c r="DR4" i="15"/>
  <c r="DQ4" i="15"/>
  <c r="DP4" i="15"/>
  <c r="DO4" i="15"/>
  <c r="DN4" i="15"/>
  <c r="DM4" i="15"/>
  <c r="DL4" i="15"/>
  <c r="DK4" i="15"/>
  <c r="DI4" i="15"/>
  <c r="DH4" i="15"/>
  <c r="DG4" i="15"/>
  <c r="DF4" i="15"/>
  <c r="DD4" i="15"/>
  <c r="DC4" i="15"/>
  <c r="DB4" i="15"/>
  <c r="DA4" i="15"/>
  <c r="CZ4" i="15"/>
  <c r="CY4" i="15"/>
  <c r="CX4" i="15"/>
  <c r="CW4" i="15"/>
  <c r="CV4" i="15"/>
  <c r="CU4" i="15"/>
  <c r="CT4" i="15"/>
  <c r="CS4" i="15"/>
  <c r="CR4" i="15"/>
  <c r="CQ4" i="15"/>
  <c r="CP4" i="15"/>
  <c r="CN4" i="15"/>
  <c r="CM4" i="15"/>
  <c r="CL4" i="15"/>
  <c r="CK4" i="15"/>
  <c r="CJ4" i="15"/>
  <c r="CI4" i="15"/>
  <c r="CH4" i="15"/>
  <c r="CG4" i="15"/>
  <c r="CF4" i="15"/>
  <c r="CE4" i="15"/>
  <c r="CD4" i="15"/>
  <c r="CC4" i="15"/>
  <c r="CB4" i="15"/>
  <c r="CA4" i="15"/>
  <c r="BZ4" i="15"/>
  <c r="BX4" i="15"/>
  <c r="BW4" i="15"/>
  <c r="BV4" i="15"/>
  <c r="BU4" i="15"/>
  <c r="BT4" i="15"/>
  <c r="BS4" i="15"/>
  <c r="BR4" i="15"/>
  <c r="BQ4" i="15"/>
  <c r="BP4" i="15"/>
  <c r="BO4" i="15"/>
  <c r="BN4" i="15"/>
  <c r="BM4" i="15"/>
  <c r="BL4" i="15"/>
  <c r="BK4" i="15"/>
  <c r="BJ4" i="15"/>
  <c r="BI4" i="15"/>
  <c r="BH4" i="15"/>
  <c r="BG4" i="15"/>
  <c r="BF4" i="15"/>
  <c r="BE4" i="15"/>
  <c r="BD4" i="15"/>
  <c r="BC4" i="15"/>
  <c r="BB4" i="15"/>
  <c r="BA4" i="15"/>
  <c r="AZ4" i="15"/>
  <c r="AY4" i="15"/>
  <c r="AX4" i="15"/>
  <c r="AW4" i="15"/>
  <c r="AV4" i="15"/>
  <c r="AU4" i="15"/>
  <c r="AT4" i="15"/>
  <c r="AS4" i="15"/>
  <c r="AR4" i="15"/>
  <c r="AQ4" i="15"/>
  <c r="AP4" i="15"/>
  <c r="AO4" i="15"/>
  <c r="AN4" i="15"/>
  <c r="AM4" i="15"/>
  <c r="AL4" i="15"/>
  <c r="AK4" i="15"/>
  <c r="AJ4" i="15"/>
  <c r="AI4" i="15"/>
  <c r="AH4" i="15"/>
  <c r="AG4" i="15"/>
  <c r="AF4" i="15"/>
  <c r="AE4" i="15"/>
  <c r="AD4" i="15"/>
  <c r="AC4" i="15"/>
  <c r="AB4" i="15"/>
  <c r="AA4" i="15"/>
  <c r="Z4" i="15"/>
  <c r="Y4" i="15"/>
  <c r="X4" i="15"/>
  <c r="W4" i="15"/>
  <c r="V4" i="15"/>
  <c r="U4" i="15"/>
  <c r="Q4" i="15"/>
  <c r="P4" i="15"/>
  <c r="O4" i="15"/>
  <c r="G4" i="15"/>
  <c r="F4" i="15"/>
  <c r="E4" i="15"/>
  <c r="D4" i="15"/>
  <c r="C4" i="15"/>
  <c r="GX4" i="15"/>
  <c r="GP4" i="15"/>
  <c r="FZ4" i="15"/>
  <c r="FU4" i="15"/>
  <c r="FJ4" i="15"/>
  <c r="EW4" i="15"/>
  <c r="DV4" i="15"/>
  <c r="DJ4" i="15"/>
  <c r="DE4" i="15"/>
  <c r="CO4" i="15"/>
  <c r="BY4" i="15"/>
  <c r="CD16" i="15" l="1"/>
  <c r="CD38" i="15" s="1"/>
  <c r="FE16" i="15"/>
  <c r="FE38" i="15" s="1"/>
  <c r="FP16" i="15"/>
  <c r="FP38" i="15" s="1"/>
  <c r="GL16" i="15"/>
  <c r="GL38" i="15" s="1"/>
  <c r="GW16" i="15"/>
  <c r="GW38" i="15" s="1"/>
  <c r="CZ16" i="15"/>
  <c r="CZ38" i="15" s="1"/>
  <c r="EG16" i="15"/>
  <c r="EG38" i="15" s="1"/>
  <c r="ET16" i="15"/>
  <c r="ET38" i="15" s="1"/>
  <c r="CB16" i="15"/>
  <c r="CB38" i="15" s="1"/>
  <c r="ER16" i="15"/>
  <c r="ER38" i="15" s="1"/>
  <c r="FC16" i="15"/>
  <c r="FC38" i="15" s="1"/>
  <c r="FN16" i="15"/>
  <c r="FN38" i="15" s="1"/>
  <c r="FY16" i="15"/>
  <c r="FY38" i="15" s="1"/>
  <c r="GJ16" i="15"/>
  <c r="GJ38" i="15" s="1"/>
  <c r="GU16" i="15"/>
  <c r="GU38" i="15" s="1"/>
  <c r="DK16" i="15"/>
  <c r="DK38" i="15" s="1"/>
  <c r="CM16" i="15"/>
  <c r="CM38" i="15" s="1"/>
  <c r="CX16" i="15"/>
  <c r="CX38" i="15" s="1"/>
  <c r="DI16" i="15"/>
  <c r="DI38" i="15" s="1"/>
  <c r="DT16" i="15"/>
  <c r="DT38" i="15" s="1"/>
  <c r="EE16" i="15"/>
  <c r="EE38" i="15" s="1"/>
  <c r="GH16" i="15"/>
  <c r="GH38" i="15" s="1"/>
  <c r="GS16" i="15"/>
  <c r="GS38" i="15" s="1"/>
  <c r="CQ16" i="15"/>
  <c r="CQ38" i="15" s="1"/>
  <c r="EP16" i="15"/>
  <c r="EP38" i="15" s="1"/>
  <c r="CK16" i="15"/>
  <c r="CK38" i="15" s="1"/>
  <c r="DR16" i="15"/>
  <c r="DR38" i="15" s="1"/>
  <c r="EN16" i="15"/>
  <c r="EN38" i="15" s="1"/>
  <c r="EY16" i="15"/>
  <c r="EY38" i="15" s="1"/>
  <c r="GF16" i="15"/>
  <c r="GF38" i="15" s="1"/>
  <c r="GQ16" i="15"/>
  <c r="GQ38" i="15" s="1"/>
  <c r="EV16" i="15"/>
  <c r="EV38" i="15" s="1"/>
  <c r="EI16" i="15"/>
  <c r="EI38" i="15" s="1"/>
  <c r="BZ16" i="15"/>
  <c r="BZ38" i="15" s="1"/>
  <c r="DG16" i="15"/>
  <c r="DG38" i="15" s="1"/>
  <c r="EC16" i="15"/>
  <c r="EC38" i="15" s="1"/>
  <c r="CI16" i="15"/>
  <c r="CI38" i="15" s="1"/>
  <c r="CT16" i="15"/>
  <c r="CT38" i="15" s="1"/>
  <c r="DP16" i="15"/>
  <c r="DP38" i="15" s="1"/>
  <c r="EA16" i="15"/>
  <c r="EA38" i="15" s="1"/>
  <c r="FW16" i="15"/>
  <c r="FW38" i="15" s="1"/>
  <c r="CV16" i="15"/>
  <c r="CV38" i="15" s="1"/>
  <c r="BX16" i="15"/>
  <c r="BX38" i="15" s="1"/>
  <c r="EL16" i="15"/>
  <c r="EL38" i="15" s="1"/>
  <c r="GD16" i="15"/>
  <c r="GD38" i="15" s="1"/>
  <c r="FS16" i="15"/>
  <c r="FS38" i="15" s="1"/>
  <c r="GO16" i="15"/>
  <c r="GO38" i="15" s="1"/>
  <c r="EJ16" i="15"/>
  <c r="EJ38" i="15" s="1"/>
  <c r="GB16" i="15"/>
  <c r="GB38" i="15" s="1"/>
  <c r="CO16" i="15"/>
  <c r="CO38" i="15" s="1"/>
  <c r="CP16" i="15"/>
  <c r="CP38" i="15" s="1"/>
  <c r="DL16" i="15"/>
  <c r="DL38" i="15" s="1"/>
  <c r="DW16" i="15"/>
  <c r="DW38" i="15" s="1"/>
  <c r="EU16" i="15"/>
  <c r="EU38" i="15" s="1"/>
  <c r="FF16" i="15"/>
  <c r="FF38" i="15" s="1"/>
  <c r="FQ16" i="15"/>
  <c r="FQ38" i="15" s="1"/>
  <c r="GM16" i="15"/>
  <c r="GM38" i="15" s="1"/>
  <c r="GC16" i="15"/>
  <c r="GC38" i="15" s="1"/>
  <c r="CE16" i="15"/>
  <c r="CE38" i="15" s="1"/>
  <c r="DJ16" i="15"/>
  <c r="DJ38" i="15" s="1"/>
  <c r="DA16" i="15"/>
  <c r="DA38" i="15" s="1"/>
  <c r="EH16" i="15"/>
  <c r="EH38" i="15" s="1"/>
  <c r="DV16" i="15"/>
  <c r="DV38" i="15" s="1"/>
  <c r="CC16" i="15"/>
  <c r="CC38" i="15" s="1"/>
  <c r="ES16" i="15"/>
  <c r="ES38" i="15" s="1"/>
  <c r="FD16" i="15"/>
  <c r="FD38" i="15" s="1"/>
  <c r="FO16" i="15"/>
  <c r="FO38" i="15" s="1"/>
  <c r="GK16" i="15"/>
  <c r="GK38" i="15" s="1"/>
  <c r="GV16" i="15"/>
  <c r="GV38" i="15" s="1"/>
  <c r="GA16" i="15"/>
  <c r="GA38" i="15" s="1"/>
  <c r="CN16" i="15"/>
  <c r="CN38" i="15" s="1"/>
  <c r="CY16" i="15"/>
  <c r="CY38" i="15" s="1"/>
  <c r="DU16" i="15"/>
  <c r="DU38" i="15" s="1"/>
  <c r="EF16" i="15"/>
  <c r="EF38" i="15" s="1"/>
  <c r="DM16" i="15"/>
  <c r="DM38" i="15" s="1"/>
  <c r="FL16" i="15"/>
  <c r="FL38" i="15" s="1"/>
  <c r="CR16" i="15"/>
  <c r="CR38" i="15" s="1"/>
  <c r="CA16" i="15"/>
  <c r="CA38" i="15" s="1"/>
  <c r="EQ16" i="15"/>
  <c r="EQ38" i="15" s="1"/>
  <c r="FB16" i="15"/>
  <c r="FB38" i="15" s="1"/>
  <c r="FM16" i="15"/>
  <c r="FM38" i="15" s="1"/>
  <c r="FX16" i="15"/>
  <c r="FX38" i="15" s="1"/>
  <c r="GI16" i="15"/>
  <c r="GI38" i="15" s="1"/>
  <c r="GT16" i="15"/>
  <c r="GT38" i="15" s="1"/>
  <c r="EK16" i="15"/>
  <c r="EK38" i="15" s="1"/>
  <c r="FG16" i="15"/>
  <c r="FG38" i="15" s="1"/>
  <c r="DY16" i="15"/>
  <c r="DY38" i="15" s="1"/>
  <c r="DE16" i="15"/>
  <c r="DE38" i="15" s="1"/>
  <c r="EW16" i="15"/>
  <c r="EW38" i="15" s="1"/>
  <c r="FJ16" i="15"/>
  <c r="FJ38" i="15" s="1"/>
  <c r="CL16" i="15"/>
  <c r="CL38" i="15" s="1"/>
  <c r="CW16" i="15"/>
  <c r="CW38" i="15" s="1"/>
  <c r="DH16" i="15"/>
  <c r="DH38" i="15" s="1"/>
  <c r="DS16" i="15"/>
  <c r="DS38" i="15" s="1"/>
  <c r="ED16" i="15"/>
  <c r="ED38" i="15" s="1"/>
  <c r="DD16" i="15"/>
  <c r="DD38" i="15" s="1"/>
  <c r="CF16" i="15"/>
  <c r="CF38" i="15" s="1"/>
  <c r="FH16" i="15"/>
  <c r="FH38" i="15" s="1"/>
  <c r="FU16" i="15"/>
  <c r="FU38" i="15" s="1"/>
  <c r="EO16" i="15"/>
  <c r="EO38" i="15" s="1"/>
  <c r="EZ16" i="15"/>
  <c r="EZ38" i="15" s="1"/>
  <c r="FK16" i="15"/>
  <c r="FK38" i="15" s="1"/>
  <c r="FV16" i="15"/>
  <c r="FV38" i="15" s="1"/>
  <c r="GG16" i="15"/>
  <c r="GG38" i="15" s="1"/>
  <c r="GR16" i="15"/>
  <c r="GR38" i="15" s="1"/>
  <c r="GN16" i="15"/>
  <c r="GN38" i="15" s="1"/>
  <c r="BY16" i="15"/>
  <c r="BY38" i="15" s="1"/>
  <c r="DN16" i="15"/>
  <c r="DN38" i="15" s="1"/>
  <c r="FZ16" i="15"/>
  <c r="FZ38" i="15" s="1"/>
  <c r="CJ16" i="15"/>
  <c r="CJ38" i="15" s="1"/>
  <c r="CU16" i="15"/>
  <c r="CU38" i="15" s="1"/>
  <c r="DF16" i="15"/>
  <c r="DF38" i="15" s="1"/>
  <c r="DQ16" i="15"/>
  <c r="DQ38" i="15" s="1"/>
  <c r="EB16" i="15"/>
  <c r="EB38" i="15" s="1"/>
  <c r="DX16" i="15"/>
  <c r="DX38" i="15" s="1"/>
  <c r="DB16" i="15"/>
  <c r="DB38" i="15" s="1"/>
  <c r="FA16" i="15"/>
  <c r="FA38" i="15" s="1"/>
  <c r="CG16" i="15"/>
  <c r="CG38" i="15" s="1"/>
  <c r="DC16" i="15"/>
  <c r="DC38" i="15" s="1"/>
  <c r="GP16" i="15"/>
  <c r="GP38" i="15" s="1"/>
  <c r="GX16" i="15"/>
  <c r="GX38" i="15" s="1"/>
  <c r="EM16" i="15"/>
  <c r="EM38" i="15" s="1"/>
  <c r="EX16" i="15"/>
  <c r="EX38" i="15" s="1"/>
  <c r="GE16" i="15"/>
  <c r="GE38" i="15" s="1"/>
  <c r="FR16" i="15"/>
  <c r="FR38" i="15" s="1"/>
  <c r="BW16" i="15"/>
  <c r="BW38" i="15" s="1"/>
  <c r="CH16" i="15"/>
  <c r="CH38" i="15" s="1"/>
  <c r="CS16" i="15"/>
  <c r="CS38" i="15" s="1"/>
  <c r="DO16" i="15"/>
  <c r="DO38" i="15" s="1"/>
  <c r="DZ16" i="15"/>
  <c r="DZ38" i="15" s="1"/>
  <c r="FI16" i="15"/>
  <c r="FI38" i="15" s="1"/>
  <c r="FT16" i="15"/>
  <c r="FT38" i="15" s="1"/>
  <c r="T4" i="42" l="1"/>
  <c r="T207" i="42" l="1"/>
  <c r="T206" i="42"/>
  <c r="T205" i="42"/>
  <c r="T204" i="42"/>
  <c r="T203" i="42"/>
  <c r="T202" i="42"/>
  <c r="T201" i="42"/>
  <c r="T200" i="42"/>
  <c r="T199" i="42"/>
  <c r="T198" i="42"/>
  <c r="T197" i="42"/>
  <c r="T196" i="42"/>
  <c r="T195" i="42"/>
  <c r="T194" i="42"/>
  <c r="T193" i="42"/>
  <c r="T192" i="42"/>
  <c r="T191" i="42"/>
  <c r="T190" i="42"/>
  <c r="T189" i="42"/>
  <c r="T188" i="42"/>
  <c r="T187" i="42"/>
  <c r="T186" i="42"/>
  <c r="T185" i="42"/>
  <c r="T184" i="42"/>
  <c r="T183" i="42"/>
  <c r="T182" i="42"/>
  <c r="T181" i="42"/>
  <c r="T180" i="42"/>
  <c r="T179" i="42"/>
  <c r="T178" i="42"/>
  <c r="T177" i="42"/>
  <c r="T176" i="42"/>
  <c r="T175" i="42"/>
  <c r="T174" i="42"/>
  <c r="T173" i="42"/>
  <c r="T172" i="42"/>
  <c r="T171" i="42"/>
  <c r="T170" i="42"/>
  <c r="T169" i="42"/>
  <c r="T168" i="42"/>
  <c r="T167" i="42"/>
  <c r="T166" i="42"/>
  <c r="T165" i="42"/>
  <c r="T164" i="42"/>
  <c r="T163" i="42"/>
  <c r="T162" i="42"/>
  <c r="T161" i="42"/>
  <c r="T160" i="42"/>
  <c r="T159" i="42"/>
  <c r="T158" i="42"/>
  <c r="T157" i="42"/>
  <c r="T156" i="42"/>
  <c r="T155" i="42"/>
  <c r="T154" i="42"/>
  <c r="T153" i="42"/>
  <c r="T152" i="42"/>
  <c r="T151" i="42"/>
  <c r="T150" i="42"/>
  <c r="T149" i="42"/>
  <c r="T148" i="42"/>
  <c r="T147" i="42"/>
  <c r="T146" i="42"/>
  <c r="T145" i="42"/>
  <c r="T144" i="42"/>
  <c r="T143" i="42"/>
  <c r="T142" i="42"/>
  <c r="T141" i="42"/>
  <c r="T140" i="42"/>
  <c r="T139" i="42"/>
  <c r="T138" i="42"/>
  <c r="T137" i="42"/>
  <c r="T136" i="42"/>
  <c r="T135" i="42"/>
  <c r="T134" i="42"/>
  <c r="T133" i="42"/>
  <c r="T132" i="42"/>
  <c r="T131" i="42"/>
  <c r="T130" i="42"/>
  <c r="T129" i="42"/>
  <c r="T128" i="42"/>
  <c r="T127" i="42"/>
  <c r="T126" i="42"/>
  <c r="T125" i="42"/>
  <c r="T124" i="42"/>
  <c r="T123" i="42"/>
  <c r="T122" i="42"/>
  <c r="T121" i="42"/>
  <c r="T120" i="42"/>
  <c r="T119" i="42"/>
  <c r="T118" i="42"/>
  <c r="T117" i="42"/>
  <c r="T116" i="42"/>
  <c r="T115" i="42"/>
  <c r="T114" i="42"/>
  <c r="T113" i="42"/>
  <c r="T112" i="42"/>
  <c r="T111" i="42"/>
  <c r="T110" i="42"/>
  <c r="T109" i="42"/>
  <c r="T108" i="42"/>
  <c r="T107" i="42"/>
  <c r="T106" i="42"/>
  <c r="T105" i="42"/>
  <c r="T104" i="42"/>
  <c r="T103" i="42"/>
  <c r="T102" i="42"/>
  <c r="T101" i="42"/>
  <c r="T100" i="42"/>
  <c r="T99" i="42"/>
  <c r="T98" i="42"/>
  <c r="T97" i="42"/>
  <c r="T96" i="42"/>
  <c r="T95" i="42"/>
  <c r="T94" i="42"/>
  <c r="T93" i="42"/>
  <c r="T92" i="42"/>
  <c r="T91" i="42"/>
  <c r="T90" i="42"/>
  <c r="T89" i="42"/>
  <c r="T88" i="42"/>
  <c r="T87" i="42"/>
  <c r="T86" i="42"/>
  <c r="T85" i="42"/>
  <c r="T84" i="42"/>
  <c r="T83" i="42"/>
  <c r="T82" i="42"/>
  <c r="T81" i="42"/>
  <c r="T80" i="42"/>
  <c r="T79" i="42"/>
  <c r="T78" i="42"/>
  <c r="T77" i="42"/>
  <c r="T76" i="42"/>
  <c r="T75" i="42"/>
  <c r="T74" i="42"/>
  <c r="T73" i="42"/>
  <c r="T72" i="42"/>
  <c r="T71" i="42"/>
  <c r="T70" i="42"/>
  <c r="T69" i="42"/>
  <c r="T68" i="42"/>
  <c r="T67" i="42"/>
  <c r="T66" i="42"/>
  <c r="T65" i="42"/>
  <c r="T64" i="42"/>
  <c r="T63" i="42"/>
  <c r="T62" i="42"/>
  <c r="T61" i="42"/>
  <c r="T60" i="42"/>
  <c r="T59" i="42"/>
  <c r="T58" i="42"/>
  <c r="T57" i="42"/>
  <c r="T56" i="42"/>
  <c r="T55" i="42"/>
  <c r="T54" i="42"/>
  <c r="T53" i="42"/>
  <c r="T52" i="42"/>
  <c r="T51" i="42"/>
  <c r="T50" i="42"/>
  <c r="T49" i="42"/>
  <c r="T48" i="42"/>
  <c r="T47" i="42"/>
  <c r="T46" i="42"/>
  <c r="T45" i="42"/>
  <c r="T44" i="42"/>
  <c r="T43" i="42"/>
  <c r="T42" i="42"/>
  <c r="T41" i="42"/>
  <c r="T40" i="42"/>
  <c r="T39" i="42"/>
  <c r="T38" i="42"/>
  <c r="T37" i="42"/>
  <c r="T36" i="42"/>
  <c r="T35" i="42"/>
  <c r="T34" i="42"/>
  <c r="T33" i="42"/>
  <c r="T32" i="42"/>
  <c r="T31" i="42"/>
  <c r="T30" i="42"/>
  <c r="T29" i="42"/>
  <c r="T28" i="42"/>
  <c r="T27" i="42"/>
  <c r="T26" i="42"/>
  <c r="T25" i="42"/>
  <c r="T24" i="42"/>
  <c r="T23" i="42"/>
  <c r="T22" i="42"/>
  <c r="T21" i="42"/>
  <c r="T20" i="42"/>
  <c r="T19" i="42"/>
  <c r="T18" i="42"/>
  <c r="T17" i="42"/>
  <c r="T16" i="42"/>
  <c r="T14" i="42"/>
  <c r="T13" i="42"/>
  <c r="T11" i="42"/>
  <c r="T10" i="42"/>
  <c r="T9" i="42"/>
  <c r="T8" i="42"/>
  <c r="T7" i="42"/>
  <c r="T6" i="42"/>
  <c r="T5" i="42"/>
  <c r="C92" i="43" l="1"/>
  <c r="C21" i="43"/>
  <c r="C45" i="43"/>
  <c r="C69" i="43"/>
  <c r="C93" i="43"/>
  <c r="C22" i="43"/>
  <c r="C46" i="43"/>
  <c r="C24" i="43"/>
  <c r="C72" i="43"/>
  <c r="C25" i="43"/>
  <c r="C49" i="43"/>
  <c r="C73" i="43"/>
  <c r="C26" i="43"/>
  <c r="C50" i="43"/>
  <c r="C74" i="43"/>
  <c r="C70" i="43"/>
  <c r="C48" i="43"/>
  <c r="C44" i="43"/>
  <c r="C68" i="43"/>
  <c r="C47" i="43"/>
  <c r="C28" i="43"/>
  <c r="C30" i="43"/>
  <c r="C54" i="43"/>
  <c r="C78" i="43"/>
  <c r="C51" i="43"/>
  <c r="C31" i="43"/>
  <c r="C32" i="43"/>
  <c r="C80" i="43"/>
  <c r="C57" i="43"/>
  <c r="C76" i="43"/>
  <c r="C53" i="43"/>
  <c r="C56" i="43"/>
  <c r="C33" i="43"/>
  <c r="C34" i="43"/>
  <c r="C58" i="43"/>
  <c r="C82" i="43"/>
  <c r="C81" i="43"/>
  <c r="C35" i="43"/>
  <c r="C59" i="43"/>
  <c r="C83" i="43"/>
  <c r="C37" i="43"/>
  <c r="C61" i="43"/>
  <c r="C85" i="43"/>
  <c r="C20" i="43"/>
  <c r="C55" i="43"/>
  <c r="C38" i="43"/>
  <c r="C62" i="43"/>
  <c r="C86" i="43"/>
  <c r="C71" i="43"/>
  <c r="C77" i="43"/>
  <c r="C36" i="43"/>
  <c r="C87" i="43"/>
  <c r="C27" i="43"/>
  <c r="C79" i="43"/>
  <c r="C60" i="43"/>
  <c r="C39" i="43"/>
  <c r="C63" i="43"/>
  <c r="C40" i="43"/>
  <c r="C64" i="43"/>
  <c r="C88" i="43"/>
  <c r="C52" i="43"/>
  <c r="C29" i="43"/>
  <c r="C84" i="43"/>
  <c r="C65" i="43"/>
  <c r="C89" i="43"/>
  <c r="C94" i="43"/>
  <c r="C23" i="43"/>
  <c r="C41" i="43"/>
  <c r="C42" i="43"/>
  <c r="C66" i="43"/>
  <c r="C90" i="43"/>
  <c r="C75" i="43"/>
  <c r="C43" i="43"/>
  <c r="C67" i="43"/>
  <c r="C91" i="43"/>
  <c r="AH10" i="42" l="1"/>
  <c r="AH4" i="42"/>
  <c r="AH5" i="42"/>
  <c r="AH6" i="42"/>
  <c r="AH7" i="42"/>
  <c r="AH8" i="42"/>
  <c r="AH9" i="42"/>
  <c r="AH11" i="42"/>
  <c r="AH12" i="42"/>
  <c r="AH13" i="42"/>
  <c r="AH14" i="42"/>
  <c r="AH15" i="42"/>
  <c r="AH16" i="42"/>
  <c r="AH17" i="42"/>
  <c r="AH18" i="42"/>
  <c r="AH19" i="42"/>
  <c r="AH20" i="42"/>
  <c r="AH21" i="42"/>
  <c r="AH22" i="42"/>
  <c r="AH23" i="42"/>
  <c r="AH24" i="42"/>
  <c r="AH25" i="42"/>
  <c r="AH26" i="42"/>
  <c r="AH27" i="42"/>
  <c r="AH28" i="42"/>
  <c r="AH29" i="42"/>
  <c r="AH30" i="42"/>
  <c r="AH31" i="42"/>
  <c r="AH32" i="42"/>
  <c r="AH33" i="42"/>
  <c r="AH34" i="42"/>
  <c r="AH35" i="42"/>
  <c r="AH36" i="42"/>
  <c r="AH37" i="42"/>
  <c r="AH38" i="42"/>
  <c r="AH39" i="42"/>
  <c r="AH40" i="42"/>
  <c r="AH41" i="42"/>
  <c r="AH42" i="42"/>
  <c r="AH43" i="42"/>
  <c r="AH44" i="42"/>
  <c r="AH45" i="42"/>
  <c r="AH46" i="42"/>
  <c r="AH47" i="42"/>
  <c r="AH48" i="42"/>
  <c r="AH49" i="42"/>
  <c r="AH50" i="42"/>
  <c r="AH51" i="42"/>
  <c r="AH52" i="42"/>
  <c r="AH53" i="42"/>
  <c r="AH54" i="42"/>
  <c r="AH55" i="42"/>
  <c r="AH56" i="42"/>
  <c r="AH57" i="42"/>
  <c r="AH58" i="42"/>
  <c r="AH59" i="42"/>
  <c r="AH60" i="42"/>
  <c r="AH61" i="42"/>
  <c r="AH62" i="42"/>
  <c r="AH63" i="42"/>
  <c r="AH64" i="42"/>
  <c r="AH65" i="42"/>
  <c r="AH66" i="42"/>
  <c r="AH67" i="42"/>
  <c r="AH68" i="42"/>
  <c r="AH69" i="42"/>
  <c r="AH70" i="42"/>
  <c r="AH71" i="42"/>
  <c r="AH72" i="42"/>
  <c r="AH73" i="42"/>
  <c r="AH74" i="42"/>
  <c r="AH75" i="42"/>
  <c r="AH76" i="42"/>
  <c r="AH77" i="42"/>
  <c r="AH78" i="42"/>
  <c r="AH79" i="42"/>
  <c r="AH80" i="42"/>
  <c r="AH81" i="42"/>
  <c r="AH82" i="42"/>
  <c r="AH83" i="42"/>
  <c r="AH84" i="42"/>
  <c r="AH85" i="42"/>
  <c r="AH86" i="42"/>
  <c r="AH87" i="42"/>
  <c r="AH88" i="42"/>
  <c r="AH89" i="42"/>
  <c r="AH90" i="42"/>
  <c r="AH91" i="42"/>
  <c r="AH92" i="42"/>
  <c r="AH93" i="42"/>
  <c r="AH94" i="42"/>
  <c r="AH95" i="42"/>
  <c r="AH96" i="42"/>
  <c r="AH97" i="42"/>
  <c r="AH98" i="42"/>
  <c r="AH99" i="42"/>
  <c r="AH100" i="42"/>
  <c r="AH101" i="42"/>
  <c r="AH102" i="42"/>
  <c r="AH103" i="42"/>
  <c r="AH104" i="42"/>
  <c r="AH105" i="42"/>
  <c r="AH106" i="42"/>
  <c r="AH107" i="42"/>
  <c r="AH108" i="42"/>
  <c r="AH109" i="42"/>
  <c r="AH110" i="42"/>
  <c r="AH111" i="42"/>
  <c r="AH112" i="42"/>
  <c r="AH113" i="42"/>
  <c r="AH114" i="42"/>
  <c r="AH115" i="42"/>
  <c r="AH116" i="42"/>
  <c r="AH117" i="42"/>
  <c r="AH118" i="42"/>
  <c r="AH119" i="42"/>
  <c r="AH120" i="42"/>
  <c r="AH121" i="42"/>
  <c r="AH122" i="42"/>
  <c r="AH123" i="42"/>
  <c r="AH124" i="42"/>
  <c r="AH125" i="42"/>
  <c r="AH126" i="42"/>
  <c r="AH127" i="42"/>
  <c r="AH128" i="42"/>
  <c r="AH129" i="42"/>
  <c r="AH130" i="42"/>
  <c r="AH131" i="42"/>
  <c r="AH132" i="42"/>
  <c r="AH133" i="42"/>
  <c r="AH134" i="42"/>
  <c r="AH135" i="42"/>
  <c r="AH136" i="42"/>
  <c r="AH137" i="42"/>
  <c r="AH138" i="42"/>
  <c r="AH139" i="42"/>
  <c r="AH140" i="42"/>
  <c r="AH141" i="42"/>
  <c r="AH142" i="42"/>
  <c r="AH143" i="42"/>
  <c r="AH144" i="42"/>
  <c r="AH145" i="42"/>
  <c r="AH146" i="42"/>
  <c r="AH147" i="42"/>
  <c r="AH148" i="42"/>
  <c r="AH149" i="42"/>
  <c r="AH150" i="42"/>
  <c r="AH151" i="42"/>
  <c r="AH152" i="42"/>
  <c r="AH153" i="42"/>
  <c r="AH154" i="42"/>
  <c r="AH155" i="42"/>
  <c r="AH156" i="42"/>
  <c r="AH157" i="42"/>
  <c r="AH158" i="42"/>
  <c r="AH159" i="42"/>
  <c r="AH160" i="42"/>
  <c r="AH161" i="42"/>
  <c r="AH162" i="42"/>
  <c r="AH163" i="42"/>
  <c r="AH164" i="42"/>
  <c r="AH165" i="42"/>
  <c r="AH166" i="42"/>
  <c r="AH167" i="42"/>
  <c r="AH168" i="42"/>
  <c r="AH169" i="42"/>
  <c r="AH170" i="42"/>
  <c r="AH171" i="42"/>
  <c r="AH172" i="42"/>
  <c r="AH173" i="42"/>
  <c r="AH174" i="42"/>
  <c r="AH175" i="42"/>
  <c r="AH176" i="42"/>
  <c r="AH177" i="42"/>
  <c r="AH178" i="42"/>
  <c r="AH179" i="42"/>
  <c r="AH180" i="42"/>
  <c r="AH181" i="42"/>
  <c r="AH182" i="42"/>
  <c r="AH183" i="42"/>
  <c r="AH184" i="42"/>
  <c r="AH185" i="42"/>
  <c r="AH186" i="42"/>
  <c r="AH187" i="42"/>
  <c r="AH188" i="42"/>
  <c r="AH189" i="42"/>
  <c r="AH190" i="42"/>
  <c r="AH191" i="42"/>
  <c r="AH192" i="42"/>
  <c r="AH193" i="42"/>
  <c r="AH194" i="42"/>
  <c r="AH195" i="42"/>
  <c r="AH196" i="42"/>
  <c r="AH197" i="42"/>
  <c r="AH198" i="42"/>
  <c r="AH199" i="42"/>
  <c r="AH200" i="42"/>
  <c r="AH201" i="42"/>
  <c r="AH202" i="42"/>
  <c r="AH203" i="42"/>
  <c r="AH204" i="42"/>
  <c r="AH205" i="42"/>
  <c r="AH206" i="42"/>
  <c r="AH207" i="42"/>
  <c r="AW4" i="42"/>
  <c r="AW5" i="42"/>
  <c r="AW6" i="42"/>
  <c r="AW7" i="42"/>
  <c r="AW8" i="42"/>
  <c r="AW9" i="42"/>
  <c r="AW10" i="42"/>
  <c r="AW11" i="42"/>
  <c r="AW12" i="42"/>
  <c r="AW13" i="42"/>
  <c r="AW14" i="42"/>
  <c r="AW15" i="42"/>
  <c r="AW16" i="42"/>
  <c r="AW17" i="42"/>
  <c r="AW18" i="42"/>
  <c r="AW19" i="42"/>
  <c r="AW20" i="42"/>
  <c r="AW21" i="42"/>
  <c r="AW22" i="42"/>
  <c r="AW23" i="42"/>
  <c r="AW24" i="42"/>
  <c r="AW25" i="42"/>
  <c r="AW26" i="42"/>
  <c r="AW27" i="42"/>
  <c r="AW28" i="42"/>
  <c r="AW29" i="42"/>
  <c r="AW30" i="42"/>
  <c r="AW31" i="42"/>
  <c r="AW32" i="42"/>
  <c r="AW33" i="42"/>
  <c r="AW34" i="42"/>
  <c r="AW35" i="42"/>
  <c r="AW36" i="42"/>
  <c r="AW37" i="42"/>
  <c r="AW38" i="42"/>
  <c r="AW39" i="42"/>
  <c r="AW40" i="42"/>
  <c r="AW41" i="42"/>
  <c r="AW42" i="42"/>
  <c r="AW43" i="42"/>
  <c r="AW44" i="42"/>
  <c r="AW45" i="42"/>
  <c r="AW46" i="42"/>
  <c r="AW47" i="42"/>
  <c r="AW48" i="42"/>
  <c r="AW49" i="42"/>
  <c r="AW50" i="42"/>
  <c r="AW51" i="42"/>
  <c r="AW52" i="42"/>
  <c r="AW53" i="42"/>
  <c r="AW54" i="42"/>
  <c r="AW55" i="42"/>
  <c r="AW56" i="42"/>
  <c r="AW57" i="42"/>
  <c r="AW58" i="42"/>
  <c r="AW59" i="42"/>
  <c r="AW60" i="42"/>
  <c r="AW61" i="42"/>
  <c r="AW62" i="42"/>
  <c r="AW63" i="42"/>
  <c r="AW64" i="42"/>
  <c r="AW65" i="42"/>
  <c r="AW66" i="42"/>
  <c r="AW67" i="42"/>
  <c r="AW68" i="42"/>
  <c r="AW69" i="42"/>
  <c r="AW70" i="42"/>
  <c r="AW71" i="42"/>
  <c r="AW72" i="42"/>
  <c r="AW73" i="42"/>
  <c r="AW74" i="42"/>
  <c r="AW75" i="42"/>
  <c r="AW76" i="42"/>
  <c r="AW77" i="42"/>
  <c r="AW78" i="42"/>
  <c r="AW79" i="42"/>
  <c r="AW80" i="42"/>
  <c r="AW81" i="42"/>
  <c r="AW82" i="42"/>
  <c r="AW83" i="42"/>
  <c r="AW84" i="42"/>
  <c r="AW85" i="42"/>
  <c r="AW86" i="42"/>
  <c r="AW87" i="42"/>
  <c r="AW88" i="42"/>
  <c r="AW89" i="42"/>
  <c r="AW90" i="42"/>
  <c r="AW91" i="42"/>
  <c r="AW92" i="42"/>
  <c r="AW93" i="42"/>
  <c r="AW94" i="42"/>
  <c r="AW95" i="42"/>
  <c r="AW96" i="42"/>
  <c r="AW97" i="42"/>
  <c r="AW98" i="42"/>
  <c r="AW99" i="42"/>
  <c r="AW100" i="42"/>
  <c r="AW101" i="42"/>
  <c r="AW102" i="42"/>
  <c r="AW103" i="42"/>
  <c r="AW104" i="42"/>
  <c r="AW105" i="42"/>
  <c r="AW106" i="42"/>
  <c r="AW107" i="42"/>
  <c r="AW108" i="42"/>
  <c r="AW109" i="42"/>
  <c r="AW110" i="42"/>
  <c r="AW111" i="42"/>
  <c r="AW112" i="42"/>
  <c r="AW113" i="42"/>
  <c r="AW114" i="42"/>
  <c r="AW115" i="42"/>
  <c r="AW116" i="42"/>
  <c r="AW117" i="42"/>
  <c r="AW118" i="42"/>
  <c r="AW119" i="42"/>
  <c r="AW120" i="42"/>
  <c r="AW121" i="42"/>
  <c r="AW122" i="42"/>
  <c r="AW123" i="42"/>
  <c r="AW124" i="42"/>
  <c r="AW125" i="42"/>
  <c r="AW126" i="42"/>
  <c r="AW127" i="42"/>
  <c r="AW128" i="42"/>
  <c r="AW129" i="42"/>
  <c r="AW130" i="42"/>
  <c r="AW131" i="42"/>
  <c r="AW132" i="42"/>
  <c r="AW133" i="42"/>
  <c r="AW134" i="42"/>
  <c r="AW135" i="42"/>
  <c r="AW136" i="42"/>
  <c r="AW137" i="42"/>
  <c r="AW138" i="42"/>
  <c r="AW139" i="42"/>
  <c r="AW140" i="42"/>
  <c r="AW141" i="42"/>
  <c r="AW142" i="42"/>
  <c r="AW143" i="42"/>
  <c r="AW144" i="42"/>
  <c r="AW145" i="42"/>
  <c r="AW146" i="42"/>
  <c r="AW147" i="42"/>
  <c r="AW148" i="42"/>
  <c r="AW149" i="42"/>
  <c r="AW150" i="42"/>
  <c r="AW151" i="42"/>
  <c r="AW152" i="42"/>
  <c r="AW153" i="42"/>
  <c r="AW154" i="42"/>
  <c r="AW155" i="42"/>
  <c r="AW156" i="42"/>
  <c r="AW157" i="42"/>
  <c r="AW158" i="42"/>
  <c r="AW159" i="42"/>
  <c r="AW160" i="42"/>
  <c r="AW161" i="42"/>
  <c r="AW162" i="42"/>
  <c r="AW163" i="42"/>
  <c r="AW164" i="42"/>
  <c r="AW165" i="42"/>
  <c r="AW166" i="42"/>
  <c r="AW167" i="42"/>
  <c r="AW168" i="42"/>
  <c r="AW169" i="42"/>
  <c r="AW170" i="42"/>
  <c r="AW171" i="42"/>
  <c r="AW172" i="42"/>
  <c r="AW173" i="42"/>
  <c r="AW174" i="42"/>
  <c r="AW175" i="42"/>
  <c r="AW176" i="42"/>
  <c r="AW177" i="42"/>
  <c r="AW178" i="42"/>
  <c r="AW179" i="42"/>
  <c r="AW180" i="42"/>
  <c r="AW181" i="42"/>
  <c r="AW182" i="42"/>
  <c r="AW183" i="42"/>
  <c r="AW184" i="42"/>
  <c r="AW185" i="42"/>
  <c r="AW186" i="42"/>
  <c r="AW187" i="42"/>
  <c r="AW188" i="42"/>
  <c r="AW189" i="42"/>
  <c r="AW190" i="42"/>
  <c r="AW191" i="42"/>
  <c r="AW192" i="42"/>
  <c r="AW193" i="42"/>
  <c r="AW194" i="42"/>
  <c r="AW195" i="42"/>
  <c r="AW196" i="42"/>
  <c r="AW197" i="42"/>
  <c r="AW198" i="42"/>
  <c r="AW199" i="42"/>
  <c r="AW200" i="42"/>
  <c r="AW201" i="42"/>
  <c r="AW202" i="42"/>
  <c r="AW203" i="42"/>
  <c r="AW204" i="42"/>
  <c r="AW205" i="42"/>
  <c r="AW206" i="42"/>
  <c r="AW207" i="42"/>
  <c r="E4" i="42"/>
  <c r="E5" i="42"/>
  <c r="E6" i="42"/>
  <c r="E7" i="42"/>
  <c r="E8" i="42"/>
  <c r="E9" i="42"/>
  <c r="E10" i="42"/>
  <c r="E11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M47" i="15" l="1"/>
  <c r="N46" i="15"/>
  <c r="N47" i="15" s="1"/>
  <c r="O3" i="15" l="1"/>
  <c r="N48" i="15"/>
  <c r="K47" i="15" l="1"/>
  <c r="L46" i="15"/>
  <c r="L47" i="15" s="1"/>
  <c r="L48" i="15" l="1"/>
  <c r="M48" i="15"/>
  <c r="K48" i="15"/>
  <c r="R16" i="15" l="1"/>
  <c r="R38" i="15" l="1"/>
  <c r="R19" i="15"/>
  <c r="R39" i="15" s="1"/>
  <c r="R45" i="15" s="1"/>
  <c r="S46" i="15" l="1"/>
  <c r="R47" i="15"/>
  <c r="S45" i="15" l="1"/>
  <c r="T16" i="15"/>
  <c r="T38" i="15" l="1"/>
  <c r="T46" i="15"/>
  <c r="S47" i="15"/>
  <c r="S48" i="15" l="1"/>
  <c r="U16" i="15"/>
  <c r="V16" i="15" l="1"/>
  <c r="U38" i="15"/>
  <c r="W16" i="15" l="1"/>
  <c r="V38" i="15"/>
  <c r="W38" i="15" l="1"/>
  <c r="X16" i="15" l="1"/>
  <c r="X38" i="15" l="1"/>
  <c r="Y16" i="15" l="1"/>
  <c r="Z16" i="15" l="1"/>
  <c r="Y38" i="15"/>
  <c r="Z38" i="15" l="1"/>
  <c r="AA16" i="15"/>
  <c r="AB16" i="15" l="1"/>
  <c r="AA38" i="15"/>
  <c r="AB38" i="15" l="1"/>
  <c r="AC16" i="15" l="1"/>
  <c r="AC38" i="15" l="1"/>
  <c r="AD16" i="15" l="1"/>
  <c r="AD38" i="15" l="1"/>
  <c r="AE16" i="15" l="1"/>
  <c r="AF16" i="15" l="1"/>
  <c r="AE38" i="15"/>
  <c r="AF38" i="15" l="1"/>
  <c r="AG16" i="15" l="1"/>
  <c r="AG38" i="15" l="1"/>
  <c r="AH16" i="15" l="1"/>
  <c r="AH38" i="15" l="1"/>
  <c r="AI16" i="15" l="1"/>
  <c r="AI38" i="15" l="1"/>
  <c r="AJ16" i="15" l="1"/>
  <c r="AJ38" i="15" l="1"/>
  <c r="AK16" i="15" l="1"/>
  <c r="AK38" i="15" l="1"/>
  <c r="AM16" i="15" l="1"/>
  <c r="AL16" i="15"/>
  <c r="AL38" i="15" l="1"/>
  <c r="AM38" i="15"/>
  <c r="AN16" i="15" l="1"/>
  <c r="AN38" i="15" l="1"/>
  <c r="AO16" i="15" l="1"/>
  <c r="AP16" i="15" l="1"/>
  <c r="AO38" i="15"/>
  <c r="AP38" i="15" l="1"/>
  <c r="AQ16" i="15"/>
  <c r="AR16" i="15" l="1"/>
  <c r="AQ38" i="15"/>
  <c r="AR38" i="15" l="1"/>
  <c r="AS16" i="15"/>
  <c r="AT16" i="15"/>
  <c r="AS38" i="15" l="1"/>
  <c r="AT38" i="15"/>
  <c r="AU16" i="15" l="1"/>
  <c r="AU38" i="15" l="1"/>
  <c r="AX16" i="15"/>
  <c r="AV16" i="15"/>
  <c r="AW16" i="15"/>
  <c r="AW38" i="15" l="1"/>
  <c r="AV38" i="15"/>
  <c r="AX38" i="15"/>
  <c r="AZ16" i="15" l="1"/>
  <c r="AY16" i="15"/>
  <c r="BA16" i="15" l="1"/>
  <c r="AY38" i="15"/>
  <c r="AZ38" i="15"/>
  <c r="BB16" i="15" l="1"/>
  <c r="BA38" i="15"/>
  <c r="BB38" i="15" l="1"/>
  <c r="BC16" i="15" l="1"/>
  <c r="BC38" i="15" l="1"/>
  <c r="BD16" i="15" l="1"/>
  <c r="BE16" i="15"/>
  <c r="BF16" i="15" l="1"/>
  <c r="BE38" i="15"/>
  <c r="BD38" i="15"/>
  <c r="BF38" i="15" l="1"/>
  <c r="BG16" i="15" l="1"/>
  <c r="BG38" i="15" l="1"/>
  <c r="BH16" i="15" l="1"/>
  <c r="BH38" i="15" l="1"/>
  <c r="BI16" i="15" l="1"/>
  <c r="BI38" i="15" l="1"/>
  <c r="BJ16" i="15" l="1"/>
  <c r="BK16" i="15" l="1"/>
  <c r="BJ38" i="15"/>
  <c r="BL16" i="15" l="1"/>
  <c r="BK38" i="15"/>
  <c r="BL38" i="15" l="1"/>
  <c r="BM16" i="15" l="1"/>
  <c r="BM38" i="15" l="1"/>
  <c r="BN16" i="15"/>
  <c r="BN38" i="15" l="1"/>
  <c r="BO16" i="15" l="1"/>
  <c r="BO38" i="15" l="1"/>
  <c r="BP16" i="15" l="1"/>
  <c r="BQ16" i="15" l="1"/>
  <c r="BP38" i="15"/>
  <c r="BQ38" i="15" l="1"/>
  <c r="BR16" i="15" l="1"/>
  <c r="BS16" i="15" l="1"/>
  <c r="BR38" i="15"/>
  <c r="BS38" i="15" l="1"/>
  <c r="BT16" i="15" l="1"/>
  <c r="BT38" i="15" l="1"/>
  <c r="BU16" i="15" l="1"/>
  <c r="BU38" i="15" l="1"/>
  <c r="BV16" i="15" l="1"/>
  <c r="BV38" i="15" l="1"/>
  <c r="T19" i="15" l="1"/>
  <c r="T39" i="15" s="1"/>
  <c r="T45" i="15" s="1"/>
  <c r="T47" i="15" l="1"/>
  <c r="U46" i="15"/>
  <c r="T48" i="15" l="1"/>
  <c r="U3" i="15"/>
  <c r="F123" i="42" l="1"/>
  <c r="D123" i="42" s="1"/>
  <c r="AX94" i="42"/>
  <c r="AV94" i="42" s="1"/>
  <c r="AX118" i="42"/>
  <c r="AV118" i="42" s="1"/>
  <c r="U128" i="42"/>
  <c r="S128" i="42" s="1"/>
  <c r="U152" i="42"/>
  <c r="S152" i="42" s="1"/>
  <c r="U200" i="42"/>
  <c r="S200" i="42" s="1"/>
  <c r="AI8" i="42"/>
  <c r="AG8" i="42" s="1"/>
  <c r="F66" i="42"/>
  <c r="D66" i="42" s="1"/>
  <c r="AI109" i="42"/>
  <c r="AG109" i="42" s="1"/>
  <c r="AX109" i="42"/>
  <c r="AV109" i="42" s="1"/>
  <c r="AI114" i="42"/>
  <c r="AG114" i="42" s="1"/>
  <c r="F124" i="42"/>
  <c r="D124" i="42" s="1"/>
  <c r="AX133" i="42"/>
  <c r="AV133" i="42" s="1"/>
  <c r="AI138" i="42"/>
  <c r="AG138" i="42" s="1"/>
  <c r="U143" i="42"/>
  <c r="S143" i="42" s="1"/>
  <c r="F148" i="42"/>
  <c r="D148" i="42" s="1"/>
  <c r="AX157" i="42"/>
  <c r="AV157" i="42" s="1"/>
  <c r="AI162" i="42"/>
  <c r="AG162" i="42" s="1"/>
  <c r="U167" i="42"/>
  <c r="S167" i="42" s="1"/>
  <c r="F172" i="42"/>
  <c r="D172" i="42" s="1"/>
  <c r="AX181" i="42"/>
  <c r="AV181" i="42" s="1"/>
  <c r="AI186" i="42"/>
  <c r="AG186" i="42" s="1"/>
  <c r="U191" i="42"/>
  <c r="S191" i="42" s="1"/>
  <c r="F196" i="42"/>
  <c r="D196" i="42" s="1"/>
  <c r="AX205" i="42"/>
  <c r="AV205" i="42" s="1"/>
  <c r="U4" i="42"/>
  <c r="S4" i="42" s="1"/>
  <c r="R4" i="42" s="1"/>
  <c r="F9" i="42"/>
  <c r="D9" i="42" s="1"/>
  <c r="AX18" i="42"/>
  <c r="AV18" i="42" s="1"/>
  <c r="AI23" i="42"/>
  <c r="AG23" i="42" s="1"/>
  <c r="U28" i="42"/>
  <c r="F33" i="42"/>
  <c r="D33" i="42" s="1"/>
  <c r="AX42" i="42"/>
  <c r="AV42" i="42" s="1"/>
  <c r="AI47" i="42"/>
  <c r="AG47" i="42" s="1"/>
  <c r="U52" i="42"/>
  <c r="F57" i="42"/>
  <c r="D57" i="42" s="1"/>
  <c r="AX66" i="42"/>
  <c r="AV66" i="42" s="1"/>
  <c r="AI71" i="42"/>
  <c r="AG71" i="42" s="1"/>
  <c r="U76" i="42"/>
  <c r="F81" i="42"/>
  <c r="D81" i="42" s="1"/>
  <c r="AX90" i="42"/>
  <c r="AV90" i="42" s="1"/>
  <c r="AI95" i="42"/>
  <c r="AG95" i="42" s="1"/>
  <c r="U100" i="42"/>
  <c r="S100" i="42" s="1"/>
  <c r="F105" i="42"/>
  <c r="D105" i="42" s="1"/>
  <c r="AX114" i="42"/>
  <c r="AV114" i="42" s="1"/>
  <c r="AI119" i="42"/>
  <c r="AG119" i="42" s="1"/>
  <c r="U124" i="42"/>
  <c r="S124" i="42" s="1"/>
  <c r="F129" i="42"/>
  <c r="D129" i="42" s="1"/>
  <c r="AX138" i="42"/>
  <c r="AV138" i="42" s="1"/>
  <c r="AI143" i="42"/>
  <c r="AG143" i="42" s="1"/>
  <c r="U148" i="42"/>
  <c r="S148" i="42" s="1"/>
  <c r="F153" i="42"/>
  <c r="D153" i="42" s="1"/>
  <c r="AX162" i="42"/>
  <c r="AV162" i="42" s="1"/>
  <c r="AI167" i="42"/>
  <c r="AG167" i="42" s="1"/>
  <c r="U172" i="42"/>
  <c r="S172" i="42" s="1"/>
  <c r="F177" i="42"/>
  <c r="D177" i="42" s="1"/>
  <c r="AX186" i="42"/>
  <c r="AV186" i="42" s="1"/>
  <c r="AI191" i="42"/>
  <c r="AG191" i="42" s="1"/>
  <c r="U196" i="42"/>
  <c r="S196" i="42" s="1"/>
  <c r="F201" i="42"/>
  <c r="D201" i="42" s="1"/>
  <c r="F5" i="15"/>
  <c r="F16" i="15" s="1"/>
  <c r="U70" i="42"/>
  <c r="F128" i="42"/>
  <c r="D128" i="42" s="1"/>
  <c r="AI147" i="42"/>
  <c r="AG147" i="42" s="1"/>
  <c r="AX190" i="42"/>
  <c r="AV190" i="42" s="1"/>
  <c r="F42" i="42"/>
  <c r="D42" i="42" s="1"/>
  <c r="AI104" i="42"/>
  <c r="AG104" i="42" s="1"/>
  <c r="U205" i="42"/>
  <c r="S205" i="42" s="1"/>
  <c r="AX8" i="42"/>
  <c r="AV8" i="42" s="1"/>
  <c r="AX32" i="42"/>
  <c r="AV32" i="42" s="1"/>
  <c r="AX56" i="42"/>
  <c r="AV56" i="42" s="1"/>
  <c r="F71" i="42"/>
  <c r="D71" i="42" s="1"/>
  <c r="AI85" i="42"/>
  <c r="AG85" i="42" s="1"/>
  <c r="AX104" i="42"/>
  <c r="AV104" i="42" s="1"/>
  <c r="U138" i="42"/>
  <c r="S138" i="42" s="1"/>
  <c r="F191" i="42"/>
  <c r="D191" i="42" s="1"/>
  <c r="AX13" i="42"/>
  <c r="AV13" i="42" s="1"/>
  <c r="AI42" i="42"/>
  <c r="AG42" i="42" s="1"/>
  <c r="AX61" i="42"/>
  <c r="AV61" i="42" s="1"/>
  <c r="AX85" i="42"/>
  <c r="AV85" i="42" s="1"/>
  <c r="U119" i="42"/>
  <c r="S119" i="42" s="1"/>
  <c r="U9" i="42"/>
  <c r="S9" i="42" s="1"/>
  <c r="AI28" i="42"/>
  <c r="AG28" i="42" s="1"/>
  <c r="F38" i="42"/>
  <c r="D38" i="42" s="1"/>
  <c r="F62" i="42"/>
  <c r="D62" i="42" s="1"/>
  <c r="AI100" i="42"/>
  <c r="AG100" i="42" s="1"/>
  <c r="AX196" i="42"/>
  <c r="AV196" i="42" s="1"/>
  <c r="AI14" i="42"/>
  <c r="AG14" i="42" s="1"/>
  <c r="F96" i="42"/>
  <c r="D96" i="42" s="1"/>
  <c r="AI91" i="42"/>
  <c r="AG91" i="42" s="1"/>
  <c r="F15" i="42"/>
  <c r="AI53" i="42"/>
  <c r="AG53" i="42" s="1"/>
  <c r="U130" i="42"/>
  <c r="S130" i="42" s="1"/>
  <c r="AX77" i="42"/>
  <c r="AV77" i="42" s="1"/>
  <c r="AI82" i="42"/>
  <c r="AG82" i="42" s="1"/>
  <c r="U87" i="42"/>
  <c r="F92" i="42"/>
  <c r="D92" i="42" s="1"/>
  <c r="AX101" i="42"/>
  <c r="AV101" i="42" s="1"/>
  <c r="AI106" i="42"/>
  <c r="AG106" i="42" s="1"/>
  <c r="U111" i="42"/>
  <c r="S111" i="42" s="1"/>
  <c r="F116" i="42"/>
  <c r="D116" i="42" s="1"/>
  <c r="AX125" i="42"/>
  <c r="AV125" i="42" s="1"/>
  <c r="AI130" i="42"/>
  <c r="AG130" i="42" s="1"/>
  <c r="U135" i="42"/>
  <c r="S135" i="42" s="1"/>
  <c r="F140" i="42"/>
  <c r="D140" i="42" s="1"/>
  <c r="AX149" i="42"/>
  <c r="AV149" i="42" s="1"/>
  <c r="AI154" i="42"/>
  <c r="AG154" i="42" s="1"/>
  <c r="U159" i="42"/>
  <c r="S159" i="42" s="1"/>
  <c r="F164" i="42"/>
  <c r="D164" i="42" s="1"/>
  <c r="AX173" i="42"/>
  <c r="AV173" i="42" s="1"/>
  <c r="AI178" i="42"/>
  <c r="AG178" i="42" s="1"/>
  <c r="U183" i="42"/>
  <c r="S183" i="42" s="1"/>
  <c r="F188" i="42"/>
  <c r="D188" i="42" s="1"/>
  <c r="AX197" i="42"/>
  <c r="AV197" i="42" s="1"/>
  <c r="AI202" i="42"/>
  <c r="AG202" i="42" s="1"/>
  <c r="U207" i="42"/>
  <c r="S207" i="42" s="1"/>
  <c r="AI17" i="42"/>
  <c r="AG17" i="42" s="1"/>
  <c r="U46" i="42"/>
  <c r="AI89" i="42"/>
  <c r="AG89" i="42" s="1"/>
  <c r="AI94" i="42"/>
  <c r="AG94" i="42" s="1"/>
  <c r="AI118" i="42"/>
  <c r="AG118" i="42" s="1"/>
  <c r="AX137" i="42"/>
  <c r="AV137" i="42" s="1"/>
  <c r="F152" i="42"/>
  <c r="D152" i="42" s="1"/>
  <c r="U195" i="42"/>
  <c r="S195" i="42" s="1"/>
  <c r="AI27" i="42"/>
  <c r="AG27" i="42" s="1"/>
  <c r="F90" i="42"/>
  <c r="D90" i="42" s="1"/>
  <c r="AI128" i="42"/>
  <c r="AG128" i="42" s="1"/>
  <c r="U157" i="42"/>
  <c r="S157" i="42" s="1"/>
  <c r="AX195" i="42"/>
  <c r="AV195" i="42" s="1"/>
  <c r="F23" i="42"/>
  <c r="D23" i="42" s="1"/>
  <c r="AI61" i="42"/>
  <c r="AG61" i="42" s="1"/>
  <c r="U90" i="42"/>
  <c r="AI133" i="42"/>
  <c r="AG133" i="42" s="1"/>
  <c r="AI205" i="42"/>
  <c r="AG205" i="42" s="1"/>
  <c r="AI18" i="42"/>
  <c r="AG18" i="42" s="1"/>
  <c r="U47" i="42"/>
  <c r="F76" i="42"/>
  <c r="D76" i="42" s="1"/>
  <c r="F100" i="42"/>
  <c r="D100" i="42" s="1"/>
  <c r="AI4" i="42"/>
  <c r="AG4" i="42" s="1"/>
  <c r="AX47" i="42"/>
  <c r="AV47" i="42" s="1"/>
  <c r="U81" i="42"/>
  <c r="F110" i="42"/>
  <c r="D110" i="42" s="1"/>
  <c r="F134" i="42"/>
  <c r="D134" i="42" s="1"/>
  <c r="F206" i="42"/>
  <c r="D206" i="42" s="1"/>
  <c r="AI9" i="42"/>
  <c r="AG9" i="42" s="1"/>
  <c r="F19" i="42"/>
  <c r="D19" i="42" s="1"/>
  <c r="F43" i="42"/>
  <c r="D43" i="42" s="1"/>
  <c r="F67" i="42"/>
  <c r="D67" i="42" s="1"/>
  <c r="F139" i="42"/>
  <c r="D139" i="42" s="1"/>
  <c r="AX201" i="42"/>
  <c r="AV201" i="42" s="1"/>
  <c r="AX14" i="42"/>
  <c r="AV14" i="42" s="1"/>
  <c r="F29" i="42"/>
  <c r="D29" i="42" s="1"/>
  <c r="F53" i="42"/>
  <c r="D53" i="42" s="1"/>
  <c r="AI115" i="42"/>
  <c r="AG115" i="42" s="1"/>
  <c r="F202" i="42"/>
  <c r="D202" i="42" s="1"/>
  <c r="AI5" i="42"/>
  <c r="AG5" i="42" s="1"/>
  <c r="U34" i="42"/>
  <c r="F87" i="42"/>
  <c r="D87" i="42" s="1"/>
  <c r="AX168" i="42"/>
  <c r="AV168" i="42" s="1"/>
  <c r="AX106" i="42"/>
  <c r="AV106" i="42" s="1"/>
  <c r="AI111" i="42"/>
  <c r="AG111" i="42" s="1"/>
  <c r="U116" i="42"/>
  <c r="S116" i="42" s="1"/>
  <c r="F121" i="42"/>
  <c r="D121" i="42" s="1"/>
  <c r="AX130" i="42"/>
  <c r="AV130" i="42" s="1"/>
  <c r="AI135" i="42"/>
  <c r="AG135" i="42" s="1"/>
  <c r="U140" i="42"/>
  <c r="S140" i="42" s="1"/>
  <c r="F145" i="42"/>
  <c r="D145" i="42" s="1"/>
  <c r="AX154" i="42"/>
  <c r="AV154" i="42" s="1"/>
  <c r="AI159" i="42"/>
  <c r="AG159" i="42" s="1"/>
  <c r="U164" i="42"/>
  <c r="S164" i="42" s="1"/>
  <c r="F169" i="42"/>
  <c r="D169" i="42" s="1"/>
  <c r="AX178" i="42"/>
  <c r="AV178" i="42" s="1"/>
  <c r="AI183" i="42"/>
  <c r="AG183" i="42" s="1"/>
  <c r="U188" i="42"/>
  <c r="S188" i="42" s="1"/>
  <c r="F193" i="42"/>
  <c r="D193" i="42" s="1"/>
  <c r="AX202" i="42"/>
  <c r="AV202" i="42" s="1"/>
  <c r="AI207" i="42"/>
  <c r="AG207" i="42" s="1"/>
  <c r="F99" i="42"/>
  <c r="D99" i="42" s="1"/>
  <c r="AI185" i="42"/>
  <c r="AG185" i="42" s="1"/>
  <c r="U123" i="42"/>
  <c r="S123" i="42" s="1"/>
  <c r="AI123" i="42"/>
  <c r="AG123" i="42" s="1"/>
  <c r="AX142" i="42"/>
  <c r="AV142" i="42" s="1"/>
  <c r="AI195" i="42"/>
  <c r="AG195" i="42" s="1"/>
  <c r="F18" i="42"/>
  <c r="D18" i="42" s="1"/>
  <c r="AX51" i="42"/>
  <c r="AV51" i="42" s="1"/>
  <c r="AI80" i="42"/>
  <c r="AG80" i="42" s="1"/>
  <c r="AX99" i="42"/>
  <c r="AV99" i="42" s="1"/>
  <c r="F138" i="42"/>
  <c r="D138" i="42" s="1"/>
  <c r="AI200" i="42"/>
  <c r="AG200" i="42" s="1"/>
  <c r="AI37" i="42"/>
  <c r="AG37" i="42" s="1"/>
  <c r="U66" i="42"/>
  <c r="F95" i="42"/>
  <c r="D95" i="42" s="1"/>
  <c r="AX176" i="42"/>
  <c r="AV176" i="42" s="1"/>
  <c r="AX119" i="42"/>
  <c r="AV119" i="42" s="1"/>
  <c r="AX143" i="42"/>
  <c r="AV143" i="42" s="1"/>
  <c r="U201" i="42"/>
  <c r="S201" i="42" s="1"/>
  <c r="AX4" i="42"/>
  <c r="AV4" i="42" s="1"/>
  <c r="AU4" i="42" s="1"/>
  <c r="U14" i="42"/>
  <c r="S14" i="42" s="1"/>
  <c r="AI33" i="42"/>
  <c r="AG33" i="42" s="1"/>
  <c r="AX52" i="42"/>
  <c r="AV52" i="42" s="1"/>
  <c r="U86" i="42"/>
  <c r="U110" i="42"/>
  <c r="S110" i="42" s="1"/>
  <c r="AX124" i="42"/>
  <c r="AV124" i="42" s="1"/>
  <c r="U134" i="42"/>
  <c r="S134" i="42" s="1"/>
  <c r="AX148" i="42"/>
  <c r="AV148" i="42" s="1"/>
  <c r="AI201" i="42"/>
  <c r="AG201" i="42" s="1"/>
  <c r="F24" i="42"/>
  <c r="D24" i="42" s="1"/>
  <c r="F48" i="42"/>
  <c r="D48" i="42" s="1"/>
  <c r="U67" i="42"/>
  <c r="AI86" i="42"/>
  <c r="AG86" i="42" s="1"/>
  <c r="AX105" i="42"/>
  <c r="AV105" i="42" s="1"/>
  <c r="U115" i="42"/>
  <c r="S115" i="42" s="1"/>
  <c r="F120" i="42"/>
  <c r="D120" i="42" s="1"/>
  <c r="AX129" i="42"/>
  <c r="AV129" i="42" s="1"/>
  <c r="F144" i="42"/>
  <c r="D144" i="42" s="1"/>
  <c r="F168" i="42"/>
  <c r="D168" i="42" s="1"/>
  <c r="AI206" i="42"/>
  <c r="AG206" i="42" s="1"/>
  <c r="F5" i="42"/>
  <c r="D5" i="42" s="1"/>
  <c r="U24" i="42"/>
  <c r="U48" i="42"/>
  <c r="F77" i="42"/>
  <c r="D77" i="42" s="1"/>
  <c r="F101" i="42"/>
  <c r="D101" i="42" s="1"/>
  <c r="AX134" i="42"/>
  <c r="AV134" i="42" s="1"/>
  <c r="F149" i="42"/>
  <c r="D149" i="42" s="1"/>
  <c r="F197" i="42"/>
  <c r="D197" i="42" s="1"/>
  <c r="U53" i="42"/>
  <c r="F154" i="42"/>
  <c r="D154" i="42" s="1"/>
  <c r="AX87" i="42"/>
  <c r="AV87" i="42" s="1"/>
  <c r="AI92" i="42"/>
  <c r="AG92" i="42" s="1"/>
  <c r="F102" i="42"/>
  <c r="D102" i="42" s="1"/>
  <c r="AX111" i="42"/>
  <c r="AV111" i="42" s="1"/>
  <c r="AI116" i="42"/>
  <c r="AG116" i="42" s="1"/>
  <c r="U121" i="42"/>
  <c r="S121" i="42" s="1"/>
  <c r="F126" i="42"/>
  <c r="D126" i="42" s="1"/>
  <c r="AX135" i="42"/>
  <c r="AV135" i="42" s="1"/>
  <c r="AI140" i="42"/>
  <c r="AG140" i="42" s="1"/>
  <c r="U145" i="42"/>
  <c r="S145" i="42" s="1"/>
  <c r="F150" i="42"/>
  <c r="D150" i="42" s="1"/>
  <c r="AX159" i="42"/>
  <c r="AV159" i="42" s="1"/>
  <c r="AI164" i="42"/>
  <c r="AG164" i="42" s="1"/>
  <c r="U169" i="42"/>
  <c r="S169" i="42" s="1"/>
  <c r="F174" i="42"/>
  <c r="D174" i="42" s="1"/>
  <c r="AX183" i="42"/>
  <c r="AV183" i="42" s="1"/>
  <c r="AI188" i="42"/>
  <c r="AG188" i="42" s="1"/>
  <c r="U193" i="42"/>
  <c r="S193" i="42" s="1"/>
  <c r="F198" i="42"/>
  <c r="D198" i="42" s="1"/>
  <c r="AX207" i="42"/>
  <c r="AV207" i="42" s="1"/>
  <c r="U142" i="42"/>
  <c r="S142" i="42" s="1"/>
  <c r="AX156" i="42"/>
  <c r="AV156" i="42" s="1"/>
  <c r="U166" i="42"/>
  <c r="S166" i="42" s="1"/>
  <c r="U190" i="42"/>
  <c r="S190" i="42" s="1"/>
  <c r="AX113" i="42"/>
  <c r="AV113" i="42" s="1"/>
  <c r="U8" i="42"/>
  <c r="S8" i="42" s="1"/>
  <c r="AX22" i="42"/>
  <c r="AV22" i="42" s="1"/>
  <c r="AI51" i="42"/>
  <c r="AG51" i="42" s="1"/>
  <c r="F85" i="42"/>
  <c r="D85" i="42" s="1"/>
  <c r="F157" i="42"/>
  <c r="D157" i="42" s="1"/>
  <c r="AI176" i="42"/>
  <c r="AG176" i="42" s="1"/>
  <c r="U114" i="42"/>
  <c r="S114" i="42" s="1"/>
  <c r="AX128" i="42"/>
  <c r="AV128" i="42" s="1"/>
  <c r="F143" i="42"/>
  <c r="D143" i="42" s="1"/>
  <c r="AI181" i="42"/>
  <c r="AG181" i="42" s="1"/>
  <c r="F28" i="42"/>
  <c r="D28" i="42" s="1"/>
  <c r="AX71" i="42"/>
  <c r="AV71" i="42" s="1"/>
  <c r="U105" i="42"/>
  <c r="S105" i="42" s="1"/>
  <c r="F182" i="42"/>
  <c r="D182" i="42" s="1"/>
  <c r="AX172" i="42"/>
  <c r="AV172" i="42" s="1"/>
  <c r="AI182" i="42"/>
  <c r="AG182" i="42" s="1"/>
  <c r="AI43" i="42"/>
  <c r="AG43" i="42" s="1"/>
  <c r="U96" i="42"/>
  <c r="S96" i="42" s="1"/>
  <c r="U173" i="42"/>
  <c r="S173" i="42" s="1"/>
  <c r="AI125" i="42"/>
  <c r="AG125" i="42" s="1"/>
  <c r="F135" i="42"/>
  <c r="D135" i="42" s="1"/>
  <c r="AI197" i="42"/>
  <c r="AG197" i="42" s="1"/>
  <c r="AI87" i="42"/>
  <c r="AG87" i="42" s="1"/>
  <c r="F6" i="42"/>
  <c r="D6" i="42" s="1"/>
  <c r="AI68" i="42"/>
  <c r="AG68" i="42" s="1"/>
  <c r="AX20" i="42"/>
  <c r="AV20" i="42" s="1"/>
  <c r="AI25" i="42"/>
  <c r="AG25" i="42" s="1"/>
  <c r="U30" i="42"/>
  <c r="F35" i="42"/>
  <c r="D35" i="42" s="1"/>
  <c r="AX44" i="42"/>
  <c r="AV44" i="42" s="1"/>
  <c r="AI49" i="42"/>
  <c r="AG49" i="42" s="1"/>
  <c r="U54" i="42"/>
  <c r="F59" i="42"/>
  <c r="D59" i="42" s="1"/>
  <c r="AX68" i="42"/>
  <c r="AV68" i="42" s="1"/>
  <c r="AI73" i="42"/>
  <c r="AG73" i="42" s="1"/>
  <c r="U78" i="42"/>
  <c r="F83" i="42"/>
  <c r="D83" i="42" s="1"/>
  <c r="AX92" i="42"/>
  <c r="AV92" i="42" s="1"/>
  <c r="AI97" i="42"/>
  <c r="AG97" i="42" s="1"/>
  <c r="U102" i="42"/>
  <c r="S102" i="42" s="1"/>
  <c r="F107" i="42"/>
  <c r="D107" i="42" s="1"/>
  <c r="AX116" i="42"/>
  <c r="AV116" i="42" s="1"/>
  <c r="AI121" i="42"/>
  <c r="AG121" i="42" s="1"/>
  <c r="U126" i="42"/>
  <c r="S126" i="42" s="1"/>
  <c r="F131" i="42"/>
  <c r="D131" i="42" s="1"/>
  <c r="AX140" i="42"/>
  <c r="AV140" i="42" s="1"/>
  <c r="AI145" i="42"/>
  <c r="AG145" i="42" s="1"/>
  <c r="U150" i="42"/>
  <c r="S150" i="42" s="1"/>
  <c r="F155" i="42"/>
  <c r="D155" i="42" s="1"/>
  <c r="AX164" i="42"/>
  <c r="AV164" i="42" s="1"/>
  <c r="AI169" i="42"/>
  <c r="AG169" i="42" s="1"/>
  <c r="U174" i="42"/>
  <c r="S174" i="42" s="1"/>
  <c r="F179" i="42"/>
  <c r="D179" i="42" s="1"/>
  <c r="AX188" i="42"/>
  <c r="AV188" i="42" s="1"/>
  <c r="AI193" i="42"/>
  <c r="AG193" i="42" s="1"/>
  <c r="U198" i="42"/>
  <c r="S198" i="42" s="1"/>
  <c r="F203" i="42"/>
  <c r="D203" i="42" s="1"/>
  <c r="AI22" i="42"/>
  <c r="AG22" i="42" s="1"/>
  <c r="U27" i="42"/>
  <c r="F32" i="42"/>
  <c r="D32" i="42" s="1"/>
  <c r="U51" i="42"/>
  <c r="F80" i="42"/>
  <c r="D80" i="42" s="1"/>
  <c r="AX161" i="42"/>
  <c r="AV161" i="42" s="1"/>
  <c r="P5" i="15"/>
  <c r="P16" i="15" s="1"/>
  <c r="P38" i="15" s="1"/>
  <c r="U32" i="42"/>
  <c r="AX46" i="42"/>
  <c r="AV46" i="42" s="1"/>
  <c r="AX70" i="42"/>
  <c r="AV70" i="42" s="1"/>
  <c r="U104" i="42"/>
  <c r="S104" i="42" s="1"/>
  <c r="U176" i="42"/>
  <c r="S176" i="42" s="1"/>
  <c r="AI32" i="42"/>
  <c r="AG32" i="42" s="1"/>
  <c r="U18" i="42"/>
  <c r="AX152" i="42"/>
  <c r="AV152" i="42" s="1"/>
  <c r="AI57" i="42"/>
  <c r="AG57" i="42" s="1"/>
  <c r="U62" i="42"/>
  <c r="AX76" i="42"/>
  <c r="AV76" i="42" s="1"/>
  <c r="F91" i="42"/>
  <c r="D91" i="42" s="1"/>
  <c r="AX100" i="42"/>
  <c r="AV100" i="42" s="1"/>
  <c r="F115" i="42"/>
  <c r="D115" i="42" s="1"/>
  <c r="AI129" i="42"/>
  <c r="AG129" i="42" s="1"/>
  <c r="U158" i="42"/>
  <c r="S158" i="42" s="1"/>
  <c r="AI134" i="42"/>
  <c r="AG134" i="42" s="1"/>
  <c r="U139" i="42"/>
  <c r="S139" i="42" s="1"/>
  <c r="AX153" i="42"/>
  <c r="AV153" i="42" s="1"/>
  <c r="F192" i="42"/>
  <c r="D192" i="42" s="1"/>
  <c r="AX38" i="42"/>
  <c r="AV38" i="42" s="1"/>
  <c r="AI24" i="42"/>
  <c r="AG24" i="42" s="1"/>
  <c r="U82" i="42"/>
  <c r="F111" i="42"/>
  <c r="D111" i="42" s="1"/>
  <c r="U202" i="42"/>
  <c r="S202" i="42" s="1"/>
  <c r="AI39" i="42"/>
  <c r="AG39" i="42" s="1"/>
  <c r="U44" i="42"/>
  <c r="AX58" i="42"/>
  <c r="AV58" i="42" s="1"/>
  <c r="AI63" i="42"/>
  <c r="AG63" i="42" s="1"/>
  <c r="U68" i="42"/>
  <c r="F73" i="42"/>
  <c r="D73" i="42" s="1"/>
  <c r="F97" i="42"/>
  <c r="D97" i="42" s="1"/>
  <c r="F30" i="42"/>
  <c r="D30" i="42" s="1"/>
  <c r="F78" i="42"/>
  <c r="D78" i="42" s="1"/>
  <c r="U11" i="42"/>
  <c r="S11" i="42" s="1"/>
  <c r="AI54" i="42"/>
  <c r="AG54" i="42" s="1"/>
  <c r="U59" i="42"/>
  <c r="F64" i="42"/>
  <c r="D64" i="42" s="1"/>
  <c r="AX73" i="42"/>
  <c r="AV73" i="42" s="1"/>
  <c r="AI78" i="42"/>
  <c r="AG78" i="42" s="1"/>
  <c r="U83" i="42"/>
  <c r="F88" i="42"/>
  <c r="D88" i="42" s="1"/>
  <c r="AX97" i="42"/>
  <c r="AV97" i="42" s="1"/>
  <c r="AI102" i="42"/>
  <c r="AG102" i="42" s="1"/>
  <c r="U107" i="42"/>
  <c r="S107" i="42" s="1"/>
  <c r="F112" i="42"/>
  <c r="D112" i="42" s="1"/>
  <c r="AX121" i="42"/>
  <c r="AV121" i="42" s="1"/>
  <c r="AI126" i="42"/>
  <c r="AG126" i="42" s="1"/>
  <c r="U131" i="42"/>
  <c r="S131" i="42" s="1"/>
  <c r="F136" i="42"/>
  <c r="D136" i="42" s="1"/>
  <c r="AX145" i="42"/>
  <c r="AV145" i="42" s="1"/>
  <c r="AI150" i="42"/>
  <c r="AG150" i="42" s="1"/>
  <c r="U155" i="42"/>
  <c r="S155" i="42" s="1"/>
  <c r="F160" i="42"/>
  <c r="D160" i="42" s="1"/>
  <c r="AX169" i="42"/>
  <c r="AV169" i="42" s="1"/>
  <c r="AI174" i="42"/>
  <c r="AG174" i="42" s="1"/>
  <c r="U179" i="42"/>
  <c r="S179" i="42" s="1"/>
  <c r="F184" i="42"/>
  <c r="D184" i="42" s="1"/>
  <c r="AX193" i="42"/>
  <c r="AV193" i="42" s="1"/>
  <c r="AI198" i="42"/>
  <c r="AG198" i="42" s="1"/>
  <c r="U203" i="42"/>
  <c r="S203" i="42" s="1"/>
  <c r="F195" i="42"/>
  <c r="D195" i="42" s="1"/>
  <c r="AX17" i="42"/>
  <c r="AV17" i="42" s="1"/>
  <c r="U147" i="42"/>
  <c r="S147" i="42" s="1"/>
  <c r="F176" i="42"/>
  <c r="D176" i="42" s="1"/>
  <c r="AI99" i="42"/>
  <c r="AG99" i="42" s="1"/>
  <c r="F133" i="42"/>
  <c r="D133" i="42" s="1"/>
  <c r="AX80" i="42"/>
  <c r="AV80" i="42" s="1"/>
  <c r="F119" i="42"/>
  <c r="D119" i="42" s="1"/>
  <c r="AI90" i="42"/>
  <c r="AG90" i="42" s="1"/>
  <c r="AI52" i="42"/>
  <c r="AG52" i="42" s="1"/>
  <c r="AI196" i="42"/>
  <c r="AG196" i="42" s="1"/>
  <c r="AX28" i="42"/>
  <c r="AV28" i="42" s="1"/>
  <c r="AI81" i="42"/>
  <c r="AG81" i="42" s="1"/>
  <c r="AI177" i="42"/>
  <c r="AG177" i="42" s="1"/>
  <c r="U182" i="42"/>
  <c r="S182" i="42" s="1"/>
  <c r="U206" i="42"/>
  <c r="S206" i="42" s="1"/>
  <c r="AX9" i="42"/>
  <c r="AV9" i="42" s="1"/>
  <c r="U19" i="42"/>
  <c r="AX33" i="42"/>
  <c r="AV33" i="42" s="1"/>
  <c r="F72" i="42"/>
  <c r="D72" i="42" s="1"/>
  <c r="AX177" i="42"/>
  <c r="AV177" i="42" s="1"/>
  <c r="F125" i="42"/>
  <c r="D125" i="42" s="1"/>
  <c r="AI139" i="42"/>
  <c r="AG139" i="42" s="1"/>
  <c r="U144" i="42"/>
  <c r="S144" i="42" s="1"/>
  <c r="U168" i="42"/>
  <c r="S168" i="42" s="1"/>
  <c r="U125" i="42"/>
  <c r="S125" i="42" s="1"/>
  <c r="AI168" i="42"/>
  <c r="AG168" i="42" s="1"/>
  <c r="AX72" i="42"/>
  <c r="AV72" i="42" s="1"/>
  <c r="U106" i="42"/>
  <c r="S106" i="42" s="1"/>
  <c r="AX192" i="42"/>
  <c r="AV192" i="42" s="1"/>
  <c r="D5" i="15"/>
  <c r="D16" i="15" s="1"/>
  <c r="F25" i="42"/>
  <c r="D25" i="42" s="1"/>
  <c r="AX82" i="42"/>
  <c r="AV82" i="42" s="1"/>
  <c r="AI20" i="42"/>
  <c r="AG20" i="42" s="1"/>
  <c r="AX25" i="42"/>
  <c r="AV25" i="42" s="1"/>
  <c r="AI30" i="42"/>
  <c r="AG30" i="42" s="1"/>
  <c r="U35" i="42"/>
  <c r="F40" i="42"/>
  <c r="D40" i="42" s="1"/>
  <c r="AX49" i="42"/>
  <c r="AV49" i="42" s="1"/>
  <c r="AX6" i="42"/>
  <c r="AV6" i="42" s="1"/>
  <c r="AI11" i="42"/>
  <c r="AG11" i="42" s="1"/>
  <c r="U16" i="42"/>
  <c r="F21" i="42"/>
  <c r="D21" i="42" s="1"/>
  <c r="AX30" i="42"/>
  <c r="AV30" i="42" s="1"/>
  <c r="AI35" i="42"/>
  <c r="AG35" i="42" s="1"/>
  <c r="U40" i="42"/>
  <c r="F45" i="42"/>
  <c r="D45" i="42" s="1"/>
  <c r="AX54" i="42"/>
  <c r="AV54" i="42" s="1"/>
  <c r="AI59" i="42"/>
  <c r="AG59" i="42" s="1"/>
  <c r="U64" i="42"/>
  <c r="F69" i="42"/>
  <c r="D69" i="42" s="1"/>
  <c r="AX78" i="42"/>
  <c r="AV78" i="42" s="1"/>
  <c r="AI83" i="42"/>
  <c r="AG83" i="42" s="1"/>
  <c r="U88" i="42"/>
  <c r="F93" i="42"/>
  <c r="D93" i="42" s="1"/>
  <c r="AX102" i="42"/>
  <c r="AV102" i="42" s="1"/>
  <c r="AI107" i="42"/>
  <c r="AG107" i="42" s="1"/>
  <c r="U112" i="42"/>
  <c r="S112" i="42" s="1"/>
  <c r="F117" i="42"/>
  <c r="D117" i="42" s="1"/>
  <c r="AX126" i="42"/>
  <c r="AV126" i="42" s="1"/>
  <c r="AI131" i="42"/>
  <c r="AG131" i="42" s="1"/>
  <c r="U136" i="42"/>
  <c r="S136" i="42" s="1"/>
  <c r="F141" i="42"/>
  <c r="D141" i="42" s="1"/>
  <c r="AX150" i="42"/>
  <c r="AV150" i="42" s="1"/>
  <c r="AI155" i="42"/>
  <c r="AG155" i="42" s="1"/>
  <c r="U160" i="42"/>
  <c r="S160" i="42" s="1"/>
  <c r="F165" i="42"/>
  <c r="D165" i="42" s="1"/>
  <c r="AX174" i="42"/>
  <c r="AV174" i="42" s="1"/>
  <c r="AI179" i="42"/>
  <c r="AG179" i="42" s="1"/>
  <c r="U184" i="42"/>
  <c r="S184" i="42" s="1"/>
  <c r="F189" i="42"/>
  <c r="D189" i="42" s="1"/>
  <c r="AX198" i="42"/>
  <c r="AV198" i="42" s="1"/>
  <c r="AI203" i="42"/>
  <c r="AG203" i="42" s="1"/>
  <c r="AX60" i="42"/>
  <c r="AV60" i="42" s="1"/>
  <c r="F171" i="42"/>
  <c r="D171" i="42" s="1"/>
  <c r="AI46" i="42"/>
  <c r="AG46" i="42" s="1"/>
  <c r="F56" i="42"/>
  <c r="D56" i="42" s="1"/>
  <c r="AX65" i="42"/>
  <c r="AV65" i="42" s="1"/>
  <c r="AI70" i="42"/>
  <c r="AG70" i="42" s="1"/>
  <c r="U75" i="42"/>
  <c r="AX89" i="42"/>
  <c r="AV89" i="42" s="1"/>
  <c r="F104" i="42"/>
  <c r="D104" i="42" s="1"/>
  <c r="U171" i="42"/>
  <c r="S171" i="42" s="1"/>
  <c r="U109" i="42"/>
  <c r="S109" i="42" s="1"/>
  <c r="AX123" i="42"/>
  <c r="AV123" i="42" s="1"/>
  <c r="U133" i="42"/>
  <c r="S133" i="42" s="1"/>
  <c r="AX147" i="42"/>
  <c r="AV147" i="42" s="1"/>
  <c r="U181" i="42"/>
  <c r="S181" i="42" s="1"/>
  <c r="U42" i="42"/>
  <c r="AI157" i="42"/>
  <c r="AG157" i="42" s="1"/>
  <c r="F167" i="42"/>
  <c r="D167" i="42" s="1"/>
  <c r="U186" i="42"/>
  <c r="S186" i="42" s="1"/>
  <c r="F4" i="42"/>
  <c r="D4" i="42" s="1"/>
  <c r="C4" i="42" s="1"/>
  <c r="C5" i="42" s="1"/>
  <c r="AI66" i="42"/>
  <c r="AG66" i="42" s="1"/>
  <c r="AI172" i="42"/>
  <c r="AG172" i="42" s="1"/>
  <c r="AI153" i="42"/>
  <c r="AG153" i="42" s="1"/>
  <c r="U91" i="42"/>
  <c r="S91" i="42" s="1"/>
  <c r="U187" i="42"/>
  <c r="S187" i="42" s="1"/>
  <c r="AX110" i="42"/>
  <c r="AV110" i="42" s="1"/>
  <c r="U192" i="42"/>
  <c r="S192" i="42" s="1"/>
  <c r="U5" i="42"/>
  <c r="S5" i="42" s="1"/>
  <c r="F130" i="42"/>
  <c r="D130" i="42" s="1"/>
  <c r="AI144" i="42"/>
  <c r="AG144" i="42" s="1"/>
  <c r="AX163" i="42"/>
  <c r="AV163" i="42" s="1"/>
  <c r="AI192" i="42"/>
  <c r="AG192" i="42" s="1"/>
  <c r="AI29" i="42"/>
  <c r="AG29" i="42" s="1"/>
  <c r="AX144" i="42"/>
  <c r="AV144" i="42" s="1"/>
  <c r="AI149" i="42"/>
  <c r="AG149" i="42" s="1"/>
  <c r="U154" i="42"/>
  <c r="S154" i="42" s="1"/>
  <c r="F159" i="42"/>
  <c r="D159" i="42" s="1"/>
  <c r="F207" i="42"/>
  <c r="D207" i="42" s="1"/>
  <c r="AX5" i="42"/>
  <c r="AV5" i="42" s="1"/>
  <c r="AU5" i="42" s="1"/>
  <c r="AI10" i="42"/>
  <c r="AG10" i="42" s="1"/>
  <c r="U15" i="42"/>
  <c r="F20" i="42"/>
  <c r="D20" i="42" s="1"/>
  <c r="AX29" i="42"/>
  <c r="AV29" i="42" s="1"/>
  <c r="F68" i="42"/>
  <c r="D68" i="42" s="1"/>
  <c r="AX10" i="42"/>
  <c r="AV10" i="42" s="1"/>
  <c r="AI44" i="42"/>
  <c r="AG44" i="42" s="1"/>
  <c r="F54" i="42"/>
  <c r="D54" i="42" s="1"/>
  <c r="AX63" i="42"/>
  <c r="AV63" i="42" s="1"/>
  <c r="U97" i="42"/>
  <c r="S97" i="42" s="1"/>
  <c r="U6" i="42"/>
  <c r="S6" i="42" s="1"/>
  <c r="F11" i="42"/>
  <c r="D11" i="42" s="1"/>
  <c r="AI6" i="42"/>
  <c r="AG6" i="42" s="1"/>
  <c r="F16" i="42"/>
  <c r="D16" i="42" s="1"/>
  <c r="E5" i="15"/>
  <c r="E16" i="15" s="1"/>
  <c r="AX11" i="42"/>
  <c r="AV11" i="42" s="1"/>
  <c r="AI16" i="42"/>
  <c r="AG16" i="42" s="1"/>
  <c r="U21" i="42"/>
  <c r="F26" i="42"/>
  <c r="D26" i="42" s="1"/>
  <c r="AX35" i="42"/>
  <c r="AV35" i="42" s="1"/>
  <c r="AI40" i="42"/>
  <c r="AG40" i="42" s="1"/>
  <c r="U45" i="42"/>
  <c r="F50" i="42"/>
  <c r="D50" i="42" s="1"/>
  <c r="AX59" i="42"/>
  <c r="AV59" i="42" s="1"/>
  <c r="AI64" i="42"/>
  <c r="AG64" i="42" s="1"/>
  <c r="U69" i="42"/>
  <c r="F74" i="42"/>
  <c r="D74" i="42" s="1"/>
  <c r="AX83" i="42"/>
  <c r="AV83" i="42" s="1"/>
  <c r="AI88" i="42"/>
  <c r="AG88" i="42" s="1"/>
  <c r="U93" i="42"/>
  <c r="S93" i="42" s="1"/>
  <c r="F98" i="42"/>
  <c r="D98" i="42" s="1"/>
  <c r="AX107" i="42"/>
  <c r="AV107" i="42" s="1"/>
  <c r="AI112" i="42"/>
  <c r="AG112" i="42" s="1"/>
  <c r="U117" i="42"/>
  <c r="S117" i="42" s="1"/>
  <c r="F122" i="42"/>
  <c r="D122" i="42" s="1"/>
  <c r="AX131" i="42"/>
  <c r="AV131" i="42" s="1"/>
  <c r="AI136" i="42"/>
  <c r="AG136" i="42" s="1"/>
  <c r="U141" i="42"/>
  <c r="S141" i="42" s="1"/>
  <c r="F146" i="42"/>
  <c r="D146" i="42" s="1"/>
  <c r="AX155" i="42"/>
  <c r="AV155" i="42" s="1"/>
  <c r="AI160" i="42"/>
  <c r="AG160" i="42" s="1"/>
  <c r="U165" i="42"/>
  <c r="S165" i="42" s="1"/>
  <c r="F170" i="42"/>
  <c r="D170" i="42" s="1"/>
  <c r="AX179" i="42"/>
  <c r="AV179" i="42" s="1"/>
  <c r="AI184" i="42"/>
  <c r="AG184" i="42" s="1"/>
  <c r="U189" i="42"/>
  <c r="S189" i="42" s="1"/>
  <c r="F194" i="42"/>
  <c r="D194" i="42" s="1"/>
  <c r="AX203" i="42"/>
  <c r="AV203" i="42" s="1"/>
  <c r="AX12" i="42"/>
  <c r="AV12" i="42" s="1"/>
  <c r="U22" i="42"/>
  <c r="F27" i="42"/>
  <c r="D27" i="42" s="1"/>
  <c r="AX36" i="42"/>
  <c r="AV36" i="42" s="1"/>
  <c r="F51" i="42"/>
  <c r="D51" i="42" s="1"/>
  <c r="AI65" i="42"/>
  <c r="AG65" i="42" s="1"/>
  <c r="F75" i="42"/>
  <c r="D75" i="42" s="1"/>
  <c r="U94" i="42"/>
  <c r="S94" i="42" s="1"/>
  <c r="F147" i="42"/>
  <c r="D147" i="42" s="1"/>
  <c r="AI142" i="42"/>
  <c r="AG142" i="42" s="1"/>
  <c r="F47" i="42"/>
  <c r="D47" i="42" s="1"/>
  <c r="AX200" i="42"/>
  <c r="AV200" i="42" s="1"/>
  <c r="U23" i="42"/>
  <c r="F52" i="42"/>
  <c r="D52" i="42" s="1"/>
  <c r="U71" i="42"/>
  <c r="U95" i="42"/>
  <c r="S95" i="42" s="1"/>
  <c r="AX23" i="42"/>
  <c r="AV23" i="42" s="1"/>
  <c r="AX167" i="42"/>
  <c r="AV167" i="42" s="1"/>
  <c r="C5" i="15"/>
  <c r="C16" i="15" s="1"/>
  <c r="F183" i="42"/>
  <c r="D183" i="42" s="1"/>
  <c r="AX15" i="42"/>
  <c r="AV15" i="42" s="1"/>
  <c r="U25" i="42"/>
  <c r="AX39" i="42"/>
  <c r="AV39" i="42" s="1"/>
  <c r="U49" i="42"/>
  <c r="U73" i="42"/>
  <c r="F7" i="42"/>
  <c r="D7" i="42" s="1"/>
  <c r="U26" i="42"/>
  <c r="AX40" i="42"/>
  <c r="AV40" i="42" s="1"/>
  <c r="U50" i="42"/>
  <c r="F55" i="42"/>
  <c r="D55" i="42" s="1"/>
  <c r="U74" i="42"/>
  <c r="AX88" i="42"/>
  <c r="AV88" i="42" s="1"/>
  <c r="AI93" i="42"/>
  <c r="AG93" i="42" s="1"/>
  <c r="U98" i="42"/>
  <c r="S98" i="42" s="1"/>
  <c r="F103" i="42"/>
  <c r="D103" i="42" s="1"/>
  <c r="AX112" i="42"/>
  <c r="AV112" i="42" s="1"/>
  <c r="AI117" i="42"/>
  <c r="AG117" i="42" s="1"/>
  <c r="U122" i="42"/>
  <c r="S122" i="42" s="1"/>
  <c r="F127" i="42"/>
  <c r="D127" i="42" s="1"/>
  <c r="AX136" i="42"/>
  <c r="AV136" i="42" s="1"/>
  <c r="AI141" i="42"/>
  <c r="AG141" i="42" s="1"/>
  <c r="U146" i="42"/>
  <c r="S146" i="42" s="1"/>
  <c r="F151" i="42"/>
  <c r="D151" i="42" s="1"/>
  <c r="AX160" i="42"/>
  <c r="AV160" i="42" s="1"/>
  <c r="AI165" i="42"/>
  <c r="AG165" i="42" s="1"/>
  <c r="U170" i="42"/>
  <c r="S170" i="42" s="1"/>
  <c r="F175" i="42"/>
  <c r="D175" i="42" s="1"/>
  <c r="AX184" i="42"/>
  <c r="AV184" i="42" s="1"/>
  <c r="AI189" i="42"/>
  <c r="AG189" i="42" s="1"/>
  <c r="U194" i="42"/>
  <c r="S194" i="42" s="1"/>
  <c r="F199" i="42"/>
  <c r="D199" i="42" s="1"/>
  <c r="AX84" i="42"/>
  <c r="AV84" i="42" s="1"/>
  <c r="AX108" i="42"/>
  <c r="AV108" i="42" s="1"/>
  <c r="AX132" i="42"/>
  <c r="AV132" i="42" s="1"/>
  <c r="AX180" i="42"/>
  <c r="AV180" i="42" s="1"/>
  <c r="U99" i="42"/>
  <c r="S99" i="42" s="1"/>
  <c r="AX185" i="42"/>
  <c r="AV185" i="42" s="1"/>
  <c r="F200" i="42"/>
  <c r="D200" i="42" s="1"/>
  <c r="F13" i="42"/>
  <c r="D13" i="42" s="1"/>
  <c r="F37" i="42"/>
  <c r="D37" i="42" s="1"/>
  <c r="AI75" i="42"/>
  <c r="AG75" i="42" s="1"/>
  <c r="AX166" i="42"/>
  <c r="AV166" i="42" s="1"/>
  <c r="AX27" i="42"/>
  <c r="AV27" i="42" s="1"/>
  <c r="U37" i="42"/>
  <c r="U61" i="42"/>
  <c r="AX75" i="42"/>
  <c r="AV75" i="42" s="1"/>
  <c r="U85" i="42"/>
  <c r="F114" i="42"/>
  <c r="D114" i="42" s="1"/>
  <c r="AX171" i="42"/>
  <c r="AV171" i="42" s="1"/>
  <c r="F14" i="42"/>
  <c r="D14" i="42" s="1"/>
  <c r="AI148" i="42"/>
  <c r="AG148" i="42" s="1"/>
  <c r="U153" i="42"/>
  <c r="S153" i="42" s="1"/>
  <c r="F158" i="42"/>
  <c r="D158" i="42" s="1"/>
  <c r="AX191" i="42"/>
  <c r="AV191" i="42" s="1"/>
  <c r="U38" i="42"/>
  <c r="F187" i="42"/>
  <c r="D187" i="42" s="1"/>
  <c r="AI158" i="42"/>
  <c r="AG158" i="42" s="1"/>
  <c r="F173" i="42"/>
  <c r="D173" i="42" s="1"/>
  <c r="AI48" i="42"/>
  <c r="AG48" i="42" s="1"/>
  <c r="F58" i="42"/>
  <c r="D58" i="42" s="1"/>
  <c r="AI72" i="42"/>
  <c r="AG72" i="42" s="1"/>
  <c r="F82" i="42"/>
  <c r="D82" i="42" s="1"/>
  <c r="U101" i="42"/>
  <c r="S101" i="42" s="1"/>
  <c r="AI120" i="42"/>
  <c r="AG120" i="42" s="1"/>
  <c r="U149" i="42"/>
  <c r="S149" i="42" s="1"/>
  <c r="U197" i="42"/>
  <c r="S197" i="42" s="1"/>
  <c r="U10" i="42"/>
  <c r="S10" i="42" s="1"/>
  <c r="F63" i="42"/>
  <c r="D63" i="42" s="1"/>
  <c r="AI69" i="42"/>
  <c r="AG69" i="42" s="1"/>
  <c r="O5" i="15"/>
  <c r="O16" i="15" s="1"/>
  <c r="O38" i="15" s="1"/>
  <c r="AX21" i="42"/>
  <c r="AV21" i="42" s="1"/>
  <c r="AI26" i="42"/>
  <c r="AG26" i="42" s="1"/>
  <c r="U31" i="42"/>
  <c r="F36" i="42"/>
  <c r="D36" i="42" s="1"/>
  <c r="AX45" i="42"/>
  <c r="AV45" i="42" s="1"/>
  <c r="AI50" i="42"/>
  <c r="AG50" i="42" s="1"/>
  <c r="U55" i="42"/>
  <c r="F60" i="42"/>
  <c r="D60" i="42" s="1"/>
  <c r="AX69" i="42"/>
  <c r="AV69" i="42" s="1"/>
  <c r="AI74" i="42"/>
  <c r="AG74" i="42" s="1"/>
  <c r="U79" i="42"/>
  <c r="F84" i="42"/>
  <c r="D84" i="42" s="1"/>
  <c r="AX93" i="42"/>
  <c r="AV93" i="42" s="1"/>
  <c r="AI98" i="42"/>
  <c r="AG98" i="42" s="1"/>
  <c r="U103" i="42"/>
  <c r="S103" i="42" s="1"/>
  <c r="F108" i="42"/>
  <c r="D108" i="42" s="1"/>
  <c r="AX117" i="42"/>
  <c r="AV117" i="42" s="1"/>
  <c r="AI122" i="42"/>
  <c r="AG122" i="42" s="1"/>
  <c r="U127" i="42"/>
  <c r="S127" i="42" s="1"/>
  <c r="F132" i="42"/>
  <c r="D132" i="42" s="1"/>
  <c r="AX141" i="42"/>
  <c r="AV141" i="42" s="1"/>
  <c r="AI146" i="42"/>
  <c r="AG146" i="42" s="1"/>
  <c r="U151" i="42"/>
  <c r="S151" i="42" s="1"/>
  <c r="F156" i="42"/>
  <c r="D156" i="42" s="1"/>
  <c r="AX165" i="42"/>
  <c r="AV165" i="42" s="1"/>
  <c r="AI170" i="42"/>
  <c r="AG170" i="42" s="1"/>
  <c r="U175" i="42"/>
  <c r="S175" i="42" s="1"/>
  <c r="F180" i="42"/>
  <c r="D180" i="42" s="1"/>
  <c r="AX189" i="42"/>
  <c r="AV189" i="42" s="1"/>
  <c r="AI194" i="42"/>
  <c r="AG194" i="42" s="1"/>
  <c r="U199" i="42"/>
  <c r="S199" i="42" s="1"/>
  <c r="F204" i="42"/>
  <c r="D204" i="42" s="1"/>
  <c r="AI113" i="42"/>
  <c r="AG113" i="42" s="1"/>
  <c r="U118" i="42"/>
  <c r="S118" i="42" s="1"/>
  <c r="AI137" i="42"/>
  <c r="AG137" i="42" s="1"/>
  <c r="AI161" i="42"/>
  <c r="AG161" i="42" s="1"/>
  <c r="AX204" i="42"/>
  <c r="AV204" i="42" s="1"/>
  <c r="AX41" i="42"/>
  <c r="AV41" i="42" s="1"/>
  <c r="AI190" i="42"/>
  <c r="AG190" i="42" s="1"/>
  <c r="U56" i="42"/>
  <c r="AI171" i="42"/>
  <c r="AG171" i="42" s="1"/>
  <c r="F205" i="42"/>
  <c r="D205" i="42" s="1"/>
  <c r="AI56" i="42"/>
  <c r="AG56" i="42" s="1"/>
  <c r="AX37" i="42"/>
  <c r="AV37" i="42" s="1"/>
  <c r="Q5" i="15"/>
  <c r="Q16" i="15" s="1"/>
  <c r="Q38" i="15" s="1"/>
  <c r="U33" i="42"/>
  <c r="U57" i="42"/>
  <c r="U129" i="42"/>
  <c r="S129" i="42" s="1"/>
  <c r="AI105" i="42"/>
  <c r="AG105" i="42" s="1"/>
  <c r="AI38" i="42"/>
  <c r="AG38" i="42" s="1"/>
  <c r="AI110" i="42"/>
  <c r="AG110" i="42" s="1"/>
  <c r="AI19" i="42"/>
  <c r="AG19" i="42" s="1"/>
  <c r="U72" i="42"/>
  <c r="AX158" i="42"/>
  <c r="AV158" i="42" s="1"/>
  <c r="AI163" i="42"/>
  <c r="AG163" i="42" s="1"/>
  <c r="AX182" i="42"/>
  <c r="AV182" i="42" s="1"/>
  <c r="AX206" i="42"/>
  <c r="AV206" i="42" s="1"/>
  <c r="F10" i="42"/>
  <c r="D10" i="42" s="1"/>
  <c r="AX19" i="42"/>
  <c r="AV19" i="42" s="1"/>
  <c r="U29" i="42"/>
  <c r="F34" i="42"/>
  <c r="D34" i="42" s="1"/>
  <c r="AX43" i="42"/>
  <c r="AV43" i="42" s="1"/>
  <c r="AX67" i="42"/>
  <c r="AV67" i="42" s="1"/>
  <c r="AI96" i="42"/>
  <c r="AG96" i="42" s="1"/>
  <c r="F178" i="42"/>
  <c r="D178" i="42" s="1"/>
  <c r="AX24" i="42"/>
  <c r="AV24" i="42" s="1"/>
  <c r="F39" i="42"/>
  <c r="D39" i="42" s="1"/>
  <c r="AX48" i="42"/>
  <c r="AV48" i="42" s="1"/>
  <c r="U58" i="42"/>
  <c r="AI77" i="42"/>
  <c r="AG77" i="42" s="1"/>
  <c r="AX96" i="42"/>
  <c r="AV96" i="42" s="1"/>
  <c r="AI173" i="42"/>
  <c r="AG173" i="42" s="1"/>
  <c r="AI34" i="42"/>
  <c r="AG34" i="42" s="1"/>
  <c r="U39" i="42"/>
  <c r="F44" i="42"/>
  <c r="D44" i="42" s="1"/>
  <c r="AI58" i="42"/>
  <c r="AG58" i="42" s="1"/>
  <c r="F79" i="42"/>
  <c r="D79" i="42" s="1"/>
  <c r="U7" i="42"/>
  <c r="S7" i="42" s="1"/>
  <c r="F12" i="42"/>
  <c r="D12" i="42" s="1"/>
  <c r="AI7" i="42"/>
  <c r="AG7" i="42" s="1"/>
  <c r="U12" i="42"/>
  <c r="S12" i="42" s="1"/>
  <c r="F17" i="42"/>
  <c r="D17" i="42" s="1"/>
  <c r="AX26" i="42"/>
  <c r="AV26" i="42" s="1"/>
  <c r="AI31" i="42"/>
  <c r="AG31" i="42" s="1"/>
  <c r="U36" i="42"/>
  <c r="F41" i="42"/>
  <c r="D41" i="42" s="1"/>
  <c r="AX50" i="42"/>
  <c r="AV50" i="42" s="1"/>
  <c r="AI55" i="42"/>
  <c r="AG55" i="42" s="1"/>
  <c r="U60" i="42"/>
  <c r="F65" i="42"/>
  <c r="D65" i="42" s="1"/>
  <c r="AX74" i="42"/>
  <c r="AV74" i="42" s="1"/>
  <c r="AI79" i="42"/>
  <c r="AG79" i="42" s="1"/>
  <c r="U84" i="42"/>
  <c r="F89" i="42"/>
  <c r="D89" i="42" s="1"/>
  <c r="AX98" i="42"/>
  <c r="AV98" i="42" s="1"/>
  <c r="AI103" i="42"/>
  <c r="AG103" i="42" s="1"/>
  <c r="U108" i="42"/>
  <c r="S108" i="42" s="1"/>
  <c r="F113" i="42"/>
  <c r="D113" i="42" s="1"/>
  <c r="AX122" i="42"/>
  <c r="AV122" i="42" s="1"/>
  <c r="AI127" i="42"/>
  <c r="AG127" i="42" s="1"/>
  <c r="U132" i="42"/>
  <c r="S132" i="42" s="1"/>
  <c r="F137" i="42"/>
  <c r="D137" i="42" s="1"/>
  <c r="AX146" i="42"/>
  <c r="AV146" i="42" s="1"/>
  <c r="AI151" i="42"/>
  <c r="AG151" i="42" s="1"/>
  <c r="U156" i="42"/>
  <c r="S156" i="42" s="1"/>
  <c r="F161" i="42"/>
  <c r="D161" i="42" s="1"/>
  <c r="AX170" i="42"/>
  <c r="AV170" i="42" s="1"/>
  <c r="AI175" i="42"/>
  <c r="AG175" i="42" s="1"/>
  <c r="U180" i="42"/>
  <c r="S180" i="42" s="1"/>
  <c r="F185" i="42"/>
  <c r="D185" i="42" s="1"/>
  <c r="AX194" i="42"/>
  <c r="AV194" i="42" s="1"/>
  <c r="AI199" i="42"/>
  <c r="AG199" i="42" s="1"/>
  <c r="U204" i="42"/>
  <c r="S204" i="42" s="1"/>
  <c r="AI41" i="42"/>
  <c r="AG41" i="42" s="1"/>
  <c r="F8" i="42"/>
  <c r="D8" i="42" s="1"/>
  <c r="AI166" i="42"/>
  <c r="AG166" i="42" s="1"/>
  <c r="F61" i="42"/>
  <c r="D61" i="42" s="1"/>
  <c r="U80" i="42"/>
  <c r="F109" i="42"/>
  <c r="D109" i="42" s="1"/>
  <c r="F181" i="42"/>
  <c r="D181" i="42" s="1"/>
  <c r="U13" i="42"/>
  <c r="S13" i="42" s="1"/>
  <c r="AI152" i="42"/>
  <c r="AG152" i="42" s="1"/>
  <c r="F162" i="42"/>
  <c r="D162" i="42" s="1"/>
  <c r="F186" i="42"/>
  <c r="D186" i="42" s="1"/>
  <c r="AI13" i="42"/>
  <c r="AG13" i="42" s="1"/>
  <c r="U162" i="42"/>
  <c r="S162" i="42" s="1"/>
  <c r="G5" i="15"/>
  <c r="G16" i="15" s="1"/>
  <c r="AI76" i="42"/>
  <c r="AG76" i="42" s="1"/>
  <c r="F86" i="42"/>
  <c r="D86" i="42" s="1"/>
  <c r="AX95" i="42"/>
  <c r="AV95" i="42" s="1"/>
  <c r="AI124" i="42"/>
  <c r="AG124" i="42" s="1"/>
  <c r="U177" i="42"/>
  <c r="S177" i="42" s="1"/>
  <c r="F163" i="42"/>
  <c r="D163" i="42" s="1"/>
  <c r="U43" i="42"/>
  <c r="AX57" i="42"/>
  <c r="AV57" i="42" s="1"/>
  <c r="AI62" i="42"/>
  <c r="AG62" i="42" s="1"/>
  <c r="AX81" i="42"/>
  <c r="AV81" i="42" s="1"/>
  <c r="U163" i="42"/>
  <c r="S163" i="42" s="1"/>
  <c r="AX62" i="42"/>
  <c r="AV62" i="42" s="1"/>
  <c r="AI67" i="42"/>
  <c r="AG67" i="42" s="1"/>
  <c r="AX86" i="42"/>
  <c r="AV86" i="42" s="1"/>
  <c r="U120" i="42"/>
  <c r="S120" i="42" s="1"/>
  <c r="AI187" i="42"/>
  <c r="AG187" i="42" s="1"/>
  <c r="U77" i="42"/>
  <c r="AX91" i="42"/>
  <c r="AV91" i="42" s="1"/>
  <c r="F106" i="42"/>
  <c r="D106" i="42" s="1"/>
  <c r="AX115" i="42"/>
  <c r="AV115" i="42" s="1"/>
  <c r="AX139" i="42"/>
  <c r="AV139" i="42" s="1"/>
  <c r="AX187" i="42"/>
  <c r="AV187" i="42" s="1"/>
  <c r="AI101" i="42"/>
  <c r="AG101" i="42" s="1"/>
  <c r="AX120" i="42"/>
  <c r="AV120" i="42" s="1"/>
  <c r="U178" i="42"/>
  <c r="S178" i="42" s="1"/>
  <c r="AX53" i="42"/>
  <c r="AV53" i="42" s="1"/>
  <c r="U63" i="42"/>
  <c r="AI15" i="42"/>
  <c r="AG15" i="42" s="1"/>
  <c r="U20" i="42"/>
  <c r="AX34" i="42"/>
  <c r="AV34" i="42" s="1"/>
  <c r="F49" i="42"/>
  <c r="D49" i="42" s="1"/>
  <c r="U92" i="42"/>
  <c r="S92" i="42" s="1"/>
  <c r="AX16" i="42"/>
  <c r="AV16" i="42" s="1"/>
  <c r="AI21" i="42"/>
  <c r="AG21" i="42" s="1"/>
  <c r="F31" i="42"/>
  <c r="D31" i="42" s="1"/>
  <c r="AI45" i="42"/>
  <c r="AG45" i="42" s="1"/>
  <c r="AX64" i="42"/>
  <c r="AV64" i="42" s="1"/>
  <c r="AX7" i="42"/>
  <c r="AV7" i="42" s="1"/>
  <c r="AI12" i="42"/>
  <c r="AG12" i="42" s="1"/>
  <c r="U17" i="42"/>
  <c r="F22" i="42"/>
  <c r="D22" i="42" s="1"/>
  <c r="AX31" i="42"/>
  <c r="AV31" i="42" s="1"/>
  <c r="AI36" i="42"/>
  <c r="AG36" i="42" s="1"/>
  <c r="U41" i="42"/>
  <c r="F46" i="42"/>
  <c r="D46" i="42" s="1"/>
  <c r="AX55" i="42"/>
  <c r="AV55" i="42" s="1"/>
  <c r="AI60" i="42"/>
  <c r="AG60" i="42" s="1"/>
  <c r="U65" i="42"/>
  <c r="F70" i="42"/>
  <c r="D70" i="42" s="1"/>
  <c r="AX79" i="42"/>
  <c r="AV79" i="42" s="1"/>
  <c r="AI84" i="42"/>
  <c r="AG84" i="42" s="1"/>
  <c r="U89" i="42"/>
  <c r="F94" i="42"/>
  <c r="D94" i="42" s="1"/>
  <c r="AX103" i="42"/>
  <c r="AV103" i="42" s="1"/>
  <c r="AI108" i="42"/>
  <c r="AG108" i="42" s="1"/>
  <c r="U113" i="42"/>
  <c r="S113" i="42" s="1"/>
  <c r="F118" i="42"/>
  <c r="D118" i="42" s="1"/>
  <c r="AX127" i="42"/>
  <c r="AV127" i="42" s="1"/>
  <c r="AI132" i="42"/>
  <c r="AG132" i="42" s="1"/>
  <c r="U137" i="42"/>
  <c r="S137" i="42" s="1"/>
  <c r="F142" i="42"/>
  <c r="D142" i="42" s="1"/>
  <c r="AX151" i="42"/>
  <c r="AV151" i="42" s="1"/>
  <c r="AI156" i="42"/>
  <c r="AG156" i="42" s="1"/>
  <c r="U161" i="42"/>
  <c r="S161" i="42" s="1"/>
  <c r="F166" i="42"/>
  <c r="D166" i="42" s="1"/>
  <c r="AX175" i="42"/>
  <c r="AV175" i="42" s="1"/>
  <c r="AI180" i="42"/>
  <c r="AG180" i="42" s="1"/>
  <c r="U185" i="42"/>
  <c r="S185" i="42" s="1"/>
  <c r="F190" i="42"/>
  <c r="D190" i="42" s="1"/>
  <c r="AX199" i="42"/>
  <c r="AV199" i="42" s="1"/>
  <c r="AI204" i="42"/>
  <c r="AG204" i="42" s="1"/>
  <c r="R5" i="42" l="1"/>
  <c r="BO64" i="42"/>
  <c r="BM64" i="42"/>
  <c r="BN64" i="42"/>
  <c r="BK67" i="42"/>
  <c r="BJ67" i="42"/>
  <c r="BL67" i="42"/>
  <c r="BL76" i="42"/>
  <c r="BK76" i="42"/>
  <c r="BJ76" i="42"/>
  <c r="BK79" i="42"/>
  <c r="BJ79" i="42"/>
  <c r="BL79" i="42"/>
  <c r="BM48" i="42"/>
  <c r="BN48" i="42"/>
  <c r="BO48" i="42"/>
  <c r="BM37" i="42"/>
  <c r="BO37" i="42"/>
  <c r="BN37" i="42"/>
  <c r="D26" i="43"/>
  <c r="S22" i="42"/>
  <c r="D73" i="43"/>
  <c r="S69" i="42"/>
  <c r="D19" i="43"/>
  <c r="S15" i="42"/>
  <c r="BO65" i="42"/>
  <c r="BM65" i="42"/>
  <c r="BN65" i="42"/>
  <c r="D92" i="43"/>
  <c r="S88" i="42"/>
  <c r="D20" i="43"/>
  <c r="S16" i="42"/>
  <c r="D23" i="43"/>
  <c r="S19" i="42"/>
  <c r="BN97" i="42"/>
  <c r="BM97" i="42"/>
  <c r="BO97" i="42"/>
  <c r="D22" i="43"/>
  <c r="S18" i="42"/>
  <c r="D31" i="43"/>
  <c r="S27" i="42"/>
  <c r="BK73" i="42"/>
  <c r="BJ73" i="42"/>
  <c r="BL73" i="42"/>
  <c r="BJ87" i="42"/>
  <c r="BK87" i="42"/>
  <c r="BL87" i="42"/>
  <c r="D70" i="43"/>
  <c r="S66" i="42"/>
  <c r="BJ61" i="42"/>
  <c r="BL61" i="42"/>
  <c r="BK61" i="42"/>
  <c r="BJ89" i="42"/>
  <c r="BL89" i="42"/>
  <c r="BK89" i="42"/>
  <c r="BK82" i="42"/>
  <c r="BL82" i="42"/>
  <c r="BJ82" i="42"/>
  <c r="BL28" i="42"/>
  <c r="BJ28" i="42"/>
  <c r="BK28" i="42"/>
  <c r="BO56" i="42"/>
  <c r="BN56" i="42"/>
  <c r="BM56" i="42"/>
  <c r="D56" i="43"/>
  <c r="S52" i="42"/>
  <c r="D69" i="43"/>
  <c r="S65" i="42"/>
  <c r="BL45" i="42"/>
  <c r="BK45" i="42"/>
  <c r="BJ45" i="42"/>
  <c r="BM62" i="42"/>
  <c r="BO62" i="42"/>
  <c r="BN62" i="42"/>
  <c r="G19" i="15"/>
  <c r="G39" i="15" s="1"/>
  <c r="G45" i="15" s="1"/>
  <c r="G47" i="15" s="1"/>
  <c r="G38" i="15"/>
  <c r="BO74" i="42"/>
  <c r="BN74" i="42"/>
  <c r="BM74" i="42"/>
  <c r="BL56" i="42"/>
  <c r="BK56" i="42"/>
  <c r="BJ56" i="42"/>
  <c r="D59" i="43"/>
  <c r="S55" i="42"/>
  <c r="BL75" i="42"/>
  <c r="BK75" i="42"/>
  <c r="BJ75" i="42"/>
  <c r="D77" i="43"/>
  <c r="S73" i="42"/>
  <c r="D27" i="43"/>
  <c r="S23" i="42"/>
  <c r="BN12" i="42"/>
  <c r="BO12" i="42"/>
  <c r="BM12" i="42"/>
  <c r="BK64" i="42"/>
  <c r="BJ64" i="42"/>
  <c r="BL64" i="42"/>
  <c r="BK10" i="42"/>
  <c r="BJ10" i="42"/>
  <c r="BL10" i="42"/>
  <c r="R6" i="42"/>
  <c r="R7" i="42" s="1"/>
  <c r="R8" i="42" s="1"/>
  <c r="R9" i="42" s="1"/>
  <c r="R10" i="42" s="1"/>
  <c r="R11" i="42" s="1"/>
  <c r="R12" i="42" s="1"/>
  <c r="R13" i="42" s="1"/>
  <c r="R14" i="42" s="1"/>
  <c r="R15" i="42" s="1"/>
  <c r="D46" i="43"/>
  <c r="S42" i="42"/>
  <c r="BJ83" i="42"/>
  <c r="BL83" i="42"/>
  <c r="BK83" i="42"/>
  <c r="BJ11" i="42"/>
  <c r="BL11" i="42"/>
  <c r="BK11" i="42"/>
  <c r="D72" i="43"/>
  <c r="S68" i="42"/>
  <c r="BJ32" i="42"/>
  <c r="BK32" i="42"/>
  <c r="BL32" i="42"/>
  <c r="BJ22" i="42"/>
  <c r="BL22" i="42"/>
  <c r="BK22" i="42"/>
  <c r="BO68" i="42"/>
  <c r="BM68" i="42"/>
  <c r="BN68" i="42"/>
  <c r="D57" i="43"/>
  <c r="S53" i="42"/>
  <c r="BK37" i="42"/>
  <c r="BL37" i="42"/>
  <c r="BJ37" i="42"/>
  <c r="D50" i="43"/>
  <c r="S46" i="42"/>
  <c r="BM77" i="42"/>
  <c r="BN77" i="42"/>
  <c r="BO77" i="42"/>
  <c r="BO32" i="42"/>
  <c r="BM32" i="42"/>
  <c r="BN32" i="42"/>
  <c r="BL47" i="42"/>
  <c r="BJ47" i="42"/>
  <c r="BK47" i="42"/>
  <c r="BK96" i="42"/>
  <c r="BJ96" i="42"/>
  <c r="BL96" i="42"/>
  <c r="D60" i="43"/>
  <c r="S56" i="42"/>
  <c r="D68" i="43"/>
  <c r="S64" i="42"/>
  <c r="BM17" i="42"/>
  <c r="BN17" i="42"/>
  <c r="BO17" i="42"/>
  <c r="BO73" i="42"/>
  <c r="BN73" i="42"/>
  <c r="BM73" i="42"/>
  <c r="D48" i="43"/>
  <c r="S44" i="42"/>
  <c r="BO70" i="42"/>
  <c r="BN70" i="42"/>
  <c r="BM70" i="42"/>
  <c r="BK49" i="42"/>
  <c r="BJ49" i="42"/>
  <c r="BL49" i="42"/>
  <c r="BL33" i="42"/>
  <c r="BJ33" i="42"/>
  <c r="BK33" i="42"/>
  <c r="BM14" i="42"/>
  <c r="BN14" i="42"/>
  <c r="BO14" i="42"/>
  <c r="D15" i="42"/>
  <c r="BO61" i="42"/>
  <c r="BN61" i="42"/>
  <c r="BM61" i="42"/>
  <c r="D32" i="43"/>
  <c r="S28" i="42"/>
  <c r="D94" i="43"/>
  <c r="S90" i="42"/>
  <c r="BO81" i="42"/>
  <c r="BM81" i="42"/>
  <c r="BN81" i="42"/>
  <c r="BN47" i="42"/>
  <c r="BO47" i="42"/>
  <c r="BM47" i="42"/>
  <c r="D45" i="43"/>
  <c r="S41" i="42"/>
  <c r="BJ72" i="42"/>
  <c r="BK72" i="42"/>
  <c r="BL72" i="42"/>
  <c r="BJ93" i="42"/>
  <c r="BK93" i="42"/>
  <c r="BL93" i="42"/>
  <c r="BO15" i="42"/>
  <c r="BN15" i="42"/>
  <c r="BM15" i="42"/>
  <c r="BJ40" i="42"/>
  <c r="BL40" i="42"/>
  <c r="BK40" i="42"/>
  <c r="BO63" i="42"/>
  <c r="BM63" i="42"/>
  <c r="BN63" i="42"/>
  <c r="BL59" i="42"/>
  <c r="BK59" i="42"/>
  <c r="BJ59" i="42"/>
  <c r="D39" i="43"/>
  <c r="S35" i="42"/>
  <c r="BK81" i="42"/>
  <c r="BL81" i="42"/>
  <c r="BJ81" i="42"/>
  <c r="BL39" i="42"/>
  <c r="BJ39" i="42"/>
  <c r="BK39" i="42"/>
  <c r="BM46" i="42"/>
  <c r="BO46" i="42"/>
  <c r="BN46" i="42"/>
  <c r="BO44" i="42"/>
  <c r="BN44" i="42"/>
  <c r="BM44" i="42"/>
  <c r="BL86" i="42"/>
  <c r="BK86" i="42"/>
  <c r="BJ86" i="42"/>
  <c r="BL80" i="42"/>
  <c r="BK80" i="42"/>
  <c r="BJ80" i="42"/>
  <c r="BL91" i="42"/>
  <c r="BK91" i="42"/>
  <c r="BJ91" i="42"/>
  <c r="BL42" i="42"/>
  <c r="BK42" i="42"/>
  <c r="BJ42" i="42"/>
  <c r="BL95" i="42"/>
  <c r="BK95" i="42"/>
  <c r="BJ95" i="42"/>
  <c r="BL23" i="42"/>
  <c r="BJ23" i="42"/>
  <c r="BK23" i="42"/>
  <c r="BK94" i="42"/>
  <c r="BL94" i="42"/>
  <c r="BJ94" i="42"/>
  <c r="BN16" i="42"/>
  <c r="BM16" i="42"/>
  <c r="BO16" i="42"/>
  <c r="D49" i="43"/>
  <c r="S45" i="42"/>
  <c r="BK12" i="42"/>
  <c r="BJ12" i="42"/>
  <c r="BL12" i="42"/>
  <c r="D37" i="43"/>
  <c r="S33" i="42"/>
  <c r="D41" i="43"/>
  <c r="S37" i="42"/>
  <c r="D79" i="43"/>
  <c r="S75" i="42"/>
  <c r="D62" i="43"/>
  <c r="S58" i="42"/>
  <c r="D38" i="15"/>
  <c r="D19" i="15"/>
  <c r="D39" i="15" s="1"/>
  <c r="BK63" i="42"/>
  <c r="BL63" i="42"/>
  <c r="BJ63" i="42"/>
  <c r="BN55" i="42"/>
  <c r="BO55" i="42"/>
  <c r="BM55" i="42"/>
  <c r="BK78" i="42"/>
  <c r="BJ78" i="42"/>
  <c r="BL78" i="42"/>
  <c r="BK36" i="42"/>
  <c r="BL36" i="42"/>
  <c r="BJ36" i="42"/>
  <c r="D47" i="43"/>
  <c r="S43" i="42"/>
  <c r="D43" i="43"/>
  <c r="S39" i="42"/>
  <c r="BO43" i="42"/>
  <c r="BM43" i="42"/>
  <c r="BN43" i="42"/>
  <c r="BJ38" i="42"/>
  <c r="BK38" i="42"/>
  <c r="BL38" i="42"/>
  <c r="BM41" i="42"/>
  <c r="BN41" i="42"/>
  <c r="BO41" i="42"/>
  <c r="BK98" i="42"/>
  <c r="BJ98" i="42"/>
  <c r="BL98" i="42"/>
  <c r="BJ26" i="42"/>
  <c r="BL26" i="42"/>
  <c r="BK26" i="42"/>
  <c r="BM88" i="42"/>
  <c r="BO88" i="42"/>
  <c r="BN88" i="42"/>
  <c r="BN35" i="42"/>
  <c r="BM35" i="42"/>
  <c r="BO35" i="42"/>
  <c r="BN54" i="42"/>
  <c r="BM54" i="42"/>
  <c r="BO54" i="42"/>
  <c r="BK30" i="42"/>
  <c r="BJ30" i="42"/>
  <c r="BL30" i="42"/>
  <c r="BN28" i="42"/>
  <c r="BO28" i="42"/>
  <c r="BM28" i="42"/>
  <c r="D63" i="43"/>
  <c r="S59" i="42"/>
  <c r="D36" i="43"/>
  <c r="S32" i="42"/>
  <c r="BJ43" i="42"/>
  <c r="BL43" i="42"/>
  <c r="BK43" i="42"/>
  <c r="D71" i="43"/>
  <c r="S67" i="42"/>
  <c r="BO51" i="42"/>
  <c r="BN51" i="42"/>
  <c r="BM51" i="42"/>
  <c r="BK27" i="42"/>
  <c r="BL27" i="42"/>
  <c r="BJ27" i="42"/>
  <c r="BM13" i="42"/>
  <c r="BN13" i="42"/>
  <c r="BO13" i="42"/>
  <c r="BO90" i="42"/>
  <c r="BM90" i="42"/>
  <c r="BN90" i="42"/>
  <c r="BM18" i="42"/>
  <c r="BO18" i="42"/>
  <c r="BN18" i="42"/>
  <c r="BK74" i="42"/>
  <c r="BJ74" i="42"/>
  <c r="BL74" i="42"/>
  <c r="BO84" i="42"/>
  <c r="BM84" i="42"/>
  <c r="BN84" i="42"/>
  <c r="BN36" i="42"/>
  <c r="BO36" i="42"/>
  <c r="BM36" i="42"/>
  <c r="BM29" i="42"/>
  <c r="BO29" i="42"/>
  <c r="BN29" i="42"/>
  <c r="D55" i="43"/>
  <c r="S51" i="42"/>
  <c r="BL92" i="42"/>
  <c r="BK92" i="42"/>
  <c r="BJ92" i="42"/>
  <c r="D38" i="43"/>
  <c r="S34" i="42"/>
  <c r="BJ85" i="42"/>
  <c r="BK85" i="42"/>
  <c r="BL85" i="42"/>
  <c r="BM86" i="42"/>
  <c r="BO86" i="42"/>
  <c r="BN86" i="42"/>
  <c r="D75" i="43"/>
  <c r="S71" i="42"/>
  <c r="D91" i="43"/>
  <c r="S87" i="42"/>
  <c r="D90" i="43"/>
  <c r="S86" i="42"/>
  <c r="BO42" i="42"/>
  <c r="BN42" i="42"/>
  <c r="BM42" i="42"/>
  <c r="BJ19" i="42"/>
  <c r="BL19" i="42"/>
  <c r="BK19" i="42"/>
  <c r="BM67" i="42"/>
  <c r="BO67" i="42"/>
  <c r="BN67" i="42"/>
  <c r="BO95" i="42"/>
  <c r="BN95" i="42"/>
  <c r="BM95" i="42"/>
  <c r="BJ77" i="42"/>
  <c r="BL77" i="42"/>
  <c r="BK77" i="42"/>
  <c r="BM40" i="42"/>
  <c r="BN40" i="42"/>
  <c r="BO40" i="42"/>
  <c r="BM11" i="42"/>
  <c r="BN11" i="42"/>
  <c r="BO11" i="42"/>
  <c r="BJ57" i="42"/>
  <c r="BK57" i="42"/>
  <c r="BL57" i="42"/>
  <c r="D88" i="43"/>
  <c r="S84" i="42"/>
  <c r="BN27" i="42"/>
  <c r="BM27" i="42"/>
  <c r="BO27" i="42"/>
  <c r="E38" i="15"/>
  <c r="E19" i="15"/>
  <c r="E39" i="15" s="1"/>
  <c r="BO80" i="42"/>
  <c r="BM80" i="42"/>
  <c r="BN80" i="42"/>
  <c r="BO71" i="42"/>
  <c r="BM71" i="42"/>
  <c r="BN71" i="42"/>
  <c r="BL46" i="42"/>
  <c r="BJ46" i="42"/>
  <c r="BK46" i="42"/>
  <c r="BN45" i="42"/>
  <c r="BM45" i="42"/>
  <c r="BO45" i="42"/>
  <c r="BN39" i="42"/>
  <c r="BO39" i="42"/>
  <c r="BM39" i="42"/>
  <c r="BM49" i="42"/>
  <c r="BN49" i="42"/>
  <c r="BO49" i="42"/>
  <c r="BN58" i="42"/>
  <c r="BO58" i="42"/>
  <c r="BM58" i="42"/>
  <c r="BK58" i="42"/>
  <c r="BJ58" i="42"/>
  <c r="BL58" i="42"/>
  <c r="BN50" i="42"/>
  <c r="BO50" i="42"/>
  <c r="BM50" i="42"/>
  <c r="BN31" i="42"/>
  <c r="BM31" i="42"/>
  <c r="BO31" i="42"/>
  <c r="BM34" i="42"/>
  <c r="BN34" i="42"/>
  <c r="BO34" i="42"/>
  <c r="BM91" i="42"/>
  <c r="BN91" i="42"/>
  <c r="BO91" i="42"/>
  <c r="D40" i="43"/>
  <c r="S36" i="42"/>
  <c r="BK34" i="42"/>
  <c r="BJ34" i="42"/>
  <c r="BL34" i="42"/>
  <c r="BM93" i="42"/>
  <c r="BN93" i="42"/>
  <c r="BO93" i="42"/>
  <c r="BM21" i="42"/>
  <c r="BO21" i="42"/>
  <c r="BN21" i="42"/>
  <c r="BL48" i="42"/>
  <c r="BK48" i="42"/>
  <c r="BJ48" i="42"/>
  <c r="D89" i="43"/>
  <c r="S85" i="42"/>
  <c r="D78" i="43"/>
  <c r="S74" i="42"/>
  <c r="C38" i="15"/>
  <c r="C19" i="15"/>
  <c r="C39" i="15" s="1"/>
  <c r="BJ44" i="42"/>
  <c r="BL44" i="42"/>
  <c r="BK44" i="42"/>
  <c r="BO25" i="42"/>
  <c r="BN25" i="42"/>
  <c r="BM25" i="42"/>
  <c r="BJ54" i="42"/>
  <c r="BK54" i="42"/>
  <c r="BL54" i="42"/>
  <c r="D34" i="43"/>
  <c r="S30" i="42"/>
  <c r="D52" i="43"/>
  <c r="S48" i="42"/>
  <c r="D51" i="43"/>
  <c r="S47" i="42"/>
  <c r="BK14" i="42"/>
  <c r="BJ14" i="42"/>
  <c r="BL14" i="42"/>
  <c r="BO66" i="42"/>
  <c r="BN66" i="42"/>
  <c r="BM66" i="42"/>
  <c r="BN53" i="42"/>
  <c r="BM53" i="42"/>
  <c r="BO53" i="42"/>
  <c r="D42" i="43"/>
  <c r="S38" i="42"/>
  <c r="BJ13" i="42"/>
  <c r="BL13" i="42"/>
  <c r="BK13" i="42"/>
  <c r="D29" i="43"/>
  <c r="S25" i="42"/>
  <c r="BN57" i="42"/>
  <c r="BM57" i="42"/>
  <c r="BO57" i="42"/>
  <c r="BJ84" i="42"/>
  <c r="BL84" i="42"/>
  <c r="BK84" i="42"/>
  <c r="BO79" i="42"/>
  <c r="BN79" i="42"/>
  <c r="BM79" i="42"/>
  <c r="BO69" i="42"/>
  <c r="BM69" i="42"/>
  <c r="BN69" i="42"/>
  <c r="D30" i="43"/>
  <c r="S26" i="42"/>
  <c r="BM59" i="42"/>
  <c r="BN59" i="42"/>
  <c r="BO59" i="42"/>
  <c r="BM72" i="42"/>
  <c r="BN72" i="42"/>
  <c r="BO72" i="42"/>
  <c r="D64" i="43"/>
  <c r="S60" i="42"/>
  <c r="BN52" i="42"/>
  <c r="BM52" i="42"/>
  <c r="BO52" i="42"/>
  <c r="BL53" i="42"/>
  <c r="BK53" i="42"/>
  <c r="BJ53" i="42"/>
  <c r="BL62" i="42"/>
  <c r="BK62" i="42"/>
  <c r="BJ62" i="42"/>
  <c r="BO60" i="42"/>
  <c r="BN60" i="42"/>
  <c r="BM60" i="42"/>
  <c r="D24" i="43"/>
  <c r="S20" i="42"/>
  <c r="D81" i="43"/>
  <c r="S77" i="42"/>
  <c r="BL31" i="42"/>
  <c r="BJ31" i="42"/>
  <c r="BK31" i="42"/>
  <c r="D33" i="43"/>
  <c r="S29" i="42"/>
  <c r="BO75" i="42"/>
  <c r="BM75" i="42"/>
  <c r="BN75" i="42"/>
  <c r="BK65" i="42"/>
  <c r="BJ65" i="42"/>
  <c r="BL65" i="42"/>
  <c r="D25" i="43"/>
  <c r="S21" i="42"/>
  <c r="BO10" i="42"/>
  <c r="BN10" i="42"/>
  <c r="BM10" i="42"/>
  <c r="BJ29" i="42"/>
  <c r="BL29" i="42"/>
  <c r="BK29" i="42"/>
  <c r="BJ66" i="42"/>
  <c r="BK66" i="42"/>
  <c r="BL66" i="42"/>
  <c r="D44" i="43"/>
  <c r="S40" i="42"/>
  <c r="BL20" i="42"/>
  <c r="BJ20" i="42"/>
  <c r="BK20" i="42"/>
  <c r="BL52" i="42"/>
  <c r="BK52" i="42"/>
  <c r="BJ52" i="42"/>
  <c r="D86" i="43"/>
  <c r="S82" i="42"/>
  <c r="BM76" i="42"/>
  <c r="BN76" i="42"/>
  <c r="BO76" i="42"/>
  <c r="BJ97" i="42"/>
  <c r="BK97" i="42"/>
  <c r="BL97" i="42"/>
  <c r="BL25" i="42"/>
  <c r="BJ25" i="42"/>
  <c r="BK25" i="42"/>
  <c r="BK51" i="42"/>
  <c r="BJ51" i="42"/>
  <c r="BL51" i="42"/>
  <c r="D28" i="43"/>
  <c r="S24" i="42"/>
  <c r="BJ18" i="42"/>
  <c r="BK18" i="42"/>
  <c r="BL18" i="42"/>
  <c r="D80" i="43"/>
  <c r="S76" i="42"/>
  <c r="BO94" i="42"/>
  <c r="BM94" i="42"/>
  <c r="BN94" i="42"/>
  <c r="D84" i="43"/>
  <c r="S80" i="42"/>
  <c r="BN30" i="42"/>
  <c r="BO30" i="42"/>
  <c r="BM30" i="42"/>
  <c r="BL68" i="42"/>
  <c r="BJ68" i="42"/>
  <c r="BK68" i="42"/>
  <c r="BM87" i="42"/>
  <c r="BN87" i="42"/>
  <c r="BO87" i="42"/>
  <c r="BK41" i="42"/>
  <c r="BL41" i="42"/>
  <c r="BJ41" i="42"/>
  <c r="BK50" i="42"/>
  <c r="BL50" i="42"/>
  <c r="BJ50" i="42"/>
  <c r="AU6" i="42"/>
  <c r="AU7" i="42" s="1"/>
  <c r="AU8" i="42" s="1"/>
  <c r="AU9" i="42" s="1"/>
  <c r="AU10" i="42" s="1"/>
  <c r="AU11" i="42" s="1"/>
  <c r="AU12" i="42" s="1"/>
  <c r="AU13" i="42" s="1"/>
  <c r="AU14" i="42" s="1"/>
  <c r="AU15" i="42" s="1"/>
  <c r="AU16" i="42" s="1"/>
  <c r="AU17" i="42" s="1"/>
  <c r="AU18" i="42" s="1"/>
  <c r="AU19" i="42" s="1"/>
  <c r="AU20" i="42" s="1"/>
  <c r="AU21" i="42" s="1"/>
  <c r="AU22" i="42" s="1"/>
  <c r="AU23" i="42" s="1"/>
  <c r="AU24" i="42" s="1"/>
  <c r="AU25" i="42" s="1"/>
  <c r="AU26" i="42" s="1"/>
  <c r="AU27" i="42" s="1"/>
  <c r="AU28" i="42" s="1"/>
  <c r="AU29" i="42" s="1"/>
  <c r="AU30" i="42" s="1"/>
  <c r="AU31" i="42" s="1"/>
  <c r="AU32" i="42" s="1"/>
  <c r="AU33" i="42" s="1"/>
  <c r="AU34" i="42" s="1"/>
  <c r="AU35" i="42" s="1"/>
  <c r="AU36" i="42" s="1"/>
  <c r="AU37" i="42" s="1"/>
  <c r="AU38" i="42" s="1"/>
  <c r="AU39" i="42" s="1"/>
  <c r="AU40" i="42" s="1"/>
  <c r="AU41" i="42" s="1"/>
  <c r="AU42" i="42" s="1"/>
  <c r="AU43" i="42" s="1"/>
  <c r="AU44" i="42" s="1"/>
  <c r="AU45" i="42" s="1"/>
  <c r="AU46" i="42" s="1"/>
  <c r="AU47" i="42" s="1"/>
  <c r="AU48" i="42" s="1"/>
  <c r="AU49" i="42" s="1"/>
  <c r="AU50" i="42" s="1"/>
  <c r="AU51" i="42" s="1"/>
  <c r="AU52" i="42" s="1"/>
  <c r="AU53" i="42" s="1"/>
  <c r="AU54" i="42" s="1"/>
  <c r="AU55" i="42" s="1"/>
  <c r="AU56" i="42" s="1"/>
  <c r="AU57" i="42" s="1"/>
  <c r="AU58" i="42" s="1"/>
  <c r="AU59" i="42" s="1"/>
  <c r="AU60" i="42" s="1"/>
  <c r="AU61" i="42" s="1"/>
  <c r="AU62" i="42" s="1"/>
  <c r="AU63" i="42" s="1"/>
  <c r="AU64" i="42" s="1"/>
  <c r="AU65" i="42" s="1"/>
  <c r="AU66" i="42" s="1"/>
  <c r="AU67" i="42" s="1"/>
  <c r="AU68" i="42" s="1"/>
  <c r="AU69" i="42" s="1"/>
  <c r="AU70" i="42" s="1"/>
  <c r="AU71" i="42" s="1"/>
  <c r="AU72" i="42" s="1"/>
  <c r="AU73" i="42" s="1"/>
  <c r="AU74" i="42" s="1"/>
  <c r="AU75" i="42" s="1"/>
  <c r="AU76" i="42" s="1"/>
  <c r="AU77" i="42" s="1"/>
  <c r="AU78" i="42" s="1"/>
  <c r="AU79" i="42" s="1"/>
  <c r="AU80" i="42" s="1"/>
  <c r="AU81" i="42" s="1"/>
  <c r="AU82" i="42" s="1"/>
  <c r="AU83" i="42" s="1"/>
  <c r="AU84" i="42" s="1"/>
  <c r="AU85" i="42" s="1"/>
  <c r="AU86" i="42" s="1"/>
  <c r="AU87" i="42" s="1"/>
  <c r="AU88" i="42" s="1"/>
  <c r="AU89" i="42" s="1"/>
  <c r="AU90" i="42" s="1"/>
  <c r="AU91" i="42" s="1"/>
  <c r="AU92" i="42" s="1"/>
  <c r="AU93" i="42" s="1"/>
  <c r="AU94" i="42" s="1"/>
  <c r="AU95" i="42" s="1"/>
  <c r="AU96" i="42" s="1"/>
  <c r="AU97" i="42" s="1"/>
  <c r="AU98" i="42" s="1"/>
  <c r="AU99" i="42" s="1"/>
  <c r="AU100" i="42" s="1"/>
  <c r="AU101" i="42" s="1"/>
  <c r="AU102" i="42" s="1"/>
  <c r="AU103" i="42" s="1"/>
  <c r="AU104" i="42" s="1"/>
  <c r="AU105" i="42" s="1"/>
  <c r="AU106" i="42" s="1"/>
  <c r="AU107" i="42" s="1"/>
  <c r="AU108" i="42" s="1"/>
  <c r="AU109" i="42" s="1"/>
  <c r="AU110" i="42" s="1"/>
  <c r="AU111" i="42" s="1"/>
  <c r="AU112" i="42" s="1"/>
  <c r="AU113" i="42" s="1"/>
  <c r="AU114" i="42" s="1"/>
  <c r="AU115" i="42" s="1"/>
  <c r="AU116" i="42" s="1"/>
  <c r="AU117" i="42" s="1"/>
  <c r="AU118" i="42" s="1"/>
  <c r="AU119" i="42" s="1"/>
  <c r="AU120" i="42" s="1"/>
  <c r="AU121" i="42" s="1"/>
  <c r="AU122" i="42" s="1"/>
  <c r="AU123" i="42" s="1"/>
  <c r="AU124" i="42" s="1"/>
  <c r="AU125" i="42" s="1"/>
  <c r="AU126" i="42" s="1"/>
  <c r="AU127" i="42" s="1"/>
  <c r="AU128" i="42" s="1"/>
  <c r="AU129" i="42" s="1"/>
  <c r="AU130" i="42" s="1"/>
  <c r="AU131" i="42" s="1"/>
  <c r="AU132" i="42" s="1"/>
  <c r="AU133" i="42" s="1"/>
  <c r="AU134" i="42" s="1"/>
  <c r="AU135" i="42" s="1"/>
  <c r="AU136" i="42" s="1"/>
  <c r="AU137" i="42" s="1"/>
  <c r="AU138" i="42" s="1"/>
  <c r="AU139" i="42" s="1"/>
  <c r="AU140" i="42" s="1"/>
  <c r="AU141" i="42" s="1"/>
  <c r="AU142" i="42" s="1"/>
  <c r="AU143" i="42" s="1"/>
  <c r="AU144" i="42" s="1"/>
  <c r="AU145" i="42" s="1"/>
  <c r="AU146" i="42" s="1"/>
  <c r="AU147" i="42" s="1"/>
  <c r="AU148" i="42" s="1"/>
  <c r="AU149" i="42" s="1"/>
  <c r="AU150" i="42" s="1"/>
  <c r="AU151" i="42" s="1"/>
  <c r="AU152" i="42" s="1"/>
  <c r="AU153" i="42" s="1"/>
  <c r="AU154" i="42" s="1"/>
  <c r="AU155" i="42" s="1"/>
  <c r="AU156" i="42" s="1"/>
  <c r="AU157" i="42" s="1"/>
  <c r="AU158" i="42" s="1"/>
  <c r="AU159" i="42" s="1"/>
  <c r="AU160" i="42" s="1"/>
  <c r="AU161" i="42" s="1"/>
  <c r="AU162" i="42" s="1"/>
  <c r="AU163" i="42" s="1"/>
  <c r="AU164" i="42" s="1"/>
  <c r="AU165" i="42" s="1"/>
  <c r="AU166" i="42" s="1"/>
  <c r="AU167" i="42" s="1"/>
  <c r="AU168" i="42" s="1"/>
  <c r="AU169" i="42" s="1"/>
  <c r="AU170" i="42" s="1"/>
  <c r="AU171" i="42" s="1"/>
  <c r="AU172" i="42" s="1"/>
  <c r="AU173" i="42" s="1"/>
  <c r="AU174" i="42" s="1"/>
  <c r="AU175" i="42" s="1"/>
  <c r="AU176" i="42" s="1"/>
  <c r="AU177" i="42" s="1"/>
  <c r="AU178" i="42" s="1"/>
  <c r="AU179" i="42" s="1"/>
  <c r="AU180" i="42" s="1"/>
  <c r="AU181" i="42" s="1"/>
  <c r="AU182" i="42" s="1"/>
  <c r="AU183" i="42" s="1"/>
  <c r="AU184" i="42" s="1"/>
  <c r="AU185" i="42" s="1"/>
  <c r="AU186" i="42" s="1"/>
  <c r="AU187" i="42" s="1"/>
  <c r="AU188" i="42" s="1"/>
  <c r="AU189" i="42" s="1"/>
  <c r="AU190" i="42" s="1"/>
  <c r="AU191" i="42" s="1"/>
  <c r="AU192" i="42" s="1"/>
  <c r="AU193" i="42" s="1"/>
  <c r="AU194" i="42" s="1"/>
  <c r="AU195" i="42" s="1"/>
  <c r="AU196" i="42" s="1"/>
  <c r="AU197" i="42" s="1"/>
  <c r="AU198" i="42" s="1"/>
  <c r="AU199" i="42" s="1"/>
  <c r="AU200" i="42" s="1"/>
  <c r="AU201" i="42" s="1"/>
  <c r="AU202" i="42" s="1"/>
  <c r="AU203" i="42" s="1"/>
  <c r="AU204" i="42" s="1"/>
  <c r="AU205" i="42" s="1"/>
  <c r="AU206" i="42" s="1"/>
  <c r="AU207" i="42" s="1"/>
  <c r="BL17" i="42"/>
  <c r="BK17" i="42"/>
  <c r="BJ17" i="42"/>
  <c r="D58" i="43"/>
  <c r="S54" i="42"/>
  <c r="BN85" i="42"/>
  <c r="BO85" i="42"/>
  <c r="BM85" i="42"/>
  <c r="D67" i="43"/>
  <c r="S63" i="42"/>
  <c r="BO83" i="42"/>
  <c r="BM83" i="42"/>
  <c r="BN83" i="42"/>
  <c r="BM38" i="42"/>
  <c r="BO38" i="42"/>
  <c r="BN38" i="42"/>
  <c r="F38" i="15"/>
  <c r="F19" i="15"/>
  <c r="F39" i="15" s="1"/>
  <c r="F3" i="15" s="1"/>
  <c r="E45" i="15" s="1"/>
  <c r="E47" i="15" s="1"/>
  <c r="BK70" i="42"/>
  <c r="BL70" i="42"/>
  <c r="BJ70" i="42"/>
  <c r="BN33" i="42"/>
  <c r="BO33" i="42"/>
  <c r="BM33" i="42"/>
  <c r="D82" i="43"/>
  <c r="S78" i="42"/>
  <c r="BK60" i="42"/>
  <c r="BL60" i="42"/>
  <c r="BJ60" i="42"/>
  <c r="BN24" i="42"/>
  <c r="BO24" i="42"/>
  <c r="BM24" i="42"/>
  <c r="D53" i="43"/>
  <c r="S49" i="42"/>
  <c r="BM78" i="42"/>
  <c r="BN78" i="42"/>
  <c r="BO78" i="42"/>
  <c r="D87" i="43"/>
  <c r="S83" i="42"/>
  <c r="D85" i="43"/>
  <c r="S81" i="42"/>
  <c r="BJ21" i="42"/>
  <c r="BL21" i="42"/>
  <c r="BK21" i="42"/>
  <c r="D35" i="43"/>
  <c r="S31" i="42"/>
  <c r="D93" i="43"/>
  <c r="S89" i="42"/>
  <c r="D21" i="43"/>
  <c r="S17" i="42"/>
  <c r="BJ15" i="42"/>
  <c r="BK15" i="42"/>
  <c r="BL15" i="42"/>
  <c r="BN98" i="42"/>
  <c r="BO98" i="42"/>
  <c r="BM98" i="42"/>
  <c r="BN26" i="42"/>
  <c r="BO26" i="42"/>
  <c r="BM26" i="42"/>
  <c r="BM96" i="42"/>
  <c r="BN96" i="42"/>
  <c r="BO96" i="42"/>
  <c r="BM19" i="42"/>
  <c r="BO19" i="42"/>
  <c r="BN19" i="42"/>
  <c r="D61" i="43"/>
  <c r="S57" i="42"/>
  <c r="D83" i="43"/>
  <c r="S79" i="42"/>
  <c r="BK69" i="42"/>
  <c r="BJ69" i="42"/>
  <c r="BL69" i="42"/>
  <c r="D65" i="43"/>
  <c r="S61" i="42"/>
  <c r="D54" i="43"/>
  <c r="S50" i="42"/>
  <c r="BO23" i="42"/>
  <c r="BN23" i="42"/>
  <c r="BM23" i="42"/>
  <c r="BL88" i="42"/>
  <c r="BJ88" i="42"/>
  <c r="BK88" i="42"/>
  <c r="BL16" i="42"/>
  <c r="BK16" i="42"/>
  <c r="BJ16" i="42"/>
  <c r="C6" i="42"/>
  <c r="C7" i="42" s="1"/>
  <c r="C8" i="42" s="1"/>
  <c r="C9" i="42" s="1"/>
  <c r="C10" i="42" s="1"/>
  <c r="C11" i="42" s="1"/>
  <c r="C12" i="42" s="1"/>
  <c r="C13" i="42" s="1"/>
  <c r="C14" i="42" s="1"/>
  <c r="BN89" i="42"/>
  <c r="BM89" i="42"/>
  <c r="BO89" i="42"/>
  <c r="BJ35" i="42"/>
  <c r="BL35" i="42"/>
  <c r="BK35" i="42"/>
  <c r="BO82" i="42"/>
  <c r="BN82" i="42"/>
  <c r="BM82" i="42"/>
  <c r="BL90" i="42"/>
  <c r="BJ90" i="42"/>
  <c r="BK90" i="42"/>
  <c r="BK24" i="42"/>
  <c r="BJ24" i="42"/>
  <c r="BL24" i="42"/>
  <c r="D66" i="43"/>
  <c r="S62" i="42"/>
  <c r="BN92" i="42"/>
  <c r="BM92" i="42"/>
  <c r="BO92" i="42"/>
  <c r="BM20" i="42"/>
  <c r="BN20" i="42"/>
  <c r="BO20" i="42"/>
  <c r="BN22" i="42"/>
  <c r="BO22" i="42"/>
  <c r="BM22" i="42"/>
  <c r="D74" i="43"/>
  <c r="S70" i="42"/>
  <c r="BL71" i="42"/>
  <c r="BK71" i="42"/>
  <c r="BJ71" i="42"/>
  <c r="D76" i="43"/>
  <c r="S72" i="42"/>
  <c r="BK55" i="42"/>
  <c r="BL55" i="42"/>
  <c r="BJ55" i="42"/>
  <c r="H3" i="15" l="1"/>
  <c r="H45" i="15" s="1"/>
  <c r="H47" i="15" s="1"/>
  <c r="G48" i="15"/>
  <c r="E3" i="15"/>
  <c r="D45" i="15" s="1"/>
  <c r="D47" i="15" s="1"/>
  <c r="D4" i="43"/>
  <c r="I3" i="43"/>
  <c r="R16" i="42"/>
  <c r="R17" i="42" s="1"/>
  <c r="R18" i="42" s="1"/>
  <c r="R19" i="42" s="1"/>
  <c r="R20" i="42" s="1"/>
  <c r="R21" i="42" s="1"/>
  <c r="R22" i="42" s="1"/>
  <c r="R23" i="42" s="1"/>
  <c r="R24" i="42" s="1"/>
  <c r="R25" i="42" s="1"/>
  <c r="R26" i="42" s="1"/>
  <c r="R27" i="42" s="1"/>
  <c r="D5" i="43"/>
  <c r="D8" i="43"/>
  <c r="F48" i="15"/>
  <c r="E48" i="15"/>
  <c r="D7" i="43"/>
  <c r="C15" i="42"/>
  <c r="D3" i="43"/>
  <c r="D6" i="43"/>
  <c r="D9" i="43"/>
  <c r="D3" i="15" l="1"/>
  <c r="C45" i="15" s="1"/>
  <c r="C47" i="15"/>
  <c r="C3" i="15"/>
  <c r="R28" i="42"/>
  <c r="R29" i="42" s="1"/>
  <c r="R30" i="42" s="1"/>
  <c r="R31" i="42" s="1"/>
  <c r="R32" i="42" s="1"/>
  <c r="R33" i="42" s="1"/>
  <c r="R34" i="42" s="1"/>
  <c r="R35" i="42" s="1"/>
  <c r="R36" i="42" s="1"/>
  <c r="R37" i="42" s="1"/>
  <c r="R38" i="42" s="1"/>
  <c r="R39" i="42" s="1"/>
  <c r="I4" i="43"/>
  <c r="D48" i="15"/>
  <c r="H48" i="15"/>
  <c r="I48" i="15"/>
  <c r="C65" i="15"/>
  <c r="C62" i="15"/>
  <c r="C3" i="43"/>
  <c r="C16" i="42"/>
  <c r="R40" i="42" l="1"/>
  <c r="R41" i="42" s="1"/>
  <c r="R42" i="42" s="1"/>
  <c r="R43" i="42" s="1"/>
  <c r="R44" i="42" s="1"/>
  <c r="R45" i="42" s="1"/>
  <c r="R46" i="42" s="1"/>
  <c r="R47" i="42" s="1"/>
  <c r="R48" i="42" s="1"/>
  <c r="R49" i="42" s="1"/>
  <c r="R50" i="42" s="1"/>
  <c r="R51" i="42" s="1"/>
  <c r="I5" i="43"/>
  <c r="C17" i="42"/>
  <c r="O51" i="15"/>
  <c r="C18" i="42" l="1"/>
  <c r="P51" i="15"/>
  <c r="R52" i="42"/>
  <c r="R53" i="42" s="1"/>
  <c r="R54" i="42" s="1"/>
  <c r="R55" i="42" s="1"/>
  <c r="R56" i="42" s="1"/>
  <c r="R57" i="42" s="1"/>
  <c r="R58" i="42" s="1"/>
  <c r="R59" i="42" s="1"/>
  <c r="R60" i="42" s="1"/>
  <c r="R61" i="42" s="1"/>
  <c r="R62" i="42" s="1"/>
  <c r="R63" i="42" s="1"/>
  <c r="I6" i="43"/>
  <c r="T151" i="45" l="1"/>
  <c r="T142" i="45"/>
  <c r="T87" i="45"/>
  <c r="T157" i="45"/>
  <c r="T180" i="45"/>
  <c r="F197" i="45"/>
  <c r="F22" i="45"/>
  <c r="T54" i="45"/>
  <c r="F109" i="45"/>
  <c r="T203" i="45"/>
  <c r="T62" i="45"/>
  <c r="T85" i="45"/>
  <c r="F91" i="45"/>
  <c r="T173" i="45"/>
  <c r="F130" i="45"/>
  <c r="F202" i="45"/>
  <c r="F13" i="37"/>
  <c r="F13" i="45"/>
  <c r="F29" i="45"/>
  <c r="T31" i="45"/>
  <c r="F38" i="45"/>
  <c r="F55" i="45"/>
  <c r="F112" i="45"/>
  <c r="T89" i="45"/>
  <c r="T133" i="45"/>
  <c r="F77" i="45"/>
  <c r="F135" i="45"/>
  <c r="F137" i="45"/>
  <c r="F152" i="45"/>
  <c r="T156" i="45"/>
  <c r="F182" i="45"/>
  <c r="T170" i="45"/>
  <c r="T185" i="45"/>
  <c r="F20" i="37"/>
  <c r="F20" i="45"/>
  <c r="T11" i="45"/>
  <c r="T11" i="37"/>
  <c r="F168" i="45"/>
  <c r="T155" i="45"/>
  <c r="T130" i="45"/>
  <c r="T195" i="45"/>
  <c r="F138" i="45"/>
  <c r="F68" i="45"/>
  <c r="T103" i="45"/>
  <c r="F17" i="45"/>
  <c r="F17" i="37"/>
  <c r="F100" i="45"/>
  <c r="F186" i="45"/>
  <c r="F36" i="45"/>
  <c r="F34" i="45"/>
  <c r="F180" i="45"/>
  <c r="T132" i="45"/>
  <c r="T148" i="45"/>
  <c r="F179" i="45"/>
  <c r="T181" i="45"/>
  <c r="F10" i="45"/>
  <c r="D10" i="45" s="1"/>
  <c r="F10" i="37"/>
  <c r="D10" i="37" s="1"/>
  <c r="F43" i="45"/>
  <c r="F103" i="45"/>
  <c r="F156" i="45"/>
  <c r="F140" i="45"/>
  <c r="F146" i="45"/>
  <c r="F158" i="45"/>
  <c r="T160" i="45"/>
  <c r="T183" i="45"/>
  <c r="T174" i="45"/>
  <c r="T189" i="45"/>
  <c r="T36" i="45"/>
  <c r="T139" i="45"/>
  <c r="F16" i="45"/>
  <c r="F16" i="37"/>
  <c r="T68" i="45"/>
  <c r="T152" i="45"/>
  <c r="F113" i="45"/>
  <c r="T196" i="45"/>
  <c r="F171" i="45"/>
  <c r="T83" i="45"/>
  <c r="T102" i="45"/>
  <c r="F67" i="45"/>
  <c r="F165" i="45"/>
  <c r="T14" i="45"/>
  <c r="T14" i="37"/>
  <c r="F102" i="45"/>
  <c r="F114" i="45"/>
  <c r="T149" i="45"/>
  <c r="F23" i="45"/>
  <c r="F31" i="45"/>
  <c r="F42" i="45"/>
  <c r="T59" i="45"/>
  <c r="F94" i="45"/>
  <c r="F81" i="45"/>
  <c r="T10" i="45"/>
  <c r="R10" i="45" s="1"/>
  <c r="T10" i="37"/>
  <c r="R10" i="37" s="1"/>
  <c r="F19" i="37"/>
  <c r="F19" i="45"/>
  <c r="F44" i="45"/>
  <c r="F64" i="45"/>
  <c r="F108" i="45"/>
  <c r="F99" i="45"/>
  <c r="T158" i="45"/>
  <c r="F85" i="45"/>
  <c r="F150" i="45"/>
  <c r="T153" i="45"/>
  <c r="T165" i="45"/>
  <c r="T164" i="45"/>
  <c r="F187" i="45"/>
  <c r="T178" i="45"/>
  <c r="T193" i="45"/>
  <c r="T114" i="45"/>
  <c r="T40" i="45"/>
  <c r="T187" i="45"/>
  <c r="T71" i="45"/>
  <c r="T25" i="45"/>
  <c r="T167" i="45"/>
  <c r="T90" i="45"/>
  <c r="F174" i="45"/>
  <c r="F119" i="45"/>
  <c r="F116" i="45"/>
  <c r="F9" i="37"/>
  <c r="D9" i="37" s="1"/>
  <c r="F9" i="45"/>
  <c r="D9" i="45" s="1"/>
  <c r="T43" i="45"/>
  <c r="T46" i="45"/>
  <c r="F69" i="45"/>
  <c r="T109" i="45"/>
  <c r="T105" i="45"/>
  <c r="F50" i="45"/>
  <c r="F89" i="45"/>
  <c r="T166" i="45"/>
  <c r="F160" i="45"/>
  <c r="F176" i="45"/>
  <c r="F172" i="45"/>
  <c r="F190" i="45"/>
  <c r="T182" i="45"/>
  <c r="T197" i="45"/>
  <c r="T96" i="45"/>
  <c r="T179" i="45"/>
  <c r="T104" i="45"/>
  <c r="T150" i="45"/>
  <c r="T7" i="37"/>
  <c r="R7" i="37" s="1"/>
  <c r="T7" i="45"/>
  <c r="R7" i="45" s="1"/>
  <c r="F75" i="45"/>
  <c r="F107" i="45"/>
  <c r="T207" i="45"/>
  <c r="F28" i="45"/>
  <c r="F32" i="45"/>
  <c r="T123" i="45"/>
  <c r="T33" i="45"/>
  <c r="T50" i="45"/>
  <c r="F15" i="45"/>
  <c r="F15" i="37"/>
  <c r="F56" i="45"/>
  <c r="F6" i="45"/>
  <c r="D6" i="45" s="1"/>
  <c r="F6" i="37"/>
  <c r="D6" i="37" s="1"/>
  <c r="F11" i="45"/>
  <c r="F11" i="37"/>
  <c r="T58" i="45"/>
  <c r="T61" i="45"/>
  <c r="F47" i="45"/>
  <c r="T79" i="45"/>
  <c r="F122" i="45"/>
  <c r="T120" i="45"/>
  <c r="F54" i="45"/>
  <c r="F93" i="45"/>
  <c r="F167" i="45"/>
  <c r="T162" i="45"/>
  <c r="F188" i="45"/>
  <c r="F139" i="45"/>
  <c r="F191" i="45"/>
  <c r="T186" i="45"/>
  <c r="T201" i="45"/>
  <c r="F125" i="45"/>
  <c r="F18" i="37"/>
  <c r="F18" i="45"/>
  <c r="F170" i="45"/>
  <c r="T97" i="45"/>
  <c r="T140" i="45"/>
  <c r="T74" i="45"/>
  <c r="T80" i="45"/>
  <c r="T108" i="45"/>
  <c r="T188" i="45"/>
  <c r="F120" i="45"/>
  <c r="T143" i="45"/>
  <c r="F194" i="45"/>
  <c r="T190" i="45"/>
  <c r="T205" i="45"/>
  <c r="T146" i="45"/>
  <c r="F196" i="45"/>
  <c r="T69" i="45"/>
  <c r="F8" i="45"/>
  <c r="D8" i="45" s="1"/>
  <c r="F8" i="37"/>
  <c r="D8" i="37" s="1"/>
  <c r="T73" i="45"/>
  <c r="T118" i="45"/>
  <c r="T184" i="45"/>
  <c r="T16" i="45"/>
  <c r="T16" i="37"/>
  <c r="F117" i="45"/>
  <c r="F142" i="45"/>
  <c r="T177" i="45"/>
  <c r="F27" i="45"/>
  <c r="F83" i="45"/>
  <c r="F5" i="45"/>
  <c r="D5" i="45" s="1"/>
  <c r="F5" i="37"/>
  <c r="D5" i="37" s="1"/>
  <c r="F33" i="45"/>
  <c r="F63" i="45"/>
  <c r="F58" i="45"/>
  <c r="F129" i="45"/>
  <c r="T161" i="45"/>
  <c r="F62" i="45"/>
  <c r="F97" i="45"/>
  <c r="T77" i="45"/>
  <c r="T12" i="37"/>
  <c r="T12" i="45"/>
  <c r="T24" i="45"/>
  <c r="T64" i="45"/>
  <c r="F79" i="45"/>
  <c r="T75" i="45"/>
  <c r="F88" i="45"/>
  <c r="T168" i="45"/>
  <c r="T135" i="45"/>
  <c r="F70" i="45"/>
  <c r="F101" i="45"/>
  <c r="T112" i="45"/>
  <c r="T107" i="45"/>
  <c r="F124" i="45"/>
  <c r="T147" i="45"/>
  <c r="F195" i="45"/>
  <c r="T194" i="45"/>
  <c r="F185" i="45"/>
  <c r="F52" i="45"/>
  <c r="T191" i="45"/>
  <c r="T100" i="45"/>
  <c r="T63" i="45"/>
  <c r="F26" i="45"/>
  <c r="F40" i="45"/>
  <c r="T125" i="45"/>
  <c r="T21" i="45"/>
  <c r="T91" i="45"/>
  <c r="F82" i="45"/>
  <c r="T95" i="45"/>
  <c r="F48" i="45"/>
  <c r="T52" i="45"/>
  <c r="T78" i="45"/>
  <c r="F105" i="45"/>
  <c r="T116" i="45"/>
  <c r="T111" i="45"/>
  <c r="F128" i="45"/>
  <c r="F147" i="45"/>
  <c r="F198" i="45"/>
  <c r="T198" i="45"/>
  <c r="R64" i="42"/>
  <c r="R65" i="42" s="1"/>
  <c r="R66" i="42" s="1"/>
  <c r="R67" i="42" s="1"/>
  <c r="R68" i="42" s="1"/>
  <c r="R69" i="42" s="1"/>
  <c r="R70" i="42" s="1"/>
  <c r="R71" i="42" s="1"/>
  <c r="R72" i="42" s="1"/>
  <c r="R73" i="42" s="1"/>
  <c r="R74" i="42" s="1"/>
  <c r="R75" i="42" s="1"/>
  <c r="I7" i="43"/>
  <c r="T84" i="45"/>
  <c r="F148" i="45"/>
  <c r="T15" i="45"/>
  <c r="T15" i="37"/>
  <c r="T121" i="45"/>
  <c r="F193" i="45"/>
  <c r="T122" i="45"/>
  <c r="F21" i="45"/>
  <c r="T134" i="45"/>
  <c r="T138" i="45"/>
  <c r="F121" i="45"/>
  <c r="T110" i="45"/>
  <c r="T4" i="37"/>
  <c r="R4" i="37" s="1"/>
  <c r="T4" i="45"/>
  <c r="R4" i="45" s="1"/>
  <c r="T65" i="45"/>
  <c r="T22" i="45"/>
  <c r="T17" i="37"/>
  <c r="T17" i="45"/>
  <c r="T13" i="45"/>
  <c r="T13" i="37"/>
  <c r="T67" i="45"/>
  <c r="F98" i="45"/>
  <c r="T93" i="45"/>
  <c r="F104" i="45"/>
  <c r="F53" i="45"/>
  <c r="T56" i="45"/>
  <c r="T82" i="45"/>
  <c r="F106" i="45"/>
  <c r="T115" i="45"/>
  <c r="F132" i="45"/>
  <c r="T159" i="45"/>
  <c r="F199" i="45"/>
  <c r="T202" i="45"/>
  <c r="F65" i="45"/>
  <c r="T42" i="45"/>
  <c r="T27" i="45"/>
  <c r="T176" i="45"/>
  <c r="T48" i="45"/>
  <c r="T86" i="45"/>
  <c r="T81" i="45"/>
  <c r="T5" i="45"/>
  <c r="R5" i="45" s="1"/>
  <c r="T5" i="37"/>
  <c r="R5" i="37" s="1"/>
  <c r="T204" i="45"/>
  <c r="F154" i="45"/>
  <c r="T99" i="45"/>
  <c r="T113" i="45"/>
  <c r="T57" i="45"/>
  <c r="T60" i="45"/>
  <c r="F86" i="45"/>
  <c r="T117" i="45"/>
  <c r="F123" i="45"/>
  <c r="T119" i="45"/>
  <c r="F136" i="45"/>
  <c r="F159" i="45"/>
  <c r="F203" i="45"/>
  <c r="T206" i="45"/>
  <c r="Q51" i="15"/>
  <c r="C19" i="42"/>
  <c r="T19" i="45"/>
  <c r="T19" i="37"/>
  <c r="T38" i="45"/>
  <c r="F192" i="45"/>
  <c r="T70" i="45"/>
  <c r="F189" i="45"/>
  <c r="F161" i="45"/>
  <c r="F166" i="45"/>
  <c r="F4" i="37"/>
  <c r="D4" i="37" s="1"/>
  <c r="C4" i="37" s="1"/>
  <c r="F4" i="45"/>
  <c r="D4" i="45" s="1"/>
  <c r="C4" i="45" s="1"/>
  <c r="F37" i="45"/>
  <c r="T169" i="45"/>
  <c r="F84" i="45"/>
  <c r="T6" i="45"/>
  <c r="R6" i="45" s="1"/>
  <c r="T6" i="37"/>
  <c r="R6" i="37" s="1"/>
  <c r="T101" i="45"/>
  <c r="T126" i="45"/>
  <c r="T154" i="45"/>
  <c r="T163" i="45"/>
  <c r="F206" i="45"/>
  <c r="F169" i="45"/>
  <c r="F59" i="45"/>
  <c r="F96" i="45"/>
  <c r="T129" i="45"/>
  <c r="F157" i="45"/>
  <c r="F204" i="45"/>
  <c r="F7" i="45"/>
  <c r="D7" i="45" s="1"/>
  <c r="F7" i="37"/>
  <c r="D7" i="37" s="1"/>
  <c r="T192" i="45"/>
  <c r="F87" i="45"/>
  <c r="F115" i="45"/>
  <c r="F30" i="45"/>
  <c r="F178" i="45"/>
  <c r="T18" i="45"/>
  <c r="T18" i="37"/>
  <c r="T49" i="45"/>
  <c r="T131" i="45"/>
  <c r="T124" i="45"/>
  <c r="T29" i="45"/>
  <c r="F164" i="45"/>
  <c r="T26" i="45"/>
  <c r="F51" i="45"/>
  <c r="T66" i="45"/>
  <c r="T76" i="45"/>
  <c r="T94" i="45"/>
  <c r="F126" i="45"/>
  <c r="T127" i="45"/>
  <c r="F133" i="45"/>
  <c r="F155" i="45"/>
  <c r="F163" i="45"/>
  <c r="F207" i="45"/>
  <c r="F173" i="45"/>
  <c r="F153" i="45"/>
  <c r="F162" i="45"/>
  <c r="T44" i="45"/>
  <c r="F127" i="45"/>
  <c r="F92" i="45"/>
  <c r="T45" i="45"/>
  <c r="F201" i="45"/>
  <c r="F61" i="45"/>
  <c r="F49" i="45"/>
  <c r="F111" i="45"/>
  <c r="F205" i="45"/>
  <c r="F134" i="45"/>
  <c r="F14" i="45"/>
  <c r="F14" i="37"/>
  <c r="T144" i="45"/>
  <c r="F41" i="45"/>
  <c r="T51" i="45"/>
  <c r="T41" i="45"/>
  <c r="F95" i="45"/>
  <c r="T35" i="45"/>
  <c r="F66" i="45"/>
  <c r="F90" i="45"/>
  <c r="T128" i="45"/>
  <c r="F151" i="45"/>
  <c r="T47" i="45"/>
  <c r="T39" i="45"/>
  <c r="T20" i="45"/>
  <c r="T20" i="37"/>
  <c r="F25" i="45"/>
  <c r="T37" i="45"/>
  <c r="T28" i="45"/>
  <c r="F46" i="45"/>
  <c r="T30" i="45"/>
  <c r="T55" i="45"/>
  <c r="F71" i="45"/>
  <c r="T88" i="45"/>
  <c r="T98" i="45"/>
  <c r="F131" i="45"/>
  <c r="T136" i="45"/>
  <c r="T137" i="45"/>
  <c r="F141" i="45"/>
  <c r="T172" i="45"/>
  <c r="T171" i="45"/>
  <c r="F177" i="45"/>
  <c r="F12" i="45"/>
  <c r="F12" i="37"/>
  <c r="F200" i="45"/>
  <c r="T53" i="45"/>
  <c r="F183" i="45"/>
  <c r="F73" i="45"/>
  <c r="T199" i="45"/>
  <c r="T8" i="37"/>
  <c r="R8" i="37" s="1"/>
  <c r="T8" i="45"/>
  <c r="R8" i="45" s="1"/>
  <c r="T200" i="45"/>
  <c r="F149" i="45"/>
  <c r="F78" i="45"/>
  <c r="F74" i="45"/>
  <c r="T106" i="45"/>
  <c r="T72" i="45"/>
  <c r="T9" i="37"/>
  <c r="R9" i="37" s="1"/>
  <c r="T9" i="45"/>
  <c r="R9" i="45" s="1"/>
  <c r="T23" i="45"/>
  <c r="F24" i="45"/>
  <c r="T32" i="45"/>
  <c r="F57" i="45"/>
  <c r="T34" i="45"/>
  <c r="F60" i="45"/>
  <c r="F80" i="45"/>
  <c r="T92" i="45"/>
  <c r="F110" i="45"/>
  <c r="T145" i="45"/>
  <c r="T141" i="45"/>
  <c r="F144" i="45"/>
  <c r="F145" i="45"/>
  <c r="F184" i="45"/>
  <c r="T175" i="45"/>
  <c r="F181" i="45"/>
  <c r="R76" i="42" l="1"/>
  <c r="R77" i="42" s="1"/>
  <c r="R78" i="42" s="1"/>
  <c r="R79" i="42" s="1"/>
  <c r="R80" i="42" s="1"/>
  <c r="R81" i="42" s="1"/>
  <c r="R82" i="42" s="1"/>
  <c r="R83" i="42" s="1"/>
  <c r="R84" i="42" s="1"/>
  <c r="R85" i="42" s="1"/>
  <c r="R86" i="42" s="1"/>
  <c r="R87" i="42" s="1"/>
  <c r="I8" i="43"/>
  <c r="F35" i="45"/>
  <c r="C5" i="45"/>
  <c r="C6" i="45" s="1"/>
  <c r="C7" i="45" s="1"/>
  <c r="C8" i="45" s="1"/>
  <c r="C9" i="45" s="1"/>
  <c r="C10" i="45" s="1"/>
  <c r="F72" i="45"/>
  <c r="F76" i="45"/>
  <c r="C5" i="37"/>
  <c r="C6" i="37" s="1"/>
  <c r="C7" i="37" s="1"/>
  <c r="C8" i="37" s="1"/>
  <c r="C9" i="37" s="1"/>
  <c r="C10" i="37" s="1"/>
  <c r="F143" i="45"/>
  <c r="C20" i="42"/>
  <c r="R51" i="15"/>
  <c r="F39" i="45"/>
  <c r="F45" i="45"/>
  <c r="F175" i="45"/>
  <c r="F118" i="45"/>
  <c r="BV10" i="42" l="1"/>
  <c r="BS10" i="42"/>
  <c r="BP10" i="42"/>
  <c r="BQ10" i="42"/>
  <c r="BT10" i="42"/>
  <c r="BU10" i="42"/>
  <c r="BR10" i="42"/>
  <c r="C21" i="42"/>
  <c r="S51" i="15"/>
  <c r="R88" i="42"/>
  <c r="R89" i="42" s="1"/>
  <c r="R90" i="42" s="1"/>
  <c r="R91" i="42" s="1"/>
  <c r="R92" i="42" s="1"/>
  <c r="R93" i="42" s="1"/>
  <c r="R94" i="42" s="1"/>
  <c r="R95" i="42" s="1"/>
  <c r="R96" i="42" s="1"/>
  <c r="R97" i="42" s="1"/>
  <c r="R98" i="42" s="1"/>
  <c r="R99" i="42" s="1"/>
  <c r="R100" i="42" s="1"/>
  <c r="R101" i="42" s="1"/>
  <c r="R102" i="42" s="1"/>
  <c r="R103" i="42" s="1"/>
  <c r="R104" i="42" s="1"/>
  <c r="R105" i="42" s="1"/>
  <c r="R106" i="42" s="1"/>
  <c r="R107" i="42" s="1"/>
  <c r="R108" i="42" s="1"/>
  <c r="R109" i="42" s="1"/>
  <c r="R110" i="42" s="1"/>
  <c r="R111" i="42" s="1"/>
  <c r="R112" i="42" s="1"/>
  <c r="R113" i="42" s="1"/>
  <c r="R114" i="42" s="1"/>
  <c r="R115" i="42" s="1"/>
  <c r="R116" i="42" s="1"/>
  <c r="R117" i="42" s="1"/>
  <c r="R118" i="42" s="1"/>
  <c r="R119" i="42" s="1"/>
  <c r="R120" i="42" s="1"/>
  <c r="R121" i="42" s="1"/>
  <c r="R122" i="42" s="1"/>
  <c r="R123" i="42" s="1"/>
  <c r="R124" i="42" s="1"/>
  <c r="R125" i="42" s="1"/>
  <c r="R126" i="42" s="1"/>
  <c r="R127" i="42" s="1"/>
  <c r="R128" i="42" s="1"/>
  <c r="R129" i="42" s="1"/>
  <c r="R130" i="42" s="1"/>
  <c r="R131" i="42" s="1"/>
  <c r="R132" i="42" s="1"/>
  <c r="R133" i="42" s="1"/>
  <c r="R134" i="42" s="1"/>
  <c r="R135" i="42" s="1"/>
  <c r="R136" i="42" s="1"/>
  <c r="R137" i="42" s="1"/>
  <c r="R138" i="42" s="1"/>
  <c r="R139" i="42" s="1"/>
  <c r="R140" i="42" s="1"/>
  <c r="R141" i="42" s="1"/>
  <c r="R142" i="42" s="1"/>
  <c r="R143" i="42" s="1"/>
  <c r="R144" i="42" s="1"/>
  <c r="R145" i="42" s="1"/>
  <c r="R146" i="42" s="1"/>
  <c r="R147" i="42" s="1"/>
  <c r="R148" i="42" s="1"/>
  <c r="R149" i="42" s="1"/>
  <c r="R150" i="42" s="1"/>
  <c r="R151" i="42" s="1"/>
  <c r="R152" i="42" s="1"/>
  <c r="R153" i="42" s="1"/>
  <c r="R154" i="42" s="1"/>
  <c r="R155" i="42" s="1"/>
  <c r="R156" i="42" s="1"/>
  <c r="R157" i="42" s="1"/>
  <c r="R158" i="42" s="1"/>
  <c r="R159" i="42" s="1"/>
  <c r="R160" i="42" s="1"/>
  <c r="R161" i="42" s="1"/>
  <c r="R162" i="42" s="1"/>
  <c r="R163" i="42" s="1"/>
  <c r="R164" i="42" s="1"/>
  <c r="R165" i="42" s="1"/>
  <c r="R166" i="42" s="1"/>
  <c r="R167" i="42" s="1"/>
  <c r="R168" i="42" s="1"/>
  <c r="R169" i="42" s="1"/>
  <c r="R170" i="42" s="1"/>
  <c r="R171" i="42" s="1"/>
  <c r="R172" i="42" s="1"/>
  <c r="R173" i="42" s="1"/>
  <c r="R174" i="42" s="1"/>
  <c r="R175" i="42" s="1"/>
  <c r="R176" i="42" s="1"/>
  <c r="R177" i="42" s="1"/>
  <c r="R178" i="42" s="1"/>
  <c r="R179" i="42" s="1"/>
  <c r="R180" i="42" s="1"/>
  <c r="R181" i="42" s="1"/>
  <c r="R182" i="42" s="1"/>
  <c r="R183" i="42" s="1"/>
  <c r="R184" i="42" s="1"/>
  <c r="R185" i="42" s="1"/>
  <c r="R186" i="42" s="1"/>
  <c r="R187" i="42" s="1"/>
  <c r="R188" i="42" s="1"/>
  <c r="R189" i="42" s="1"/>
  <c r="R190" i="42" s="1"/>
  <c r="R191" i="42" s="1"/>
  <c r="R192" i="42" s="1"/>
  <c r="R193" i="42" s="1"/>
  <c r="R194" i="42" s="1"/>
  <c r="R195" i="42" s="1"/>
  <c r="R196" i="42" s="1"/>
  <c r="R197" i="42" s="1"/>
  <c r="R198" i="42" s="1"/>
  <c r="R199" i="42" s="1"/>
  <c r="R200" i="42" s="1"/>
  <c r="R201" i="42" s="1"/>
  <c r="R202" i="42" s="1"/>
  <c r="R203" i="42" s="1"/>
  <c r="R204" i="42" s="1"/>
  <c r="R205" i="42" s="1"/>
  <c r="R206" i="42" s="1"/>
  <c r="R207" i="42" s="1"/>
  <c r="I9" i="43"/>
  <c r="C22" i="42" l="1"/>
  <c r="T51" i="15"/>
  <c r="C23" i="42" l="1"/>
  <c r="U51" i="15"/>
  <c r="C24" i="42" l="1"/>
  <c r="V51" i="15"/>
  <c r="C25" i="42" l="1"/>
  <c r="W51" i="15"/>
  <c r="S83" i="45" l="1"/>
  <c r="R83" i="45" s="1"/>
  <c r="S83" i="37"/>
  <c r="R83" i="37" s="1"/>
  <c r="CD18" i="15" s="1"/>
  <c r="S155" i="37"/>
  <c r="R155" i="37" s="1"/>
  <c r="EX18" i="15" s="1"/>
  <c r="S155" i="45"/>
  <c r="R155" i="45" s="1"/>
  <c r="S62" i="45"/>
  <c r="R62" i="45" s="1"/>
  <c r="S62" i="37"/>
  <c r="R62" i="37" s="1"/>
  <c r="BI18" i="15" s="1"/>
  <c r="S134" i="37"/>
  <c r="R134" i="37" s="1"/>
  <c r="EC18" i="15" s="1"/>
  <c r="S134" i="45"/>
  <c r="R134" i="45" s="1"/>
  <c r="S207" i="37"/>
  <c r="R207" i="37" s="1"/>
  <c r="GX18" i="15" s="1"/>
  <c r="S207" i="45"/>
  <c r="R207" i="45" s="1"/>
  <c r="S167" i="45"/>
  <c r="R167" i="45" s="1"/>
  <c r="S167" i="37"/>
  <c r="R167" i="37" s="1"/>
  <c r="FJ18" i="15" s="1"/>
  <c r="S81" i="37"/>
  <c r="R81" i="37" s="1"/>
  <c r="CB18" i="15" s="1"/>
  <c r="S81" i="45"/>
  <c r="R81" i="45" s="1"/>
  <c r="S69" i="45"/>
  <c r="R69" i="45" s="1"/>
  <c r="S69" i="37"/>
  <c r="R69" i="37" s="1"/>
  <c r="BP18" i="15" s="1"/>
  <c r="S145" i="45"/>
  <c r="R145" i="45" s="1"/>
  <c r="S145" i="37"/>
  <c r="R145" i="37" s="1"/>
  <c r="EN18" i="15" s="1"/>
  <c r="S137" i="45"/>
  <c r="R137" i="45" s="1"/>
  <c r="S137" i="37"/>
  <c r="R137" i="37" s="1"/>
  <c r="EF18" i="15" s="1"/>
  <c r="S178" i="45"/>
  <c r="R178" i="45" s="1"/>
  <c r="S178" i="37"/>
  <c r="R178" i="37" s="1"/>
  <c r="FU18" i="15" s="1"/>
  <c r="S70" i="45"/>
  <c r="R70" i="45" s="1"/>
  <c r="S70" i="37"/>
  <c r="R70" i="37" s="1"/>
  <c r="BQ18" i="15" s="1"/>
  <c r="S146" i="37"/>
  <c r="R146" i="37" s="1"/>
  <c r="EO18" i="15" s="1"/>
  <c r="S146" i="45"/>
  <c r="R146" i="45" s="1"/>
  <c r="S170" i="45"/>
  <c r="R170" i="45" s="1"/>
  <c r="S170" i="37"/>
  <c r="R170" i="37" s="1"/>
  <c r="FM18" i="15" s="1"/>
  <c r="S92" i="37"/>
  <c r="R92" i="37" s="1"/>
  <c r="CM18" i="15" s="1"/>
  <c r="S92" i="45"/>
  <c r="R92" i="45" s="1"/>
  <c r="S84" i="45"/>
  <c r="R84" i="45" s="1"/>
  <c r="S84" i="37"/>
  <c r="R84" i="37" s="1"/>
  <c r="CE18" i="15" s="1"/>
  <c r="S148" i="37"/>
  <c r="R148" i="37" s="1"/>
  <c r="EQ18" i="15" s="1"/>
  <c r="S148" i="45"/>
  <c r="R148" i="45" s="1"/>
  <c r="S67" i="45"/>
  <c r="R67" i="45" s="1"/>
  <c r="S67" i="37"/>
  <c r="R67" i="37" s="1"/>
  <c r="BN18" i="15" s="1"/>
  <c r="S140" i="45"/>
  <c r="R140" i="45" s="1"/>
  <c r="S140" i="37"/>
  <c r="R140" i="37" s="1"/>
  <c r="EI18" i="15" s="1"/>
  <c r="S171" i="45"/>
  <c r="R171" i="45" s="1"/>
  <c r="S171" i="37"/>
  <c r="R171" i="37" s="1"/>
  <c r="FN18" i="15" s="1"/>
  <c r="S88" i="37"/>
  <c r="R88" i="37" s="1"/>
  <c r="CI18" i="15" s="1"/>
  <c r="S88" i="45"/>
  <c r="R88" i="45" s="1"/>
  <c r="S173" i="45"/>
  <c r="R173" i="45" s="1"/>
  <c r="S173" i="37"/>
  <c r="R173" i="37" s="1"/>
  <c r="FP18" i="15" s="1"/>
  <c r="S94" i="37"/>
  <c r="R94" i="37" s="1"/>
  <c r="CO18" i="15" s="1"/>
  <c r="S94" i="45"/>
  <c r="R94" i="45" s="1"/>
  <c r="S77" i="45"/>
  <c r="R77" i="45" s="1"/>
  <c r="S77" i="37"/>
  <c r="R77" i="37" s="1"/>
  <c r="BX18" i="15" s="1"/>
  <c r="S187" i="37"/>
  <c r="R187" i="37" s="1"/>
  <c r="GD18" i="15" s="1"/>
  <c r="S187" i="45"/>
  <c r="R187" i="45" s="1"/>
  <c r="S96" i="45"/>
  <c r="R96" i="45" s="1"/>
  <c r="S96" i="37"/>
  <c r="R96" i="37" s="1"/>
  <c r="CQ18" i="15" s="1"/>
  <c r="S160" i="45"/>
  <c r="R160" i="45" s="1"/>
  <c r="S160" i="37"/>
  <c r="R160" i="37" s="1"/>
  <c r="FC18" i="15" s="1"/>
  <c r="S86" i="45"/>
  <c r="R86" i="45" s="1"/>
  <c r="S86" i="37"/>
  <c r="R86" i="37" s="1"/>
  <c r="CG18" i="15" s="1"/>
  <c r="S158" i="37"/>
  <c r="R158" i="37" s="1"/>
  <c r="FA18" i="15" s="1"/>
  <c r="S158" i="45"/>
  <c r="R158" i="45" s="1"/>
  <c r="S143" i="45"/>
  <c r="R143" i="45" s="1"/>
  <c r="S143" i="37"/>
  <c r="R143" i="37" s="1"/>
  <c r="EL18" i="15" s="1"/>
  <c r="S181" i="37"/>
  <c r="R181" i="37" s="1"/>
  <c r="FX18" i="15" s="1"/>
  <c r="S181" i="45"/>
  <c r="R181" i="45" s="1"/>
  <c r="S152" i="37"/>
  <c r="R152" i="37" s="1"/>
  <c r="EU18" i="15" s="1"/>
  <c r="S152" i="45"/>
  <c r="R152" i="45" s="1"/>
  <c r="S163" i="37"/>
  <c r="R163" i="37" s="1"/>
  <c r="FF18" i="15" s="1"/>
  <c r="S163" i="45"/>
  <c r="R163" i="45" s="1"/>
  <c r="S192" i="45"/>
  <c r="R192" i="45" s="1"/>
  <c r="S192" i="37"/>
  <c r="R192" i="37" s="1"/>
  <c r="GI18" i="15" s="1"/>
  <c r="S136" i="45"/>
  <c r="R136" i="45" s="1"/>
  <c r="S136" i="37"/>
  <c r="R136" i="37" s="1"/>
  <c r="EE18" i="15" s="1"/>
  <c r="S89" i="37"/>
  <c r="R89" i="37" s="1"/>
  <c r="CJ18" i="15" s="1"/>
  <c r="S89" i="45"/>
  <c r="R89" i="45" s="1"/>
  <c r="S197" i="37"/>
  <c r="R197" i="37" s="1"/>
  <c r="GN18" i="15" s="1"/>
  <c r="S197" i="45"/>
  <c r="R197" i="45" s="1"/>
  <c r="S179" i="45"/>
  <c r="R179" i="45" s="1"/>
  <c r="S179" i="37"/>
  <c r="R179" i="37" s="1"/>
  <c r="FV18" i="15" s="1"/>
  <c r="S72" i="37"/>
  <c r="R72" i="37" s="1"/>
  <c r="BS18" i="15" s="1"/>
  <c r="S72" i="45"/>
  <c r="R72" i="45" s="1"/>
  <c r="S64" i="45"/>
  <c r="R64" i="45" s="1"/>
  <c r="S64" i="37"/>
  <c r="R64" i="37" s="1"/>
  <c r="BK18" i="15" s="1"/>
  <c r="S112" i="45"/>
  <c r="R112" i="45" s="1"/>
  <c r="S112" i="37"/>
  <c r="R112" i="37" s="1"/>
  <c r="DG18" i="15" s="1"/>
  <c r="S85" i="45"/>
  <c r="R85" i="45" s="1"/>
  <c r="S85" i="37"/>
  <c r="R85" i="37" s="1"/>
  <c r="CF18" i="15" s="1"/>
  <c r="S107" i="37"/>
  <c r="R107" i="37" s="1"/>
  <c r="DB18" i="15" s="1"/>
  <c r="S107" i="45"/>
  <c r="R107" i="45" s="1"/>
  <c r="S102" i="37"/>
  <c r="R102" i="37" s="1"/>
  <c r="CW18" i="15" s="1"/>
  <c r="S102" i="45"/>
  <c r="R102" i="45" s="1"/>
  <c r="S198" i="45"/>
  <c r="R198" i="45" s="1"/>
  <c r="S198" i="37"/>
  <c r="R198" i="37" s="1"/>
  <c r="GO18" i="15" s="1"/>
  <c r="S113" i="37"/>
  <c r="R113" i="37" s="1"/>
  <c r="DH18" i="15" s="1"/>
  <c r="S113" i="45"/>
  <c r="R113" i="45" s="1"/>
  <c r="S180" i="45"/>
  <c r="R180" i="45" s="1"/>
  <c r="S180" i="37"/>
  <c r="R180" i="37" s="1"/>
  <c r="FW18" i="15" s="1"/>
  <c r="S169" i="45"/>
  <c r="R169" i="45" s="1"/>
  <c r="S169" i="37"/>
  <c r="R169" i="37" s="1"/>
  <c r="FL18" i="15" s="1"/>
  <c r="S175" i="45"/>
  <c r="R175" i="45" s="1"/>
  <c r="S175" i="37"/>
  <c r="R175" i="37" s="1"/>
  <c r="FR18" i="15" s="1"/>
  <c r="S172" i="45"/>
  <c r="R172" i="45" s="1"/>
  <c r="S172" i="37"/>
  <c r="R172" i="37" s="1"/>
  <c r="FO18" i="15" s="1"/>
  <c r="S87" i="45"/>
  <c r="R87" i="45" s="1"/>
  <c r="S87" i="37"/>
  <c r="R87" i="37" s="1"/>
  <c r="CH18" i="15" s="1"/>
  <c r="S79" i="45"/>
  <c r="R79" i="45" s="1"/>
  <c r="S79" i="37"/>
  <c r="R79" i="37" s="1"/>
  <c r="BZ18" i="15" s="1"/>
  <c r="S176" i="45"/>
  <c r="R176" i="45" s="1"/>
  <c r="S176" i="37"/>
  <c r="R176" i="37" s="1"/>
  <c r="FS18" i="15" s="1"/>
  <c r="S99" i="45"/>
  <c r="R99" i="45" s="1"/>
  <c r="S99" i="37"/>
  <c r="R99" i="37" s="1"/>
  <c r="CT18" i="15" s="1"/>
  <c r="S166" i="45"/>
  <c r="R166" i="45" s="1"/>
  <c r="S166" i="37"/>
  <c r="R166" i="37" s="1"/>
  <c r="FI18" i="15" s="1"/>
  <c r="S182" i="37"/>
  <c r="R182" i="37" s="1"/>
  <c r="FY18" i="15" s="1"/>
  <c r="S182" i="45"/>
  <c r="R182" i="45" s="1"/>
  <c r="S132" i="37"/>
  <c r="R132" i="37" s="1"/>
  <c r="EA18" i="15" s="1"/>
  <c r="S132" i="45"/>
  <c r="R132" i="45" s="1"/>
  <c r="S200" i="45"/>
  <c r="R200" i="45" s="1"/>
  <c r="S200" i="37"/>
  <c r="R200" i="37" s="1"/>
  <c r="GQ18" i="15" s="1"/>
  <c r="S127" i="45"/>
  <c r="R127" i="45" s="1"/>
  <c r="S127" i="37"/>
  <c r="R127" i="37" s="1"/>
  <c r="DV18" i="15" s="1"/>
  <c r="S116" i="45"/>
  <c r="R116" i="45" s="1"/>
  <c r="S116" i="37"/>
  <c r="R116" i="37" s="1"/>
  <c r="DK18" i="15" s="1"/>
  <c r="S128" i="37"/>
  <c r="R128" i="37" s="1"/>
  <c r="DW18" i="15" s="1"/>
  <c r="S128" i="45"/>
  <c r="R128" i="45" s="1"/>
  <c r="S71" i="37"/>
  <c r="R71" i="37" s="1"/>
  <c r="BR18" i="15" s="1"/>
  <c r="S71" i="45"/>
  <c r="R71" i="45" s="1"/>
  <c r="S76" i="37"/>
  <c r="R76" i="37" s="1"/>
  <c r="BW18" i="15" s="1"/>
  <c r="S76" i="45"/>
  <c r="R76" i="45" s="1"/>
  <c r="S95" i="37"/>
  <c r="R95" i="37" s="1"/>
  <c r="CP18" i="15" s="1"/>
  <c r="S95" i="45"/>
  <c r="R95" i="45" s="1"/>
  <c r="S106" i="45"/>
  <c r="R106" i="45" s="1"/>
  <c r="S106" i="37"/>
  <c r="R106" i="37" s="1"/>
  <c r="DA18" i="15" s="1"/>
  <c r="S154" i="45"/>
  <c r="R154" i="45" s="1"/>
  <c r="S154" i="37"/>
  <c r="R154" i="37" s="1"/>
  <c r="EW18" i="15" s="1"/>
  <c r="S91" i="37"/>
  <c r="R91" i="37" s="1"/>
  <c r="CL18" i="15" s="1"/>
  <c r="S91" i="45"/>
  <c r="R91" i="45" s="1"/>
  <c r="S186" i="45"/>
  <c r="R186" i="45" s="1"/>
  <c r="S186" i="37"/>
  <c r="R186" i="37" s="1"/>
  <c r="GC18" i="15" s="1"/>
  <c r="S60" i="45"/>
  <c r="R60" i="45" s="1"/>
  <c r="S60" i="37"/>
  <c r="R60" i="37" s="1"/>
  <c r="BG18" i="15" s="1"/>
  <c r="S104" i="45"/>
  <c r="R104" i="45" s="1"/>
  <c r="S104" i="37"/>
  <c r="R104" i="37" s="1"/>
  <c r="CY18" i="15" s="1"/>
  <c r="S135" i="45"/>
  <c r="R135" i="45" s="1"/>
  <c r="S135" i="37"/>
  <c r="R135" i="37" s="1"/>
  <c r="ED18" i="15" s="1"/>
  <c r="S205" i="45"/>
  <c r="R205" i="45" s="1"/>
  <c r="S205" i="37"/>
  <c r="R205" i="37" s="1"/>
  <c r="GV18" i="15" s="1"/>
  <c r="S130" i="45"/>
  <c r="R130" i="45" s="1"/>
  <c r="S130" i="37"/>
  <c r="R130" i="37" s="1"/>
  <c r="DY18" i="15" s="1"/>
  <c r="S203" i="45"/>
  <c r="R203" i="45" s="1"/>
  <c r="S203" i="37"/>
  <c r="R203" i="37" s="1"/>
  <c r="GT18" i="15" s="1"/>
  <c r="S185" i="37"/>
  <c r="R185" i="37" s="1"/>
  <c r="GB18" i="15" s="1"/>
  <c r="S185" i="45"/>
  <c r="R185" i="45" s="1"/>
  <c r="S105" i="45"/>
  <c r="R105" i="45" s="1"/>
  <c r="S105" i="37"/>
  <c r="R105" i="37" s="1"/>
  <c r="CZ18" i="15" s="1"/>
  <c r="S204" i="37"/>
  <c r="R204" i="37" s="1"/>
  <c r="GU18" i="15" s="1"/>
  <c r="S204" i="45"/>
  <c r="R204" i="45" s="1"/>
  <c r="S57" i="37"/>
  <c r="R57" i="37" s="1"/>
  <c r="BD18" i="15" s="1"/>
  <c r="S57" i="45"/>
  <c r="R57" i="45" s="1"/>
  <c r="S151" i="37"/>
  <c r="R151" i="37" s="1"/>
  <c r="ET18" i="15" s="1"/>
  <c r="S151" i="45"/>
  <c r="R151" i="45" s="1"/>
  <c r="S159" i="37"/>
  <c r="R159" i="37" s="1"/>
  <c r="FB18" i="15" s="1"/>
  <c r="S159" i="45"/>
  <c r="R159" i="45" s="1"/>
  <c r="S162" i="37"/>
  <c r="R162" i="37" s="1"/>
  <c r="FE18" i="15" s="1"/>
  <c r="S162" i="45"/>
  <c r="R162" i="45" s="1"/>
  <c r="S165" i="45"/>
  <c r="R165" i="45" s="1"/>
  <c r="S165" i="37"/>
  <c r="R165" i="37" s="1"/>
  <c r="FH18" i="15" s="1"/>
  <c r="S115" i="45"/>
  <c r="R115" i="45" s="1"/>
  <c r="S115" i="37"/>
  <c r="R115" i="37" s="1"/>
  <c r="DJ18" i="15" s="1"/>
  <c r="S118" i="37"/>
  <c r="R118" i="37" s="1"/>
  <c r="DM18" i="15" s="1"/>
  <c r="S118" i="45"/>
  <c r="R118" i="45" s="1"/>
  <c r="S195" i="37"/>
  <c r="R195" i="37" s="1"/>
  <c r="GL18" i="15" s="1"/>
  <c r="S195" i="45"/>
  <c r="R195" i="45" s="1"/>
  <c r="S149" i="37"/>
  <c r="R149" i="37" s="1"/>
  <c r="ER18" i="15" s="1"/>
  <c r="S149" i="45"/>
  <c r="R149" i="45" s="1"/>
  <c r="S61" i="45"/>
  <c r="R61" i="45" s="1"/>
  <c r="S61" i="37"/>
  <c r="R61" i="37" s="1"/>
  <c r="BH18" i="15" s="1"/>
  <c r="S188" i="37"/>
  <c r="R188" i="37" s="1"/>
  <c r="GE18" i="15" s="1"/>
  <c r="S188" i="45"/>
  <c r="R188" i="45" s="1"/>
  <c r="S108" i="45"/>
  <c r="R108" i="45" s="1"/>
  <c r="S108" i="37"/>
  <c r="R108" i="37" s="1"/>
  <c r="DC18" i="15" s="1"/>
  <c r="S78" i="45"/>
  <c r="R78" i="45" s="1"/>
  <c r="S78" i="37"/>
  <c r="R78" i="37" s="1"/>
  <c r="BY18" i="15" s="1"/>
  <c r="S131" i="37"/>
  <c r="R131" i="37" s="1"/>
  <c r="DZ18" i="15" s="1"/>
  <c r="S131" i="45"/>
  <c r="R131" i="45" s="1"/>
  <c r="S74" i="45"/>
  <c r="R74" i="45" s="1"/>
  <c r="S74" i="37"/>
  <c r="R74" i="37" s="1"/>
  <c r="BU18" i="15" s="1"/>
  <c r="S109" i="45"/>
  <c r="R109" i="45" s="1"/>
  <c r="S109" i="37"/>
  <c r="R109" i="37" s="1"/>
  <c r="DD18" i="15" s="1"/>
  <c r="S168" i="37"/>
  <c r="R168" i="37" s="1"/>
  <c r="FK18" i="15" s="1"/>
  <c r="S168" i="45"/>
  <c r="R168" i="45" s="1"/>
  <c r="S190" i="37"/>
  <c r="R190" i="37" s="1"/>
  <c r="GG18" i="15" s="1"/>
  <c r="S190" i="45"/>
  <c r="R190" i="45" s="1"/>
  <c r="S100" i="45"/>
  <c r="R100" i="45" s="1"/>
  <c r="S100" i="37"/>
  <c r="R100" i="37" s="1"/>
  <c r="CU18" i="15" s="1"/>
  <c r="S121" i="37"/>
  <c r="R121" i="37" s="1"/>
  <c r="DP18" i="15" s="1"/>
  <c r="S121" i="45"/>
  <c r="R121" i="45" s="1"/>
  <c r="S58" i="37"/>
  <c r="R58" i="37" s="1"/>
  <c r="BE18" i="15" s="1"/>
  <c r="S58" i="45"/>
  <c r="R58" i="45" s="1"/>
  <c r="S138" i="37"/>
  <c r="R138" i="37" s="1"/>
  <c r="EG18" i="15" s="1"/>
  <c r="S138" i="45"/>
  <c r="R138" i="45" s="1"/>
  <c r="S141" i="37"/>
  <c r="R141" i="37" s="1"/>
  <c r="EJ18" i="15" s="1"/>
  <c r="S141" i="45"/>
  <c r="R141" i="45" s="1"/>
  <c r="S63" i="45"/>
  <c r="R63" i="45" s="1"/>
  <c r="S63" i="37"/>
  <c r="R63" i="37" s="1"/>
  <c r="BJ18" i="15" s="1"/>
  <c r="S191" i="45"/>
  <c r="R191" i="45" s="1"/>
  <c r="S191" i="37"/>
  <c r="R191" i="37" s="1"/>
  <c r="GH18" i="15" s="1"/>
  <c r="S111" i="45"/>
  <c r="R111" i="45" s="1"/>
  <c r="S111" i="37"/>
  <c r="R111" i="37" s="1"/>
  <c r="DF18" i="15" s="1"/>
  <c r="S183" i="45"/>
  <c r="R183" i="45" s="1"/>
  <c r="S183" i="37"/>
  <c r="R183" i="37" s="1"/>
  <c r="FZ18" i="15" s="1"/>
  <c r="S150" i="45"/>
  <c r="R150" i="45" s="1"/>
  <c r="S150" i="37"/>
  <c r="R150" i="37" s="1"/>
  <c r="ES18" i="15" s="1"/>
  <c r="S59" i="45"/>
  <c r="R59" i="45" s="1"/>
  <c r="S59" i="37"/>
  <c r="R59" i="37" s="1"/>
  <c r="BF18" i="15" s="1"/>
  <c r="S156" i="37"/>
  <c r="R156" i="37" s="1"/>
  <c r="EY18" i="15" s="1"/>
  <c r="S156" i="45"/>
  <c r="R156" i="45" s="1"/>
  <c r="S161" i="45"/>
  <c r="R161" i="45" s="1"/>
  <c r="S161" i="37"/>
  <c r="R161" i="37" s="1"/>
  <c r="FD18" i="15" s="1"/>
  <c r="S202" i="37"/>
  <c r="R202" i="37" s="1"/>
  <c r="GS18" i="15" s="1"/>
  <c r="S202" i="45"/>
  <c r="R202" i="45" s="1"/>
  <c r="S164" i="45"/>
  <c r="R164" i="45" s="1"/>
  <c r="S164" i="37"/>
  <c r="R164" i="37" s="1"/>
  <c r="FG18" i="15" s="1"/>
  <c r="S90" i="45"/>
  <c r="R90" i="45" s="1"/>
  <c r="S90" i="37"/>
  <c r="R90" i="37" s="1"/>
  <c r="CK18" i="15" s="1"/>
  <c r="S101" i="37"/>
  <c r="R101" i="37" s="1"/>
  <c r="CV18" i="15" s="1"/>
  <c r="S101" i="45"/>
  <c r="R101" i="45" s="1"/>
  <c r="S82" i="45"/>
  <c r="R82" i="45" s="1"/>
  <c r="S82" i="37"/>
  <c r="R82" i="37" s="1"/>
  <c r="CC18" i="15" s="1"/>
  <c r="S184" i="45"/>
  <c r="R184" i="45" s="1"/>
  <c r="S184" i="37"/>
  <c r="R184" i="37" s="1"/>
  <c r="GA18" i="15" s="1"/>
  <c r="S110" i="45"/>
  <c r="R110" i="45" s="1"/>
  <c r="S110" i="37"/>
  <c r="R110" i="37" s="1"/>
  <c r="DE18" i="15" s="1"/>
  <c r="S75" i="37"/>
  <c r="R75" i="37" s="1"/>
  <c r="BV18" i="15" s="1"/>
  <c r="S75" i="45"/>
  <c r="R75" i="45" s="1"/>
  <c r="S144" i="45"/>
  <c r="R144" i="45" s="1"/>
  <c r="S144" i="37"/>
  <c r="R144" i="37" s="1"/>
  <c r="EM18" i="15" s="1"/>
  <c r="S68" i="37"/>
  <c r="R68" i="37" s="1"/>
  <c r="BO18" i="15" s="1"/>
  <c r="S68" i="45"/>
  <c r="R68" i="45" s="1"/>
  <c r="S119" i="45"/>
  <c r="R119" i="45" s="1"/>
  <c r="S119" i="37"/>
  <c r="R119" i="37" s="1"/>
  <c r="DN18" i="15" s="1"/>
  <c r="S196" i="37"/>
  <c r="R196" i="37" s="1"/>
  <c r="GM18" i="15" s="1"/>
  <c r="S196" i="45"/>
  <c r="R196" i="45" s="1"/>
  <c r="S114" i="37"/>
  <c r="R114" i="37" s="1"/>
  <c r="DI18" i="15" s="1"/>
  <c r="S114" i="45"/>
  <c r="R114" i="45" s="1"/>
  <c r="S123" i="37"/>
  <c r="R123" i="37" s="1"/>
  <c r="DR18" i="15" s="1"/>
  <c r="S123" i="45"/>
  <c r="R123" i="45" s="1"/>
  <c r="S65" i="37"/>
  <c r="R65" i="37" s="1"/>
  <c r="BL18" i="15" s="1"/>
  <c r="S65" i="45"/>
  <c r="R65" i="45" s="1"/>
  <c r="S194" i="37"/>
  <c r="R194" i="37" s="1"/>
  <c r="GK18" i="15" s="1"/>
  <c r="S194" i="45"/>
  <c r="R194" i="45" s="1"/>
  <c r="S139" i="37"/>
  <c r="R139" i="37" s="1"/>
  <c r="EH18" i="15" s="1"/>
  <c r="S139" i="45"/>
  <c r="R139" i="45" s="1"/>
  <c r="S142" i="45"/>
  <c r="R142" i="45" s="1"/>
  <c r="S142" i="37"/>
  <c r="R142" i="37" s="1"/>
  <c r="EK18" i="15" s="1"/>
  <c r="E195" i="45"/>
  <c r="D195" i="45" s="1"/>
  <c r="E195" i="37"/>
  <c r="D195" i="37" s="1"/>
  <c r="GL17" i="15" s="1"/>
  <c r="GL19" i="15" s="1"/>
  <c r="GL39" i="15" s="1"/>
  <c r="S129" i="45"/>
  <c r="R129" i="45" s="1"/>
  <c r="S129" i="37"/>
  <c r="R129" i="37" s="1"/>
  <c r="DX18" i="15" s="1"/>
  <c r="S126" i="45"/>
  <c r="R126" i="45" s="1"/>
  <c r="S126" i="37"/>
  <c r="R126" i="37" s="1"/>
  <c r="DU18" i="15" s="1"/>
  <c r="S174" i="37"/>
  <c r="R174" i="37" s="1"/>
  <c r="FQ18" i="15" s="1"/>
  <c r="S174" i="45"/>
  <c r="R174" i="45" s="1"/>
  <c r="S193" i="45"/>
  <c r="R193" i="45" s="1"/>
  <c r="S193" i="37"/>
  <c r="R193" i="37" s="1"/>
  <c r="GJ18" i="15" s="1"/>
  <c r="S177" i="37"/>
  <c r="R177" i="37" s="1"/>
  <c r="FT18" i="15" s="1"/>
  <c r="S177" i="45"/>
  <c r="R177" i="45" s="1"/>
  <c r="S124" i="37"/>
  <c r="R124" i="37" s="1"/>
  <c r="DS18" i="15" s="1"/>
  <c r="S124" i="45"/>
  <c r="R124" i="45" s="1"/>
  <c r="S97" i="45"/>
  <c r="R97" i="45" s="1"/>
  <c r="S97" i="37"/>
  <c r="R97" i="37" s="1"/>
  <c r="CR18" i="15" s="1"/>
  <c r="S201" i="45"/>
  <c r="R201" i="45" s="1"/>
  <c r="S201" i="37"/>
  <c r="R201" i="37" s="1"/>
  <c r="GR18" i="15" s="1"/>
  <c r="S122" i="37"/>
  <c r="R122" i="37" s="1"/>
  <c r="DQ18" i="15" s="1"/>
  <c r="S122" i="45"/>
  <c r="R122" i="45" s="1"/>
  <c r="S199" i="45"/>
  <c r="R199" i="45" s="1"/>
  <c r="S199" i="37"/>
  <c r="R199" i="37" s="1"/>
  <c r="GP18" i="15" s="1"/>
  <c r="S117" i="45"/>
  <c r="R117" i="45" s="1"/>
  <c r="S117" i="37"/>
  <c r="R117" i="37" s="1"/>
  <c r="DL18" i="15" s="1"/>
  <c r="S206" i="37"/>
  <c r="R206" i="37" s="1"/>
  <c r="GW18" i="15" s="1"/>
  <c r="S206" i="45"/>
  <c r="R206" i="45" s="1"/>
  <c r="S153" i="45"/>
  <c r="R153" i="45" s="1"/>
  <c r="S153" i="37"/>
  <c r="R153" i="37" s="1"/>
  <c r="EV18" i="15" s="1"/>
  <c r="S120" i="37"/>
  <c r="R120" i="37" s="1"/>
  <c r="DO18" i="15" s="1"/>
  <c r="S120" i="45"/>
  <c r="R120" i="45" s="1"/>
  <c r="S103" i="45"/>
  <c r="R103" i="45" s="1"/>
  <c r="S103" i="37"/>
  <c r="R103" i="37" s="1"/>
  <c r="CX18" i="15" s="1"/>
  <c r="S11" i="45"/>
  <c r="R11" i="45" s="1"/>
  <c r="S11" i="37"/>
  <c r="R11" i="37" s="1"/>
  <c r="S98" i="45"/>
  <c r="R98" i="45" s="1"/>
  <c r="S98" i="37"/>
  <c r="R98" i="37" s="1"/>
  <c r="CS18" i="15" s="1"/>
  <c r="S157" i="37"/>
  <c r="R157" i="37" s="1"/>
  <c r="EZ18" i="15" s="1"/>
  <c r="S157" i="45"/>
  <c r="R157" i="45" s="1"/>
  <c r="S93" i="37"/>
  <c r="R93" i="37" s="1"/>
  <c r="CN18" i="15" s="1"/>
  <c r="S93" i="45"/>
  <c r="R93" i="45" s="1"/>
  <c r="S189" i="45"/>
  <c r="R189" i="45" s="1"/>
  <c r="S189" i="37"/>
  <c r="R189" i="37" s="1"/>
  <c r="GF18" i="15" s="1"/>
  <c r="S80" i="45"/>
  <c r="R80" i="45" s="1"/>
  <c r="S80" i="37"/>
  <c r="R80" i="37" s="1"/>
  <c r="CA18" i="15" s="1"/>
  <c r="S73" i="45"/>
  <c r="R73" i="45" s="1"/>
  <c r="S73" i="37"/>
  <c r="R73" i="37" s="1"/>
  <c r="BT18" i="15" s="1"/>
  <c r="S147" i="45"/>
  <c r="R147" i="45" s="1"/>
  <c r="S147" i="37"/>
  <c r="R147" i="37" s="1"/>
  <c r="EP18" i="15" s="1"/>
  <c r="S66" i="37"/>
  <c r="R66" i="37" s="1"/>
  <c r="BM18" i="15" s="1"/>
  <c r="S66" i="45"/>
  <c r="R66" i="45" s="1"/>
  <c r="S133" i="45"/>
  <c r="R133" i="45" s="1"/>
  <c r="S133" i="37"/>
  <c r="R133" i="37" s="1"/>
  <c r="EB18" i="15" s="1"/>
  <c r="S125" i="45"/>
  <c r="R125" i="45" s="1"/>
  <c r="S125" i="37"/>
  <c r="R125" i="37" s="1"/>
  <c r="DT18" i="15" s="1"/>
  <c r="C26" i="42"/>
  <c r="X51" i="15"/>
  <c r="E116" i="45" l="1"/>
  <c r="D116" i="45" s="1"/>
  <c r="E116" i="37"/>
  <c r="D116" i="37" s="1"/>
  <c r="DK17" i="15" s="1"/>
  <c r="DK19" i="15" s="1"/>
  <c r="DK39" i="15" s="1"/>
  <c r="E84" i="45"/>
  <c r="D84" i="45" s="1"/>
  <c r="E84" i="37"/>
  <c r="D84" i="37" s="1"/>
  <c r="CE17" i="15" s="1"/>
  <c r="CE19" i="15" s="1"/>
  <c r="CE39" i="15" s="1"/>
  <c r="E126" i="37"/>
  <c r="D126" i="37" s="1"/>
  <c r="DU17" i="15" s="1"/>
  <c r="DU19" i="15" s="1"/>
  <c r="DU39" i="15" s="1"/>
  <c r="E126" i="45"/>
  <c r="D126" i="45" s="1"/>
  <c r="E204" i="45"/>
  <c r="D204" i="45" s="1"/>
  <c r="E204" i="37"/>
  <c r="D204" i="37" s="1"/>
  <c r="GU17" i="15" s="1"/>
  <c r="GU19" i="15" s="1"/>
  <c r="GU39" i="15" s="1"/>
  <c r="E186" i="45"/>
  <c r="D186" i="45" s="1"/>
  <c r="E186" i="37"/>
  <c r="D186" i="37" s="1"/>
  <c r="GC17" i="15" s="1"/>
  <c r="GC19" i="15" s="1"/>
  <c r="GC39" i="15" s="1"/>
  <c r="E66" i="37"/>
  <c r="D66" i="37" s="1"/>
  <c r="BM17" i="15" s="1"/>
  <c r="BM19" i="15" s="1"/>
  <c r="BM39" i="15" s="1"/>
  <c r="E66" i="45"/>
  <c r="D66" i="45" s="1"/>
  <c r="E118" i="45"/>
  <c r="D118" i="45" s="1"/>
  <c r="E118" i="37"/>
  <c r="D118" i="37" s="1"/>
  <c r="DM17" i="15" s="1"/>
  <c r="DM19" i="15" s="1"/>
  <c r="DM39" i="15" s="1"/>
  <c r="E108" i="37"/>
  <c r="D108" i="37" s="1"/>
  <c r="DC17" i="15" s="1"/>
  <c r="DC19" i="15" s="1"/>
  <c r="DC39" i="15" s="1"/>
  <c r="E108" i="45"/>
  <c r="D108" i="45" s="1"/>
  <c r="E100" i="45"/>
  <c r="D100" i="45" s="1"/>
  <c r="E100" i="37"/>
  <c r="D100" i="37" s="1"/>
  <c r="CU17" i="15" s="1"/>
  <c r="CU19" i="15" s="1"/>
  <c r="CU39" i="15" s="1"/>
  <c r="E185" i="37"/>
  <c r="D185" i="37" s="1"/>
  <c r="GB17" i="15" s="1"/>
  <c r="GB19" i="15" s="1"/>
  <c r="GB39" i="15" s="1"/>
  <c r="E185" i="45"/>
  <c r="D185" i="45" s="1"/>
  <c r="E143" i="37"/>
  <c r="D143" i="37" s="1"/>
  <c r="EL17" i="15" s="1"/>
  <c r="EL19" i="15" s="1"/>
  <c r="EL39" i="15" s="1"/>
  <c r="E143" i="45"/>
  <c r="D143" i="45" s="1"/>
  <c r="E179" i="37"/>
  <c r="D179" i="37" s="1"/>
  <c r="FV17" i="15" s="1"/>
  <c r="FV19" i="15" s="1"/>
  <c r="FV39" i="15" s="1"/>
  <c r="E179" i="45"/>
  <c r="D179" i="45" s="1"/>
  <c r="E168" i="45"/>
  <c r="D168" i="45" s="1"/>
  <c r="E168" i="37"/>
  <c r="D168" i="37" s="1"/>
  <c r="FK17" i="15" s="1"/>
  <c r="FK19" i="15" s="1"/>
  <c r="FK39" i="15" s="1"/>
  <c r="E197" i="37"/>
  <c r="D197" i="37" s="1"/>
  <c r="GN17" i="15" s="1"/>
  <c r="GN19" i="15" s="1"/>
  <c r="GN39" i="15" s="1"/>
  <c r="E197" i="45"/>
  <c r="D197" i="45" s="1"/>
  <c r="E98" i="45"/>
  <c r="D98" i="45" s="1"/>
  <c r="E98" i="37"/>
  <c r="D98" i="37" s="1"/>
  <c r="CS17" i="15" s="1"/>
  <c r="CS19" i="15" s="1"/>
  <c r="CS39" i="15" s="1"/>
  <c r="E74" i="45"/>
  <c r="D74" i="45" s="1"/>
  <c r="E74" i="37"/>
  <c r="D74" i="37" s="1"/>
  <c r="BU17" i="15" s="1"/>
  <c r="BU19" i="15" s="1"/>
  <c r="BU39" i="15" s="1"/>
  <c r="E136" i="45"/>
  <c r="D136" i="45" s="1"/>
  <c r="E136" i="37"/>
  <c r="D136" i="37" s="1"/>
  <c r="EE17" i="15" s="1"/>
  <c r="EE19" i="15" s="1"/>
  <c r="EE39" i="15" s="1"/>
  <c r="E172" i="45"/>
  <c r="D172" i="45" s="1"/>
  <c r="E172" i="37"/>
  <c r="D172" i="37" s="1"/>
  <c r="FO17" i="15" s="1"/>
  <c r="FO19" i="15" s="1"/>
  <c r="FO39" i="15" s="1"/>
  <c r="E127" i="37"/>
  <c r="D127" i="37" s="1"/>
  <c r="DV17" i="15" s="1"/>
  <c r="DV19" i="15" s="1"/>
  <c r="DV39" i="15" s="1"/>
  <c r="E127" i="45"/>
  <c r="D127" i="45" s="1"/>
  <c r="E99" i="37"/>
  <c r="D99" i="37" s="1"/>
  <c r="CT17" i="15" s="1"/>
  <c r="CT19" i="15" s="1"/>
  <c r="CT39" i="15" s="1"/>
  <c r="E99" i="45"/>
  <c r="D99" i="45" s="1"/>
  <c r="E135" i="37"/>
  <c r="D135" i="37" s="1"/>
  <c r="ED17" i="15" s="1"/>
  <c r="ED19" i="15" s="1"/>
  <c r="ED39" i="15" s="1"/>
  <c r="E135" i="45"/>
  <c r="D135" i="45" s="1"/>
  <c r="E75" i="45"/>
  <c r="D75" i="45" s="1"/>
  <c r="E75" i="37"/>
  <c r="D75" i="37" s="1"/>
  <c r="BV17" i="15" s="1"/>
  <c r="BV19" i="15" s="1"/>
  <c r="BV39" i="15" s="1"/>
  <c r="E102" i="37"/>
  <c r="D102" i="37" s="1"/>
  <c r="CW17" i="15" s="1"/>
  <c r="CW19" i="15" s="1"/>
  <c r="CW39" i="15" s="1"/>
  <c r="E102" i="45"/>
  <c r="D102" i="45" s="1"/>
  <c r="E64" i="45"/>
  <c r="D64" i="45" s="1"/>
  <c r="E64" i="37"/>
  <c r="D64" i="37" s="1"/>
  <c r="BK17" i="15" s="1"/>
  <c r="BK19" i="15" s="1"/>
  <c r="BK39" i="15" s="1"/>
  <c r="E148" i="45"/>
  <c r="D148" i="45" s="1"/>
  <c r="E148" i="37"/>
  <c r="D148" i="37" s="1"/>
  <c r="EQ17" i="15" s="1"/>
  <c r="EQ19" i="15" s="1"/>
  <c r="EQ39" i="15" s="1"/>
  <c r="E194" i="45"/>
  <c r="D194" i="45" s="1"/>
  <c r="E194" i="37"/>
  <c r="D194" i="37" s="1"/>
  <c r="GK17" i="15" s="1"/>
  <c r="GK19" i="15" s="1"/>
  <c r="GK39" i="15" s="1"/>
  <c r="E184" i="45"/>
  <c r="D184" i="45" s="1"/>
  <c r="E184" i="37"/>
  <c r="D184" i="37" s="1"/>
  <c r="GA17" i="15" s="1"/>
  <c r="GA19" i="15" s="1"/>
  <c r="GA39" i="15" s="1"/>
  <c r="E110" i="37"/>
  <c r="D110" i="37" s="1"/>
  <c r="DE17" i="15" s="1"/>
  <c r="DE19" i="15" s="1"/>
  <c r="DE39" i="15" s="1"/>
  <c r="E110" i="45"/>
  <c r="D110" i="45" s="1"/>
  <c r="E158" i="37"/>
  <c r="D158" i="37" s="1"/>
  <c r="FA17" i="15" s="1"/>
  <c r="FA19" i="15" s="1"/>
  <c r="FA39" i="15" s="1"/>
  <c r="E158" i="45"/>
  <c r="D158" i="45" s="1"/>
  <c r="E144" i="37"/>
  <c r="D144" i="37" s="1"/>
  <c r="EM17" i="15" s="1"/>
  <c r="EM19" i="15" s="1"/>
  <c r="EM39" i="15" s="1"/>
  <c r="E144" i="45"/>
  <c r="D144" i="45" s="1"/>
  <c r="E192" i="37"/>
  <c r="D192" i="37" s="1"/>
  <c r="GI17" i="15" s="1"/>
  <c r="GI19" i="15" s="1"/>
  <c r="GI39" i="15" s="1"/>
  <c r="E192" i="45"/>
  <c r="D192" i="45" s="1"/>
  <c r="E131" i="45"/>
  <c r="D131" i="45" s="1"/>
  <c r="E131" i="37"/>
  <c r="D131" i="37" s="1"/>
  <c r="DZ17" i="15" s="1"/>
  <c r="DZ19" i="15" s="1"/>
  <c r="DZ39" i="15" s="1"/>
  <c r="E103" i="45"/>
  <c r="D103" i="45" s="1"/>
  <c r="E103" i="37"/>
  <c r="D103" i="37" s="1"/>
  <c r="CX17" i="15" s="1"/>
  <c r="CX19" i="15" s="1"/>
  <c r="CX39" i="15" s="1"/>
  <c r="E193" i="45"/>
  <c r="D193" i="45" s="1"/>
  <c r="E193" i="37"/>
  <c r="D193" i="37" s="1"/>
  <c r="GJ17" i="15" s="1"/>
  <c r="GJ19" i="15" s="1"/>
  <c r="GJ39" i="15" s="1"/>
  <c r="E82" i="45"/>
  <c r="D82" i="45" s="1"/>
  <c r="E82" i="37"/>
  <c r="D82" i="37" s="1"/>
  <c r="CC17" i="15" s="1"/>
  <c r="CC19" i="15" s="1"/>
  <c r="CC39" i="15" s="1"/>
  <c r="E140" i="45"/>
  <c r="D140" i="45" s="1"/>
  <c r="E140" i="37"/>
  <c r="D140" i="37" s="1"/>
  <c r="EI17" i="15" s="1"/>
  <c r="EI19" i="15" s="1"/>
  <c r="EI39" i="15" s="1"/>
  <c r="E92" i="37"/>
  <c r="D92" i="37" s="1"/>
  <c r="CM17" i="15" s="1"/>
  <c r="CM19" i="15" s="1"/>
  <c r="CM39" i="15" s="1"/>
  <c r="E92" i="45"/>
  <c r="D92" i="45" s="1"/>
  <c r="E150" i="45"/>
  <c r="D150" i="45" s="1"/>
  <c r="E150" i="37"/>
  <c r="D150" i="37" s="1"/>
  <c r="ES17" i="15" s="1"/>
  <c r="ES19" i="15" s="1"/>
  <c r="ES39" i="15" s="1"/>
  <c r="E141" i="45"/>
  <c r="D141" i="45" s="1"/>
  <c r="E141" i="37"/>
  <c r="D141" i="37" s="1"/>
  <c r="EJ17" i="15" s="1"/>
  <c r="EJ19" i="15" s="1"/>
  <c r="EJ39" i="15" s="1"/>
  <c r="E188" i="37"/>
  <c r="D188" i="37" s="1"/>
  <c r="GE17" i="15" s="1"/>
  <c r="GE19" i="15" s="1"/>
  <c r="GE39" i="15" s="1"/>
  <c r="E188" i="45"/>
  <c r="D188" i="45" s="1"/>
  <c r="E113" i="45"/>
  <c r="D113" i="45" s="1"/>
  <c r="E113" i="37"/>
  <c r="D113" i="37" s="1"/>
  <c r="DH17" i="15" s="1"/>
  <c r="DH19" i="15" s="1"/>
  <c r="DH39" i="15" s="1"/>
  <c r="E146" i="37"/>
  <c r="D146" i="37" s="1"/>
  <c r="EO17" i="15" s="1"/>
  <c r="EO19" i="15" s="1"/>
  <c r="EO39" i="15" s="1"/>
  <c r="E146" i="45"/>
  <c r="D146" i="45" s="1"/>
  <c r="E83" i="37"/>
  <c r="D83" i="37" s="1"/>
  <c r="CD17" i="15" s="1"/>
  <c r="CD19" i="15" s="1"/>
  <c r="CD39" i="15" s="1"/>
  <c r="E83" i="45"/>
  <c r="D83" i="45" s="1"/>
  <c r="E200" i="45"/>
  <c r="D200" i="45" s="1"/>
  <c r="E200" i="37"/>
  <c r="D200" i="37" s="1"/>
  <c r="GQ17" i="15" s="1"/>
  <c r="GQ19" i="15" s="1"/>
  <c r="GQ39" i="15" s="1"/>
  <c r="E76" i="37"/>
  <c r="D76" i="37" s="1"/>
  <c r="BW17" i="15" s="1"/>
  <c r="BW19" i="15" s="1"/>
  <c r="BW39" i="15" s="1"/>
  <c r="E76" i="45"/>
  <c r="D76" i="45" s="1"/>
  <c r="E147" i="45"/>
  <c r="D147" i="45" s="1"/>
  <c r="E147" i="37"/>
  <c r="D147" i="37" s="1"/>
  <c r="EP17" i="15" s="1"/>
  <c r="EP19" i="15" s="1"/>
  <c r="EP39" i="15" s="1"/>
  <c r="E117" i="45"/>
  <c r="D117" i="45" s="1"/>
  <c r="E117" i="37"/>
  <c r="D117" i="37" s="1"/>
  <c r="DL17" i="15" s="1"/>
  <c r="DL19" i="15" s="1"/>
  <c r="DL39" i="15" s="1"/>
  <c r="E122" i="45"/>
  <c r="D122" i="45" s="1"/>
  <c r="E122" i="37"/>
  <c r="D122" i="37" s="1"/>
  <c r="DQ17" i="15" s="1"/>
  <c r="DQ19" i="15" s="1"/>
  <c r="DQ39" i="15" s="1"/>
  <c r="E111" i="37"/>
  <c r="D111" i="37" s="1"/>
  <c r="DF17" i="15" s="1"/>
  <c r="DF19" i="15" s="1"/>
  <c r="DF39" i="15" s="1"/>
  <c r="E111" i="45"/>
  <c r="D111" i="45" s="1"/>
  <c r="E130" i="37"/>
  <c r="D130" i="37" s="1"/>
  <c r="DY17" i="15" s="1"/>
  <c r="DY19" i="15" s="1"/>
  <c r="DY39" i="15" s="1"/>
  <c r="E130" i="45"/>
  <c r="D130" i="45" s="1"/>
  <c r="E112" i="37"/>
  <c r="D112" i="37" s="1"/>
  <c r="DG17" i="15" s="1"/>
  <c r="DG19" i="15" s="1"/>
  <c r="DG39" i="15" s="1"/>
  <c r="E112" i="45"/>
  <c r="D112" i="45" s="1"/>
  <c r="E203" i="37"/>
  <c r="D203" i="37" s="1"/>
  <c r="GT17" i="15" s="1"/>
  <c r="GT19" i="15" s="1"/>
  <c r="GT39" i="15" s="1"/>
  <c r="E203" i="45"/>
  <c r="D203" i="45" s="1"/>
  <c r="E166" i="45"/>
  <c r="D166" i="45" s="1"/>
  <c r="E166" i="37"/>
  <c r="D166" i="37" s="1"/>
  <c r="FI17" i="15" s="1"/>
  <c r="FI19" i="15" s="1"/>
  <c r="FI39" i="15" s="1"/>
  <c r="E96" i="37"/>
  <c r="D96" i="37" s="1"/>
  <c r="CQ17" i="15" s="1"/>
  <c r="CQ19" i="15" s="1"/>
  <c r="CQ39" i="15" s="1"/>
  <c r="E96" i="45"/>
  <c r="D96" i="45" s="1"/>
  <c r="E70" i="45"/>
  <c r="D70" i="45" s="1"/>
  <c r="E70" i="37"/>
  <c r="D70" i="37" s="1"/>
  <c r="BQ17" i="15" s="1"/>
  <c r="BQ19" i="15" s="1"/>
  <c r="BQ39" i="15" s="1"/>
  <c r="E120" i="37"/>
  <c r="D120" i="37" s="1"/>
  <c r="DO17" i="15" s="1"/>
  <c r="DO19" i="15" s="1"/>
  <c r="DO39" i="15" s="1"/>
  <c r="E120" i="45"/>
  <c r="D120" i="45" s="1"/>
  <c r="E72" i="37"/>
  <c r="D72" i="37" s="1"/>
  <c r="BS17" i="15" s="1"/>
  <c r="BS19" i="15" s="1"/>
  <c r="BS39" i="15" s="1"/>
  <c r="E72" i="45"/>
  <c r="D72" i="45" s="1"/>
  <c r="E134" i="45"/>
  <c r="D134" i="45" s="1"/>
  <c r="E134" i="37"/>
  <c r="D134" i="37" s="1"/>
  <c r="EC17" i="15" s="1"/>
  <c r="EC19" i="15" s="1"/>
  <c r="EC39" i="15" s="1"/>
  <c r="E128" i="45"/>
  <c r="D128" i="45" s="1"/>
  <c r="E128" i="37"/>
  <c r="D128" i="37" s="1"/>
  <c r="DW17" i="15" s="1"/>
  <c r="DW19" i="15" s="1"/>
  <c r="DW39" i="15" s="1"/>
  <c r="E178" i="37"/>
  <c r="D178" i="37" s="1"/>
  <c r="FU17" i="15" s="1"/>
  <c r="FU19" i="15" s="1"/>
  <c r="FU39" i="15" s="1"/>
  <c r="E178" i="45"/>
  <c r="D178" i="45" s="1"/>
  <c r="E165" i="37"/>
  <c r="D165" i="37" s="1"/>
  <c r="FH17" i="15" s="1"/>
  <c r="FH19" i="15" s="1"/>
  <c r="FH39" i="15" s="1"/>
  <c r="E165" i="45"/>
  <c r="D165" i="45" s="1"/>
  <c r="E201" i="45"/>
  <c r="D201" i="45" s="1"/>
  <c r="E201" i="37"/>
  <c r="D201" i="37" s="1"/>
  <c r="GR17" i="15" s="1"/>
  <c r="GR19" i="15" s="1"/>
  <c r="GR39" i="15" s="1"/>
  <c r="E198" i="45"/>
  <c r="D198" i="45" s="1"/>
  <c r="E198" i="37"/>
  <c r="D198" i="37" s="1"/>
  <c r="GO17" i="15" s="1"/>
  <c r="GO19" i="15" s="1"/>
  <c r="GO39" i="15" s="1"/>
  <c r="E152" i="45"/>
  <c r="D152" i="45" s="1"/>
  <c r="E152" i="37"/>
  <c r="D152" i="37" s="1"/>
  <c r="EU17" i="15" s="1"/>
  <c r="EU19" i="15" s="1"/>
  <c r="EU39" i="15" s="1"/>
  <c r="E160" i="45"/>
  <c r="D160" i="45" s="1"/>
  <c r="E160" i="37"/>
  <c r="D160" i="37" s="1"/>
  <c r="FC17" i="15" s="1"/>
  <c r="FC19" i="15" s="1"/>
  <c r="FC39" i="15" s="1"/>
  <c r="E95" i="45"/>
  <c r="D95" i="45" s="1"/>
  <c r="E95" i="37"/>
  <c r="D95" i="37" s="1"/>
  <c r="CP17" i="15" s="1"/>
  <c r="CP19" i="15" s="1"/>
  <c r="CP39" i="15" s="1"/>
  <c r="E159" i="37"/>
  <c r="D159" i="37" s="1"/>
  <c r="FB17" i="15" s="1"/>
  <c r="FB19" i="15" s="1"/>
  <c r="FB39" i="15" s="1"/>
  <c r="E159" i="45"/>
  <c r="D159" i="45" s="1"/>
  <c r="E183" i="45"/>
  <c r="D183" i="45" s="1"/>
  <c r="E183" i="37"/>
  <c r="D183" i="37" s="1"/>
  <c r="FZ17" i="15" s="1"/>
  <c r="FZ19" i="15" s="1"/>
  <c r="FZ39" i="15" s="1"/>
  <c r="E93" i="45"/>
  <c r="D93" i="45" s="1"/>
  <c r="E93" i="37"/>
  <c r="D93" i="37" s="1"/>
  <c r="CN17" i="15" s="1"/>
  <c r="CN19" i="15" s="1"/>
  <c r="CN39" i="15" s="1"/>
  <c r="E207" i="37"/>
  <c r="D207" i="37" s="1"/>
  <c r="GX17" i="15" s="1"/>
  <c r="GX19" i="15" s="1"/>
  <c r="GX39" i="15" s="1"/>
  <c r="E207" i="45"/>
  <c r="D207" i="45" s="1"/>
  <c r="E121" i="45"/>
  <c r="D121" i="45" s="1"/>
  <c r="E121" i="37"/>
  <c r="D121" i="37" s="1"/>
  <c r="DP17" i="15" s="1"/>
  <c r="DP19" i="15" s="1"/>
  <c r="DP39" i="15" s="1"/>
  <c r="E71" i="45"/>
  <c r="D71" i="45" s="1"/>
  <c r="E71" i="37"/>
  <c r="D71" i="37" s="1"/>
  <c r="BR17" i="15" s="1"/>
  <c r="BR19" i="15" s="1"/>
  <c r="BR39" i="15" s="1"/>
  <c r="E94" i="45"/>
  <c r="D94" i="45" s="1"/>
  <c r="E94" i="37"/>
  <c r="D94" i="37" s="1"/>
  <c r="CO17" i="15" s="1"/>
  <c r="CO19" i="15" s="1"/>
  <c r="CO39" i="15" s="1"/>
  <c r="E189" i="45"/>
  <c r="D189" i="45" s="1"/>
  <c r="E189" i="37"/>
  <c r="D189" i="37" s="1"/>
  <c r="GF17" i="15" s="1"/>
  <c r="GF19" i="15" s="1"/>
  <c r="GF39" i="15" s="1"/>
  <c r="E77" i="45"/>
  <c r="D77" i="45" s="1"/>
  <c r="E77" i="37"/>
  <c r="D77" i="37" s="1"/>
  <c r="BX17" i="15" s="1"/>
  <c r="BX19" i="15" s="1"/>
  <c r="BX39" i="15" s="1"/>
  <c r="E115" i="37"/>
  <c r="D115" i="37" s="1"/>
  <c r="DJ17" i="15" s="1"/>
  <c r="DJ19" i="15" s="1"/>
  <c r="DJ39" i="15" s="1"/>
  <c r="E115" i="45"/>
  <c r="D115" i="45" s="1"/>
  <c r="E154" i="37"/>
  <c r="D154" i="37" s="1"/>
  <c r="EW17" i="15" s="1"/>
  <c r="EW19" i="15" s="1"/>
  <c r="EW39" i="15" s="1"/>
  <c r="E154" i="45"/>
  <c r="D154" i="45" s="1"/>
  <c r="E80" i="37"/>
  <c r="D80" i="37" s="1"/>
  <c r="CA17" i="15" s="1"/>
  <c r="CA19" i="15" s="1"/>
  <c r="CA39" i="15" s="1"/>
  <c r="E80" i="45"/>
  <c r="D80" i="45" s="1"/>
  <c r="E164" i="37"/>
  <c r="D164" i="37" s="1"/>
  <c r="FG17" i="15" s="1"/>
  <c r="FG19" i="15" s="1"/>
  <c r="FG39" i="15" s="1"/>
  <c r="E164" i="45"/>
  <c r="D164" i="45" s="1"/>
  <c r="E69" i="37"/>
  <c r="D69" i="37" s="1"/>
  <c r="BP17" i="15" s="1"/>
  <c r="BP19" i="15" s="1"/>
  <c r="BP39" i="15" s="1"/>
  <c r="E69" i="45"/>
  <c r="D69" i="45" s="1"/>
  <c r="E139" i="45"/>
  <c r="D139" i="45" s="1"/>
  <c r="E139" i="37"/>
  <c r="D139" i="37" s="1"/>
  <c r="EH17" i="15" s="1"/>
  <c r="EH19" i="15" s="1"/>
  <c r="EH39" i="15" s="1"/>
  <c r="E175" i="37"/>
  <c r="D175" i="37" s="1"/>
  <c r="FR17" i="15" s="1"/>
  <c r="FR19" i="15" s="1"/>
  <c r="FR39" i="15" s="1"/>
  <c r="E175" i="45"/>
  <c r="D175" i="45" s="1"/>
  <c r="E182" i="37"/>
  <c r="D182" i="37" s="1"/>
  <c r="FY17" i="15" s="1"/>
  <c r="FY19" i="15" s="1"/>
  <c r="FY39" i="15" s="1"/>
  <c r="E182" i="45"/>
  <c r="D182" i="45" s="1"/>
  <c r="E129" i="37"/>
  <c r="D129" i="37" s="1"/>
  <c r="DX17" i="15" s="1"/>
  <c r="DX19" i="15" s="1"/>
  <c r="DX39" i="15" s="1"/>
  <c r="E129" i="45"/>
  <c r="D129" i="45" s="1"/>
  <c r="E153" i="37"/>
  <c r="D153" i="37" s="1"/>
  <c r="EV17" i="15" s="1"/>
  <c r="EV19" i="15" s="1"/>
  <c r="EV39" i="15" s="1"/>
  <c r="E153" i="45"/>
  <c r="D153" i="45" s="1"/>
  <c r="E78" i="37"/>
  <c r="D78" i="37" s="1"/>
  <c r="BY17" i="15" s="1"/>
  <c r="BY19" i="15" s="1"/>
  <c r="BY39" i="15" s="1"/>
  <c r="E78" i="45"/>
  <c r="D78" i="45" s="1"/>
  <c r="E196" i="45"/>
  <c r="D196" i="45" s="1"/>
  <c r="E196" i="37"/>
  <c r="D196" i="37" s="1"/>
  <c r="GM17" i="15" s="1"/>
  <c r="GM19" i="15" s="1"/>
  <c r="GM39" i="15" s="1"/>
  <c r="E206" i="37"/>
  <c r="D206" i="37" s="1"/>
  <c r="GW17" i="15" s="1"/>
  <c r="GW19" i="15" s="1"/>
  <c r="GW39" i="15" s="1"/>
  <c r="E206" i="45"/>
  <c r="D206" i="45" s="1"/>
  <c r="E191" i="37"/>
  <c r="D191" i="37" s="1"/>
  <c r="GH17" i="15" s="1"/>
  <c r="GH19" i="15" s="1"/>
  <c r="GH39" i="15" s="1"/>
  <c r="E191" i="45"/>
  <c r="D191" i="45" s="1"/>
  <c r="E63" i="37"/>
  <c r="D63" i="37" s="1"/>
  <c r="BJ17" i="15" s="1"/>
  <c r="BJ19" i="15" s="1"/>
  <c r="BJ39" i="15" s="1"/>
  <c r="E63" i="45"/>
  <c r="D63" i="45" s="1"/>
  <c r="E104" i="37"/>
  <c r="D104" i="37" s="1"/>
  <c r="CY17" i="15" s="1"/>
  <c r="CY19" i="15" s="1"/>
  <c r="CY39" i="15" s="1"/>
  <c r="E104" i="45"/>
  <c r="D104" i="45" s="1"/>
  <c r="E155" i="45"/>
  <c r="D155" i="45" s="1"/>
  <c r="E155" i="37"/>
  <c r="D155" i="37" s="1"/>
  <c r="EX17" i="15" s="1"/>
  <c r="EX19" i="15" s="1"/>
  <c r="EX39" i="15" s="1"/>
  <c r="E107" i="37"/>
  <c r="D107" i="37" s="1"/>
  <c r="DB17" i="15" s="1"/>
  <c r="DB19" i="15" s="1"/>
  <c r="DB39" i="15" s="1"/>
  <c r="E107" i="45"/>
  <c r="D107" i="45" s="1"/>
  <c r="E157" i="37"/>
  <c r="D157" i="37" s="1"/>
  <c r="EZ17" i="15" s="1"/>
  <c r="EZ19" i="15" s="1"/>
  <c r="EZ39" i="15" s="1"/>
  <c r="E157" i="45"/>
  <c r="D157" i="45" s="1"/>
  <c r="E67" i="45"/>
  <c r="D67" i="45" s="1"/>
  <c r="E67" i="37"/>
  <c r="D67" i="37" s="1"/>
  <c r="BN17" i="15" s="1"/>
  <c r="BN19" i="15" s="1"/>
  <c r="BN39" i="15" s="1"/>
  <c r="E145" i="37"/>
  <c r="D145" i="37" s="1"/>
  <c r="EN17" i="15" s="1"/>
  <c r="EN19" i="15" s="1"/>
  <c r="EN39" i="15" s="1"/>
  <c r="E145" i="45"/>
  <c r="D145" i="45" s="1"/>
  <c r="E137" i="45"/>
  <c r="D137" i="45" s="1"/>
  <c r="E137" i="37"/>
  <c r="D137" i="37" s="1"/>
  <c r="EF17" i="15" s="1"/>
  <c r="EF19" i="15" s="1"/>
  <c r="EF39" i="15" s="1"/>
  <c r="E123" i="37"/>
  <c r="D123" i="37" s="1"/>
  <c r="DR17" i="15" s="1"/>
  <c r="DR19" i="15" s="1"/>
  <c r="DR39" i="15" s="1"/>
  <c r="E123" i="45"/>
  <c r="D123" i="45" s="1"/>
  <c r="E205" i="37"/>
  <c r="D205" i="37" s="1"/>
  <c r="GV17" i="15" s="1"/>
  <c r="GV19" i="15" s="1"/>
  <c r="GV39" i="15" s="1"/>
  <c r="E205" i="45"/>
  <c r="D205" i="45" s="1"/>
  <c r="E125" i="45"/>
  <c r="D125" i="45" s="1"/>
  <c r="E125" i="37"/>
  <c r="D125" i="37" s="1"/>
  <c r="DT17" i="15" s="1"/>
  <c r="DT19" i="15" s="1"/>
  <c r="DT39" i="15" s="1"/>
  <c r="E133" i="45"/>
  <c r="D133" i="45" s="1"/>
  <c r="E133" i="37"/>
  <c r="D133" i="37" s="1"/>
  <c r="EB17" i="15" s="1"/>
  <c r="EB19" i="15" s="1"/>
  <c r="EB39" i="15" s="1"/>
  <c r="E119" i="45"/>
  <c r="D119" i="45" s="1"/>
  <c r="E119" i="37"/>
  <c r="D119" i="37" s="1"/>
  <c r="DN17" i="15" s="1"/>
  <c r="DN19" i="15" s="1"/>
  <c r="DN39" i="15" s="1"/>
  <c r="E90" i="45"/>
  <c r="D90" i="45" s="1"/>
  <c r="E90" i="37"/>
  <c r="D90" i="37" s="1"/>
  <c r="CK17" i="15" s="1"/>
  <c r="CK19" i="15" s="1"/>
  <c r="CK39" i="15" s="1"/>
  <c r="E97" i="45"/>
  <c r="D97" i="45" s="1"/>
  <c r="E97" i="37"/>
  <c r="D97" i="37" s="1"/>
  <c r="CR17" i="15" s="1"/>
  <c r="CR19" i="15" s="1"/>
  <c r="CR39" i="15" s="1"/>
  <c r="E177" i="45"/>
  <c r="D177" i="45" s="1"/>
  <c r="E177" i="37"/>
  <c r="D177" i="37" s="1"/>
  <c r="FT17" i="15" s="1"/>
  <c r="FT19" i="15" s="1"/>
  <c r="FT39" i="15" s="1"/>
  <c r="E163" i="45"/>
  <c r="D163" i="45" s="1"/>
  <c r="E163" i="37"/>
  <c r="D163" i="37" s="1"/>
  <c r="FF17" i="15" s="1"/>
  <c r="FF19" i="15" s="1"/>
  <c r="FF39" i="15" s="1"/>
  <c r="E109" i="45"/>
  <c r="D109" i="45" s="1"/>
  <c r="E109" i="37"/>
  <c r="D109" i="37" s="1"/>
  <c r="DD17" i="15" s="1"/>
  <c r="DD19" i="15" s="1"/>
  <c r="DD39" i="15" s="1"/>
  <c r="E171" i="45"/>
  <c r="D171" i="45" s="1"/>
  <c r="E171" i="37"/>
  <c r="D171" i="37" s="1"/>
  <c r="FN17" i="15" s="1"/>
  <c r="FN19" i="15" s="1"/>
  <c r="FN39" i="15" s="1"/>
  <c r="E174" i="37"/>
  <c r="D174" i="37" s="1"/>
  <c r="FQ17" i="15" s="1"/>
  <c r="FQ19" i="15" s="1"/>
  <c r="FQ39" i="15" s="1"/>
  <c r="E174" i="45"/>
  <c r="D174" i="45" s="1"/>
  <c r="E187" i="45"/>
  <c r="D187" i="45" s="1"/>
  <c r="E187" i="37"/>
  <c r="D187" i="37" s="1"/>
  <c r="GD17" i="15" s="1"/>
  <c r="GD19" i="15" s="1"/>
  <c r="GD39" i="15" s="1"/>
  <c r="E85" i="45"/>
  <c r="D85" i="45" s="1"/>
  <c r="E85" i="37"/>
  <c r="D85" i="37" s="1"/>
  <c r="CF17" i="15" s="1"/>
  <c r="CF19" i="15" s="1"/>
  <c r="CF39" i="15" s="1"/>
  <c r="E169" i="45"/>
  <c r="D169" i="45" s="1"/>
  <c r="E169" i="37"/>
  <c r="D169" i="37" s="1"/>
  <c r="FL17" i="15" s="1"/>
  <c r="FL19" i="15" s="1"/>
  <c r="FL39" i="15" s="1"/>
  <c r="E202" i="45"/>
  <c r="D202" i="45" s="1"/>
  <c r="E202" i="37"/>
  <c r="D202" i="37" s="1"/>
  <c r="GS17" i="15" s="1"/>
  <c r="GS19" i="15" s="1"/>
  <c r="GS39" i="15" s="1"/>
  <c r="E132" i="45"/>
  <c r="D132" i="45" s="1"/>
  <c r="E132" i="37"/>
  <c r="D132" i="37" s="1"/>
  <c r="EA17" i="15" s="1"/>
  <c r="EA19" i="15" s="1"/>
  <c r="EA39" i="15" s="1"/>
  <c r="E124" i="37"/>
  <c r="D124" i="37" s="1"/>
  <c r="DS17" i="15" s="1"/>
  <c r="DS19" i="15" s="1"/>
  <c r="DS39" i="15" s="1"/>
  <c r="E124" i="45"/>
  <c r="D124" i="45" s="1"/>
  <c r="E65" i="37"/>
  <c r="D65" i="37" s="1"/>
  <c r="BL17" i="15" s="1"/>
  <c r="BL19" i="15" s="1"/>
  <c r="BL39" i="15" s="1"/>
  <c r="E65" i="45"/>
  <c r="D65" i="45" s="1"/>
  <c r="E138" i="45"/>
  <c r="D138" i="45" s="1"/>
  <c r="E138" i="37"/>
  <c r="D138" i="37" s="1"/>
  <c r="EG17" i="15" s="1"/>
  <c r="EG19" i="15" s="1"/>
  <c r="EG39" i="15" s="1"/>
  <c r="E176" i="45"/>
  <c r="D176" i="45" s="1"/>
  <c r="E176" i="37"/>
  <c r="D176" i="37" s="1"/>
  <c r="FS17" i="15" s="1"/>
  <c r="FS19" i="15" s="1"/>
  <c r="FS39" i="15" s="1"/>
  <c r="E60" i="45"/>
  <c r="D60" i="45" s="1"/>
  <c r="E60" i="37"/>
  <c r="D60" i="37" s="1"/>
  <c r="BG17" i="15" s="1"/>
  <c r="BG19" i="15" s="1"/>
  <c r="BG39" i="15" s="1"/>
  <c r="E62" i="45"/>
  <c r="D62" i="45" s="1"/>
  <c r="E62" i="37"/>
  <c r="D62" i="37" s="1"/>
  <c r="BI17" i="15" s="1"/>
  <c r="BI19" i="15" s="1"/>
  <c r="BI39" i="15" s="1"/>
  <c r="E89" i="37"/>
  <c r="D89" i="37" s="1"/>
  <c r="CJ17" i="15" s="1"/>
  <c r="CJ19" i="15" s="1"/>
  <c r="CJ39" i="15" s="1"/>
  <c r="E89" i="45"/>
  <c r="D89" i="45" s="1"/>
  <c r="E106" i="45"/>
  <c r="D106" i="45" s="1"/>
  <c r="E106" i="37"/>
  <c r="D106" i="37" s="1"/>
  <c r="DA17" i="15" s="1"/>
  <c r="DA19" i="15" s="1"/>
  <c r="DA39" i="15" s="1"/>
  <c r="E57" i="37"/>
  <c r="D57" i="37" s="1"/>
  <c r="BD17" i="15" s="1"/>
  <c r="BD19" i="15" s="1"/>
  <c r="BD39" i="15" s="1"/>
  <c r="BD44" i="15" s="1"/>
  <c r="E57" i="45"/>
  <c r="D57" i="45" s="1"/>
  <c r="E68" i="37"/>
  <c r="D68" i="37" s="1"/>
  <c r="BO17" i="15" s="1"/>
  <c r="BO19" i="15" s="1"/>
  <c r="BO39" i="15" s="1"/>
  <c r="E68" i="45"/>
  <c r="D68" i="45" s="1"/>
  <c r="E58" i="37"/>
  <c r="D58" i="37" s="1"/>
  <c r="BE17" i="15" s="1"/>
  <c r="BE19" i="15" s="1"/>
  <c r="BE39" i="15" s="1"/>
  <c r="E58" i="45"/>
  <c r="D58" i="45" s="1"/>
  <c r="E86" i="45"/>
  <c r="D86" i="45" s="1"/>
  <c r="E86" i="37"/>
  <c r="D86" i="37" s="1"/>
  <c r="CG17" i="15" s="1"/>
  <c r="CG19" i="15" s="1"/>
  <c r="CG39" i="15" s="1"/>
  <c r="E180" i="45"/>
  <c r="D180" i="45" s="1"/>
  <c r="E180" i="37"/>
  <c r="D180" i="37" s="1"/>
  <c r="FW17" i="15" s="1"/>
  <c r="FW19" i="15" s="1"/>
  <c r="FW39" i="15" s="1"/>
  <c r="E88" i="45"/>
  <c r="D88" i="45" s="1"/>
  <c r="E88" i="37"/>
  <c r="D88" i="37" s="1"/>
  <c r="CI17" i="15" s="1"/>
  <c r="CI19" i="15" s="1"/>
  <c r="CI39" i="15" s="1"/>
  <c r="E149" i="45"/>
  <c r="D149" i="45" s="1"/>
  <c r="E149" i="37"/>
  <c r="D149" i="37" s="1"/>
  <c r="ER17" i="15" s="1"/>
  <c r="ER19" i="15" s="1"/>
  <c r="ER39" i="15" s="1"/>
  <c r="E173" i="45"/>
  <c r="D173" i="45" s="1"/>
  <c r="E173" i="37"/>
  <c r="D173" i="37" s="1"/>
  <c r="FP17" i="15" s="1"/>
  <c r="FP19" i="15" s="1"/>
  <c r="FP39" i="15" s="1"/>
  <c r="E167" i="37"/>
  <c r="D167" i="37" s="1"/>
  <c r="FJ17" i="15" s="1"/>
  <c r="FJ19" i="15" s="1"/>
  <c r="FJ39" i="15" s="1"/>
  <c r="E167" i="45"/>
  <c r="D167" i="45" s="1"/>
  <c r="E161" i="37"/>
  <c r="D161" i="37" s="1"/>
  <c r="FD17" i="15" s="1"/>
  <c r="FD19" i="15" s="1"/>
  <c r="FD39" i="15" s="1"/>
  <c r="E161" i="45"/>
  <c r="D161" i="45" s="1"/>
  <c r="E81" i="45"/>
  <c r="D81" i="45" s="1"/>
  <c r="E81" i="37"/>
  <c r="D81" i="37" s="1"/>
  <c r="CB17" i="15" s="1"/>
  <c r="CB19" i="15" s="1"/>
  <c r="CB39" i="15" s="1"/>
  <c r="E73" i="45"/>
  <c r="D73" i="45" s="1"/>
  <c r="E73" i="37"/>
  <c r="D73" i="37" s="1"/>
  <c r="BT17" i="15" s="1"/>
  <c r="BT19" i="15" s="1"/>
  <c r="BT39" i="15" s="1"/>
  <c r="E87" i="45"/>
  <c r="D87" i="45" s="1"/>
  <c r="E87" i="37"/>
  <c r="D87" i="37" s="1"/>
  <c r="E151" i="37"/>
  <c r="D151" i="37" s="1"/>
  <c r="ET17" i="15" s="1"/>
  <c r="ET19" i="15" s="1"/>
  <c r="ET39" i="15" s="1"/>
  <c r="E151" i="45"/>
  <c r="D151" i="45" s="1"/>
  <c r="E181" i="37"/>
  <c r="D181" i="37" s="1"/>
  <c r="FX17" i="15" s="1"/>
  <c r="FX19" i="15" s="1"/>
  <c r="FX39" i="15" s="1"/>
  <c r="E181" i="45"/>
  <c r="D181" i="45" s="1"/>
  <c r="E190" i="45"/>
  <c r="D190" i="45" s="1"/>
  <c r="E190" i="37"/>
  <c r="D190" i="37" s="1"/>
  <c r="GG17" i="15" s="1"/>
  <c r="GG19" i="15" s="1"/>
  <c r="GG39" i="15" s="1"/>
  <c r="E199" i="37"/>
  <c r="D199" i="37" s="1"/>
  <c r="GP17" i="15" s="1"/>
  <c r="GP19" i="15" s="1"/>
  <c r="GP39" i="15" s="1"/>
  <c r="E199" i="45"/>
  <c r="D199" i="45" s="1"/>
  <c r="E105" i="37"/>
  <c r="D105" i="37" s="1"/>
  <c r="CZ17" i="15" s="1"/>
  <c r="CZ19" i="15" s="1"/>
  <c r="CZ39" i="15" s="1"/>
  <c r="E105" i="45"/>
  <c r="D105" i="45" s="1"/>
  <c r="E79" i="45"/>
  <c r="D79" i="45" s="1"/>
  <c r="E79" i="37"/>
  <c r="D79" i="37" s="1"/>
  <c r="BZ17" i="15" s="1"/>
  <c r="BZ19" i="15" s="1"/>
  <c r="BZ39" i="15" s="1"/>
  <c r="E101" i="45"/>
  <c r="D101" i="45" s="1"/>
  <c r="E101" i="37"/>
  <c r="D101" i="37" s="1"/>
  <c r="CV17" i="15" s="1"/>
  <c r="CV19" i="15" s="1"/>
  <c r="CV39" i="15" s="1"/>
  <c r="E156" i="37"/>
  <c r="D156" i="37" s="1"/>
  <c r="EY17" i="15" s="1"/>
  <c r="EY19" i="15" s="1"/>
  <c r="EY39" i="15" s="1"/>
  <c r="E156" i="45"/>
  <c r="D156" i="45" s="1"/>
  <c r="E142" i="37"/>
  <c r="D142" i="37" s="1"/>
  <c r="EK17" i="15" s="1"/>
  <c r="EK19" i="15" s="1"/>
  <c r="EK39" i="15" s="1"/>
  <c r="E142" i="45"/>
  <c r="D142" i="45" s="1"/>
  <c r="E59" i="45"/>
  <c r="D59" i="45" s="1"/>
  <c r="E59" i="37"/>
  <c r="D59" i="37" s="1"/>
  <c r="BF17" i="15" s="1"/>
  <c r="BF19" i="15" s="1"/>
  <c r="BF39" i="15" s="1"/>
  <c r="BF44" i="15" s="1"/>
  <c r="E114" i="37"/>
  <c r="D114" i="37" s="1"/>
  <c r="DI17" i="15" s="1"/>
  <c r="DI19" i="15" s="1"/>
  <c r="DI39" i="15" s="1"/>
  <c r="E114" i="45"/>
  <c r="D114" i="45" s="1"/>
  <c r="E61" i="37"/>
  <c r="D61" i="37" s="1"/>
  <c r="BH17" i="15" s="1"/>
  <c r="BH19" i="15" s="1"/>
  <c r="BH39" i="15" s="1"/>
  <c r="BH44" i="15" s="1"/>
  <c r="E61" i="45"/>
  <c r="D61" i="45" s="1"/>
  <c r="E170" i="45"/>
  <c r="D170" i="45" s="1"/>
  <c r="E170" i="37"/>
  <c r="D170" i="37" s="1"/>
  <c r="FM17" i="15" s="1"/>
  <c r="FM19" i="15" s="1"/>
  <c r="FM39" i="15" s="1"/>
  <c r="E162" i="37"/>
  <c r="D162" i="37" s="1"/>
  <c r="FE17" i="15" s="1"/>
  <c r="FE19" i="15" s="1"/>
  <c r="FE39" i="15" s="1"/>
  <c r="E162" i="45"/>
  <c r="D162" i="45" s="1"/>
  <c r="E91" i="45"/>
  <c r="D91" i="45" s="1"/>
  <c r="E91" i="37"/>
  <c r="D91" i="37" s="1"/>
  <c r="CL17" i="15" s="1"/>
  <c r="CL19" i="15" s="1"/>
  <c r="CL39" i="15" s="1"/>
  <c r="C27" i="42"/>
  <c r="Y51" i="15"/>
  <c r="E9" i="43" l="1"/>
  <c r="CH17" i="15"/>
  <c r="CH19" i="15" s="1"/>
  <c r="CH39" i="15" s="1"/>
  <c r="C4" i="43"/>
  <c r="Z51" i="15"/>
  <c r="C28" i="42"/>
  <c r="C29" i="42" l="1"/>
  <c r="AA51" i="15"/>
  <c r="C30" i="42" l="1"/>
  <c r="AB51" i="15"/>
  <c r="C31" i="42" l="1"/>
  <c r="AC51" i="15"/>
  <c r="C32" i="42" l="1"/>
  <c r="AD51" i="15"/>
  <c r="C33" i="42" l="1"/>
  <c r="AE51" i="15"/>
  <c r="C34" i="42" l="1"/>
  <c r="AF51" i="15"/>
  <c r="C35" i="42" l="1"/>
  <c r="AG51" i="15"/>
  <c r="C36" i="42" l="1"/>
  <c r="AH51" i="15"/>
  <c r="C37" i="42" l="1"/>
  <c r="AI51" i="15"/>
  <c r="C38" i="42" l="1"/>
  <c r="AJ51" i="15"/>
  <c r="C39" i="42" l="1"/>
  <c r="AK51" i="15"/>
  <c r="AL51" i="15" l="1"/>
  <c r="C5" i="43"/>
  <c r="C40" i="42"/>
  <c r="C41" i="42" l="1"/>
  <c r="AM51" i="15"/>
  <c r="C42" i="42" l="1"/>
  <c r="AN51" i="15"/>
  <c r="C43" i="42" l="1"/>
  <c r="AO51" i="15"/>
  <c r="C44" i="42" l="1"/>
  <c r="AP51" i="15"/>
  <c r="C45" i="42" l="1"/>
  <c r="AQ51" i="15"/>
  <c r="C46" i="42" l="1"/>
  <c r="AR51" i="15"/>
  <c r="C47" i="42" l="1"/>
  <c r="AS51" i="15"/>
  <c r="C48" i="42" l="1"/>
  <c r="AT51" i="15"/>
  <c r="C49" i="42" l="1"/>
  <c r="AU51" i="15"/>
  <c r="C50" i="42" l="1"/>
  <c r="AV51" i="15"/>
  <c r="C51" i="42" l="1"/>
  <c r="AW51" i="15"/>
  <c r="AX51" i="15" l="1"/>
  <c r="C6" i="43"/>
  <c r="C52" i="42"/>
  <c r="C53" i="42" l="1"/>
  <c r="AY51" i="15"/>
  <c r="C54" i="42" l="1"/>
  <c r="AZ51" i="15"/>
  <c r="C55" i="42" l="1"/>
  <c r="BA51" i="15"/>
  <c r="C56" i="42" l="1"/>
  <c r="BB51" i="15"/>
  <c r="C57" i="42" l="1"/>
  <c r="BC51" i="15"/>
  <c r="C58" i="42" l="1"/>
  <c r="BD51" i="15"/>
  <c r="C59" i="42" l="1"/>
  <c r="BE51" i="15"/>
  <c r="C60" i="42" l="1"/>
  <c r="BF51" i="15"/>
  <c r="C61" i="42" l="1"/>
  <c r="BG51" i="15"/>
  <c r="C62" i="42" l="1"/>
  <c r="BH51" i="15"/>
  <c r="C63" i="42" l="1"/>
  <c r="BI51" i="15"/>
  <c r="BJ51" i="15" l="1"/>
  <c r="C64" i="42"/>
  <c r="C7" i="43"/>
  <c r="C65" i="42" l="1"/>
  <c r="BK51" i="15"/>
  <c r="C66" i="42" l="1"/>
  <c r="BL51" i="15"/>
  <c r="C67" i="42" l="1"/>
  <c r="BM51" i="15"/>
  <c r="C68" i="42" l="1"/>
  <c r="BN51" i="15"/>
  <c r="C69" i="42" l="1"/>
  <c r="BO51" i="15"/>
  <c r="C70" i="42" l="1"/>
  <c r="BP51" i="15"/>
  <c r="C71" i="42" l="1"/>
  <c r="BQ51" i="15"/>
  <c r="C72" i="42" l="1"/>
  <c r="BR51" i="15"/>
  <c r="C73" i="42" l="1"/>
  <c r="BS51" i="15"/>
  <c r="BT51" i="15" l="1"/>
  <c r="C74" i="42"/>
  <c r="C75" i="42" l="1"/>
  <c r="BU51" i="15"/>
  <c r="BV51" i="15" l="1"/>
  <c r="C76" i="42"/>
  <c r="C8" i="43"/>
  <c r="C77" i="42" l="1"/>
  <c r="BW51" i="15"/>
  <c r="C78" i="42" l="1"/>
  <c r="BX51" i="15"/>
  <c r="C79" i="42" l="1"/>
  <c r="BY51" i="15"/>
  <c r="C80" i="42" l="1"/>
  <c r="BZ51" i="15"/>
  <c r="C81" i="42" l="1"/>
  <c r="CA51" i="15"/>
  <c r="C82" i="42" l="1"/>
  <c r="CB51" i="15"/>
  <c r="C83" i="42" l="1"/>
  <c r="CC51" i="15"/>
  <c r="C84" i="42" l="1"/>
  <c r="CD51" i="15"/>
  <c r="C85" i="42" l="1"/>
  <c r="CE51" i="15"/>
  <c r="C86" i="42" l="1"/>
  <c r="CF51" i="15"/>
  <c r="C87" i="42" l="1"/>
  <c r="CG51" i="15"/>
  <c r="C2" i="42" l="1"/>
  <c r="CH51" i="15"/>
  <c r="C9" i="43"/>
  <c r="C88" i="42"/>
  <c r="C89" i="42" l="1"/>
  <c r="CI51" i="15"/>
  <c r="C90" i="42" l="1"/>
  <c r="CJ51" i="15"/>
  <c r="C91" i="42" l="1"/>
  <c r="CK51" i="15"/>
  <c r="C92" i="42" l="1"/>
  <c r="CL51" i="15"/>
  <c r="C93" i="42" l="1"/>
  <c r="CM51" i="15"/>
  <c r="C94" i="42" l="1"/>
  <c r="CN51" i="15"/>
  <c r="C95" i="42" l="1"/>
  <c r="CO51" i="15"/>
  <c r="C96" i="42" l="1"/>
  <c r="CP51" i="15"/>
  <c r="C97" i="42" l="1"/>
  <c r="CQ51" i="15"/>
  <c r="C98" i="42" l="1"/>
  <c r="CR51" i="15"/>
  <c r="C99" i="42" l="1"/>
  <c r="CS51" i="15"/>
  <c r="C100" i="42" l="1"/>
  <c r="CT51" i="15"/>
  <c r="C101" i="42" l="1"/>
  <c r="CU51" i="15"/>
  <c r="C102" i="42" l="1"/>
  <c r="CV51" i="15"/>
  <c r="C103" i="42" l="1"/>
  <c r="CW51" i="15"/>
  <c r="C104" i="42" l="1"/>
  <c r="CX51" i="15"/>
  <c r="C105" i="42" l="1"/>
  <c r="CY51" i="15"/>
  <c r="C106" i="42" l="1"/>
  <c r="CZ51" i="15"/>
  <c r="C107" i="42" l="1"/>
  <c r="DA51" i="15"/>
  <c r="C108" i="42" l="1"/>
  <c r="DB51" i="15"/>
  <c r="C109" i="42" l="1"/>
  <c r="DC51" i="15"/>
  <c r="C110" i="42" l="1"/>
  <c r="DD51" i="15"/>
  <c r="C111" i="42" l="1"/>
  <c r="DE51" i="15"/>
  <c r="C112" i="42" l="1"/>
  <c r="DF51" i="15"/>
  <c r="C113" i="42" l="1"/>
  <c r="DG51" i="15"/>
  <c r="C114" i="42" l="1"/>
  <c r="DH51" i="15"/>
  <c r="C115" i="42" l="1"/>
  <c r="DI51" i="15"/>
  <c r="C116" i="42" l="1"/>
  <c r="DJ51" i="15"/>
  <c r="C117" i="42" l="1"/>
  <c r="DK51" i="15"/>
  <c r="C118" i="42" l="1"/>
  <c r="DL51" i="15"/>
  <c r="C119" i="42" l="1"/>
  <c r="DM51" i="15"/>
  <c r="C120" i="42" l="1"/>
  <c r="DN51" i="15"/>
  <c r="C121" i="42" l="1"/>
  <c r="DO51" i="15"/>
  <c r="C122" i="42" l="1"/>
  <c r="DP51" i="15"/>
  <c r="C123" i="42" l="1"/>
  <c r="DQ51" i="15"/>
  <c r="C124" i="42" l="1"/>
  <c r="DR51" i="15"/>
  <c r="C125" i="42" l="1"/>
  <c r="DS51" i="15"/>
  <c r="C126" i="42" l="1"/>
  <c r="DT51" i="15"/>
  <c r="C127" i="42" l="1"/>
  <c r="DU51" i="15"/>
  <c r="C128" i="42" l="1"/>
  <c r="DV51" i="15"/>
  <c r="C129" i="42" l="1"/>
  <c r="DW51" i="15"/>
  <c r="C130" i="42" l="1"/>
  <c r="DX51" i="15"/>
  <c r="C131" i="42" l="1"/>
  <c r="DY51" i="15"/>
  <c r="C132" i="42" l="1"/>
  <c r="DZ51" i="15"/>
  <c r="C133" i="42" l="1"/>
  <c r="EA51" i="15"/>
  <c r="C134" i="42" l="1"/>
  <c r="EB51" i="15"/>
  <c r="C135" i="42" l="1"/>
  <c r="EC51" i="15"/>
  <c r="C136" i="42" l="1"/>
  <c r="ED51" i="15"/>
  <c r="C137" i="42" l="1"/>
  <c r="EE51" i="15"/>
  <c r="C138" i="42" l="1"/>
  <c r="EF51" i="15"/>
  <c r="C139" i="42" l="1"/>
  <c r="EG51" i="15"/>
  <c r="C140" i="42" l="1"/>
  <c r="EH51" i="15"/>
  <c r="C141" i="42" l="1"/>
  <c r="EI51" i="15"/>
  <c r="C142" i="42" l="1"/>
  <c r="EJ51" i="15"/>
  <c r="C143" i="42" l="1"/>
  <c r="EK51" i="15"/>
  <c r="C144" i="42" l="1"/>
  <c r="EL51" i="15"/>
  <c r="C145" i="42" l="1"/>
  <c r="EM51" i="15"/>
  <c r="C146" i="42" l="1"/>
  <c r="EN51" i="15"/>
  <c r="C147" i="42" l="1"/>
  <c r="EO51" i="15"/>
  <c r="C148" i="42" l="1"/>
  <c r="EP51" i="15"/>
  <c r="C149" i="42" l="1"/>
  <c r="EQ51" i="15"/>
  <c r="C150" i="42" l="1"/>
  <c r="ER51" i="15"/>
  <c r="C151" i="42" l="1"/>
  <c r="ES51" i="15"/>
  <c r="C152" i="42" l="1"/>
  <c r="ET51" i="15"/>
  <c r="C153" i="42" l="1"/>
  <c r="EU51" i="15"/>
  <c r="C154" i="42" l="1"/>
  <c r="EV51" i="15"/>
  <c r="C155" i="42" l="1"/>
  <c r="EW51" i="15"/>
  <c r="C156" i="42" l="1"/>
  <c r="EX51" i="15"/>
  <c r="C157" i="42" l="1"/>
  <c r="EY51" i="15"/>
  <c r="C158" i="42" l="1"/>
  <c r="EZ51" i="15"/>
  <c r="C159" i="42" l="1"/>
  <c r="FA51" i="15"/>
  <c r="C160" i="42" l="1"/>
  <c r="FB51" i="15"/>
  <c r="C161" i="42" l="1"/>
  <c r="FC51" i="15"/>
  <c r="C162" i="42" l="1"/>
  <c r="FD51" i="15"/>
  <c r="C163" i="42" l="1"/>
  <c r="FE51" i="15"/>
  <c r="C164" i="42" l="1"/>
  <c r="FF51" i="15"/>
  <c r="C165" i="42" l="1"/>
  <c r="FG51" i="15"/>
  <c r="C166" i="42" l="1"/>
  <c r="FH51" i="15"/>
  <c r="C167" i="42" l="1"/>
  <c r="FI51" i="15"/>
  <c r="C168" i="42" l="1"/>
  <c r="FJ51" i="15"/>
  <c r="C169" i="42" l="1"/>
  <c r="FK51" i="15"/>
  <c r="C170" i="42" l="1"/>
  <c r="FL51" i="15"/>
  <c r="C171" i="42" l="1"/>
  <c r="FM51" i="15"/>
  <c r="C172" i="42" l="1"/>
  <c r="FN51" i="15"/>
  <c r="C173" i="42" l="1"/>
  <c r="FO51" i="15"/>
  <c r="C174" i="42" l="1"/>
  <c r="FP51" i="15"/>
  <c r="C175" i="42" l="1"/>
  <c r="FQ51" i="15"/>
  <c r="C176" i="42" l="1"/>
  <c r="FR51" i="15"/>
  <c r="C177" i="42" l="1"/>
  <c r="FS51" i="15"/>
  <c r="C178" i="42" l="1"/>
  <c r="FT51" i="15"/>
  <c r="C179" i="42" l="1"/>
  <c r="FU51" i="15"/>
  <c r="C180" i="42" l="1"/>
  <c r="FV51" i="15"/>
  <c r="C181" i="42" l="1"/>
  <c r="FW51" i="15"/>
  <c r="C182" i="42" l="1"/>
  <c r="FX51" i="15"/>
  <c r="C183" i="42" l="1"/>
  <c r="FY51" i="15"/>
  <c r="C184" i="42" l="1"/>
  <c r="FZ51" i="15"/>
  <c r="C185" i="42" l="1"/>
  <c r="GA51" i="15"/>
  <c r="C186" i="42" l="1"/>
  <c r="GB51" i="15"/>
  <c r="C187" i="42" l="1"/>
  <c r="GC51" i="15"/>
  <c r="C188" i="42" l="1"/>
  <c r="GD51" i="15"/>
  <c r="C189" i="42" l="1"/>
  <c r="GE51" i="15"/>
  <c r="GF51" i="15" l="1"/>
  <c r="C190" i="42"/>
  <c r="C191" i="42" l="1"/>
  <c r="GG51" i="15"/>
  <c r="C192" i="42" l="1"/>
  <c r="GH51" i="15"/>
  <c r="C193" i="42" l="1"/>
  <c r="GI51" i="15"/>
  <c r="C194" i="42" l="1"/>
  <c r="GJ51" i="15"/>
  <c r="C195" i="42" l="1"/>
  <c r="GK51" i="15"/>
  <c r="C196" i="42" l="1"/>
  <c r="GL51" i="15"/>
  <c r="C197" i="42" l="1"/>
  <c r="GM51" i="15"/>
  <c r="C198" i="42" l="1"/>
  <c r="GN51" i="15"/>
  <c r="C199" i="42" l="1"/>
  <c r="GO51" i="15"/>
  <c r="C200" i="42" l="1"/>
  <c r="GP51" i="15"/>
  <c r="C201" i="42" l="1"/>
  <c r="GQ51" i="15"/>
  <c r="C202" i="42" l="1"/>
  <c r="GR51" i="15"/>
  <c r="C203" i="42" l="1"/>
  <c r="GS51" i="15"/>
  <c r="C204" i="42" l="1"/>
  <c r="GT51" i="15"/>
  <c r="C205" i="42" l="1"/>
  <c r="GU51" i="15"/>
  <c r="C206" i="42" l="1"/>
  <c r="GV51" i="15"/>
  <c r="C207" i="42" l="1"/>
  <c r="GX51" i="15" s="1"/>
  <c r="GW51" i="15"/>
  <c r="E42" i="45" l="1"/>
  <c r="D42" i="45" s="1"/>
  <c r="E42" i="37"/>
  <c r="D42" i="37" s="1"/>
  <c r="AO17" i="15" s="1"/>
  <c r="E41" i="37"/>
  <c r="D41" i="37" s="1"/>
  <c r="AN17" i="15" s="1"/>
  <c r="E41" i="45"/>
  <c r="D41" i="45" s="1"/>
  <c r="E56" i="37" l="1"/>
  <c r="D56" i="37" s="1"/>
  <c r="BC17" i="15" s="1"/>
  <c r="E56" i="45"/>
  <c r="D56" i="45" s="1"/>
  <c r="E55" i="45"/>
  <c r="D55" i="45" s="1"/>
  <c r="E55" i="37"/>
  <c r="D55" i="37" s="1"/>
  <c r="BB17" i="15" s="1"/>
  <c r="E54" i="37"/>
  <c r="D54" i="37" s="1"/>
  <c r="BA17" i="15" s="1"/>
  <c r="E54" i="45"/>
  <c r="D54" i="45" s="1"/>
  <c r="E53" i="45"/>
  <c r="D53" i="45" s="1"/>
  <c r="E53" i="37"/>
  <c r="D53" i="37" s="1"/>
  <c r="AZ17" i="15" s="1"/>
  <c r="E52" i="37"/>
  <c r="D52" i="37" s="1"/>
  <c r="AY17" i="15" s="1"/>
  <c r="E52" i="45"/>
  <c r="D52" i="45" s="1"/>
  <c r="E50" i="37"/>
  <c r="D50" i="37" s="1"/>
  <c r="AW17" i="15" s="1"/>
  <c r="E50" i="45"/>
  <c r="D50" i="45" s="1"/>
  <c r="E51" i="45"/>
  <c r="D51" i="45" s="1"/>
  <c r="E51" i="37"/>
  <c r="D51" i="37" s="1"/>
  <c r="AX17" i="15" s="1"/>
  <c r="E49" i="45"/>
  <c r="D49" i="45" s="1"/>
  <c r="E49" i="37"/>
  <c r="D49" i="37" s="1"/>
  <c r="AV17" i="15" s="1"/>
  <c r="S54" i="45" l="1"/>
  <c r="R54" i="45" s="1"/>
  <c r="S54" i="37"/>
  <c r="R54" i="37" s="1"/>
  <c r="BA18" i="15" s="1"/>
  <c r="BA19" i="15" s="1"/>
  <c r="BA39" i="15" s="1"/>
  <c r="BA44" i="15" s="1"/>
  <c r="S55" i="37"/>
  <c r="R55" i="37" s="1"/>
  <c r="BB18" i="15" s="1"/>
  <c r="BB19" i="15" s="1"/>
  <c r="BB39" i="15" s="1"/>
  <c r="BB44" i="15" s="1"/>
  <c r="S55" i="45"/>
  <c r="R55" i="45" s="1"/>
  <c r="S51" i="45"/>
  <c r="R51" i="45" s="1"/>
  <c r="S51" i="37"/>
  <c r="R51" i="37" s="1"/>
  <c r="AX18" i="15" s="1"/>
  <c r="AX19" i="15" s="1"/>
  <c r="AX39" i="15" s="1"/>
  <c r="S50" i="45"/>
  <c r="R50" i="45" s="1"/>
  <c r="S50" i="37"/>
  <c r="R50" i="37" s="1"/>
  <c r="AW18" i="15" s="1"/>
  <c r="AW19" i="15" s="1"/>
  <c r="AW39" i="15" s="1"/>
  <c r="AW44" i="15" s="1"/>
  <c r="S53" i="37"/>
  <c r="R53" i="37" s="1"/>
  <c r="AZ18" i="15" s="1"/>
  <c r="AZ19" i="15" s="1"/>
  <c r="AZ39" i="15" s="1"/>
  <c r="S53" i="45"/>
  <c r="R53" i="45" s="1"/>
  <c r="S56" i="45"/>
  <c r="R56" i="45" s="1"/>
  <c r="S56" i="37"/>
  <c r="R56" i="37" s="1"/>
  <c r="BC18" i="15" s="1"/>
  <c r="BC19" i="15" s="1"/>
  <c r="BC39" i="15" s="1"/>
  <c r="BC44" i="15" s="1"/>
  <c r="S52" i="37"/>
  <c r="R52" i="37" s="1"/>
  <c r="AY18" i="15" s="1"/>
  <c r="AY19" i="15" s="1"/>
  <c r="AY39" i="15" s="1"/>
  <c r="S52" i="45"/>
  <c r="R52" i="45" s="1"/>
  <c r="S49" i="45" l="1"/>
  <c r="R49" i="45" s="1"/>
  <c r="S49" i="37"/>
  <c r="R49" i="37" s="1"/>
  <c r="AV18" i="15" s="1"/>
  <c r="AV19" i="15" s="1"/>
  <c r="AV39" i="15" s="1"/>
  <c r="AV44" i="15" s="1"/>
  <c r="E48" i="45" l="1"/>
  <c r="D48" i="45" s="1"/>
  <c r="E48" i="37"/>
  <c r="D48" i="37" s="1"/>
  <c r="AU17" i="15" s="1"/>
  <c r="E11" i="37" l="1"/>
  <c r="D11" i="37" s="1"/>
  <c r="C11" i="37" s="1"/>
  <c r="E11" i="45"/>
  <c r="D11" i="45" s="1"/>
  <c r="C11" i="45" s="1"/>
  <c r="E15" i="37"/>
  <c r="D15" i="37" s="1"/>
  <c r="E15" i="45"/>
  <c r="D15" i="45" s="1"/>
  <c r="E14" i="45"/>
  <c r="D14" i="45" s="1"/>
  <c r="E14" i="37"/>
  <c r="D14" i="37" s="1"/>
  <c r="M19" i="15" s="1"/>
  <c r="M39" i="15" s="1"/>
  <c r="M45" i="15" s="1"/>
  <c r="E13" i="37"/>
  <c r="D13" i="37" s="1"/>
  <c r="E13" i="45"/>
  <c r="D13" i="45" s="1"/>
  <c r="E12" i="37"/>
  <c r="D12" i="37" s="1"/>
  <c r="E12" i="45"/>
  <c r="D12" i="45" s="1"/>
  <c r="C12" i="45" l="1"/>
  <c r="C13" i="45"/>
  <c r="C14" i="45" s="1"/>
  <c r="C15" i="45" s="1"/>
  <c r="BP11" i="42"/>
  <c r="BQ11" i="42"/>
  <c r="BR11" i="42"/>
  <c r="BS11" i="42"/>
  <c r="BU11" i="42"/>
  <c r="BT11" i="42"/>
  <c r="BV11" i="42"/>
  <c r="C12" i="37"/>
  <c r="E31" i="45" l="1"/>
  <c r="D31" i="45" s="1"/>
  <c r="E31" i="37"/>
  <c r="D31" i="37" s="1"/>
  <c r="AD17" i="15" s="1"/>
  <c r="E18" i="45"/>
  <c r="D18" i="45" s="1"/>
  <c r="E18" i="37"/>
  <c r="D18" i="37" s="1"/>
  <c r="Q17" i="15" s="1"/>
  <c r="E37" i="45"/>
  <c r="D37" i="45" s="1"/>
  <c r="E37" i="37"/>
  <c r="D37" i="37" s="1"/>
  <c r="AJ17" i="15" s="1"/>
  <c r="E33" i="45"/>
  <c r="D33" i="45" s="1"/>
  <c r="E33" i="37"/>
  <c r="D33" i="37" s="1"/>
  <c r="AF17" i="15" s="1"/>
  <c r="E39" i="45"/>
  <c r="D39" i="45" s="1"/>
  <c r="E39" i="37"/>
  <c r="D39" i="37" s="1"/>
  <c r="AL17" i="15" s="1"/>
  <c r="E38" i="45"/>
  <c r="D38" i="45" s="1"/>
  <c r="E38" i="37"/>
  <c r="D38" i="37" s="1"/>
  <c r="AK17" i="15" s="1"/>
  <c r="E28" i="45"/>
  <c r="D28" i="45" s="1"/>
  <c r="E28" i="37"/>
  <c r="D28" i="37" s="1"/>
  <c r="AA17" i="15" s="1"/>
  <c r="E29" i="37"/>
  <c r="D29" i="37" s="1"/>
  <c r="AB17" i="15" s="1"/>
  <c r="E29" i="45"/>
  <c r="D29" i="45" s="1"/>
  <c r="E21" i="37"/>
  <c r="D21" i="37" s="1"/>
  <c r="E21" i="45"/>
  <c r="D21" i="45" s="1"/>
  <c r="E19" i="45"/>
  <c r="D19" i="45" s="1"/>
  <c r="E19" i="37"/>
  <c r="D19" i="37" s="1"/>
  <c r="E43" i="45"/>
  <c r="D43" i="45" s="1"/>
  <c r="E43" i="37"/>
  <c r="D43" i="37" s="1"/>
  <c r="AP17" i="15" s="1"/>
  <c r="E40" i="37"/>
  <c r="D40" i="37" s="1"/>
  <c r="AM17" i="15" s="1"/>
  <c r="E40" i="45"/>
  <c r="D40" i="45" s="1"/>
  <c r="E25" i="37"/>
  <c r="D25" i="37" s="1"/>
  <c r="X17" i="15" s="1"/>
  <c r="E25" i="45"/>
  <c r="D25" i="45" s="1"/>
  <c r="E24" i="37"/>
  <c r="D24" i="37" s="1"/>
  <c r="W17" i="15" s="1"/>
  <c r="E24" i="45"/>
  <c r="D24" i="45" s="1"/>
  <c r="E32" i="37"/>
  <c r="D32" i="37" s="1"/>
  <c r="AE17" i="15" s="1"/>
  <c r="E32" i="45"/>
  <c r="D32" i="45" s="1"/>
  <c r="E23" i="37"/>
  <c r="D23" i="37" s="1"/>
  <c r="V17" i="15" s="1"/>
  <c r="E23" i="45"/>
  <c r="D23" i="45" s="1"/>
  <c r="E30" i="37"/>
  <c r="D30" i="37" s="1"/>
  <c r="AC17" i="15" s="1"/>
  <c r="E30" i="45"/>
  <c r="D30" i="45" s="1"/>
  <c r="E22" i="45"/>
  <c r="D22" i="45" s="1"/>
  <c r="E22" i="37"/>
  <c r="D22" i="37" s="1"/>
  <c r="U17" i="15" s="1"/>
  <c r="E20" i="45"/>
  <c r="D20" i="45" s="1"/>
  <c r="E20" i="37"/>
  <c r="D20" i="37" s="1"/>
  <c r="E35" i="37"/>
  <c r="D35" i="37" s="1"/>
  <c r="AH17" i="15" s="1"/>
  <c r="E35" i="45"/>
  <c r="D35" i="45" s="1"/>
  <c r="E36" i="37"/>
  <c r="D36" i="37" s="1"/>
  <c r="AI17" i="15" s="1"/>
  <c r="E36" i="45"/>
  <c r="D36" i="45" s="1"/>
  <c r="BP12" i="42"/>
  <c r="BR12" i="42"/>
  <c r="BQ12" i="42"/>
  <c r="C13" i="37"/>
  <c r="BV12" i="42"/>
  <c r="BT12" i="42"/>
  <c r="BU12" i="42"/>
  <c r="BS12" i="42"/>
  <c r="E16" i="37"/>
  <c r="D16" i="37" s="1"/>
  <c r="O17" i="15" s="1"/>
  <c r="E16" i="45"/>
  <c r="D16" i="45" s="1"/>
  <c r="C16" i="45" s="1"/>
  <c r="E27" i="45"/>
  <c r="D27" i="45" s="1"/>
  <c r="E27" i="37"/>
  <c r="D27" i="37" s="1"/>
  <c r="Z17" i="15" s="1"/>
  <c r="E17" i="45"/>
  <c r="D17" i="45" s="1"/>
  <c r="E17" i="37"/>
  <c r="D17" i="37" s="1"/>
  <c r="P17" i="15" s="1"/>
  <c r="E34" i="37"/>
  <c r="D34" i="37" s="1"/>
  <c r="AG17" i="15" s="1"/>
  <c r="E34" i="45"/>
  <c r="D34" i="45" s="1"/>
  <c r="E26" i="37"/>
  <c r="D26" i="37" s="1"/>
  <c r="Y17" i="15" s="1"/>
  <c r="E26" i="45"/>
  <c r="D26" i="45" s="1"/>
  <c r="C17" i="45" l="1"/>
  <c r="C18" i="45" s="1"/>
  <c r="C19" i="45" s="1"/>
  <c r="C20" i="45" s="1"/>
  <c r="C21" i="45" s="1"/>
  <c r="C22" i="45" s="1"/>
  <c r="C23" i="45" s="1"/>
  <c r="C24" i="45" s="1"/>
  <c r="C25" i="45" s="1"/>
  <c r="C26" i="45" s="1"/>
  <c r="C27" i="45" s="1"/>
  <c r="C28" i="45" s="1"/>
  <c r="C29" i="45" s="1"/>
  <c r="C30" i="45" s="1"/>
  <c r="C31" i="45" s="1"/>
  <c r="C32" i="45" s="1"/>
  <c r="C33" i="45" s="1"/>
  <c r="C34" i="45" s="1"/>
  <c r="C35" i="45" s="1"/>
  <c r="C36" i="45" s="1"/>
  <c r="C37" i="45" s="1"/>
  <c r="C38" i="45" s="1"/>
  <c r="C39" i="45" s="1"/>
  <c r="C40" i="45" s="1"/>
  <c r="C41" i="45" s="1"/>
  <c r="C42" i="45" s="1"/>
  <c r="C43" i="45" s="1"/>
  <c r="C14" i="37"/>
  <c r="BP13" i="42"/>
  <c r="BS13" i="42"/>
  <c r="BR13" i="42"/>
  <c r="BU13" i="42"/>
  <c r="BQ13" i="42"/>
  <c r="BT13" i="42"/>
  <c r="BV13" i="42"/>
  <c r="BR14" i="42" l="1"/>
  <c r="BV14" i="42"/>
  <c r="C15" i="37"/>
  <c r="BQ14" i="42"/>
  <c r="BT14" i="42"/>
  <c r="BU14" i="42"/>
  <c r="BP14" i="42"/>
  <c r="BS14" i="42"/>
  <c r="E46" i="45" l="1"/>
  <c r="D46" i="45" s="1"/>
  <c r="E46" i="37"/>
  <c r="D46" i="37" s="1"/>
  <c r="AS17" i="15" s="1"/>
  <c r="E3" i="43"/>
  <c r="BV15" i="42"/>
  <c r="C16" i="37"/>
  <c r="BP15" i="42"/>
  <c r="BS15" i="42"/>
  <c r="BU15" i="42"/>
  <c r="BQ15" i="42"/>
  <c r="BR15" i="42"/>
  <c r="G3" i="43" s="1"/>
  <c r="BT15" i="42"/>
  <c r="C17" i="37" l="1"/>
  <c r="BR16" i="42"/>
  <c r="BU16" i="42"/>
  <c r="BS16" i="42"/>
  <c r="BP16" i="42"/>
  <c r="BT16" i="42"/>
  <c r="BQ16" i="42"/>
  <c r="O50" i="15"/>
  <c r="O52" i="15" s="1"/>
  <c r="H3" i="43" s="1"/>
  <c r="E47" i="37"/>
  <c r="D47" i="37" s="1"/>
  <c r="AT17" i="15" s="1"/>
  <c r="E47" i="45"/>
  <c r="D47" i="45" s="1"/>
  <c r="S12" i="45"/>
  <c r="R12" i="45" s="1"/>
  <c r="S12" i="37"/>
  <c r="R12" i="37" s="1"/>
  <c r="K39" i="15" s="1"/>
  <c r="K45" i="15" s="1"/>
  <c r="BP17" i="42" l="1"/>
  <c r="P50" i="15"/>
  <c r="P52" i="15" s="1"/>
  <c r="BU17" i="42"/>
  <c r="BR17" i="42"/>
  <c r="BS17" i="42"/>
  <c r="C18" i="37"/>
  <c r="BT17" i="42"/>
  <c r="BQ17" i="42"/>
  <c r="S13" i="45"/>
  <c r="R13" i="45" s="1"/>
  <c r="S13" i="37"/>
  <c r="R13" i="37" s="1"/>
  <c r="BS18" i="42" l="1"/>
  <c r="BR18" i="42"/>
  <c r="Q50" i="15"/>
  <c r="Q52" i="15" s="1"/>
  <c r="BQ18" i="42"/>
  <c r="C19" i="37"/>
  <c r="BU18" i="42"/>
  <c r="BT18" i="42"/>
  <c r="BP18" i="42"/>
  <c r="S14" i="45"/>
  <c r="R14" i="45" s="1"/>
  <c r="S14" i="37"/>
  <c r="R14" i="37" s="1"/>
  <c r="R50" i="15" l="1"/>
  <c r="R52" i="15" s="1"/>
  <c r="BU19" i="42"/>
  <c r="BS19" i="42"/>
  <c r="C20" i="37"/>
  <c r="BP19" i="42"/>
  <c r="BR19" i="42"/>
  <c r="BT19" i="42"/>
  <c r="BQ19" i="42"/>
  <c r="BV19" i="42"/>
  <c r="S15" i="45"/>
  <c r="R15" i="45" s="1"/>
  <c r="S15" i="37"/>
  <c r="R15" i="37" s="1"/>
  <c r="S50" i="15" l="1"/>
  <c r="S52" i="15" s="1"/>
  <c r="C21" i="37"/>
  <c r="BV20" i="42"/>
  <c r="BT20" i="42"/>
  <c r="BU20" i="42"/>
  <c r="BP20" i="42"/>
  <c r="BR20" i="42"/>
  <c r="BQ20" i="42"/>
  <c r="BS20" i="42"/>
  <c r="S16" i="45"/>
  <c r="R16" i="45" s="1"/>
  <c r="S16" i="37"/>
  <c r="R16" i="37" s="1"/>
  <c r="O18" i="15" s="1"/>
  <c r="O19" i="15" s="1"/>
  <c r="O39" i="15" s="1"/>
  <c r="O45" i="15" s="1"/>
  <c r="T50" i="15" l="1"/>
  <c r="T52" i="15" s="1"/>
  <c r="C22" i="37"/>
  <c r="BQ21" i="42"/>
  <c r="BT21" i="42"/>
  <c r="BS21" i="42"/>
  <c r="BU21" i="42"/>
  <c r="BV21" i="42"/>
  <c r="BP21" i="42"/>
  <c r="BR21" i="42"/>
  <c r="S17" i="37"/>
  <c r="R17" i="37" s="1"/>
  <c r="P18" i="15" s="1"/>
  <c r="P19" i="15" s="1"/>
  <c r="P39" i="15" s="1"/>
  <c r="S17" i="45"/>
  <c r="R17" i="45" s="1"/>
  <c r="P46" i="15"/>
  <c r="O47" i="15"/>
  <c r="U50" i="15" l="1"/>
  <c r="U52" i="15" s="1"/>
  <c r="C23" i="37"/>
  <c r="BQ22" i="42"/>
  <c r="BS22" i="42"/>
  <c r="BP22" i="42"/>
  <c r="BT22" i="42"/>
  <c r="BR22" i="42"/>
  <c r="BU22" i="42"/>
  <c r="S18" i="45"/>
  <c r="R18" i="45" s="1"/>
  <c r="S18" i="37"/>
  <c r="R18" i="37" s="1"/>
  <c r="Q18" i="15" s="1"/>
  <c r="Q19" i="15" s="1"/>
  <c r="Q39" i="15" s="1"/>
  <c r="P3" i="15"/>
  <c r="P45" i="15" s="1"/>
  <c r="O48" i="15"/>
  <c r="BV16" i="42"/>
  <c r="C24" i="37" l="1"/>
  <c r="BU23" i="42"/>
  <c r="BR23" i="42"/>
  <c r="BQ23" i="42"/>
  <c r="BS23" i="42"/>
  <c r="BP23" i="42"/>
  <c r="V50" i="15"/>
  <c r="V52" i="15" s="1"/>
  <c r="BT23" i="42"/>
  <c r="S19" i="37"/>
  <c r="R19" i="37" s="1"/>
  <c r="S19" i="45"/>
  <c r="R19" i="45" s="1"/>
  <c r="Q46" i="15"/>
  <c r="P47" i="15"/>
  <c r="C25" i="37" l="1"/>
  <c r="BR24" i="42"/>
  <c r="W50" i="15"/>
  <c r="W52" i="15" s="1"/>
  <c r="BU24" i="42"/>
  <c r="BQ24" i="42"/>
  <c r="BT24" i="42"/>
  <c r="BS24" i="42"/>
  <c r="BP24" i="42"/>
  <c r="S20" i="45"/>
  <c r="R20" i="45" s="1"/>
  <c r="S20" i="37"/>
  <c r="R20" i="37" s="1"/>
  <c r="P48" i="15"/>
  <c r="Q3" i="15"/>
  <c r="Q45" i="15" s="1"/>
  <c r="Q47" i="15" s="1"/>
  <c r="BV17" i="42"/>
  <c r="C26" i="37" l="1"/>
  <c r="X50" i="15"/>
  <c r="X52" i="15" s="1"/>
  <c r="BS25" i="42"/>
  <c r="BR25" i="42"/>
  <c r="BU25" i="42"/>
  <c r="BP25" i="42"/>
  <c r="BT25" i="42"/>
  <c r="BQ25" i="42"/>
  <c r="Q48" i="15"/>
  <c r="R48" i="15"/>
  <c r="BV18" i="42"/>
  <c r="S21" i="45"/>
  <c r="R21" i="45" s="1"/>
  <c r="S21" i="37"/>
  <c r="R21" i="37" s="1"/>
  <c r="C27" i="37" l="1"/>
  <c r="BQ26" i="42"/>
  <c r="BS26" i="42"/>
  <c r="BP26" i="42"/>
  <c r="BU26" i="42"/>
  <c r="Y50" i="15"/>
  <c r="Y52" i="15" s="1"/>
  <c r="BT26" i="42"/>
  <c r="BR26" i="42"/>
  <c r="S22" i="45"/>
  <c r="R22" i="45" s="1"/>
  <c r="S22" i="37"/>
  <c r="R22" i="37" s="1"/>
  <c r="U18" i="15" s="1"/>
  <c r="U19" i="15" s="1"/>
  <c r="U39" i="15" s="1"/>
  <c r="U45" i="15" s="1"/>
  <c r="Z50" i="15" l="1"/>
  <c r="Z52" i="15" s="1"/>
  <c r="H4" i="43" s="1"/>
  <c r="E4" i="43"/>
  <c r="BR27" i="42"/>
  <c r="G4" i="43" s="1"/>
  <c r="BU27" i="42"/>
  <c r="BS27" i="42"/>
  <c r="BP27" i="42"/>
  <c r="BT27" i="42"/>
  <c r="C28" i="37"/>
  <c r="BQ27" i="42"/>
  <c r="U47" i="15"/>
  <c r="V46" i="15"/>
  <c r="S23" i="45"/>
  <c r="R23" i="45" s="1"/>
  <c r="S23" i="37"/>
  <c r="R23" i="37" s="1"/>
  <c r="V18" i="15" s="1"/>
  <c r="V19" i="15" s="1"/>
  <c r="V39" i="15" s="1"/>
  <c r="AA50" i="15" l="1"/>
  <c r="AA52" i="15" s="1"/>
  <c r="BR28" i="42"/>
  <c r="BU28" i="42"/>
  <c r="BS28" i="42"/>
  <c r="BQ28" i="42"/>
  <c r="BT28" i="42"/>
  <c r="C29" i="37"/>
  <c r="BP28" i="42"/>
  <c r="S24" i="37"/>
  <c r="R24" i="37" s="1"/>
  <c r="W18" i="15" s="1"/>
  <c r="W19" i="15" s="1"/>
  <c r="W39" i="15" s="1"/>
  <c r="S24" i="45"/>
  <c r="R24" i="45" s="1"/>
  <c r="U48" i="15"/>
  <c r="V3" i="15"/>
  <c r="V45" i="15" s="1"/>
  <c r="BV22" i="42"/>
  <c r="AB50" i="15" l="1"/>
  <c r="AB52" i="15" s="1"/>
  <c r="BR29" i="42"/>
  <c r="BT29" i="42"/>
  <c r="BU29" i="42"/>
  <c r="BS29" i="42"/>
  <c r="BP29" i="42"/>
  <c r="BQ29" i="42"/>
  <c r="C30" i="37"/>
  <c r="S25" i="45"/>
  <c r="R25" i="45" s="1"/>
  <c r="S25" i="37"/>
  <c r="R25" i="37" s="1"/>
  <c r="X18" i="15" s="1"/>
  <c r="X19" i="15" s="1"/>
  <c r="X39" i="15" s="1"/>
  <c r="W46" i="15"/>
  <c r="V47" i="15"/>
  <c r="AC50" i="15" l="1"/>
  <c r="AC52" i="15" s="1"/>
  <c r="BT30" i="42"/>
  <c r="BQ30" i="42"/>
  <c r="BS30" i="42"/>
  <c r="BP30" i="42"/>
  <c r="BR30" i="42"/>
  <c r="BU30" i="42"/>
  <c r="C31" i="37"/>
  <c r="S26" i="45"/>
  <c r="R26" i="45" s="1"/>
  <c r="S26" i="37"/>
  <c r="R26" i="37" s="1"/>
  <c r="Y18" i="15" s="1"/>
  <c r="Y19" i="15" s="1"/>
  <c r="Y39" i="15" s="1"/>
  <c r="W3" i="15"/>
  <c r="W45" i="15" s="1"/>
  <c r="V48" i="15"/>
  <c r="BV23" i="42"/>
  <c r="BS31" i="42" l="1"/>
  <c r="BP31" i="42"/>
  <c r="BT31" i="42"/>
  <c r="BQ31" i="42"/>
  <c r="BU31" i="42"/>
  <c r="BR31" i="42"/>
  <c r="AD50" i="15"/>
  <c r="AD52" i="15" s="1"/>
  <c r="C32" i="37"/>
  <c r="S27" i="45"/>
  <c r="R27" i="45" s="1"/>
  <c r="S27" i="37"/>
  <c r="R27" i="37" s="1"/>
  <c r="Z18" i="15" s="1"/>
  <c r="Z19" i="15" s="1"/>
  <c r="Z39" i="15" s="1"/>
  <c r="W47" i="15"/>
  <c r="X46" i="15"/>
  <c r="C33" i="37" l="1"/>
  <c r="BQ32" i="42"/>
  <c r="BR32" i="42"/>
  <c r="BU32" i="42"/>
  <c r="BS32" i="42"/>
  <c r="BT32" i="42"/>
  <c r="AE50" i="15"/>
  <c r="AE52" i="15" s="1"/>
  <c r="BP32" i="42"/>
  <c r="S28" i="45"/>
  <c r="R28" i="45" s="1"/>
  <c r="S28" i="37"/>
  <c r="R28" i="37" s="1"/>
  <c r="AA18" i="15" s="1"/>
  <c r="AA19" i="15" s="1"/>
  <c r="AA39" i="15" s="1"/>
  <c r="X3" i="15"/>
  <c r="X45" i="15" s="1"/>
  <c r="W48" i="15"/>
  <c r="BV24" i="42"/>
  <c r="AF50" i="15" l="1"/>
  <c r="AF52" i="15" s="1"/>
  <c r="BQ33" i="42"/>
  <c r="BT33" i="42"/>
  <c r="BR33" i="42"/>
  <c r="BP33" i="42"/>
  <c r="C34" i="37"/>
  <c r="BU33" i="42"/>
  <c r="BS33" i="42"/>
  <c r="S29" i="45"/>
  <c r="R29" i="45" s="1"/>
  <c r="S29" i="37"/>
  <c r="R29" i="37" s="1"/>
  <c r="AB18" i="15" s="1"/>
  <c r="AB19" i="15" s="1"/>
  <c r="AB39" i="15" s="1"/>
  <c r="Y46" i="15"/>
  <c r="X47" i="15"/>
  <c r="C35" i="37" l="1"/>
  <c r="BT34" i="42"/>
  <c r="AG50" i="15"/>
  <c r="AG52" i="15" s="1"/>
  <c r="BP34" i="42"/>
  <c r="BR34" i="42"/>
  <c r="BU34" i="42"/>
  <c r="BQ34" i="42"/>
  <c r="BS34" i="42"/>
  <c r="S30" i="45"/>
  <c r="R30" i="45" s="1"/>
  <c r="S30" i="37"/>
  <c r="R30" i="37" s="1"/>
  <c r="AC18" i="15" s="1"/>
  <c r="AC19" i="15" s="1"/>
  <c r="AC39" i="15" s="1"/>
  <c r="X48" i="15"/>
  <c r="Y3" i="15"/>
  <c r="Y45" i="15" s="1"/>
  <c r="BV25" i="42"/>
  <c r="AH50" i="15" l="1"/>
  <c r="AH52" i="15" s="1"/>
  <c r="C36" i="37"/>
  <c r="BQ35" i="42"/>
  <c r="BR35" i="42"/>
  <c r="BP35" i="42"/>
  <c r="BS35" i="42"/>
  <c r="BT35" i="42"/>
  <c r="BU35" i="42"/>
  <c r="Y47" i="15"/>
  <c r="Z46" i="15"/>
  <c r="S31" i="37"/>
  <c r="R31" i="37" s="1"/>
  <c r="AD18" i="15" s="1"/>
  <c r="AD19" i="15" s="1"/>
  <c r="AD39" i="15" s="1"/>
  <c r="S31" i="45"/>
  <c r="R31" i="45" s="1"/>
  <c r="AI50" i="15" l="1"/>
  <c r="AI52" i="15" s="1"/>
  <c r="C37" i="37"/>
  <c r="BU36" i="42"/>
  <c r="BP36" i="42"/>
  <c r="BT36" i="42"/>
  <c r="BS36" i="42"/>
  <c r="BQ36" i="42"/>
  <c r="BR36" i="42"/>
  <c r="S32" i="45"/>
  <c r="R32" i="45" s="1"/>
  <c r="S32" i="37"/>
  <c r="R32" i="37" s="1"/>
  <c r="AE18" i="15" s="1"/>
  <c r="AE19" i="15" s="1"/>
  <c r="AE39" i="15" s="1"/>
  <c r="Z3" i="15"/>
  <c r="Z45" i="15" s="1"/>
  <c r="Y48" i="15"/>
  <c r="BV26" i="42"/>
  <c r="C38" i="37" l="1"/>
  <c r="BQ37" i="42"/>
  <c r="BU37" i="42"/>
  <c r="BR37" i="42"/>
  <c r="BP37" i="42"/>
  <c r="AJ50" i="15"/>
  <c r="AJ52" i="15" s="1"/>
  <c r="BT37" i="42"/>
  <c r="BS37" i="42"/>
  <c r="S33" i="45"/>
  <c r="R33" i="45" s="1"/>
  <c r="S33" i="37"/>
  <c r="R33" i="37" s="1"/>
  <c r="AF18" i="15" s="1"/>
  <c r="AF19" i="15" s="1"/>
  <c r="AF39" i="15" s="1"/>
  <c r="Z47" i="15"/>
  <c r="AA46" i="15"/>
  <c r="AK50" i="15" l="1"/>
  <c r="AK52" i="15" s="1"/>
  <c r="C39" i="37"/>
  <c r="BP38" i="42"/>
  <c r="BQ38" i="42"/>
  <c r="BT38" i="42"/>
  <c r="BR38" i="42"/>
  <c r="BS38" i="42"/>
  <c r="BU38" i="42"/>
  <c r="S34" i="45"/>
  <c r="R34" i="45" s="1"/>
  <c r="S34" i="37"/>
  <c r="R34" i="37" s="1"/>
  <c r="AG18" i="15" s="1"/>
  <c r="AG19" i="15" s="1"/>
  <c r="AG39" i="15" s="1"/>
  <c r="AA3" i="15"/>
  <c r="AA45" i="15" s="1"/>
  <c r="Z48" i="15"/>
  <c r="BV27" i="42"/>
  <c r="C40" i="37" l="1"/>
  <c r="BU39" i="42"/>
  <c r="BR39" i="42"/>
  <c r="BT39" i="42"/>
  <c r="BQ39" i="42"/>
  <c r="AL50" i="15"/>
  <c r="AL52" i="15" s="1"/>
  <c r="H5" i="43" s="1"/>
  <c r="E5" i="43"/>
  <c r="BP39" i="42"/>
  <c r="BS39" i="42"/>
  <c r="G5" i="43" s="1"/>
  <c r="S35" i="45"/>
  <c r="R35" i="45" s="1"/>
  <c r="S35" i="37"/>
  <c r="R35" i="37" s="1"/>
  <c r="AH18" i="15" s="1"/>
  <c r="AH19" i="15" s="1"/>
  <c r="AH39" i="15" s="1"/>
  <c r="AA47" i="15"/>
  <c r="AB46" i="15"/>
  <c r="AM50" i="15" l="1"/>
  <c r="AM52" i="15" s="1"/>
  <c r="C41" i="37"/>
  <c r="BR40" i="42"/>
  <c r="BP40" i="42"/>
  <c r="BS40" i="42"/>
  <c r="BQ40" i="42"/>
  <c r="BT40" i="42"/>
  <c r="BU40" i="42"/>
  <c r="S36" i="37"/>
  <c r="R36" i="37" s="1"/>
  <c r="AI18" i="15" s="1"/>
  <c r="AI19" i="15" s="1"/>
  <c r="AI39" i="15" s="1"/>
  <c r="S36" i="45"/>
  <c r="R36" i="45" s="1"/>
  <c r="AB3" i="15"/>
  <c r="AB45" i="15" s="1"/>
  <c r="AA48" i="15"/>
  <c r="BV28" i="42"/>
  <c r="AN50" i="15" l="1"/>
  <c r="AN52" i="15" s="1"/>
  <c r="BQ41" i="42"/>
  <c r="BS41" i="42"/>
  <c r="BR41" i="42"/>
  <c r="BU41" i="42"/>
  <c r="C42" i="37"/>
  <c r="BP41" i="42"/>
  <c r="BT41" i="42"/>
  <c r="AC46" i="15"/>
  <c r="AB47" i="15"/>
  <c r="S37" i="37"/>
  <c r="R37" i="37" s="1"/>
  <c r="AJ18" i="15" s="1"/>
  <c r="AJ19" i="15" s="1"/>
  <c r="AJ39" i="15" s="1"/>
  <c r="S37" i="45"/>
  <c r="R37" i="45" s="1"/>
  <c r="C43" i="37" l="1"/>
  <c r="AO50" i="15"/>
  <c r="AO52" i="15" s="1"/>
  <c r="BS42" i="42"/>
  <c r="BP42" i="42"/>
  <c r="BU42" i="42"/>
  <c r="BT42" i="42"/>
  <c r="BQ42" i="42"/>
  <c r="BR42" i="42"/>
  <c r="S38" i="45"/>
  <c r="R38" i="45" s="1"/>
  <c r="S38" i="37"/>
  <c r="R38" i="37" s="1"/>
  <c r="AK18" i="15" s="1"/>
  <c r="AK19" i="15" s="1"/>
  <c r="AK39" i="15" s="1"/>
  <c r="AC3" i="15"/>
  <c r="AC45" i="15" s="1"/>
  <c r="AB48" i="15"/>
  <c r="BV29" i="42"/>
  <c r="AP50" i="15" l="1"/>
  <c r="AP52" i="15" s="1"/>
  <c r="BT43" i="42"/>
  <c r="BP43" i="42"/>
  <c r="BU43" i="42"/>
  <c r="BQ43" i="42"/>
  <c r="BR43" i="42"/>
  <c r="BS43" i="42"/>
  <c r="S39" i="37"/>
  <c r="R39" i="37" s="1"/>
  <c r="AL18" i="15" s="1"/>
  <c r="AL19" i="15" s="1"/>
  <c r="AL39" i="15" s="1"/>
  <c r="S39" i="45"/>
  <c r="R39" i="45" s="1"/>
  <c r="AC47" i="15"/>
  <c r="AD46" i="15"/>
  <c r="S40" i="45" l="1"/>
  <c r="R40" i="45" s="1"/>
  <c r="S40" i="37"/>
  <c r="R40" i="37" s="1"/>
  <c r="AM18" i="15" s="1"/>
  <c r="AM19" i="15" s="1"/>
  <c r="AM39" i="15" s="1"/>
  <c r="AC48" i="15"/>
  <c r="AD3" i="15"/>
  <c r="AD45" i="15" s="1"/>
  <c r="BV30" i="42"/>
  <c r="S41" i="37" l="1"/>
  <c r="R41" i="37" s="1"/>
  <c r="AN18" i="15" s="1"/>
  <c r="AN19" i="15" s="1"/>
  <c r="AN39" i="15" s="1"/>
  <c r="S41" i="45"/>
  <c r="R41" i="45" s="1"/>
  <c r="AE46" i="15"/>
  <c r="AD47" i="15"/>
  <c r="E44" i="37" l="1"/>
  <c r="D44" i="37" s="1"/>
  <c r="E44" i="45"/>
  <c r="D44" i="45" s="1"/>
  <c r="C44" i="45" s="1"/>
  <c r="S42" i="37"/>
  <c r="R42" i="37" s="1"/>
  <c r="AO18" i="15" s="1"/>
  <c r="AO19" i="15" s="1"/>
  <c r="AO39" i="15" s="1"/>
  <c r="S42" i="45"/>
  <c r="R42" i="45" s="1"/>
  <c r="AD48" i="15"/>
  <c r="AE3" i="15"/>
  <c r="AE45" i="15" s="1"/>
  <c r="BV31" i="42"/>
  <c r="AQ17" i="15" l="1"/>
  <c r="C44" i="37"/>
  <c r="S43" i="45"/>
  <c r="R43" i="45" s="1"/>
  <c r="S43" i="37"/>
  <c r="R43" i="37" s="1"/>
  <c r="AP18" i="15" s="1"/>
  <c r="AP19" i="15" s="1"/>
  <c r="AP39" i="15" s="1"/>
  <c r="AP44" i="15" s="1"/>
  <c r="AF46" i="15"/>
  <c r="AE47" i="15"/>
  <c r="AQ50" i="15" l="1"/>
  <c r="AQ52" i="15" s="1"/>
  <c r="BR44" i="42"/>
  <c r="BQ44" i="42"/>
  <c r="BT44" i="42"/>
  <c r="BU44" i="42"/>
  <c r="BS44" i="42"/>
  <c r="BP44" i="42"/>
  <c r="E45" i="37"/>
  <c r="D45" i="37" s="1"/>
  <c r="AR17" i="15" s="1"/>
  <c r="E45" i="45"/>
  <c r="D45" i="45" s="1"/>
  <c r="C45" i="45" s="1"/>
  <c r="C46" i="45" s="1"/>
  <c r="C47" i="45" s="1"/>
  <c r="C48" i="45" s="1"/>
  <c r="C49" i="45" s="1"/>
  <c r="C50" i="45" s="1"/>
  <c r="C51" i="45" s="1"/>
  <c r="C52" i="45" s="1"/>
  <c r="C53" i="45" s="1"/>
  <c r="C54" i="45" s="1"/>
  <c r="C55" i="45" s="1"/>
  <c r="C56" i="45" s="1"/>
  <c r="C57" i="45" s="1"/>
  <c r="C58" i="45" s="1"/>
  <c r="C59" i="45" s="1"/>
  <c r="C60" i="45" s="1"/>
  <c r="C61" i="45" s="1"/>
  <c r="C62" i="45" s="1"/>
  <c r="C63" i="45" s="1"/>
  <c r="C64" i="45" s="1"/>
  <c r="C65" i="45" s="1"/>
  <c r="C66" i="45" s="1"/>
  <c r="C67" i="45" s="1"/>
  <c r="C68" i="45" s="1"/>
  <c r="C69" i="45" s="1"/>
  <c r="C70" i="45" s="1"/>
  <c r="C71" i="45" s="1"/>
  <c r="C72" i="45" s="1"/>
  <c r="C73" i="45" s="1"/>
  <c r="C74" i="45" s="1"/>
  <c r="C75" i="45" s="1"/>
  <c r="C76" i="45" s="1"/>
  <c r="C77" i="45" s="1"/>
  <c r="C78" i="45" s="1"/>
  <c r="C79" i="45" s="1"/>
  <c r="C80" i="45" s="1"/>
  <c r="C81" i="45" s="1"/>
  <c r="C82" i="45" s="1"/>
  <c r="C83" i="45" s="1"/>
  <c r="C84" i="45" s="1"/>
  <c r="C85" i="45" s="1"/>
  <c r="C86" i="45" s="1"/>
  <c r="C87" i="45" s="1"/>
  <c r="C88" i="45" s="1"/>
  <c r="C89" i="45" s="1"/>
  <c r="C90" i="45" s="1"/>
  <c r="C91" i="45" s="1"/>
  <c r="C92" i="45" s="1"/>
  <c r="C93" i="45" s="1"/>
  <c r="C94" i="45" s="1"/>
  <c r="C95" i="45" s="1"/>
  <c r="C96" i="45" s="1"/>
  <c r="C97" i="45" s="1"/>
  <c r="C98" i="45" s="1"/>
  <c r="C99" i="45" s="1"/>
  <c r="C100" i="45" s="1"/>
  <c r="C101" i="45" s="1"/>
  <c r="C102" i="45" s="1"/>
  <c r="C103" i="45" s="1"/>
  <c r="C104" i="45" s="1"/>
  <c r="C105" i="45" s="1"/>
  <c r="C106" i="45" s="1"/>
  <c r="C107" i="45" s="1"/>
  <c r="C108" i="45" s="1"/>
  <c r="C109" i="45" s="1"/>
  <c r="C110" i="45" s="1"/>
  <c r="C111" i="45" s="1"/>
  <c r="C112" i="45" s="1"/>
  <c r="C113" i="45" s="1"/>
  <c r="C114" i="45" s="1"/>
  <c r="C115" i="45" s="1"/>
  <c r="C116" i="45" s="1"/>
  <c r="C117" i="45" s="1"/>
  <c r="C118" i="45" s="1"/>
  <c r="C119" i="45" s="1"/>
  <c r="C120" i="45" s="1"/>
  <c r="C121" i="45" s="1"/>
  <c r="C122" i="45" s="1"/>
  <c r="C123" i="45" s="1"/>
  <c r="C124" i="45" s="1"/>
  <c r="C125" i="45" s="1"/>
  <c r="C126" i="45" s="1"/>
  <c r="C127" i="45" s="1"/>
  <c r="C128" i="45" s="1"/>
  <c r="C129" i="45" s="1"/>
  <c r="C130" i="45" s="1"/>
  <c r="C131" i="45" s="1"/>
  <c r="C132" i="45" s="1"/>
  <c r="C133" i="45" s="1"/>
  <c r="C134" i="45" s="1"/>
  <c r="C135" i="45" s="1"/>
  <c r="C136" i="45" s="1"/>
  <c r="C137" i="45" s="1"/>
  <c r="C138" i="45" s="1"/>
  <c r="C139" i="45" s="1"/>
  <c r="C140" i="45" s="1"/>
  <c r="C141" i="45" s="1"/>
  <c r="C142" i="45" s="1"/>
  <c r="C143" i="45" s="1"/>
  <c r="C144" i="45" s="1"/>
  <c r="C145" i="45" s="1"/>
  <c r="C146" i="45" s="1"/>
  <c r="C147" i="45" s="1"/>
  <c r="C148" i="45" s="1"/>
  <c r="C149" i="45" s="1"/>
  <c r="C150" i="45" s="1"/>
  <c r="C151" i="45" s="1"/>
  <c r="C152" i="45" s="1"/>
  <c r="C153" i="45" s="1"/>
  <c r="C154" i="45" s="1"/>
  <c r="C155" i="45" s="1"/>
  <c r="C156" i="45" s="1"/>
  <c r="C157" i="45" s="1"/>
  <c r="C158" i="45" s="1"/>
  <c r="C159" i="45" s="1"/>
  <c r="C160" i="45" s="1"/>
  <c r="C161" i="45" s="1"/>
  <c r="C162" i="45" s="1"/>
  <c r="C163" i="45" s="1"/>
  <c r="C164" i="45" s="1"/>
  <c r="C165" i="45" s="1"/>
  <c r="C166" i="45" s="1"/>
  <c r="C167" i="45" s="1"/>
  <c r="C168" i="45" s="1"/>
  <c r="C169" i="45" s="1"/>
  <c r="C170" i="45" s="1"/>
  <c r="C171" i="45" s="1"/>
  <c r="C172" i="45" s="1"/>
  <c r="C173" i="45" s="1"/>
  <c r="C174" i="45" s="1"/>
  <c r="C175" i="45" s="1"/>
  <c r="C176" i="45" s="1"/>
  <c r="C177" i="45" s="1"/>
  <c r="C178" i="45" s="1"/>
  <c r="C179" i="45" s="1"/>
  <c r="C180" i="45" s="1"/>
  <c r="C181" i="45" s="1"/>
  <c r="C182" i="45" s="1"/>
  <c r="C183" i="45" s="1"/>
  <c r="C184" i="45" s="1"/>
  <c r="C185" i="45" s="1"/>
  <c r="C186" i="45" s="1"/>
  <c r="C187" i="45" s="1"/>
  <c r="C188" i="45" s="1"/>
  <c r="C189" i="45" s="1"/>
  <c r="C190" i="45" s="1"/>
  <c r="C191" i="45" s="1"/>
  <c r="C192" i="45" s="1"/>
  <c r="C193" i="45" s="1"/>
  <c r="C194" i="45" s="1"/>
  <c r="C195" i="45" s="1"/>
  <c r="C196" i="45" s="1"/>
  <c r="C197" i="45" s="1"/>
  <c r="C198" i="45" s="1"/>
  <c r="C199" i="45" s="1"/>
  <c r="C200" i="45" s="1"/>
  <c r="C201" i="45" s="1"/>
  <c r="C202" i="45" s="1"/>
  <c r="C203" i="45" s="1"/>
  <c r="C204" i="45" s="1"/>
  <c r="C205" i="45" s="1"/>
  <c r="C206" i="45" s="1"/>
  <c r="C207" i="45" s="1"/>
  <c r="AF3" i="15"/>
  <c r="AF45" i="15" s="1"/>
  <c r="AE48" i="15"/>
  <c r="BV32" i="42"/>
  <c r="S45" i="37"/>
  <c r="R45" i="37" s="1"/>
  <c r="AR18" i="15" s="1"/>
  <c r="S45" i="45"/>
  <c r="R45" i="45" s="1"/>
  <c r="S44" i="45"/>
  <c r="R44" i="45" s="1"/>
  <c r="S44" i="37"/>
  <c r="R44" i="37" s="1"/>
  <c r="AQ18" i="15" s="1"/>
  <c r="AQ19" i="15" s="1"/>
  <c r="AQ39" i="15" s="1"/>
  <c r="AQ44" i="15" s="1"/>
  <c r="AR19" i="15" l="1"/>
  <c r="AR39" i="15" s="1"/>
  <c r="AR44" i="15" s="1"/>
  <c r="C45" i="37"/>
  <c r="AG46" i="15"/>
  <c r="AF47" i="15"/>
  <c r="AR50" i="15" l="1"/>
  <c r="AR52" i="15" s="1"/>
  <c r="BS45" i="42"/>
  <c r="BP45" i="42"/>
  <c r="C46" i="37"/>
  <c r="BR45" i="42"/>
  <c r="BQ45" i="42"/>
  <c r="BU45" i="42"/>
  <c r="BT45" i="42"/>
  <c r="AF48" i="15"/>
  <c r="AG3" i="15"/>
  <c r="AG45" i="15" s="1"/>
  <c r="BV33" i="42"/>
  <c r="AS50" i="15" l="1"/>
  <c r="AS52" i="15" s="1"/>
  <c r="BU46" i="42"/>
  <c r="BQ46" i="42"/>
  <c r="BT46" i="42"/>
  <c r="BR46" i="42"/>
  <c r="BP46" i="42"/>
  <c r="BS46" i="42"/>
  <c r="C47" i="37"/>
  <c r="S46" i="45"/>
  <c r="R46" i="45" s="1"/>
  <c r="S46" i="37"/>
  <c r="R46" i="37" s="1"/>
  <c r="AS18" i="15" s="1"/>
  <c r="AS19" i="15" s="1"/>
  <c r="AS39" i="15" s="1"/>
  <c r="AG47" i="15"/>
  <c r="AH46" i="15"/>
  <c r="C48" i="37" l="1"/>
  <c r="BR47" i="42"/>
  <c r="BU47" i="42"/>
  <c r="BQ47" i="42"/>
  <c r="BP47" i="42"/>
  <c r="BT47" i="42"/>
  <c r="BS47" i="42"/>
  <c r="AT50" i="15"/>
  <c r="AT52" i="15" s="1"/>
  <c r="S47" i="37"/>
  <c r="R47" i="37" s="1"/>
  <c r="AT18" i="15" s="1"/>
  <c r="AT19" i="15" s="1"/>
  <c r="AT39" i="15" s="1"/>
  <c r="S47" i="45"/>
  <c r="R47" i="45" s="1"/>
  <c r="AH3" i="15"/>
  <c r="AH45" i="15" s="1"/>
  <c r="AG48" i="15"/>
  <c r="BV34" i="42"/>
  <c r="AU50" i="15" l="1"/>
  <c r="AU52" i="15" s="1"/>
  <c r="C49" i="37"/>
  <c r="BU48" i="42"/>
  <c r="BS48" i="42"/>
  <c r="BP48" i="42"/>
  <c r="BT48" i="42"/>
  <c r="BR48" i="42"/>
  <c r="BQ48" i="42"/>
  <c r="S48" i="45"/>
  <c r="R48" i="45" s="1"/>
  <c r="S48" i="37"/>
  <c r="R48" i="37" s="1"/>
  <c r="AU18" i="15" s="1"/>
  <c r="AU19" i="15" s="1"/>
  <c r="AU39" i="15" s="1"/>
  <c r="AI46" i="15"/>
  <c r="AH47" i="15"/>
  <c r="AV50" i="15" l="1"/>
  <c r="AV52" i="15" s="1"/>
  <c r="BR49" i="42"/>
  <c r="BS49" i="42"/>
  <c r="BT49" i="42"/>
  <c r="C50" i="37"/>
  <c r="BP49" i="42"/>
  <c r="BU49" i="42"/>
  <c r="BQ49" i="42"/>
  <c r="AH48" i="15"/>
  <c r="AI3" i="15"/>
  <c r="AI45" i="15" s="1"/>
  <c r="BV35" i="42"/>
  <c r="C51" i="37" l="1"/>
  <c r="AW50" i="15"/>
  <c r="AW52" i="15" s="1"/>
  <c r="BP50" i="42"/>
  <c r="BS50" i="42"/>
  <c r="BT50" i="42"/>
  <c r="BU50" i="42"/>
  <c r="BR50" i="42"/>
  <c r="BQ50" i="42"/>
  <c r="AJ46" i="15"/>
  <c r="AI47" i="15"/>
  <c r="AX50" i="15" l="1"/>
  <c r="AX52" i="15" s="1"/>
  <c r="H6" i="43" s="1"/>
  <c r="BR51" i="42"/>
  <c r="G6" i="43" s="1"/>
  <c r="E6" i="43"/>
  <c r="BU51" i="42"/>
  <c r="BT51" i="42"/>
  <c r="BS51" i="42"/>
  <c r="BQ51" i="42"/>
  <c r="C52" i="37"/>
  <c r="BP51" i="42"/>
  <c r="AJ3" i="15"/>
  <c r="AJ45" i="15" s="1"/>
  <c r="AI48" i="15"/>
  <c r="BV36" i="42"/>
  <c r="C53" i="37" l="1"/>
  <c r="AY50" i="15"/>
  <c r="AY52" i="15" s="1"/>
  <c r="BR52" i="42"/>
  <c r="BU52" i="42"/>
  <c r="BT52" i="42"/>
  <c r="BP52" i="42"/>
  <c r="BQ52" i="42"/>
  <c r="BS52" i="42"/>
  <c r="AK46" i="15"/>
  <c r="AJ47" i="15"/>
  <c r="C54" i="37" l="1"/>
  <c r="BT53" i="42"/>
  <c r="BU53" i="42"/>
  <c r="BP53" i="42"/>
  <c r="AZ50" i="15"/>
  <c r="AZ52" i="15" s="1"/>
  <c r="BR53" i="42"/>
  <c r="BQ53" i="42"/>
  <c r="BS53" i="42"/>
  <c r="AK3" i="15"/>
  <c r="AK45" i="15" s="1"/>
  <c r="AJ48" i="15"/>
  <c r="BV37" i="42"/>
  <c r="BA50" i="15" l="1"/>
  <c r="BA52" i="15" s="1"/>
  <c r="C55" i="37"/>
  <c r="BQ54" i="42"/>
  <c r="BS54" i="42"/>
  <c r="BP54" i="42"/>
  <c r="BR54" i="42"/>
  <c r="BU54" i="42"/>
  <c r="BT54" i="42"/>
  <c r="AL46" i="15"/>
  <c r="AK47" i="15"/>
  <c r="BB50" i="15" l="1"/>
  <c r="BB52" i="15" s="1"/>
  <c r="C56" i="37"/>
  <c r="BR55" i="42"/>
  <c r="BQ55" i="42"/>
  <c r="BT55" i="42"/>
  <c r="BS55" i="42"/>
  <c r="BP55" i="42"/>
  <c r="BU55" i="42"/>
  <c r="AL3" i="15"/>
  <c r="AL45" i="15" s="1"/>
  <c r="AK48" i="15"/>
  <c r="BV38" i="42"/>
  <c r="C57" i="37" l="1"/>
  <c r="BS56" i="42"/>
  <c r="BP56" i="42"/>
  <c r="BT56" i="42"/>
  <c r="BU56" i="42"/>
  <c r="BR56" i="42"/>
  <c r="BC50" i="15"/>
  <c r="BC52" i="15" s="1"/>
  <c r="BQ56" i="42"/>
  <c r="AM46" i="15"/>
  <c r="AL47" i="15"/>
  <c r="BD50" i="15" l="1"/>
  <c r="BD52" i="15" s="1"/>
  <c r="C58" i="37"/>
  <c r="BU57" i="42"/>
  <c r="BP57" i="42"/>
  <c r="BT57" i="42"/>
  <c r="BS57" i="42"/>
  <c r="BQ57" i="42"/>
  <c r="BR57" i="42"/>
  <c r="AL48" i="15"/>
  <c r="AM3" i="15"/>
  <c r="AM45" i="15" s="1"/>
  <c r="BV39" i="42"/>
  <c r="C63" i="15"/>
  <c r="C59" i="37" l="1"/>
  <c r="BE50" i="15"/>
  <c r="BE52" i="15" s="1"/>
  <c r="BU58" i="42"/>
  <c r="BQ58" i="42"/>
  <c r="BT58" i="42"/>
  <c r="BP58" i="42"/>
  <c r="BS58" i="42"/>
  <c r="BR58" i="42"/>
  <c r="AN46" i="15"/>
  <c r="AM47" i="15"/>
  <c r="C60" i="37" l="1"/>
  <c r="BS59" i="42"/>
  <c r="BP59" i="42"/>
  <c r="BT59" i="42"/>
  <c r="BQ59" i="42"/>
  <c r="BR59" i="42"/>
  <c r="BF50" i="15"/>
  <c r="BF52" i="15" s="1"/>
  <c r="BU59" i="42"/>
  <c r="AN3" i="15"/>
  <c r="AN45" i="15" s="1"/>
  <c r="AM48" i="15"/>
  <c r="BV40" i="42"/>
  <c r="C61" i="37" l="1"/>
  <c r="BR60" i="42"/>
  <c r="BG50" i="15"/>
  <c r="BG52" i="15" s="1"/>
  <c r="BS60" i="42"/>
  <c r="BP60" i="42"/>
  <c r="BU60" i="42"/>
  <c r="BT60" i="42"/>
  <c r="BQ60" i="42"/>
  <c r="AO46" i="15"/>
  <c r="AN47" i="15"/>
  <c r="BH50" i="15" l="1"/>
  <c r="BH52" i="15" s="1"/>
  <c r="BU61" i="42"/>
  <c r="BR61" i="42"/>
  <c r="BQ61" i="42"/>
  <c r="BP61" i="42"/>
  <c r="BT61" i="42"/>
  <c r="C62" i="37"/>
  <c r="BS61" i="42"/>
  <c r="AO3" i="15"/>
  <c r="AO45" i="15" s="1"/>
  <c r="AN48" i="15"/>
  <c r="BV41" i="42"/>
  <c r="BI50" i="15" l="1"/>
  <c r="BI52" i="15" s="1"/>
  <c r="BQ62" i="42"/>
  <c r="BS62" i="42"/>
  <c r="BT62" i="42"/>
  <c r="BR62" i="42"/>
  <c r="BU62" i="42"/>
  <c r="C63" i="37"/>
  <c r="BP62" i="42"/>
  <c r="AP46" i="15"/>
  <c r="AO47" i="15"/>
  <c r="BJ50" i="15" l="1"/>
  <c r="BJ52" i="15" s="1"/>
  <c r="H7" i="43" s="1"/>
  <c r="C64" i="37"/>
  <c r="BP63" i="42"/>
  <c r="BS63" i="42"/>
  <c r="BQ63" i="42"/>
  <c r="BU63" i="42"/>
  <c r="BR63" i="42"/>
  <c r="G7" i="43" s="1"/>
  <c r="E7" i="43"/>
  <c r="BT63" i="42"/>
  <c r="AO48" i="15"/>
  <c r="AP3" i="15"/>
  <c r="AP45" i="15" s="1"/>
  <c r="BV42" i="42"/>
  <c r="BK50" i="15" l="1"/>
  <c r="BK52" i="15" s="1"/>
  <c r="BQ64" i="42"/>
  <c r="BT64" i="42"/>
  <c r="BU64" i="42"/>
  <c r="BS64" i="42"/>
  <c r="C65" i="37"/>
  <c r="BP64" i="42"/>
  <c r="BR64" i="42"/>
  <c r="AQ46" i="15"/>
  <c r="AP47" i="15"/>
  <c r="BL50" i="15" l="1"/>
  <c r="BL52" i="15" s="1"/>
  <c r="BS65" i="42"/>
  <c r="C66" i="37"/>
  <c r="BQ65" i="42"/>
  <c r="BR65" i="42"/>
  <c r="BU65" i="42"/>
  <c r="BP65" i="42"/>
  <c r="BT65" i="42"/>
  <c r="AP48" i="15"/>
  <c r="AQ3" i="15"/>
  <c r="AQ45" i="15" s="1"/>
  <c r="BV43" i="42"/>
  <c r="BM50" i="15" l="1"/>
  <c r="BM52" i="15" s="1"/>
  <c r="BP66" i="42"/>
  <c r="BT66" i="42"/>
  <c r="BQ66" i="42"/>
  <c r="BS66" i="42"/>
  <c r="BR66" i="42"/>
  <c r="BU66" i="42"/>
  <c r="C67" i="37"/>
  <c r="AR46" i="15"/>
  <c r="AQ47" i="15"/>
  <c r="BN50" i="15" l="1"/>
  <c r="BN52" i="15" s="1"/>
  <c r="C68" i="37"/>
  <c r="BR67" i="42"/>
  <c r="BP67" i="42"/>
  <c r="BT67" i="42"/>
  <c r="BS67" i="42"/>
  <c r="BU67" i="42"/>
  <c r="BQ67" i="42"/>
  <c r="AR3" i="15"/>
  <c r="AR45" i="15" s="1"/>
  <c r="AQ48" i="15"/>
  <c r="BV44" i="42"/>
  <c r="BO50" i="15" l="1"/>
  <c r="BO52" i="15" s="1"/>
  <c r="C69" i="37"/>
  <c r="BP68" i="42"/>
  <c r="BQ68" i="42"/>
  <c r="BS68" i="42"/>
  <c r="BU68" i="42"/>
  <c r="BR68" i="42"/>
  <c r="BT68" i="42"/>
  <c r="AS46" i="15"/>
  <c r="AR47" i="15"/>
  <c r="C70" i="37" l="1"/>
  <c r="BR69" i="42"/>
  <c r="BU69" i="42"/>
  <c r="BS69" i="42"/>
  <c r="BQ69" i="42"/>
  <c r="BT69" i="42"/>
  <c r="BP50" i="15"/>
  <c r="BP52" i="15" s="1"/>
  <c r="BP69" i="42"/>
  <c r="AR48" i="15"/>
  <c r="AS3" i="15"/>
  <c r="AS45" i="15" s="1"/>
  <c r="BV45" i="42"/>
  <c r="BQ50" i="15" l="1"/>
  <c r="BQ52" i="15" s="1"/>
  <c r="BQ70" i="42"/>
  <c r="BP70" i="42"/>
  <c r="C71" i="37"/>
  <c r="BT70" i="42"/>
  <c r="BU70" i="42"/>
  <c r="BS70" i="42"/>
  <c r="BR70" i="42"/>
  <c r="AT46" i="15"/>
  <c r="AS47" i="15"/>
  <c r="BR50" i="15" l="1"/>
  <c r="BR52" i="15" s="1"/>
  <c r="BQ71" i="42"/>
  <c r="BT71" i="42"/>
  <c r="BP71" i="42"/>
  <c r="BS71" i="42"/>
  <c r="BU71" i="42"/>
  <c r="C72" i="37"/>
  <c r="BR71" i="42"/>
  <c r="AS48" i="15"/>
  <c r="AT3" i="15"/>
  <c r="AT45" i="15" s="1"/>
  <c r="BV46" i="42"/>
  <c r="BS50" i="15" l="1"/>
  <c r="BS52" i="15" s="1"/>
  <c r="BP72" i="42"/>
  <c r="BT72" i="42"/>
  <c r="BQ72" i="42"/>
  <c r="BR72" i="42"/>
  <c r="BU72" i="42"/>
  <c r="BS72" i="42"/>
  <c r="C73" i="37"/>
  <c r="AT47" i="15"/>
  <c r="AU46" i="15"/>
  <c r="BT50" i="15" l="1"/>
  <c r="BT52" i="15" s="1"/>
  <c r="BP73" i="42"/>
  <c r="BU73" i="42"/>
  <c r="BR73" i="42"/>
  <c r="BQ73" i="42"/>
  <c r="BT73" i="42"/>
  <c r="BS73" i="42"/>
  <c r="C74" i="37"/>
  <c r="AT48" i="15"/>
  <c r="AU3" i="15"/>
  <c r="AU45" i="15" s="1"/>
  <c r="BV47" i="42"/>
  <c r="BU74" i="42" l="1"/>
  <c r="BR74" i="42"/>
  <c r="BS74" i="42"/>
  <c r="BT74" i="42"/>
  <c r="BP74" i="42"/>
  <c r="BU50" i="15"/>
  <c r="BU52" i="15" s="1"/>
  <c r="BQ74" i="42"/>
  <c r="C75" i="37"/>
  <c r="AV46" i="15"/>
  <c r="AU47" i="15"/>
  <c r="E8" i="43" l="1"/>
  <c r="BT75" i="42"/>
  <c r="BV50" i="15"/>
  <c r="BV52" i="15" s="1"/>
  <c r="H8" i="43" s="1"/>
  <c r="BP75" i="42"/>
  <c r="BS75" i="42"/>
  <c r="BQ75" i="42"/>
  <c r="BR75" i="42"/>
  <c r="G8" i="43" s="1"/>
  <c r="BU75" i="42"/>
  <c r="C76" i="37"/>
  <c r="AV3" i="15"/>
  <c r="AV45" i="15" s="1"/>
  <c r="AU48" i="15"/>
  <c r="BV48" i="42"/>
  <c r="C77" i="37" l="1"/>
  <c r="BW50" i="15"/>
  <c r="BW52" i="15" s="1"/>
  <c r="BQ76" i="42"/>
  <c r="BP76" i="42"/>
  <c r="BS76" i="42"/>
  <c r="BU76" i="42"/>
  <c r="BR76" i="42"/>
  <c r="BT76" i="42"/>
  <c r="AV47" i="15"/>
  <c r="AW46" i="15"/>
  <c r="BX50" i="15" l="1"/>
  <c r="BX52" i="15" s="1"/>
  <c r="BP77" i="42"/>
  <c r="BU77" i="42"/>
  <c r="BT77" i="42"/>
  <c r="BS77" i="42"/>
  <c r="BR77" i="42"/>
  <c r="BQ77" i="42"/>
  <c r="C78" i="37"/>
  <c r="AW3" i="15"/>
  <c r="AW45" i="15" s="1"/>
  <c r="AV48" i="15"/>
  <c r="BV49" i="42"/>
  <c r="C79" i="37" l="1"/>
  <c r="BY50" i="15"/>
  <c r="BY52" i="15" s="1"/>
  <c r="BT78" i="42"/>
  <c r="BR78" i="42"/>
  <c r="BP78" i="42"/>
  <c r="BQ78" i="42"/>
  <c r="BU78" i="42"/>
  <c r="BS78" i="42"/>
  <c r="AW47" i="15"/>
  <c r="AX46" i="15"/>
  <c r="BZ50" i="15" l="1"/>
  <c r="BZ52" i="15" s="1"/>
  <c r="BR79" i="42"/>
  <c r="BQ79" i="42"/>
  <c r="BT79" i="42"/>
  <c r="BP79" i="42"/>
  <c r="C80" i="37"/>
  <c r="BS79" i="42"/>
  <c r="BU79" i="42"/>
  <c r="AX3" i="15"/>
  <c r="AX45" i="15" s="1"/>
  <c r="AW48" i="15"/>
  <c r="BV50" i="42"/>
  <c r="CA50" i="15" l="1"/>
  <c r="CA52" i="15" s="1"/>
  <c r="BQ80" i="42"/>
  <c r="BT80" i="42"/>
  <c r="BP80" i="42"/>
  <c r="BS80" i="42"/>
  <c r="C81" i="37"/>
  <c r="BR80" i="42"/>
  <c r="BU80" i="42"/>
  <c r="AX47" i="15"/>
  <c r="AY46" i="15"/>
  <c r="BP81" i="42" l="1"/>
  <c r="CB50" i="15"/>
  <c r="CB52" i="15" s="1"/>
  <c r="BQ81" i="42"/>
  <c r="BS81" i="42"/>
  <c r="C82" i="37"/>
  <c r="BT81" i="42"/>
  <c r="BR81" i="42"/>
  <c r="BU81" i="42"/>
  <c r="AY3" i="15"/>
  <c r="AY45" i="15" s="1"/>
  <c r="AX48" i="15"/>
  <c r="BV51" i="42"/>
  <c r="CC50" i="15" l="1"/>
  <c r="CC52" i="15" s="1"/>
  <c r="BT82" i="42"/>
  <c r="BU82" i="42"/>
  <c r="BQ82" i="42"/>
  <c r="BR82" i="42"/>
  <c r="BP82" i="42"/>
  <c r="BS82" i="42"/>
  <c r="C83" i="37"/>
  <c r="AY47" i="15"/>
  <c r="AZ46" i="15"/>
  <c r="CD50" i="15" l="1"/>
  <c r="CD52" i="15" s="1"/>
  <c r="BT83" i="42"/>
  <c r="BQ83" i="42"/>
  <c r="BR83" i="42"/>
  <c r="BU83" i="42"/>
  <c r="BP83" i="42"/>
  <c r="BS83" i="42"/>
  <c r="C84" i="37"/>
  <c r="AY48" i="15"/>
  <c r="AZ3" i="15"/>
  <c r="AZ45" i="15" s="1"/>
  <c r="BV52" i="42"/>
  <c r="C85" i="37" l="1"/>
  <c r="BQ84" i="42"/>
  <c r="BP84" i="42"/>
  <c r="CE50" i="15"/>
  <c r="CE52" i="15" s="1"/>
  <c r="BT84" i="42"/>
  <c r="BR84" i="42"/>
  <c r="BU84" i="42"/>
  <c r="BS84" i="42"/>
  <c r="BA46" i="15"/>
  <c r="AZ47" i="15"/>
  <c r="CF50" i="15" l="1"/>
  <c r="CF52" i="15" s="1"/>
  <c r="C86" i="37"/>
  <c r="BU85" i="42"/>
  <c r="BQ85" i="42"/>
  <c r="BP85" i="42"/>
  <c r="BR85" i="42"/>
  <c r="BS85" i="42"/>
  <c r="BT85" i="42"/>
  <c r="BA3" i="15"/>
  <c r="BA45" i="15" s="1"/>
  <c r="AZ48" i="15"/>
  <c r="BV53" i="42"/>
  <c r="C87" i="37" l="1"/>
  <c r="BQ86" i="42"/>
  <c r="BT86" i="42"/>
  <c r="BS86" i="42"/>
  <c r="CG50" i="15"/>
  <c r="CG52" i="15" s="1"/>
  <c r="BU86" i="42"/>
  <c r="BP86" i="42"/>
  <c r="BR86" i="42"/>
  <c r="BB46" i="15"/>
  <c r="BA47" i="15"/>
  <c r="CH50" i="15" l="1"/>
  <c r="CH52" i="15" s="1"/>
  <c r="H9" i="43" s="1"/>
  <c r="BS87" i="42"/>
  <c r="BQ87" i="42"/>
  <c r="C88" i="37"/>
  <c r="BR87" i="42"/>
  <c r="G9" i="43" s="1"/>
  <c r="BU87" i="42"/>
  <c r="BP87" i="42"/>
  <c r="BT87" i="42"/>
  <c r="BB3" i="15"/>
  <c r="BB45" i="15" s="1"/>
  <c r="BA48" i="15"/>
  <c r="BV54" i="42"/>
  <c r="CI50" i="15" l="1"/>
  <c r="CI52" i="15" s="1"/>
  <c r="C89" i="37"/>
  <c r="BR88" i="42"/>
  <c r="BT88" i="42"/>
  <c r="BQ88" i="42"/>
  <c r="BS88" i="42"/>
  <c r="BU88" i="42"/>
  <c r="BP88" i="42"/>
  <c r="BC46" i="15"/>
  <c r="BB47" i="15"/>
  <c r="CJ50" i="15" l="1"/>
  <c r="CJ52" i="15" s="1"/>
  <c r="BQ89" i="42"/>
  <c r="BT89" i="42"/>
  <c r="BU89" i="42"/>
  <c r="BS89" i="42"/>
  <c r="BP89" i="42"/>
  <c r="BR89" i="42"/>
  <c r="C90" i="37"/>
  <c r="BC3" i="15"/>
  <c r="BC45" i="15" s="1"/>
  <c r="BB48" i="15"/>
  <c r="BV55" i="42"/>
  <c r="C91" i="37" l="1"/>
  <c r="BS90" i="42"/>
  <c r="BT90" i="42"/>
  <c r="BQ90" i="42"/>
  <c r="BU90" i="42"/>
  <c r="CK50" i="15"/>
  <c r="CK52" i="15" s="1"/>
  <c r="BP90" i="42"/>
  <c r="BR90" i="42"/>
  <c r="BD46" i="15"/>
  <c r="BC47" i="15"/>
  <c r="CL50" i="15" l="1"/>
  <c r="CL52" i="15" s="1"/>
  <c r="C92" i="37"/>
  <c r="BU91" i="42"/>
  <c r="BS91" i="42"/>
  <c r="BP91" i="42"/>
  <c r="BQ91" i="42"/>
  <c r="BR91" i="42"/>
  <c r="BT91" i="42"/>
  <c r="BC48" i="15"/>
  <c r="BD3" i="15"/>
  <c r="BD45" i="15" s="1"/>
  <c r="BV56" i="42"/>
  <c r="CM50" i="15" l="1"/>
  <c r="CM52" i="15" s="1"/>
  <c r="BR92" i="42"/>
  <c r="BQ92" i="42"/>
  <c r="C93" i="37"/>
  <c r="BS92" i="42"/>
  <c r="BP92" i="42"/>
  <c r="BT92" i="42"/>
  <c r="BU92" i="42"/>
  <c r="BD47" i="15"/>
  <c r="BE46" i="15"/>
  <c r="CN50" i="15" l="1"/>
  <c r="CN52" i="15" s="1"/>
  <c r="BR93" i="42"/>
  <c r="BP93" i="42"/>
  <c r="BQ93" i="42"/>
  <c r="BS93" i="42"/>
  <c r="BU93" i="42"/>
  <c r="C94" i="37"/>
  <c r="BT93" i="42"/>
  <c r="BE3" i="15"/>
  <c r="BE45" i="15" s="1"/>
  <c r="BD48" i="15"/>
  <c r="BV57" i="42"/>
  <c r="CO50" i="15" l="1"/>
  <c r="CO52" i="15" s="1"/>
  <c r="BQ94" i="42"/>
  <c r="BT94" i="42"/>
  <c r="BP94" i="42"/>
  <c r="BS94" i="42"/>
  <c r="BR94" i="42"/>
  <c r="C95" i="37"/>
  <c r="BU94" i="42"/>
  <c r="BF46" i="15"/>
  <c r="BE47" i="15"/>
  <c r="CP50" i="15" l="1"/>
  <c r="CP52" i="15" s="1"/>
  <c r="C96" i="37"/>
  <c r="BU95" i="42"/>
  <c r="BQ95" i="42"/>
  <c r="BT95" i="42"/>
  <c r="BP95" i="42"/>
  <c r="BR95" i="42"/>
  <c r="BS95" i="42"/>
  <c r="BE48" i="15"/>
  <c r="BF3" i="15"/>
  <c r="BF45" i="15" s="1"/>
  <c r="BV58" i="42"/>
  <c r="C97" i="37" l="1"/>
  <c r="BU96" i="42"/>
  <c r="BP96" i="42"/>
  <c r="BS96" i="42"/>
  <c r="BQ96" i="42"/>
  <c r="CQ50" i="15"/>
  <c r="CQ52" i="15" s="1"/>
  <c r="BT96" i="42"/>
  <c r="BR96" i="42"/>
  <c r="BG46" i="15"/>
  <c r="BF47" i="15"/>
  <c r="CR50" i="15" l="1"/>
  <c r="CR52" i="15" s="1"/>
  <c r="BT97" i="42"/>
  <c r="BQ97" i="42"/>
  <c r="BP97" i="42"/>
  <c r="BS97" i="42"/>
  <c r="BU97" i="42"/>
  <c r="BR97" i="42"/>
  <c r="C98" i="37"/>
  <c r="BG3" i="15"/>
  <c r="BG45" i="15" s="1"/>
  <c r="BF48" i="15"/>
  <c r="BV59" i="42"/>
  <c r="CS50" i="15" l="1"/>
  <c r="CS52" i="15" s="1"/>
  <c r="BR98" i="42"/>
  <c r="BU98" i="42"/>
  <c r="BP98" i="42"/>
  <c r="BS98" i="42"/>
  <c r="BQ98" i="42"/>
  <c r="BT98" i="42"/>
  <c r="C99" i="37"/>
  <c r="BH46" i="15"/>
  <c r="BG47" i="15"/>
  <c r="CT50" i="15" l="1"/>
  <c r="CT52" i="15" s="1"/>
  <c r="C100" i="37"/>
  <c r="BH3" i="15"/>
  <c r="BH45" i="15" s="1"/>
  <c r="BG48" i="15"/>
  <c r="BV60" i="42"/>
  <c r="CU50" i="15" l="1"/>
  <c r="CU52" i="15" s="1"/>
  <c r="C101" i="37"/>
  <c r="BH47" i="15"/>
  <c r="BI46" i="15"/>
  <c r="CV50" i="15" l="1"/>
  <c r="CV52" i="15" s="1"/>
  <c r="C102" i="37"/>
  <c r="BH48" i="15"/>
  <c r="BI3" i="15"/>
  <c r="BI45" i="15" s="1"/>
  <c r="BV61" i="42"/>
  <c r="CW50" i="15" l="1"/>
  <c r="CW52" i="15" s="1"/>
  <c r="C103" i="37"/>
  <c r="BJ46" i="15"/>
  <c r="BI47" i="15"/>
  <c r="C104" i="37" l="1"/>
  <c r="CX50" i="15"/>
  <c r="CX52" i="15" s="1"/>
  <c r="BI48" i="15"/>
  <c r="BJ3" i="15"/>
  <c r="BJ45" i="15" s="1"/>
  <c r="BV62" i="42"/>
  <c r="CY50" i="15" l="1"/>
  <c r="CY52" i="15" s="1"/>
  <c r="C105" i="37"/>
  <c r="BK46" i="15"/>
  <c r="BJ47" i="15"/>
  <c r="CZ50" i="15" l="1"/>
  <c r="CZ52" i="15" s="1"/>
  <c r="C106" i="37"/>
  <c r="BK3" i="15"/>
  <c r="BK45" i="15" s="1"/>
  <c r="BJ48" i="15"/>
  <c r="BV63" i="42"/>
  <c r="C64" i="15"/>
  <c r="DA50" i="15" l="1"/>
  <c r="DA52" i="15" s="1"/>
  <c r="C107" i="37"/>
  <c r="BK47" i="15"/>
  <c r="BL46" i="15"/>
  <c r="DB50" i="15" l="1"/>
  <c r="DB52" i="15" s="1"/>
  <c r="C108" i="37"/>
  <c r="BK48" i="15"/>
  <c r="BL3" i="15"/>
  <c r="BL45" i="15" s="1"/>
  <c r="BV64" i="42"/>
  <c r="C66" i="15"/>
  <c r="DC50" i="15" l="1"/>
  <c r="DC52" i="15" s="1"/>
  <c r="C109" i="37"/>
  <c r="BL47" i="15"/>
  <c r="BM46" i="15"/>
  <c r="C110" i="37" l="1"/>
  <c r="DD50" i="15"/>
  <c r="DD52" i="15" s="1"/>
  <c r="BL48" i="15"/>
  <c r="BM3" i="15"/>
  <c r="BM45" i="15" s="1"/>
  <c r="BV65" i="42"/>
  <c r="DE50" i="15" l="1"/>
  <c r="DE52" i="15" s="1"/>
  <c r="C111" i="37"/>
  <c r="BM47" i="15"/>
  <c r="BN46" i="15"/>
  <c r="C112" i="37" l="1"/>
  <c r="DF50" i="15"/>
  <c r="DF52" i="15" s="1"/>
  <c r="BN3" i="15"/>
  <c r="BN45" i="15" s="1"/>
  <c r="BM48" i="15"/>
  <c r="BV66" i="42"/>
  <c r="C113" i="37" l="1"/>
  <c r="DG50" i="15"/>
  <c r="DG52" i="15" s="1"/>
  <c r="BN47" i="15"/>
  <c r="BO46" i="15"/>
  <c r="DH50" i="15" l="1"/>
  <c r="DH52" i="15" s="1"/>
  <c r="C114" i="37"/>
  <c r="BO3" i="15"/>
  <c r="BO45" i="15" s="1"/>
  <c r="BN48" i="15"/>
  <c r="BV67" i="42"/>
  <c r="DI50" i="15" l="1"/>
  <c r="DI52" i="15" s="1"/>
  <c r="C115" i="37"/>
  <c r="BO47" i="15"/>
  <c r="BP46" i="15"/>
  <c r="C116" i="37" l="1"/>
  <c r="DJ50" i="15"/>
  <c r="DJ52" i="15" s="1"/>
  <c r="BO48" i="15"/>
  <c r="BP3" i="15"/>
  <c r="BP45" i="15" s="1"/>
  <c r="BV68" i="42"/>
  <c r="DK50" i="15" l="1"/>
  <c r="DK52" i="15" s="1"/>
  <c r="C117" i="37"/>
  <c r="BQ46" i="15"/>
  <c r="BP47" i="15"/>
  <c r="DL50" i="15" l="1"/>
  <c r="DL52" i="15" s="1"/>
  <c r="C118" i="37"/>
  <c r="BQ3" i="15"/>
  <c r="BQ45" i="15" s="1"/>
  <c r="BP48" i="15"/>
  <c r="BV69" i="42"/>
  <c r="DM50" i="15" l="1"/>
  <c r="DM52" i="15" s="1"/>
  <c r="C119" i="37"/>
  <c r="BR46" i="15"/>
  <c r="BQ47" i="15"/>
  <c r="DN50" i="15" l="1"/>
  <c r="DN52" i="15" s="1"/>
  <c r="C120" i="37"/>
  <c r="BR3" i="15"/>
  <c r="BR45" i="15" s="1"/>
  <c r="BQ48" i="15"/>
  <c r="BV70" i="42"/>
  <c r="DO50" i="15" l="1"/>
  <c r="DO52" i="15" s="1"/>
  <c r="C121" i="37"/>
  <c r="BS46" i="15"/>
  <c r="BR47" i="15"/>
  <c r="DP50" i="15" l="1"/>
  <c r="DP52" i="15" s="1"/>
  <c r="C122" i="37"/>
  <c r="BS3" i="15"/>
  <c r="BS45" i="15" s="1"/>
  <c r="BR48" i="15"/>
  <c r="BV71" i="42"/>
  <c r="C123" i="37" l="1"/>
  <c r="DQ50" i="15"/>
  <c r="DQ52" i="15" s="1"/>
  <c r="BS47" i="15"/>
  <c r="BT46" i="15"/>
  <c r="DR50" i="15" l="1"/>
  <c r="DR52" i="15" s="1"/>
  <c r="C124" i="37"/>
  <c r="BT3" i="15"/>
  <c r="BT45" i="15" s="1"/>
  <c r="BS48" i="15"/>
  <c r="BV72" i="42"/>
  <c r="DS50" i="15" l="1"/>
  <c r="DS52" i="15" s="1"/>
  <c r="C125" i="37"/>
  <c r="BT47" i="15"/>
  <c r="BU46" i="15"/>
  <c r="DT50" i="15" l="1"/>
  <c r="DT52" i="15" s="1"/>
  <c r="C126" i="37"/>
  <c r="BT48" i="15"/>
  <c r="BU3" i="15"/>
  <c r="BU45" i="15" s="1"/>
  <c r="BV73" i="42"/>
  <c r="DU50" i="15" l="1"/>
  <c r="DU52" i="15" s="1"/>
  <c r="C127" i="37"/>
  <c r="BV46" i="15"/>
  <c r="BU47" i="15"/>
  <c r="DV50" i="15" l="1"/>
  <c r="DV52" i="15" s="1"/>
  <c r="C128" i="37"/>
  <c r="BV3" i="15"/>
  <c r="BV45" i="15" s="1"/>
  <c r="BU48" i="15"/>
  <c r="BV74" i="42"/>
  <c r="DW50" i="15" l="1"/>
  <c r="DW52" i="15" s="1"/>
  <c r="C129" i="37"/>
  <c r="BV47" i="15"/>
  <c r="BW46" i="15"/>
  <c r="DX50" i="15" l="1"/>
  <c r="DX52" i="15" s="1"/>
  <c r="C130" i="37"/>
  <c r="BW3" i="15"/>
  <c r="BW45" i="15" s="1"/>
  <c r="BV48" i="15"/>
  <c r="BV75" i="42"/>
  <c r="DY50" i="15" l="1"/>
  <c r="DY52" i="15" s="1"/>
  <c r="C131" i="37"/>
  <c r="BX46" i="15"/>
  <c r="BW47" i="15"/>
  <c r="C132" i="37" l="1"/>
  <c r="DZ50" i="15"/>
  <c r="DZ52" i="15" s="1"/>
  <c r="BX3" i="15"/>
  <c r="BX45" i="15" s="1"/>
  <c r="BW48" i="15"/>
  <c r="BV76" i="42"/>
  <c r="EA50" i="15" l="1"/>
  <c r="EA52" i="15" s="1"/>
  <c r="C133" i="37"/>
  <c r="BY46" i="15"/>
  <c r="BX47" i="15"/>
  <c r="EB50" i="15" l="1"/>
  <c r="EB52" i="15" s="1"/>
  <c r="C134" i="37"/>
  <c r="BX48" i="15"/>
  <c r="BY3" i="15"/>
  <c r="BY45" i="15" s="1"/>
  <c r="BV77" i="42"/>
  <c r="EC50" i="15" l="1"/>
  <c r="EC52" i="15" s="1"/>
  <c r="C135" i="37"/>
  <c r="BZ46" i="15"/>
  <c r="BY47" i="15"/>
  <c r="C136" i="37" l="1"/>
  <c r="ED50" i="15"/>
  <c r="ED52" i="15" s="1"/>
  <c r="BZ3" i="15"/>
  <c r="BZ45" i="15" s="1"/>
  <c r="BY48" i="15"/>
  <c r="BV78" i="42"/>
  <c r="EE50" i="15" l="1"/>
  <c r="EE52" i="15" s="1"/>
  <c r="C137" i="37"/>
  <c r="CA46" i="15"/>
  <c r="BZ47" i="15"/>
  <c r="EF50" i="15" l="1"/>
  <c r="EF52" i="15" s="1"/>
  <c r="C138" i="37"/>
  <c r="BZ48" i="15"/>
  <c r="CA3" i="15"/>
  <c r="CA45" i="15" s="1"/>
  <c r="BV79" i="42"/>
  <c r="EG50" i="15" l="1"/>
  <c r="EG52" i="15" s="1"/>
  <c r="C139" i="37"/>
  <c r="CA47" i="15"/>
  <c r="CB46" i="15"/>
  <c r="EH50" i="15" l="1"/>
  <c r="EH52" i="15" s="1"/>
  <c r="C140" i="37"/>
  <c r="CB3" i="15"/>
  <c r="CB45" i="15" s="1"/>
  <c r="CA48" i="15"/>
  <c r="BV80" i="42"/>
  <c r="EI50" i="15" l="1"/>
  <c r="EI52" i="15" s="1"/>
  <c r="C141" i="37"/>
  <c r="CB47" i="15"/>
  <c r="CC46" i="15"/>
  <c r="EJ50" i="15" l="1"/>
  <c r="EJ52" i="15" s="1"/>
  <c r="C142" i="37"/>
  <c r="CB48" i="15"/>
  <c r="CC3" i="15"/>
  <c r="CC45" i="15" s="1"/>
  <c r="BV81" i="42"/>
  <c r="EK50" i="15" l="1"/>
  <c r="EK52" i="15" s="1"/>
  <c r="C143" i="37"/>
  <c r="CC47" i="15"/>
  <c r="CD46" i="15"/>
  <c r="C144" i="37" l="1"/>
  <c r="EL50" i="15"/>
  <c r="EL52" i="15" s="1"/>
  <c r="CC48" i="15"/>
  <c r="CD3" i="15"/>
  <c r="CD45" i="15" s="1"/>
  <c r="BV82" i="42"/>
  <c r="EM50" i="15" l="1"/>
  <c r="EM52" i="15" s="1"/>
  <c r="C145" i="37"/>
  <c r="CD47" i="15"/>
  <c r="CE46" i="15"/>
  <c r="EN50" i="15" l="1"/>
  <c r="EN52" i="15" s="1"/>
  <c r="C146" i="37"/>
  <c r="CD48" i="15"/>
  <c r="CE3" i="15"/>
  <c r="CE45" i="15" s="1"/>
  <c r="BV83" i="42"/>
  <c r="EO50" i="15" l="1"/>
  <c r="EO52" i="15" s="1"/>
  <c r="C147" i="37"/>
  <c r="CF46" i="15"/>
  <c r="CE47" i="15"/>
  <c r="C148" i="37" l="1"/>
  <c r="EP50" i="15"/>
  <c r="EP52" i="15" s="1"/>
  <c r="CF3" i="15"/>
  <c r="CF45" i="15" s="1"/>
  <c r="CE48" i="15"/>
  <c r="BV84" i="42"/>
  <c r="EQ50" i="15" l="1"/>
  <c r="EQ52" i="15" s="1"/>
  <c r="C149" i="37"/>
  <c r="CF47" i="15"/>
  <c r="CG46" i="15"/>
  <c r="ER50" i="15" l="1"/>
  <c r="ER52" i="15" s="1"/>
  <c r="C150" i="37"/>
  <c r="CF48" i="15"/>
  <c r="CG3" i="15"/>
  <c r="CG45" i="15" s="1"/>
  <c r="BV85" i="42"/>
  <c r="C151" i="37" l="1"/>
  <c r="ES50" i="15"/>
  <c r="ES52" i="15" s="1"/>
  <c r="CH46" i="15"/>
  <c r="CG47" i="15"/>
  <c r="ET50" i="15" l="1"/>
  <c r="ET52" i="15" s="1"/>
  <c r="C152" i="37"/>
  <c r="CH3" i="15"/>
  <c r="CH45" i="15" s="1"/>
  <c r="CG48" i="15"/>
  <c r="BV86" i="42"/>
  <c r="EU50" i="15" l="1"/>
  <c r="EU52" i="15" s="1"/>
  <c r="C153" i="37"/>
  <c r="CH47" i="15"/>
  <c r="CI46" i="15"/>
  <c r="EV50" i="15" l="1"/>
  <c r="EV52" i="15" s="1"/>
  <c r="C154" i="37"/>
  <c r="CH48" i="15"/>
  <c r="CI3" i="15"/>
  <c r="CI45" i="15" s="1"/>
  <c r="BV87" i="42"/>
  <c r="EW50" i="15" l="1"/>
  <c r="EW52" i="15" s="1"/>
  <c r="C155" i="37"/>
  <c r="CI47" i="15"/>
  <c r="CJ46" i="15"/>
  <c r="EX50" i="15" l="1"/>
  <c r="EX52" i="15" s="1"/>
  <c r="C156" i="37"/>
  <c r="CJ3" i="15"/>
  <c r="CJ45" i="15" s="1"/>
  <c r="CI48" i="15"/>
  <c r="BV88" i="42"/>
  <c r="EY50" i="15" l="1"/>
  <c r="EY52" i="15" s="1"/>
  <c r="C157" i="37"/>
  <c r="CK46" i="15"/>
  <c r="CJ47" i="15"/>
  <c r="EZ50" i="15" l="1"/>
  <c r="EZ52" i="15" s="1"/>
  <c r="C158" i="37"/>
  <c r="CJ48" i="15"/>
  <c r="CK3" i="15"/>
  <c r="CK45" i="15" s="1"/>
  <c r="BV89" i="42"/>
  <c r="FA50" i="15" l="1"/>
  <c r="FA52" i="15" s="1"/>
  <c r="C159" i="37"/>
  <c r="CK47" i="15"/>
  <c r="CL46" i="15"/>
  <c r="FB50" i="15" l="1"/>
  <c r="FB52" i="15" s="1"/>
  <c r="C160" i="37"/>
  <c r="CK48" i="15"/>
  <c r="CL3" i="15"/>
  <c r="CL45" i="15" s="1"/>
  <c r="BV90" i="42"/>
  <c r="C161" i="37" l="1"/>
  <c r="FC50" i="15"/>
  <c r="FC52" i="15" s="1"/>
  <c r="CL47" i="15"/>
  <c r="CM46" i="15"/>
  <c r="FD50" i="15" l="1"/>
  <c r="FD52" i="15" s="1"/>
  <c r="C162" i="37"/>
  <c r="CL48" i="15"/>
  <c r="CM3" i="15"/>
  <c r="CM45" i="15" s="1"/>
  <c r="BV91" i="42"/>
  <c r="FE50" i="15" l="1"/>
  <c r="FE52" i="15" s="1"/>
  <c r="C163" i="37"/>
  <c r="CM47" i="15"/>
  <c r="CN46" i="15"/>
  <c r="FF50" i="15" l="1"/>
  <c r="FF52" i="15" s="1"/>
  <c r="C164" i="37"/>
  <c r="CN3" i="15"/>
  <c r="CN45" i="15" s="1"/>
  <c r="CM48" i="15"/>
  <c r="BV92" i="42"/>
  <c r="FG50" i="15" l="1"/>
  <c r="FG52" i="15" s="1"/>
  <c r="C165" i="37"/>
  <c r="CO46" i="15"/>
  <c r="CN47" i="15"/>
  <c r="C166" i="37" l="1"/>
  <c r="FH50" i="15"/>
  <c r="FH52" i="15" s="1"/>
  <c r="CN48" i="15"/>
  <c r="CO3" i="15"/>
  <c r="CO45" i="15" s="1"/>
  <c r="BV93" i="42"/>
  <c r="FI50" i="15" l="1"/>
  <c r="FI52" i="15" s="1"/>
  <c r="C167" i="37"/>
  <c r="CP46" i="15"/>
  <c r="CO47" i="15"/>
  <c r="FJ50" i="15" l="1"/>
  <c r="FJ52" i="15" s="1"/>
  <c r="C168" i="37"/>
  <c r="CP3" i="15"/>
  <c r="CP45" i="15" s="1"/>
  <c r="CO48" i="15"/>
  <c r="CO56" i="15"/>
  <c r="BV94" i="42"/>
  <c r="FK50" i="15" l="1"/>
  <c r="FK52" i="15" s="1"/>
  <c r="C169" i="37"/>
  <c r="CP47" i="15"/>
  <c r="CQ46" i="15"/>
  <c r="FL50" i="15" l="1"/>
  <c r="FL52" i="15" s="1"/>
  <c r="C170" i="37"/>
  <c r="CP48" i="15"/>
  <c r="CQ3" i="15"/>
  <c r="CQ45" i="15" s="1"/>
  <c r="BV95" i="42"/>
  <c r="C171" i="37" l="1"/>
  <c r="FM50" i="15"/>
  <c r="FM52" i="15" s="1"/>
  <c r="CR46" i="15"/>
  <c r="CQ47" i="15"/>
  <c r="FN50" i="15" l="1"/>
  <c r="FN52" i="15" s="1"/>
  <c r="C172" i="37"/>
  <c r="CR3" i="15"/>
  <c r="CR45" i="15" s="1"/>
  <c r="CQ48" i="15"/>
  <c r="BV96" i="42"/>
  <c r="C173" i="37" l="1"/>
  <c r="FO50" i="15"/>
  <c r="FO52" i="15" s="1"/>
  <c r="CS46" i="15"/>
  <c r="CR47" i="15"/>
  <c r="FP50" i="15" l="1"/>
  <c r="FP52" i="15" s="1"/>
  <c r="C174" i="37"/>
  <c r="CS3" i="15"/>
  <c r="CS45" i="15" s="1"/>
  <c r="CR48" i="15"/>
  <c r="BV97" i="42"/>
  <c r="C175" i="37" l="1"/>
  <c r="FQ50" i="15"/>
  <c r="FQ52" i="15" s="1"/>
  <c r="CT46" i="15"/>
  <c r="CS47" i="15"/>
  <c r="FR50" i="15" l="1"/>
  <c r="FR52" i="15" s="1"/>
  <c r="C176" i="37"/>
  <c r="CT3" i="15"/>
  <c r="CT45" i="15" s="1"/>
  <c r="CS48" i="15"/>
  <c r="BV98" i="42"/>
  <c r="FS50" i="15" l="1"/>
  <c r="FS52" i="15" s="1"/>
  <c r="C177" i="37"/>
  <c r="CT47" i="15"/>
  <c r="CU46" i="15"/>
  <c r="FT50" i="15" l="1"/>
  <c r="FT52" i="15" s="1"/>
  <c r="C178" i="37"/>
  <c r="CT48" i="15"/>
  <c r="CU3" i="15"/>
  <c r="CU45" i="15" s="1"/>
  <c r="BV99" i="42"/>
  <c r="FU50" i="15" l="1"/>
  <c r="FU52" i="15" s="1"/>
  <c r="C179" i="37"/>
  <c r="CU47" i="15"/>
  <c r="CV46" i="15"/>
  <c r="FV50" i="15" l="1"/>
  <c r="FV52" i="15" s="1"/>
  <c r="C180" i="37"/>
  <c r="CV3" i="15"/>
  <c r="CV45" i="15" s="1"/>
  <c r="CU48" i="15"/>
  <c r="BV100" i="42"/>
  <c r="FW50" i="15" l="1"/>
  <c r="FW52" i="15" s="1"/>
  <c r="C181" i="37"/>
  <c r="CV47" i="15"/>
  <c r="CW46" i="15"/>
  <c r="FX50" i="15" l="1"/>
  <c r="FX52" i="15" s="1"/>
  <c r="C182" i="37"/>
  <c r="CW3" i="15"/>
  <c r="CW45" i="15" s="1"/>
  <c r="CV48" i="15"/>
  <c r="BV101" i="42"/>
  <c r="FY50" i="15" l="1"/>
  <c r="FY52" i="15" s="1"/>
  <c r="C183" i="37"/>
  <c r="CX46" i="15"/>
  <c r="CW47" i="15"/>
  <c r="C184" i="37" l="1"/>
  <c r="FZ50" i="15"/>
  <c r="FZ52" i="15" s="1"/>
  <c r="CX3" i="15"/>
  <c r="CX45" i="15" s="1"/>
  <c r="CW48" i="15"/>
  <c r="BV102" i="42"/>
  <c r="GA50" i="15" l="1"/>
  <c r="GA52" i="15" s="1"/>
  <c r="C185" i="37"/>
  <c r="CX47" i="15"/>
  <c r="CY46" i="15"/>
  <c r="GB50" i="15" l="1"/>
  <c r="GB52" i="15" s="1"/>
  <c r="C186" i="37"/>
  <c r="CX48" i="15"/>
  <c r="CY3" i="15"/>
  <c r="CY45" i="15" s="1"/>
  <c r="BV103" i="42"/>
  <c r="GC50" i="15" l="1"/>
  <c r="GC52" i="15" s="1"/>
  <c r="C187" i="37"/>
  <c r="CZ46" i="15"/>
  <c r="CY47" i="15"/>
  <c r="C188" i="37" l="1"/>
  <c r="GD50" i="15"/>
  <c r="GD52" i="15" s="1"/>
  <c r="CZ3" i="15"/>
  <c r="CZ45" i="15" s="1"/>
  <c r="CY48" i="15"/>
  <c r="BV104" i="42"/>
  <c r="GE50" i="15" l="1"/>
  <c r="GE52" i="15" s="1"/>
  <c r="C189" i="37"/>
  <c r="DA46" i="15"/>
  <c r="CZ47" i="15"/>
  <c r="GF50" i="15" l="1"/>
  <c r="GF52" i="15" s="1"/>
  <c r="C190" i="37"/>
  <c r="CZ48" i="15"/>
  <c r="DA3" i="15"/>
  <c r="DA45" i="15" s="1"/>
  <c r="BV105" i="42"/>
  <c r="GG50" i="15" l="1"/>
  <c r="GG52" i="15" s="1"/>
  <c r="C191" i="37"/>
  <c r="DA47" i="15"/>
  <c r="DB46" i="15"/>
  <c r="C192" i="37" l="1"/>
  <c r="GH50" i="15"/>
  <c r="GH52" i="15" s="1"/>
  <c r="DB3" i="15"/>
  <c r="DB45" i="15" s="1"/>
  <c r="DA48" i="15"/>
  <c r="BV106" i="42"/>
  <c r="GI50" i="15" l="1"/>
  <c r="GI52" i="15" s="1"/>
  <c r="C193" i="37"/>
  <c r="DC46" i="15"/>
  <c r="DB47" i="15"/>
  <c r="C194" i="37" l="1"/>
  <c r="GJ50" i="15"/>
  <c r="GJ52" i="15" s="1"/>
  <c r="DB48" i="15"/>
  <c r="DC3" i="15"/>
  <c r="DC45" i="15" s="1"/>
  <c r="BV107" i="42"/>
  <c r="GK50" i="15" l="1"/>
  <c r="GK52" i="15" s="1"/>
  <c r="C195" i="37"/>
  <c r="DD46" i="15"/>
  <c r="DC47" i="15"/>
  <c r="GL50" i="15" l="1"/>
  <c r="GL52" i="15" s="1"/>
  <c r="C196" i="37"/>
  <c r="DD3" i="15"/>
  <c r="DD45" i="15" s="1"/>
  <c r="DC48" i="15"/>
  <c r="BV108" i="42"/>
  <c r="C197" i="37" l="1"/>
  <c r="GM50" i="15"/>
  <c r="GM52" i="15" s="1"/>
  <c r="DD47" i="15"/>
  <c r="DE46" i="15"/>
  <c r="GN50" i="15" l="1"/>
  <c r="GN52" i="15" s="1"/>
  <c r="C198" i="37"/>
  <c r="DD48" i="15"/>
  <c r="DE3" i="15"/>
  <c r="DE45" i="15" s="1"/>
  <c r="BV109" i="42"/>
  <c r="GO50" i="15" l="1"/>
  <c r="GO52" i="15" s="1"/>
  <c r="C199" i="37"/>
  <c r="DF46" i="15"/>
  <c r="DE47" i="15"/>
  <c r="C200" i="37" l="1"/>
  <c r="GP50" i="15"/>
  <c r="GP52" i="15" s="1"/>
  <c r="DE48" i="15"/>
  <c r="DF3" i="15"/>
  <c r="DF45" i="15" s="1"/>
  <c r="BV110" i="42"/>
  <c r="GQ50" i="15" l="1"/>
  <c r="GQ52" i="15" s="1"/>
  <c r="C201" i="37"/>
  <c r="DG46" i="15"/>
  <c r="DF47" i="15"/>
  <c r="C202" i="37" l="1"/>
  <c r="GR50" i="15"/>
  <c r="GR52" i="15" s="1"/>
  <c r="DF48" i="15"/>
  <c r="DG3" i="15"/>
  <c r="DG45" i="15" s="1"/>
  <c r="BV111" i="42"/>
  <c r="GS50" i="15" l="1"/>
  <c r="GS52" i="15" s="1"/>
  <c r="C203" i="37"/>
  <c r="DH46" i="15"/>
  <c r="DG47" i="15"/>
  <c r="GT50" i="15" l="1"/>
  <c r="GT52" i="15" s="1"/>
  <c r="C204" i="37"/>
  <c r="DG48" i="15"/>
  <c r="DH3" i="15"/>
  <c r="DH45" i="15" s="1"/>
  <c r="BV112" i="42"/>
  <c r="GU50" i="15" l="1"/>
  <c r="GU52" i="15" s="1"/>
  <c r="C205" i="37"/>
  <c r="DI46" i="15"/>
  <c r="DH47" i="15"/>
  <c r="GV50" i="15" l="1"/>
  <c r="GV52" i="15" s="1"/>
  <c r="C206" i="37"/>
  <c r="DH48" i="15"/>
  <c r="DI3" i="15"/>
  <c r="DI45" i="15" s="1"/>
  <c r="BV113" i="42"/>
  <c r="C207" i="37" l="1"/>
  <c r="GX50" i="15" s="1"/>
  <c r="GX52" i="15" s="1"/>
  <c r="GW50" i="15"/>
  <c r="GW52" i="15" s="1"/>
  <c r="DJ46" i="15"/>
  <c r="DI47" i="15"/>
  <c r="DJ3" i="15" l="1"/>
  <c r="DJ45" i="15" s="1"/>
  <c r="DI48" i="15"/>
  <c r="BV114" i="42"/>
  <c r="DJ47" i="15" l="1"/>
  <c r="DK46" i="15"/>
  <c r="DK3" i="15" l="1"/>
  <c r="DK45" i="15" s="1"/>
  <c r="DJ48" i="15"/>
  <c r="BV115" i="42"/>
  <c r="DL46" i="15" l="1"/>
  <c r="DK47" i="15"/>
  <c r="DL3" i="15" l="1"/>
  <c r="DL45" i="15" s="1"/>
  <c r="DK48" i="15"/>
  <c r="BV116" i="42"/>
  <c r="DM46" i="15" l="1"/>
  <c r="DL47" i="15"/>
  <c r="DL48" i="15" l="1"/>
  <c r="DM3" i="15"/>
  <c r="DM45" i="15" s="1"/>
  <c r="BV117" i="42"/>
  <c r="DM47" i="15" l="1"/>
  <c r="DN46" i="15"/>
  <c r="DN3" i="15" l="1"/>
  <c r="DN45" i="15" s="1"/>
  <c r="DM48" i="15"/>
  <c r="BV118" i="42"/>
  <c r="DO46" i="15" l="1"/>
  <c r="DN47" i="15"/>
  <c r="DO3" i="15" l="1"/>
  <c r="DO45" i="15" s="1"/>
  <c r="DN48" i="15"/>
  <c r="BV119" i="42"/>
  <c r="DP46" i="15" l="1"/>
  <c r="DO47" i="15"/>
  <c r="DO48" i="15" l="1"/>
  <c r="DP3" i="15"/>
  <c r="DP45" i="15" s="1"/>
  <c r="BV120" i="42"/>
  <c r="DP47" i="15" l="1"/>
  <c r="DQ46" i="15"/>
  <c r="DQ3" i="15" l="1"/>
  <c r="DQ45" i="15" s="1"/>
  <c r="DP48" i="15"/>
  <c r="BV121" i="42"/>
  <c r="DR46" i="15" l="1"/>
  <c r="DQ47" i="15"/>
  <c r="DR3" i="15" l="1"/>
  <c r="DR45" i="15" s="1"/>
  <c r="DQ48" i="15"/>
  <c r="BV122" i="42"/>
  <c r="DR47" i="15" l="1"/>
  <c r="DS46" i="15"/>
  <c r="DR48" i="15" l="1"/>
  <c r="DS3" i="15"/>
  <c r="DS45" i="15" s="1"/>
  <c r="BV123" i="42"/>
  <c r="DT46" i="15" l="1"/>
  <c r="DS47" i="15"/>
  <c r="DT3" i="15" l="1"/>
  <c r="DT45" i="15" s="1"/>
  <c r="DS48" i="15"/>
  <c r="BV124" i="42"/>
  <c r="DT47" i="15" l="1"/>
  <c r="DU46" i="15"/>
  <c r="DT48" i="15" l="1"/>
  <c r="DU3" i="15"/>
  <c r="DU45" i="15" s="1"/>
  <c r="BV125" i="42"/>
  <c r="DV46" i="15" l="1"/>
  <c r="DU47" i="15"/>
  <c r="DU48" i="15" l="1"/>
  <c r="DV3" i="15"/>
  <c r="DV45" i="15" s="1"/>
  <c r="BV126" i="42"/>
  <c r="DW46" i="15" l="1"/>
  <c r="DV47" i="15"/>
  <c r="DV48" i="15" l="1"/>
  <c r="DW3" i="15"/>
  <c r="DW45" i="15" s="1"/>
  <c r="BV127" i="42"/>
  <c r="DX46" i="15" l="1"/>
  <c r="DW47" i="15"/>
  <c r="DW48" i="15" l="1"/>
  <c r="DX3" i="15"/>
  <c r="DX45" i="15" s="1"/>
  <c r="BV128" i="42"/>
  <c r="DY46" i="15" l="1"/>
  <c r="DX47" i="15"/>
  <c r="DX48" i="15" l="1"/>
  <c r="DY3" i="15"/>
  <c r="DY45" i="15" s="1"/>
  <c r="BV129" i="42"/>
  <c r="DZ46" i="15" l="1"/>
  <c r="DY47" i="15"/>
  <c r="DZ3" i="15" l="1"/>
  <c r="DZ45" i="15" s="1"/>
  <c r="DY48" i="15"/>
  <c r="BV130" i="42"/>
  <c r="EA46" i="15" l="1"/>
  <c r="DZ47" i="15"/>
  <c r="EA3" i="15" l="1"/>
  <c r="EA45" i="15" s="1"/>
  <c r="DZ48" i="15"/>
  <c r="BV131" i="42"/>
  <c r="EA47" i="15" l="1"/>
  <c r="EB46" i="15"/>
  <c r="EA48" i="15" l="1"/>
  <c r="EB3" i="15"/>
  <c r="EB45" i="15" s="1"/>
  <c r="BV132" i="42"/>
  <c r="EC46" i="15" l="1"/>
  <c r="EB47" i="15"/>
  <c r="EC3" i="15" l="1"/>
  <c r="EC45" i="15" s="1"/>
  <c r="EB48" i="15"/>
  <c r="BV133" i="42"/>
  <c r="ED46" i="15" l="1"/>
  <c r="EC47" i="15"/>
  <c r="EC48" i="15" l="1"/>
  <c r="ED3" i="15"/>
  <c r="ED45" i="15" s="1"/>
  <c r="BV134" i="42"/>
  <c r="ED47" i="15" l="1"/>
  <c r="EE46" i="15"/>
  <c r="EE3" i="15" l="1"/>
  <c r="EE45" i="15" s="1"/>
  <c r="ED48" i="15"/>
  <c r="BV135" i="42"/>
  <c r="C67" i="15"/>
  <c r="C71" i="15" s="1"/>
  <c r="EE47" i="15" l="1"/>
  <c r="EF46" i="15"/>
  <c r="EE48" i="15" l="1"/>
  <c r="EF3" i="15"/>
  <c r="EF45" i="15" s="1"/>
  <c r="BV136" i="42"/>
  <c r="EG46" i="15" l="1"/>
  <c r="EF47" i="15"/>
  <c r="EG3" i="15" l="1"/>
  <c r="EG45" i="15" s="1"/>
  <c r="EF48" i="15"/>
  <c r="BV137" i="42"/>
  <c r="EH46" i="15" l="1"/>
  <c r="EG47" i="15"/>
  <c r="EG48" i="15" l="1"/>
  <c r="EH3" i="15"/>
  <c r="EH45" i="15" s="1"/>
  <c r="BV138" i="42"/>
  <c r="EH47" i="15" l="1"/>
  <c r="EI46" i="15"/>
  <c r="EI3" i="15" l="1"/>
  <c r="EI45" i="15" s="1"/>
  <c r="EH48" i="15"/>
  <c r="BV139" i="42"/>
  <c r="EI47" i="15" l="1"/>
  <c r="EJ46" i="15"/>
  <c r="EJ3" i="15" l="1"/>
  <c r="EJ45" i="15" s="1"/>
  <c r="EI48" i="15"/>
  <c r="BV140" i="42"/>
  <c r="EJ47" i="15" l="1"/>
  <c r="EK46" i="15"/>
  <c r="EJ48" i="15" l="1"/>
  <c r="EK3" i="15"/>
  <c r="EK45" i="15" s="1"/>
  <c r="BV141" i="42"/>
  <c r="EL46" i="15" l="1"/>
  <c r="EK47" i="15"/>
  <c r="EL3" i="15" l="1"/>
  <c r="EL45" i="15" s="1"/>
  <c r="EK48" i="15"/>
  <c r="BV142" i="42"/>
  <c r="EM46" i="15" l="1"/>
  <c r="EL47" i="15"/>
  <c r="EM3" i="15" l="1"/>
  <c r="EM45" i="15" s="1"/>
  <c r="EL48" i="15"/>
  <c r="BV143" i="42"/>
  <c r="EM47" i="15" l="1"/>
  <c r="EN46" i="15"/>
  <c r="EN3" i="15" l="1"/>
  <c r="EN45" i="15" s="1"/>
  <c r="EM48" i="15"/>
  <c r="BV144" i="42"/>
  <c r="EO46" i="15" l="1"/>
  <c r="EN47" i="15"/>
  <c r="EO3" i="15" l="1"/>
  <c r="EO45" i="15" s="1"/>
  <c r="EN48" i="15"/>
  <c r="BV145" i="42"/>
  <c r="EO47" i="15" l="1"/>
  <c r="EP46" i="15"/>
  <c r="EP3" i="15" l="1"/>
  <c r="EP45" i="15" s="1"/>
  <c r="EO48" i="15"/>
  <c r="BV146" i="42"/>
  <c r="EP47" i="15" l="1"/>
  <c r="EQ46" i="15"/>
  <c r="EQ3" i="15" l="1"/>
  <c r="EQ45" i="15" s="1"/>
  <c r="EP48" i="15"/>
  <c r="BV147" i="42"/>
  <c r="EQ47" i="15" l="1"/>
  <c r="ER46" i="15"/>
  <c r="EQ48" i="15" l="1"/>
  <c r="ER3" i="15"/>
  <c r="ER45" i="15" s="1"/>
  <c r="BV148" i="42"/>
  <c r="ER47" i="15" l="1"/>
  <c r="ES46" i="15"/>
  <c r="ER48" i="15" l="1"/>
  <c r="ES3" i="15"/>
  <c r="ES45" i="15" s="1"/>
  <c r="BV149" i="42"/>
  <c r="ET46" i="15" l="1"/>
  <c r="ES47" i="15"/>
  <c r="ET3" i="15" l="1"/>
  <c r="ET45" i="15" s="1"/>
  <c r="ES48" i="15"/>
  <c r="BV150" i="42"/>
  <c r="ET47" i="15" l="1"/>
  <c r="EU46" i="15"/>
  <c r="EU3" i="15" l="1"/>
  <c r="EU45" i="15" s="1"/>
  <c r="ET48" i="15"/>
  <c r="BV151" i="42"/>
  <c r="EV46" i="15" l="1"/>
  <c r="EU47" i="15"/>
  <c r="EV3" i="15" l="1"/>
  <c r="EV45" i="15" s="1"/>
  <c r="EU48" i="15"/>
  <c r="BV152" i="42"/>
  <c r="EV47" i="15" l="1"/>
  <c r="EW46" i="15"/>
  <c r="EW3" i="15" l="1"/>
  <c r="EW45" i="15" s="1"/>
  <c r="EV48" i="15"/>
  <c r="BV153" i="42"/>
  <c r="EW47" i="15" l="1"/>
  <c r="EX46" i="15"/>
  <c r="EW48" i="15" l="1"/>
  <c r="EX3" i="15"/>
  <c r="EX45" i="15" s="1"/>
  <c r="BV154" i="42"/>
  <c r="EY46" i="15" l="1"/>
  <c r="EX47" i="15"/>
  <c r="EY3" i="15" l="1"/>
  <c r="EY45" i="15" s="1"/>
  <c r="EX48" i="15"/>
  <c r="BV155" i="42"/>
  <c r="EY47" i="15" l="1"/>
  <c r="EZ46" i="15"/>
  <c r="EZ3" i="15" l="1"/>
  <c r="EZ45" i="15" s="1"/>
  <c r="EY48" i="15"/>
  <c r="BV156" i="42"/>
  <c r="EZ47" i="15" l="1"/>
  <c r="FA46" i="15"/>
  <c r="FA3" i="15" l="1"/>
  <c r="FA45" i="15" s="1"/>
  <c r="EZ48" i="15"/>
  <c r="BV157" i="42"/>
  <c r="FA47" i="15" l="1"/>
  <c r="FB46" i="15"/>
  <c r="FB3" i="15" l="1"/>
  <c r="FB45" i="15" s="1"/>
  <c r="FA48" i="15"/>
  <c r="BV158" i="42"/>
  <c r="FB47" i="15" l="1"/>
  <c r="FC46" i="15"/>
  <c r="FB48" i="15" l="1"/>
  <c r="FC3" i="15"/>
  <c r="FC45" i="15" s="1"/>
  <c r="BV159" i="42"/>
  <c r="FC47" i="15" l="1"/>
  <c r="FD46" i="15"/>
  <c r="FD3" i="15" l="1"/>
  <c r="FD45" i="15" s="1"/>
  <c r="FC48" i="15"/>
  <c r="BV160" i="42"/>
  <c r="FE46" i="15" l="1"/>
  <c r="FD47" i="15"/>
  <c r="FE3" i="15" l="1"/>
  <c r="FE45" i="15" s="1"/>
  <c r="FD48" i="15"/>
  <c r="BV161" i="42"/>
  <c r="FF46" i="15" l="1"/>
  <c r="FE47" i="15"/>
  <c r="FF3" i="15" l="1"/>
  <c r="FF45" i="15" s="1"/>
  <c r="FE48" i="15"/>
  <c r="BV162" i="42"/>
  <c r="FF47" i="15" l="1"/>
  <c r="FG46" i="15"/>
  <c r="FG3" i="15" l="1"/>
  <c r="FG45" i="15" s="1"/>
  <c r="FF48" i="15"/>
  <c r="BV163" i="42"/>
  <c r="FH46" i="15" l="1"/>
  <c r="FG47" i="15"/>
  <c r="FH3" i="15" l="1"/>
  <c r="FH45" i="15" s="1"/>
  <c r="FG48" i="15"/>
  <c r="BV164" i="42"/>
  <c r="FI46" i="15" l="1"/>
  <c r="FH47" i="15"/>
  <c r="FI3" i="15" l="1"/>
  <c r="FI45" i="15" s="1"/>
  <c r="FH48" i="15"/>
  <c r="BV165" i="42"/>
  <c r="FJ46" i="15" l="1"/>
  <c r="FI47" i="15"/>
  <c r="FJ3" i="15" l="1"/>
  <c r="FJ45" i="15" s="1"/>
  <c r="FI48" i="15"/>
  <c r="BV166" i="42"/>
  <c r="FK46" i="15" l="1"/>
  <c r="FJ47" i="15"/>
  <c r="FK3" i="15" l="1"/>
  <c r="FK45" i="15" s="1"/>
  <c r="FJ48" i="15"/>
  <c r="BV167" i="42"/>
  <c r="FK47" i="15" l="1"/>
  <c r="FL46" i="15"/>
  <c r="FL3" i="15" l="1"/>
  <c r="FL45" i="15" s="1"/>
  <c r="FK48" i="15"/>
  <c r="BV168" i="42"/>
  <c r="FM46" i="15" l="1"/>
  <c r="FL47" i="15"/>
  <c r="FM3" i="15" l="1"/>
  <c r="FM45" i="15" s="1"/>
  <c r="FL48" i="15"/>
  <c r="BV169" i="42"/>
  <c r="FM47" i="15" l="1"/>
  <c r="FN46" i="15"/>
  <c r="FN3" i="15" l="1"/>
  <c r="FN45" i="15" s="1"/>
  <c r="FM48" i="15"/>
  <c r="BV170" i="42"/>
  <c r="FN47" i="15" l="1"/>
  <c r="FO46" i="15"/>
  <c r="FO3" i="15" l="1"/>
  <c r="FO45" i="15" s="1"/>
  <c r="FN48" i="15"/>
  <c r="BV171" i="42"/>
  <c r="FO47" i="15" l="1"/>
  <c r="FP46" i="15"/>
  <c r="FP3" i="15" l="1"/>
  <c r="FP45" i="15" s="1"/>
  <c r="FO48" i="15"/>
  <c r="BV172" i="42"/>
  <c r="FP47" i="15" l="1"/>
  <c r="FQ46" i="15"/>
  <c r="FP48" i="15" l="1"/>
  <c r="FQ3" i="15"/>
  <c r="FQ45" i="15" s="1"/>
  <c r="BV173" i="42"/>
  <c r="FR46" i="15" l="1"/>
  <c r="FQ47" i="15"/>
  <c r="FQ48" i="15" l="1"/>
  <c r="FR3" i="15"/>
  <c r="FR45" i="15" s="1"/>
  <c r="BV174" i="42"/>
  <c r="FS46" i="15" l="1"/>
  <c r="FR47" i="15"/>
  <c r="FR48" i="15" l="1"/>
  <c r="FS3" i="15"/>
  <c r="FS45" i="15" s="1"/>
  <c r="BV175" i="42"/>
  <c r="FT46" i="15" l="1"/>
  <c r="FS47" i="15"/>
  <c r="FS48" i="15" l="1"/>
  <c r="FT3" i="15"/>
  <c r="FT45" i="15" s="1"/>
  <c r="BV176" i="42"/>
  <c r="FU46" i="15" l="1"/>
  <c r="FT47" i="15"/>
  <c r="FU3" i="15" l="1"/>
  <c r="FU45" i="15" s="1"/>
  <c r="FT48" i="15"/>
  <c r="BV177" i="42"/>
  <c r="FU47" i="15" l="1"/>
  <c r="FV46" i="15"/>
  <c r="FV3" i="15" l="1"/>
  <c r="FV45" i="15" s="1"/>
  <c r="FU48" i="15"/>
  <c r="BV178" i="42"/>
  <c r="FV47" i="15" l="1"/>
  <c r="FW46" i="15"/>
  <c r="FW3" i="15" l="1"/>
  <c r="FW45" i="15" s="1"/>
  <c r="FV48" i="15"/>
  <c r="BV179" i="42"/>
  <c r="FW47" i="15" l="1"/>
  <c r="FX46" i="15"/>
  <c r="FW48" i="15" l="1"/>
  <c r="FX3" i="15"/>
  <c r="FX45" i="15" s="1"/>
  <c r="BV180" i="42"/>
  <c r="FX47" i="15" l="1"/>
  <c r="FY46" i="15"/>
  <c r="FX48" i="15" l="1"/>
  <c r="FY3" i="15"/>
  <c r="FY45" i="15" s="1"/>
  <c r="BV181" i="42"/>
  <c r="FZ46" i="15" l="1"/>
  <c r="FY47" i="15"/>
  <c r="FZ3" i="15" l="1"/>
  <c r="FZ45" i="15" s="1"/>
  <c r="FY48" i="15"/>
  <c r="BV182" i="42"/>
  <c r="GA46" i="15" l="1"/>
  <c r="FZ47" i="15"/>
  <c r="FZ48" i="15" l="1"/>
  <c r="GA3" i="15"/>
  <c r="GA45" i="15" s="1"/>
  <c r="BV183" i="42"/>
  <c r="GB46" i="15" l="1"/>
  <c r="GA47" i="15"/>
  <c r="GA48" i="15" l="1"/>
  <c r="GB3" i="15"/>
  <c r="GB45" i="15" s="1"/>
  <c r="BV184" i="42"/>
  <c r="GB47" i="15" l="1"/>
  <c r="GC46" i="15"/>
  <c r="GC3" i="15" l="1"/>
  <c r="GC45" i="15" s="1"/>
  <c r="GB48" i="15"/>
  <c r="BV185" i="42"/>
  <c r="GC47" i="15" l="1"/>
  <c r="GD46" i="15"/>
  <c r="GC48" i="15" l="1"/>
  <c r="GD3" i="15"/>
  <c r="GD45" i="15" s="1"/>
  <c r="BV186" i="42"/>
  <c r="GD47" i="15" l="1"/>
  <c r="GE46" i="15"/>
  <c r="GD48" i="15" l="1"/>
  <c r="GE3" i="15"/>
  <c r="GE45" i="15" s="1"/>
  <c r="BV187" i="42"/>
  <c r="GF46" i="15" l="1"/>
  <c r="GE47" i="15"/>
  <c r="GF3" i="15" l="1"/>
  <c r="GF45" i="15" s="1"/>
  <c r="GE48" i="15"/>
  <c r="BV188" i="42"/>
  <c r="GF47" i="15" l="1"/>
  <c r="GG46" i="15"/>
  <c r="GG3" i="15" l="1"/>
  <c r="GG45" i="15" s="1"/>
  <c r="GF48" i="15"/>
  <c r="BV189" i="42"/>
  <c r="GG47" i="15" l="1"/>
  <c r="GH46" i="15"/>
  <c r="GH3" i="15" l="1"/>
  <c r="GH45" i="15" s="1"/>
  <c r="GG48" i="15"/>
  <c r="BV190" i="42"/>
  <c r="GH47" i="15" l="1"/>
  <c r="GI46" i="15"/>
  <c r="GH48" i="15" l="1"/>
  <c r="GI3" i="15"/>
  <c r="GI45" i="15" s="1"/>
  <c r="BV191" i="42"/>
  <c r="GJ46" i="15" l="1"/>
  <c r="GI47" i="15"/>
  <c r="GI48" i="15" l="1"/>
  <c r="GJ3" i="15"/>
  <c r="GJ45" i="15" s="1"/>
  <c r="BV192" i="42"/>
  <c r="GK46" i="15" l="1"/>
  <c r="GJ47" i="15"/>
  <c r="GK3" i="15" l="1"/>
  <c r="GK45" i="15" s="1"/>
  <c r="GJ48" i="15"/>
  <c r="BV193" i="42"/>
  <c r="GK47" i="15" l="1"/>
  <c r="GL46" i="15"/>
  <c r="GL3" i="15" l="1"/>
  <c r="GL45" i="15" s="1"/>
  <c r="GK48" i="15"/>
  <c r="BV194" i="42"/>
  <c r="GM46" i="15" l="1"/>
  <c r="GL47" i="15"/>
  <c r="GL48" i="15" l="1"/>
  <c r="GM3" i="15"/>
  <c r="GM45" i="15" s="1"/>
  <c r="BV195" i="42"/>
  <c r="GM47" i="15" l="1"/>
  <c r="GN46" i="15"/>
  <c r="GM48" i="15" l="1"/>
  <c r="GN3" i="15"/>
  <c r="GN45" i="15" s="1"/>
  <c r="BV196" i="42"/>
  <c r="GN47" i="15" l="1"/>
  <c r="GO46" i="15"/>
  <c r="GN48" i="15" l="1"/>
  <c r="GO3" i="15"/>
  <c r="GO45" i="15" s="1"/>
  <c r="BV197" i="42"/>
  <c r="GO47" i="15" l="1"/>
  <c r="GP46" i="15"/>
  <c r="GP3" i="15" l="1"/>
  <c r="GP45" i="15" s="1"/>
  <c r="GO48" i="15"/>
  <c r="BV198" i="42"/>
  <c r="GQ46" i="15" l="1"/>
  <c r="GP47" i="15"/>
  <c r="GQ3" i="15" l="1"/>
  <c r="GQ45" i="15" s="1"/>
  <c r="GP48" i="15"/>
  <c r="BV199" i="42"/>
  <c r="GQ47" i="15" l="1"/>
  <c r="GR46" i="15"/>
  <c r="GR3" i="15" l="1"/>
  <c r="GR45" i="15" s="1"/>
  <c r="GQ48" i="15"/>
  <c r="BV200" i="42"/>
  <c r="GS46" i="15" l="1"/>
  <c r="GR47" i="15"/>
  <c r="GR48" i="15" l="1"/>
  <c r="GS3" i="15"/>
  <c r="GS45" i="15" s="1"/>
  <c r="BV201" i="42"/>
  <c r="GT46" i="15" l="1"/>
  <c r="GS47" i="15"/>
  <c r="GT3" i="15" l="1"/>
  <c r="GT45" i="15" s="1"/>
  <c r="GS48" i="15"/>
  <c r="BV202" i="42"/>
  <c r="GU46" i="15" l="1"/>
  <c r="GT47" i="15"/>
  <c r="GT48" i="15" l="1"/>
  <c r="GU3" i="15"/>
  <c r="GU45" i="15" s="1"/>
  <c r="BV203" i="42"/>
  <c r="GU47" i="15" l="1"/>
  <c r="GV46" i="15"/>
  <c r="GU48" i="15" l="1"/>
  <c r="GV3" i="15"/>
  <c r="GV45" i="15" s="1"/>
  <c r="BV204" i="42"/>
  <c r="GW46" i="15" l="1"/>
  <c r="GV47" i="15"/>
  <c r="GV48" i="15" l="1"/>
  <c r="GW3" i="15"/>
  <c r="GW45" i="15" s="1"/>
  <c r="BV205" i="42"/>
  <c r="GW47" i="15" l="1"/>
  <c r="GX46" i="15"/>
  <c r="GX3" i="15" l="1"/>
  <c r="GX45" i="15" s="1"/>
  <c r="GX47" i="15" s="1"/>
  <c r="GW48" i="15"/>
  <c r="BV206" i="42"/>
  <c r="GX48" i="15" l="1"/>
  <c r="BV207" i="4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Felipe Chukr</author>
    <author>Felipe Omar Katibe Chukr</author>
  </authors>
  <commentList>
    <comment ref="AC2" authorId="0" shapeId="0" xr:uid="{624818A6-8B51-48F7-A9EB-565D0A946594}">
      <text>
        <r>
          <rPr>
            <b/>
            <sz val="9"/>
            <color indexed="81"/>
            <rFont val="Tahoma"/>
            <family val="2"/>
          </rPr>
          <t>Felipe Chukr:</t>
        </r>
        <r>
          <rPr>
            <sz val="9"/>
            <color indexed="81"/>
            <rFont val="Tahoma"/>
            <family val="2"/>
          </rPr>
          <t xml:space="preserve">
Lançamento Jáu</t>
        </r>
      </text>
    </comment>
    <comment ref="AF2" authorId="0" shapeId="0" xr:uid="{F894A029-62CB-4F1B-AFB2-21184998B857}">
      <text>
        <r>
          <rPr>
            <b/>
            <sz val="9"/>
            <color indexed="81"/>
            <rFont val="Tahoma"/>
            <family val="2"/>
          </rPr>
          <t>Felipe Chukr:</t>
        </r>
        <r>
          <rPr>
            <sz val="9"/>
            <color indexed="81"/>
            <rFont val="Tahoma"/>
            <family val="2"/>
          </rPr>
          <t xml:space="preserve">
coringa incorporação SP</t>
        </r>
      </text>
    </comment>
    <comment ref="AK2" authorId="0" shapeId="0" xr:uid="{853B441F-8C91-4853-8A59-223E71ED8D28}">
      <text>
        <r>
          <rPr>
            <b/>
            <sz val="9"/>
            <color indexed="81"/>
            <rFont val="Tahoma"/>
            <family val="2"/>
          </rPr>
          <t>Felipe Chukr:</t>
        </r>
        <r>
          <rPr>
            <sz val="9"/>
            <color indexed="81"/>
            <rFont val="Tahoma"/>
            <family val="2"/>
          </rPr>
          <t xml:space="preserve">
LANÇAMENTO GLEBA K
fase 1</t>
        </r>
      </text>
    </comment>
    <comment ref="AO2" authorId="0" shapeId="0" xr:uid="{D22A37EF-390C-44A6-82A1-83371A0DD8A3}">
      <text>
        <r>
          <rPr>
            <b/>
            <sz val="9"/>
            <color indexed="81"/>
            <rFont val="Tahoma"/>
            <family val="2"/>
          </rPr>
          <t>Felipe Chukr:</t>
        </r>
        <r>
          <rPr>
            <sz val="9"/>
            <color indexed="81"/>
            <rFont val="Tahoma"/>
            <family val="2"/>
          </rPr>
          <t xml:space="preserve">
pedra do sino</t>
        </r>
      </text>
    </comment>
    <comment ref="AQ2" authorId="0" shapeId="0" xr:uid="{D23E2F64-6213-4CFA-B3B8-DA7FBF0DE61D}">
      <text>
        <r>
          <rPr>
            <b/>
            <sz val="9"/>
            <color indexed="81"/>
            <rFont val="Tahoma"/>
            <family val="2"/>
          </rPr>
          <t>Felipe Chukr:</t>
        </r>
        <r>
          <rPr>
            <sz val="9"/>
            <color indexed="81"/>
            <rFont val="Tahoma"/>
            <family val="2"/>
          </rPr>
          <t xml:space="preserve">
gleba k fase 2</t>
        </r>
      </text>
    </comment>
    <comment ref="BA2" authorId="0" shapeId="0" xr:uid="{22601435-2D84-4D35-A1E8-6FC0E9D80A62}">
      <text>
        <r>
          <rPr>
            <b/>
            <sz val="9"/>
            <color indexed="81"/>
            <rFont val="Tahoma"/>
            <family val="2"/>
          </rPr>
          <t>Felipe Chukr:</t>
        </r>
        <r>
          <rPr>
            <sz val="9"/>
            <color indexed="81"/>
            <rFont val="Tahoma"/>
            <family val="2"/>
          </rPr>
          <t xml:space="preserve">
lançamento honorio 6</t>
        </r>
      </text>
    </comment>
    <comment ref="BE2" authorId="0" shapeId="0" xr:uid="{493B0CDB-D499-426A-ACD6-5771EF31744E}">
      <text>
        <r>
          <rPr>
            <b/>
            <sz val="9"/>
            <color indexed="81"/>
            <rFont val="Tahoma"/>
            <family val="2"/>
          </rPr>
          <t>Felipe Chukr:</t>
        </r>
        <r>
          <rPr>
            <sz val="9"/>
            <color indexed="81"/>
            <rFont val="Tahoma"/>
            <family val="2"/>
          </rPr>
          <t xml:space="preserve">
coringa incopor sp</t>
        </r>
      </text>
    </comment>
    <comment ref="BI2" authorId="0" shapeId="0" xr:uid="{E09F4942-5897-4188-B985-684460F5FCC1}">
      <text>
        <r>
          <rPr>
            <b/>
            <sz val="9"/>
            <color indexed="81"/>
            <rFont val="Tahoma"/>
            <family val="2"/>
          </rPr>
          <t>Felipe Chukr:</t>
        </r>
        <r>
          <rPr>
            <sz val="9"/>
            <color indexed="81"/>
            <rFont val="Tahoma"/>
            <family val="2"/>
          </rPr>
          <t xml:space="preserve">
1fase lancamento sao carlos</t>
        </r>
      </text>
    </comment>
    <comment ref="P8" authorId="0" shapeId="0" xr:uid="{AD939D2E-6158-4228-9083-DD1E8C7CD154}">
      <text>
        <r>
          <rPr>
            <b/>
            <sz val="9"/>
            <color indexed="81"/>
            <rFont val="Tahoma"/>
            <family val="2"/>
          </rPr>
          <t>Felipe Chukr:</t>
        </r>
        <r>
          <rPr>
            <sz val="9"/>
            <color indexed="81"/>
            <rFont val="Tahoma"/>
            <family val="2"/>
          </rPr>
          <t xml:space="preserve">
reajuste gleba k</t>
        </r>
      </text>
    </comment>
    <comment ref="T14" authorId="0" shapeId="0" xr:uid="{100B754C-3016-4444-ADAE-F7C946B47DED}">
      <text>
        <r>
          <rPr>
            <b/>
            <sz val="9"/>
            <color indexed="81"/>
            <rFont val="Tahoma"/>
            <family val="2"/>
          </rPr>
          <t>Felipe Chukr:</t>
        </r>
        <r>
          <rPr>
            <sz val="9"/>
            <color indexed="81"/>
            <rFont val="Tahoma"/>
            <family val="2"/>
          </rPr>
          <t xml:space="preserve">
reembolso pcgru 378.735
reembolso ngn 370.000
</t>
        </r>
      </text>
    </comment>
    <comment ref="M15" authorId="0" shapeId="0" xr:uid="{A131BAD4-57BE-4DD3-9AA1-CEC0E0D9E239}">
      <text>
        <r>
          <rPr>
            <b/>
            <sz val="9"/>
            <color indexed="81"/>
            <rFont val="Tahoma"/>
            <family val="2"/>
          </rPr>
          <t>Felipe Chukr:</t>
        </r>
        <r>
          <rPr>
            <sz val="9"/>
            <color indexed="81"/>
            <rFont val="Tahoma"/>
            <family val="2"/>
          </rPr>
          <t xml:space="preserve">
recebiveis nov/23</t>
        </r>
      </text>
    </comment>
    <comment ref="B29" authorId="1" shapeId="0" xr:uid="{561A4B43-A121-784D-9CA9-AD1534CD234A}">
      <text>
        <r>
          <rPr>
            <b/>
            <sz val="10"/>
            <color rgb="FF000000"/>
            <rFont val="Tahoma"/>
            <family val="2"/>
          </rPr>
          <t>Felipe Omar Katibe Chukr: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confirmar com curva de vendas dos projetos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Felipe Chukr</author>
  </authors>
  <commentList>
    <comment ref="BS3" authorId="0" shapeId="0" xr:uid="{BDC3F3E5-0845-4A95-B3FE-24FEE100730B}">
      <text>
        <r>
          <rPr>
            <b/>
            <sz val="9"/>
            <color indexed="81"/>
            <rFont val="Tahoma"/>
            <family val="2"/>
          </rPr>
          <t>Felipe Chukr:</t>
        </r>
        <r>
          <rPr>
            <sz val="9"/>
            <color indexed="81"/>
            <rFont val="Tahoma"/>
            <family val="2"/>
          </rPr>
          <t xml:space="preserve">
Carteira + Endividamento</t>
        </r>
      </text>
    </comment>
    <comment ref="BT3" authorId="0" shapeId="0" xr:uid="{8377DB95-3F91-4732-9EE8-BDB6DEF1DCBD}">
      <text>
        <r>
          <rPr>
            <b/>
            <sz val="9"/>
            <color indexed="81"/>
            <rFont val="Tahoma"/>
            <family val="2"/>
          </rPr>
          <t>Felipe Chukr:</t>
        </r>
        <r>
          <rPr>
            <sz val="9"/>
            <color indexed="81"/>
            <rFont val="Tahoma"/>
            <family val="2"/>
          </rPr>
          <t xml:space="preserve">
Carteira + Endividamento</t>
        </r>
      </text>
    </comment>
    <comment ref="BU3" authorId="0" shapeId="0" xr:uid="{A3B1E38C-53D8-4B4A-96AA-41E9B971EA6D}">
      <text>
        <r>
          <rPr>
            <b/>
            <sz val="9"/>
            <color indexed="81"/>
            <rFont val="Tahoma"/>
            <family val="2"/>
          </rPr>
          <t>Felipe Chukr:</t>
        </r>
        <r>
          <rPr>
            <sz val="9"/>
            <color indexed="81"/>
            <rFont val="Tahoma"/>
            <family val="2"/>
          </rPr>
          <t xml:space="preserve">
Carteira + Endividamento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Felipe Chukr</author>
  </authors>
  <commentList>
    <comment ref="Y15" authorId="0" shapeId="0" xr:uid="{7051F235-669E-497A-913C-AC8A1763482F}">
      <text>
        <r>
          <rPr>
            <b/>
            <sz val="9"/>
            <color indexed="81"/>
            <rFont val="Tahoma"/>
            <family val="2"/>
          </rPr>
          <t>Felipe Chukr:</t>
        </r>
        <r>
          <rPr>
            <sz val="9"/>
            <color indexed="81"/>
            <rFont val="Tahoma"/>
            <family val="2"/>
          </rPr>
          <t xml:space="preserve">
Lançamento Jáu</t>
        </r>
      </text>
    </comment>
    <comment ref="AB15" authorId="0" shapeId="0" xr:uid="{1ACF7DB9-F47D-4463-90B3-AD66025DF0C6}">
      <text>
        <r>
          <rPr>
            <b/>
            <sz val="9"/>
            <color indexed="81"/>
            <rFont val="Tahoma"/>
            <family val="2"/>
          </rPr>
          <t>Felipe Chukr:</t>
        </r>
        <r>
          <rPr>
            <sz val="9"/>
            <color indexed="81"/>
            <rFont val="Tahoma"/>
            <family val="2"/>
          </rPr>
          <t xml:space="preserve">
coringa incorporação SP</t>
        </r>
      </text>
    </comment>
    <comment ref="AG15" authorId="0" shapeId="0" xr:uid="{925D50FF-65DE-436C-8F35-FA0D8CDF5253}">
      <text>
        <r>
          <rPr>
            <b/>
            <sz val="9"/>
            <color indexed="81"/>
            <rFont val="Tahoma"/>
            <family val="2"/>
          </rPr>
          <t>Felipe Chukr:</t>
        </r>
        <r>
          <rPr>
            <sz val="9"/>
            <color indexed="81"/>
            <rFont val="Tahoma"/>
            <family val="2"/>
          </rPr>
          <t xml:space="preserve">
LANÇAMENTO GLEBA K
fase 1</t>
        </r>
      </text>
    </comment>
    <comment ref="AK15" authorId="0" shapeId="0" xr:uid="{7BEA6A1F-AAA0-47CB-AABB-664851AB29C9}">
      <text>
        <r>
          <rPr>
            <b/>
            <sz val="9"/>
            <color indexed="81"/>
            <rFont val="Tahoma"/>
            <family val="2"/>
          </rPr>
          <t>Felipe Chukr:</t>
        </r>
        <r>
          <rPr>
            <sz val="9"/>
            <color indexed="81"/>
            <rFont val="Tahoma"/>
            <family val="2"/>
          </rPr>
          <t xml:space="preserve">
pedra do sino</t>
        </r>
      </text>
    </comment>
    <comment ref="AM15" authorId="0" shapeId="0" xr:uid="{2F033C4B-65A0-45A3-BD79-4B974EC8BE51}">
      <text>
        <r>
          <rPr>
            <b/>
            <sz val="9"/>
            <color indexed="81"/>
            <rFont val="Tahoma"/>
            <family val="2"/>
          </rPr>
          <t>Felipe Chukr:</t>
        </r>
        <r>
          <rPr>
            <sz val="9"/>
            <color indexed="81"/>
            <rFont val="Tahoma"/>
            <family val="2"/>
          </rPr>
          <t xml:space="preserve">
gleba k fase 2</t>
        </r>
      </text>
    </comment>
    <comment ref="AW15" authorId="0" shapeId="0" xr:uid="{E5AFB67E-4467-41BC-B09E-E4C8625F32E7}">
      <text>
        <r>
          <rPr>
            <b/>
            <sz val="9"/>
            <color indexed="81"/>
            <rFont val="Tahoma"/>
            <family val="2"/>
          </rPr>
          <t>Felipe Chukr:</t>
        </r>
        <r>
          <rPr>
            <sz val="9"/>
            <color indexed="81"/>
            <rFont val="Tahoma"/>
            <family val="2"/>
          </rPr>
          <t xml:space="preserve">
lançamento honorio 6</t>
        </r>
      </text>
    </comment>
    <comment ref="BA15" authorId="0" shapeId="0" xr:uid="{A2C1F761-D942-469D-A4A3-029426CA2BEB}">
      <text>
        <r>
          <rPr>
            <b/>
            <sz val="9"/>
            <color indexed="81"/>
            <rFont val="Tahoma"/>
            <family val="2"/>
          </rPr>
          <t>Felipe Chukr:</t>
        </r>
        <r>
          <rPr>
            <sz val="9"/>
            <color indexed="81"/>
            <rFont val="Tahoma"/>
            <family val="2"/>
          </rPr>
          <t xml:space="preserve">
coringa incopor sp</t>
        </r>
      </text>
    </comment>
    <comment ref="BE15" authorId="0" shapeId="0" xr:uid="{15870B19-0153-4085-BC00-87D11926E5E1}">
      <text>
        <r>
          <rPr>
            <b/>
            <sz val="9"/>
            <color indexed="81"/>
            <rFont val="Tahoma"/>
            <family val="2"/>
          </rPr>
          <t>Felipe Chukr:</t>
        </r>
        <r>
          <rPr>
            <sz val="9"/>
            <color indexed="81"/>
            <rFont val="Tahoma"/>
            <family val="2"/>
          </rPr>
          <t xml:space="preserve">
1fase lancamento sao carlos</t>
        </r>
      </text>
    </comment>
  </commentList>
</comments>
</file>

<file path=xl/sharedStrings.xml><?xml version="1.0" encoding="utf-8"?>
<sst xmlns="http://schemas.openxmlformats.org/spreadsheetml/2006/main" count="219" uniqueCount="120">
  <si>
    <t>Posição de Caixa (BoP)</t>
  </si>
  <si>
    <t xml:space="preserve">(+/-) Resultado Vista Alta </t>
  </si>
  <si>
    <t>(+/-) Resultado H4</t>
  </si>
  <si>
    <t>(+/-) Resultado GLK</t>
  </si>
  <si>
    <t>(+/-) Resultado H6</t>
  </si>
  <si>
    <t>(+/-) Resultado SP 1</t>
  </si>
  <si>
    <t>(+/-) Resultado SP 2</t>
  </si>
  <si>
    <t>(+/-) Resultado EPA2</t>
  </si>
  <si>
    <t>(+/-) Resultado Jau</t>
  </si>
  <si>
    <t>(+/-) Resultado Lote1</t>
  </si>
  <si>
    <t>(+/-) Resultado Lote2</t>
  </si>
  <si>
    <t>(+/-) Resultado PCGRU</t>
  </si>
  <si>
    <t>(-) Despesas Distrito Arqos</t>
  </si>
  <si>
    <t>NOI Projetos</t>
  </si>
  <si>
    <t>(+/-) Endividamento</t>
  </si>
  <si>
    <t>(-) Juros</t>
  </si>
  <si>
    <t>CF Projetos</t>
  </si>
  <si>
    <t>(-) Despesas de Pessoal</t>
  </si>
  <si>
    <t>(-) Premiações</t>
  </si>
  <si>
    <t>(-) Despesas Escritorio</t>
  </si>
  <si>
    <t>(-) Despesas de Marketing</t>
  </si>
  <si>
    <t>(-) Despesas Novos Projetos</t>
  </si>
  <si>
    <t>(-) Despesas Novos Negócios</t>
  </si>
  <si>
    <t>(-) Despesas Juridicas</t>
  </si>
  <si>
    <t>(-) Despesas com Terrenos</t>
  </si>
  <si>
    <t>(-) Despesas Espaço Arqos</t>
  </si>
  <si>
    <t>(+) Gerenciamento PCGRU</t>
  </si>
  <si>
    <t>(+/-) Resultado Arqos Vendas</t>
  </si>
  <si>
    <t>(+/-) Outros Receitas/Despesas</t>
  </si>
  <si>
    <t>(-) Contrapartidas Municipais</t>
  </si>
  <si>
    <t>NOI Corporativo</t>
  </si>
  <si>
    <t>CF Corporativo</t>
  </si>
  <si>
    <t>(=) NOI Arqos</t>
  </si>
  <si>
    <t>(=) CF Arqos</t>
  </si>
  <si>
    <t>(-) Permutas NGN</t>
  </si>
  <si>
    <t>(-) Reembolsos NGN</t>
  </si>
  <si>
    <t>(+/-) Aporte/Dividendos NGN</t>
  </si>
  <si>
    <t>(+/-) Aporte/Dividendos GCI</t>
  </si>
  <si>
    <t>(=) Aporte/Retiradas Sócios</t>
  </si>
  <si>
    <t>Posição de Caixa (EoP)</t>
  </si>
  <si>
    <t>(+) Aplicação Caixa (n-1)</t>
  </si>
  <si>
    <t>Posição de Caixa (EoP2)</t>
  </si>
  <si>
    <t>MoM Net</t>
  </si>
  <si>
    <t>Total Debt</t>
  </si>
  <si>
    <t>Carteira</t>
  </si>
  <si>
    <t>Corporate Debt BoP</t>
  </si>
  <si>
    <t>Juros</t>
  </si>
  <si>
    <t>Taxa am</t>
  </si>
  <si>
    <t>Posição Mínima (1y)</t>
  </si>
  <si>
    <t>Posição Mínima (3y)</t>
  </si>
  <si>
    <t>Posição Mínima (5y)</t>
  </si>
  <si>
    <t>Posição Máxima (1y)</t>
  </si>
  <si>
    <t>Posição Máxima (5y)</t>
  </si>
  <si>
    <t>Posição Máxima (10y)</t>
  </si>
  <si>
    <t>Total Distribuido NGN</t>
  </si>
  <si>
    <t>Total Distribuido GCI</t>
  </si>
  <si>
    <t>ENDIVIDAMENTO</t>
  </si>
  <si>
    <t>AMORTIZAÇÃO JUROS</t>
  </si>
  <si>
    <t>Saldo</t>
  </si>
  <si>
    <t>Total</t>
  </si>
  <si>
    <t>Vista Alta</t>
  </si>
  <si>
    <t>H4</t>
  </si>
  <si>
    <t>GLK</t>
  </si>
  <si>
    <t>H6</t>
  </si>
  <si>
    <t>SP 1</t>
  </si>
  <si>
    <t>SP 2</t>
  </si>
  <si>
    <t>EPA2</t>
  </si>
  <si>
    <t>Jau</t>
  </si>
  <si>
    <t>Sino</t>
  </si>
  <si>
    <t>Lote1</t>
  </si>
  <si>
    <t>Lote2</t>
  </si>
  <si>
    <t>PCGRU</t>
  </si>
  <si>
    <t xml:space="preserve"> Vista Alta </t>
  </si>
  <si>
    <t>VGV MÊS</t>
  </si>
  <si>
    <t>UNIDADES</t>
  </si>
  <si>
    <t>VENDA MÊS</t>
  </si>
  <si>
    <t>OBRA MÊS</t>
  </si>
  <si>
    <t>ALPHA1</t>
  </si>
  <si>
    <t>Carteira 12M</t>
  </si>
  <si>
    <t>Carteira 24M</t>
  </si>
  <si>
    <t>Carteira 30M</t>
  </si>
  <si>
    <t>Obra 12M</t>
  </si>
  <si>
    <t>Obra 24M</t>
  </si>
  <si>
    <t>Obra 30M</t>
  </si>
  <si>
    <t>Carteira12m/Debt</t>
  </si>
  <si>
    <t>Carteira24m/Debt</t>
  </si>
  <si>
    <t>Carteira30m/Debt</t>
  </si>
  <si>
    <t>Cobertura de Obra 12M</t>
  </si>
  <si>
    <t>Cobertura de Obra 24M</t>
  </si>
  <si>
    <t>Cobertura de Obra 30M</t>
  </si>
  <si>
    <t>Net Debt</t>
  </si>
  <si>
    <t>x</t>
  </si>
  <si>
    <t>VGV Vendido</t>
  </si>
  <si>
    <t>Endividamento projetos</t>
  </si>
  <si>
    <t>Endividamento corporate</t>
  </si>
  <si>
    <t>Carteira30M/Dívida</t>
  </si>
  <si>
    <t>Endividamento/Carteira</t>
  </si>
  <si>
    <t>Unidades Vendidas</t>
  </si>
  <si>
    <t xml:space="preserve">(-) Beneficios </t>
  </si>
  <si>
    <t>res sem alavancagem</t>
  </si>
  <si>
    <t>RECEITAS C/ FINANCIAMENTO</t>
  </si>
  <si>
    <t>Liberação do Financiamento da Obra</t>
  </si>
  <si>
    <t>Amortização e Juros do Financiamento</t>
  </si>
  <si>
    <t>res</t>
  </si>
  <si>
    <t>div</t>
  </si>
  <si>
    <t>juros</t>
  </si>
  <si>
    <t>F1 - Início das Vendas</t>
  </si>
  <si>
    <t>F1 - Início das Obras</t>
  </si>
  <si>
    <t>F1 - Início Lib Financiamento</t>
  </si>
  <si>
    <t>F1 - Término das Obras</t>
  </si>
  <si>
    <r>
      <t>F1 - Entrega das Chaves</t>
    </r>
    <r>
      <rPr>
        <b/>
        <sz val="10"/>
        <color indexed="53"/>
        <rFont val="Consolas"/>
        <family val="3"/>
      </rPr>
      <t xml:space="preserve">
F1 - Início Amortização</t>
    </r>
    <r>
      <rPr>
        <b/>
        <sz val="10"/>
        <color indexed="58"/>
        <rFont val="Consolas"/>
        <family val="3"/>
      </rPr>
      <t xml:space="preserve">
F1 - Início Repasse</t>
    </r>
  </si>
  <si>
    <t>F1 - Término Amortização</t>
  </si>
  <si>
    <t>NGN X Arqos</t>
  </si>
  <si>
    <t>Realizado</t>
  </si>
  <si>
    <t>Teorico</t>
  </si>
  <si>
    <t>Diferença</t>
  </si>
  <si>
    <t>NGN X CBI</t>
  </si>
  <si>
    <t>distribuido</t>
  </si>
  <si>
    <t>fokc</t>
  </si>
  <si>
    <t>arqos desp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</si>
</sst>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.00_);_(* \(#,##0.00\);_(* &quot;-&quot;??_);_(@_)"/>
    <numFmt numFmtId="165" formatCode="#,##0;\(#,##0\);&quot;-&quot;"/>
    <numFmt numFmtId="166" formatCode="[$-416]mmmm\-yy;@"/>
    <numFmt numFmtId="167" formatCode="_(* #,##0_);_(* \(#,##0\);_(* &quot;&quot;\-&quot;&quot;_);_(@_)"/>
    <numFmt numFmtId="168" formatCode="#,##0.000;\(#,##0.000\);&quot;-&quot;"/>
    <numFmt numFmtId="169" formatCode="mm/yyyy"/>
    <numFmt numFmtId="170" formatCode="0.0%"/>
    <numFmt numFmtId="171" formatCode="0.0\x"/>
    <numFmt numFmtId="172" formatCode="#,##0.0;\(#,##0.0\);&quot;-&quot;"/>
    <numFmt numFmtId="173" formatCode="_(* #,##0.00000_);_(* \(#,##0.00000\);_(* &quot;-&quot;?????_);_(@_)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Consolas"/>
      <family val="3"/>
    </font>
    <font>
      <b/>
      <sz val="10"/>
      <color indexed="18"/>
      <name val="Consolas"/>
      <family val="3"/>
    </font>
    <font>
      <b/>
      <sz val="10"/>
      <color indexed="10"/>
      <name val="Consolas"/>
      <family val="3"/>
    </font>
    <font>
      <b/>
      <sz val="10"/>
      <color indexed="37"/>
      <name val="Consolas"/>
      <family val="3"/>
    </font>
    <font>
      <b/>
      <sz val="10"/>
      <color indexed="36"/>
      <name val="Consolas"/>
      <family val="3"/>
    </font>
    <font>
      <b/>
      <sz val="10"/>
      <color indexed="53"/>
      <name val="Consolas"/>
      <family val="3"/>
    </font>
    <font>
      <b/>
      <sz val="10"/>
      <color indexed="58"/>
      <name val="Consolas"/>
      <family val="3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ck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4" fillId="0" borderId="0"/>
    <xf numFmtId="0" fontId="8" fillId="0" borderId="0"/>
    <xf numFmtId="0" fontId="10" fillId="0" borderId="0"/>
    <xf numFmtId="0" fontId="11" fillId="0" borderId="0"/>
    <xf numFmtId="164" fontId="4" fillId="0" borderId="0" applyFont="0" applyFill="0" applyBorder="0" applyAlignment="0" applyProtection="0"/>
    <xf numFmtId="0" fontId="14" fillId="0" borderId="0"/>
    <xf numFmtId="0" fontId="15" fillId="0" borderId="0"/>
    <xf numFmtId="0" fontId="18" fillId="0" borderId="0"/>
  </cellStyleXfs>
  <cellXfs count="104">
    <xf numFmtId="0" fontId="0" fillId="0" borderId="0" xfId="0"/>
    <xf numFmtId="0" fontId="1" fillId="0" borderId="0" xfId="0" applyFont="1"/>
    <xf numFmtId="4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1" fillId="0" borderId="1" xfId="0" applyFont="1" applyBorder="1"/>
    <xf numFmtId="165" fontId="1" fillId="0" borderId="2" xfId="0" applyNumberFormat="1" applyFont="1" applyBorder="1"/>
    <xf numFmtId="166" fontId="1" fillId="2" borderId="3" xfId="0" applyNumberFormat="1" applyFont="1" applyFill="1" applyBorder="1" applyAlignment="1">
      <alignment horizontal="center"/>
    </xf>
    <xf numFmtId="166" fontId="1" fillId="2" borderId="4" xfId="0" applyNumberFormat="1" applyFont="1" applyFill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1" fillId="0" borderId="6" xfId="0" applyFont="1" applyBorder="1"/>
    <xf numFmtId="165" fontId="1" fillId="2" borderId="6" xfId="0" applyNumberFormat="1" applyFont="1" applyFill="1" applyBorder="1"/>
    <xf numFmtId="0" fontId="1" fillId="0" borderId="8" xfId="0" applyFont="1" applyBorder="1"/>
    <xf numFmtId="165" fontId="1" fillId="0" borderId="9" xfId="0" applyNumberFormat="1" applyFont="1" applyBorder="1"/>
    <xf numFmtId="0" fontId="1" fillId="0" borderId="10" xfId="0" applyFont="1" applyBorder="1"/>
    <xf numFmtId="165" fontId="1" fillId="0" borderId="11" xfId="0" applyNumberFormat="1" applyFont="1" applyBorder="1"/>
    <xf numFmtId="0" fontId="0" fillId="0" borderId="0" xfId="0" applyAlignment="1">
      <alignment horizontal="right"/>
    </xf>
    <xf numFmtId="166" fontId="1" fillId="3" borderId="4" xfId="0" applyNumberFormat="1" applyFont="1" applyFill="1" applyBorder="1" applyAlignment="1">
      <alignment horizontal="center"/>
    </xf>
    <xf numFmtId="166" fontId="1" fillId="3" borderId="3" xfId="0" applyNumberFormat="1" applyFont="1" applyFill="1" applyBorder="1" applyAlignment="1">
      <alignment horizontal="center"/>
    </xf>
    <xf numFmtId="165" fontId="1" fillId="3" borderId="6" xfId="0" applyNumberFormat="1" applyFont="1" applyFill="1" applyBorder="1"/>
    <xf numFmtId="0" fontId="1" fillId="6" borderId="12" xfId="0" applyFont="1" applyFill="1" applyBorder="1"/>
    <xf numFmtId="165" fontId="1" fillId="6" borderId="12" xfId="0" applyNumberFormat="1" applyFont="1" applyFill="1" applyBorder="1"/>
    <xf numFmtId="0" fontId="1" fillId="7" borderId="12" xfId="0" applyFont="1" applyFill="1" applyBorder="1"/>
    <xf numFmtId="165" fontId="1" fillId="7" borderId="12" xfId="0" applyNumberFormat="1" applyFont="1" applyFill="1" applyBorder="1"/>
    <xf numFmtId="165" fontId="1" fillId="0" borderId="0" xfId="0" applyNumberFormat="1" applyFont="1"/>
    <xf numFmtId="166" fontId="1" fillId="4" borderId="4" xfId="0" applyNumberFormat="1" applyFont="1" applyFill="1" applyBorder="1" applyAlignment="1">
      <alignment horizontal="center"/>
    </xf>
    <xf numFmtId="166" fontId="1" fillId="4" borderId="3" xfId="0" applyNumberFormat="1" applyFont="1" applyFill="1" applyBorder="1" applyAlignment="1">
      <alignment horizontal="center"/>
    </xf>
    <xf numFmtId="165" fontId="1" fillId="4" borderId="6" xfId="0" applyNumberFormat="1" applyFont="1" applyFill="1" applyBorder="1"/>
    <xf numFmtId="168" fontId="0" fillId="0" borderId="0" xfId="0" applyNumberFormat="1"/>
    <xf numFmtId="167" fontId="4" fillId="0" borderId="13" xfId="15" applyNumberFormat="1" applyBorder="1" applyAlignment="1">
      <alignment vertical="center"/>
    </xf>
    <xf numFmtId="167" fontId="9" fillId="0" borderId="13" xfId="15" applyNumberFormat="1" applyFont="1" applyBorder="1" applyAlignment="1">
      <alignment vertical="center"/>
    </xf>
    <xf numFmtId="166" fontId="1" fillId="9" borderId="4" xfId="0" applyNumberFormat="1" applyFont="1" applyFill="1" applyBorder="1" applyAlignment="1">
      <alignment horizontal="center"/>
    </xf>
    <xf numFmtId="166" fontId="1" fillId="9" borderId="3" xfId="0" applyNumberFormat="1" applyFont="1" applyFill="1" applyBorder="1" applyAlignment="1">
      <alignment horizontal="center"/>
    </xf>
    <xf numFmtId="165" fontId="0" fillId="3" borderId="0" xfId="0" applyNumberFormat="1" applyFill="1"/>
    <xf numFmtId="169" fontId="0" fillId="5" borderId="14" xfId="0" applyNumberFormat="1" applyFill="1" applyBorder="1" applyAlignment="1">
      <alignment vertical="center"/>
    </xf>
    <xf numFmtId="169" fontId="0" fillId="0" borderId="14" xfId="0" applyNumberFormat="1" applyBorder="1" applyAlignment="1">
      <alignment vertical="center"/>
    </xf>
    <xf numFmtId="10" fontId="0" fillId="0" borderId="13" xfId="0" applyNumberFormat="1" applyBorder="1" applyAlignment="1">
      <alignment vertical="center"/>
    </xf>
    <xf numFmtId="10" fontId="0" fillId="0" borderId="0" xfId="0" applyNumberFormat="1"/>
    <xf numFmtId="165" fontId="1" fillId="3" borderId="0" xfId="0" applyNumberFormat="1" applyFont="1" applyFill="1"/>
    <xf numFmtId="165" fontId="1" fillId="2" borderId="0" xfId="0" applyNumberFormat="1" applyFont="1" applyFill="1"/>
    <xf numFmtId="165" fontId="1" fillId="4" borderId="0" xfId="0" applyNumberFormat="1" applyFont="1" applyFill="1"/>
    <xf numFmtId="165" fontId="0" fillId="2" borderId="0" xfId="0" applyNumberFormat="1" applyFill="1"/>
    <xf numFmtId="165" fontId="0" fillId="4" borderId="0" xfId="0" applyNumberFormat="1" applyFill="1"/>
    <xf numFmtId="0" fontId="0" fillId="0" borderId="0" xfId="0" applyAlignment="1">
      <alignment horizontal="left" indent="1"/>
    </xf>
    <xf numFmtId="0" fontId="1" fillId="0" borderId="16" xfId="0" applyFont="1" applyBorder="1" applyAlignment="1">
      <alignment horizontal="left" indent="1"/>
    </xf>
    <xf numFmtId="165" fontId="0" fillId="3" borderId="16" xfId="0" applyNumberFormat="1" applyFill="1" applyBorder="1"/>
    <xf numFmtId="165" fontId="0" fillId="2" borderId="16" xfId="0" applyNumberFormat="1" applyFill="1" applyBorder="1"/>
    <xf numFmtId="165" fontId="0" fillId="4" borderId="16" xfId="0" applyNumberFormat="1" applyFill="1" applyBorder="1"/>
    <xf numFmtId="0" fontId="1" fillId="8" borderId="7" xfId="0" applyFont="1" applyFill="1" applyBorder="1"/>
    <xf numFmtId="165" fontId="0" fillId="8" borderId="7" xfId="0" applyNumberFormat="1" applyFill="1" applyBorder="1"/>
    <xf numFmtId="0" fontId="1" fillId="10" borderId="0" xfId="0" applyFont="1" applyFill="1" applyAlignment="1">
      <alignment horizontal="center"/>
    </xf>
    <xf numFmtId="4" fontId="1" fillId="10" borderId="0" xfId="0" applyNumberFormat="1" applyFont="1" applyFill="1" applyAlignment="1">
      <alignment horizontal="center"/>
    </xf>
    <xf numFmtId="0" fontId="1" fillId="11" borderId="0" xfId="0" applyFont="1" applyFill="1" applyAlignment="1">
      <alignment horizontal="centerContinuous"/>
    </xf>
    <xf numFmtId="0" fontId="1" fillId="12" borderId="0" xfId="0" applyFont="1" applyFill="1" applyAlignment="1">
      <alignment horizontal="centerContinuous"/>
    </xf>
    <xf numFmtId="0" fontId="1" fillId="13" borderId="0" xfId="0" applyFont="1" applyFill="1" applyAlignment="1">
      <alignment horizontal="center"/>
    </xf>
    <xf numFmtId="4" fontId="1" fillId="13" borderId="0" xfId="0" applyNumberFormat="1" applyFont="1" applyFill="1" applyAlignment="1">
      <alignment horizontal="center"/>
    </xf>
    <xf numFmtId="167" fontId="16" fillId="0" borderId="17" xfId="15" applyNumberFormat="1" applyFont="1" applyBorder="1" applyAlignment="1">
      <alignment vertical="center"/>
    </xf>
    <xf numFmtId="166" fontId="1" fillId="3" borderId="15" xfId="0" applyNumberFormat="1" applyFont="1" applyFill="1" applyBorder="1" applyAlignment="1">
      <alignment horizontal="center"/>
    </xf>
    <xf numFmtId="166" fontId="1" fillId="3" borderId="1" xfId="0" applyNumberFormat="1" applyFont="1" applyFill="1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166" fontId="1" fillId="2" borderId="15" xfId="0" applyNumberFormat="1" applyFont="1" applyFill="1" applyBorder="1" applyAlignment="1">
      <alignment horizontal="center"/>
    </xf>
    <xf numFmtId="166" fontId="1" fillId="4" borderId="15" xfId="0" applyNumberFormat="1" applyFont="1" applyFill="1" applyBorder="1" applyAlignment="1">
      <alignment horizontal="center"/>
    </xf>
    <xf numFmtId="166" fontId="1" fillId="4" borderId="1" xfId="0" applyNumberFormat="1" applyFont="1" applyFill="1" applyBorder="1" applyAlignment="1">
      <alignment horizontal="center"/>
    </xf>
    <xf numFmtId="167" fontId="4" fillId="0" borderId="18" xfId="15" applyNumberFormat="1" applyBorder="1" applyAlignment="1">
      <alignment vertical="center"/>
    </xf>
    <xf numFmtId="167" fontId="0" fillId="0" borderId="0" xfId="0" applyNumberFormat="1"/>
    <xf numFmtId="170" fontId="0" fillId="0" borderId="0" xfId="0" applyNumberFormat="1"/>
    <xf numFmtId="0" fontId="17" fillId="13" borderId="0" xfId="0" applyFont="1" applyFill="1" applyAlignment="1">
      <alignment horizontal="center"/>
    </xf>
    <xf numFmtId="4" fontId="17" fillId="13" borderId="0" xfId="0" applyNumberFormat="1" applyFont="1" applyFill="1" applyAlignment="1">
      <alignment horizontal="center"/>
    </xf>
    <xf numFmtId="171" fontId="0" fillId="0" borderId="0" xfId="0" applyNumberFormat="1"/>
    <xf numFmtId="167" fontId="16" fillId="14" borderId="17" xfId="15" applyNumberFormat="1" applyFont="1" applyFill="1" applyBorder="1" applyAlignment="1">
      <alignment vertical="center"/>
    </xf>
    <xf numFmtId="167" fontId="4" fillId="14" borderId="13" xfId="15" applyNumberFormat="1" applyFill="1" applyBorder="1" applyAlignment="1">
      <alignment vertical="center"/>
    </xf>
    <xf numFmtId="167" fontId="9" fillId="14" borderId="13" xfId="15" applyNumberFormat="1" applyFont="1" applyFill="1" applyBorder="1" applyAlignment="1">
      <alignment vertical="center"/>
    </xf>
    <xf numFmtId="0" fontId="0" fillId="14" borderId="0" xfId="0" applyFill="1"/>
    <xf numFmtId="171" fontId="0" fillId="14" borderId="0" xfId="0" applyNumberFormat="1" applyFill="1"/>
    <xf numFmtId="167" fontId="0" fillId="14" borderId="0" xfId="0" applyNumberFormat="1" applyFill="1"/>
    <xf numFmtId="0" fontId="0" fillId="0" borderId="0" xfId="0" quotePrefix="1"/>
    <xf numFmtId="0" fontId="0" fillId="5" borderId="0" xfId="0" applyFill="1" applyAlignment="1">
      <alignment horizontal="left" indent="1"/>
    </xf>
    <xf numFmtId="0" fontId="1" fillId="5" borderId="0" xfId="0" applyFont="1" applyFill="1" applyAlignment="1">
      <alignment horizontal="center"/>
    </xf>
    <xf numFmtId="4" fontId="1" fillId="5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/>
    </xf>
    <xf numFmtId="167" fontId="0" fillId="5" borderId="0" xfId="0" applyNumberFormat="1" applyFill="1"/>
    <xf numFmtId="167" fontId="0" fillId="15" borderId="0" xfId="0" applyNumberFormat="1" applyFill="1"/>
    <xf numFmtId="4" fontId="1" fillId="0" borderId="0" xfId="0" applyNumberFormat="1" applyFont="1"/>
    <xf numFmtId="172" fontId="0" fillId="0" borderId="0" xfId="0" applyNumberFormat="1" applyAlignment="1">
      <alignment vertical="top"/>
    </xf>
    <xf numFmtId="167" fontId="18" fillId="16" borderId="13" xfId="26" applyNumberFormat="1" applyFill="1" applyBorder="1" applyAlignment="1">
      <alignment vertical="center"/>
    </xf>
    <xf numFmtId="9" fontId="0" fillId="14" borderId="0" xfId="0" applyNumberFormat="1" applyFill="1"/>
    <xf numFmtId="9" fontId="0" fillId="0" borderId="0" xfId="0" applyNumberFormat="1"/>
    <xf numFmtId="4" fontId="0" fillId="5" borderId="0" xfId="0" applyNumberFormat="1" applyFill="1"/>
    <xf numFmtId="10" fontId="1" fillId="0" borderId="0" xfId="0" applyNumberFormat="1" applyFont="1"/>
    <xf numFmtId="170" fontId="1" fillId="0" borderId="0" xfId="0" applyNumberFormat="1" applyFont="1"/>
    <xf numFmtId="165" fontId="0" fillId="16" borderId="0" xfId="0" applyNumberFormat="1" applyFill="1"/>
    <xf numFmtId="169" fontId="4" fillId="0" borderId="14" xfId="15" applyNumberFormat="1" applyBorder="1" applyAlignment="1">
      <alignment vertical="center"/>
    </xf>
    <xf numFmtId="167" fontId="16" fillId="17" borderId="5" xfId="15" applyNumberFormat="1" applyFont="1" applyFill="1" applyBorder="1" applyAlignment="1">
      <alignment horizontal="center" vertical="center" wrapText="1"/>
    </xf>
    <xf numFmtId="167" fontId="16" fillId="17" borderId="11" xfId="15" applyNumberFormat="1" applyFont="1" applyFill="1" applyBorder="1" applyAlignment="1">
      <alignment horizontal="center" vertical="center" wrapText="1"/>
    </xf>
    <xf numFmtId="167" fontId="16" fillId="0" borderId="5" xfId="15" applyNumberFormat="1" applyFont="1" applyBorder="1" applyAlignment="1">
      <alignment horizontal="center" vertical="center" wrapText="1"/>
    </xf>
    <xf numFmtId="167" fontId="4" fillId="0" borderId="5" xfId="15" applyNumberFormat="1" applyBorder="1" applyAlignment="1">
      <alignment horizontal="center" vertical="center" wrapText="1"/>
    </xf>
    <xf numFmtId="0" fontId="19" fillId="0" borderId="19" xfId="15" applyFont="1" applyBorder="1" applyAlignment="1">
      <alignment horizontal="left" vertical="center"/>
    </xf>
    <xf numFmtId="0" fontId="20" fillId="0" borderId="19" xfId="15" applyFont="1" applyBorder="1" applyAlignment="1">
      <alignment horizontal="left" vertical="center"/>
    </xf>
    <xf numFmtId="0" fontId="21" fillId="0" borderId="19" xfId="15" applyFont="1" applyBorder="1" applyAlignment="1">
      <alignment horizontal="left" vertical="center"/>
    </xf>
    <xf numFmtId="0" fontId="22" fillId="0" borderId="19" xfId="15" applyFont="1" applyBorder="1" applyAlignment="1">
      <alignment horizontal="left" vertical="center"/>
    </xf>
    <xf numFmtId="0" fontId="23" fillId="0" borderId="19" xfId="15" applyFont="1" applyBorder="1" applyAlignment="1">
      <alignment horizontal="left" vertical="center" wrapText="1"/>
    </xf>
    <xf numFmtId="0" fontId="24" fillId="0" borderId="19" xfId="15" applyFont="1" applyBorder="1" applyAlignment="1">
      <alignment horizontal="left" vertical="center"/>
    </xf>
    <xf numFmtId="173" fontId="4" fillId="0" borderId="13" xfId="15" applyNumberFormat="1" applyBorder="1" applyAlignment="1">
      <alignment vertical="center"/>
    </xf>
    <xf numFmtId="17" fontId="0" fillId="0" borderId="0" xfId="0" applyNumberFormat="1"/>
  </cellXfs>
  <cellStyles count="27">
    <cellStyle name="Comma 2" xfId="23" xr:uid="{C1C2427F-8D3B-3B4B-98E8-72172AD266FF}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Followed Hyperlink" xfId="14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5" builtinId="8" hidden="1"/>
    <cellStyle name="Hyperlink" xfId="3" builtinId="8" hidden="1"/>
    <cellStyle name="Hyperlink" xfId="11" builtinId="8" hidden="1"/>
    <cellStyle name="Hyperlink" xfId="7" builtinId="8" hidden="1"/>
    <cellStyle name="Hyperlink" xfId="13" builtinId="8" hidden="1"/>
    <cellStyle name="Hyperlink" xfId="9" builtinId="8" hidden="1"/>
    <cellStyle name="Normal" xfId="0" builtinId="0"/>
    <cellStyle name="Normal 10" xfId="26" xr:uid="{7B4773DD-33EC-40F2-9023-F41D4652EF91}"/>
    <cellStyle name="Normal 2" xfId="15" xr:uid="{2402F8CE-F64A-4365-9B34-DB1DF620C548}"/>
    <cellStyle name="Normal 3" xfId="17" xr:uid="{34FA48B9-4DDC-48A0-9C29-23E5E38E43EF}"/>
    <cellStyle name="Normal 4" xfId="19" xr:uid="{A450B45C-7ADA-411D-AE3C-4E863DA1DB6A}"/>
    <cellStyle name="Normal 5" xfId="20" xr:uid="{EF215F41-D14A-49C5-BC06-B2EC21306399}"/>
    <cellStyle name="Normal 6" xfId="21" xr:uid="{5B400157-1956-48BD-8B17-044EC0CF80F2}"/>
    <cellStyle name="Normal 7" xfId="22" xr:uid="{CFDC2287-64E3-4BD3-A694-2C3027842F7D}"/>
    <cellStyle name="Normal 8" xfId="24" xr:uid="{E62A2CCD-A8F1-4F5A-98F9-3C978FD881C2}"/>
    <cellStyle name="Normal 9" xfId="25" xr:uid="{4D2A6F5B-A7FA-43ED-84A2-A5CB6B51393D}"/>
    <cellStyle name="Percent 2" xfId="16" xr:uid="{4CAD136B-E14F-401D-A4A4-F25484A071C7}"/>
    <cellStyle name="Percent 3" xfId="18" xr:uid="{5C1F84E5-C747-425A-940C-76817A577D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VGV Vendido</a:t>
            </a:r>
            <a:r>
              <a:rPr lang="en-US" baseline="0"/>
              <a:t> (Acumulado)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Graphs!$C$2</c:f>
              <c:strCache>
                <c:ptCount val="1"/>
                <c:pt idx="0">
                  <c:v>VGV Vendido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Graphs!$B$3:$B$9</c:f>
              <c:numCache>
                <c:formatCode>General</c:formatCode>
                <c:ptCount val="7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</c:numCache>
            </c:numRef>
          </c:cat>
          <c:val>
            <c:numRef>
              <c:f>Graphs!$C$3:$C$9</c:f>
              <c:numCache>
                <c:formatCode>_(* #,##0_);_(* \(#,##0\);_(* ""\-""_);_(@_)</c:formatCode>
                <c:ptCount val="7"/>
                <c:pt idx="0">
                  <c:v>200</c:v>
                </c:pt>
                <c:pt idx="1">
                  <c:v>330.38702819999997</c:v>
                </c:pt>
                <c:pt idx="2">
                  <c:v>643.00480651999987</c:v>
                </c:pt>
                <c:pt idx="3">
                  <c:v>1193.15303462</c:v>
                </c:pt>
                <c:pt idx="4">
                  <c:v>1506.7247296199994</c:v>
                </c:pt>
                <c:pt idx="5">
                  <c:v>1691.2995820199999</c:v>
                </c:pt>
                <c:pt idx="6">
                  <c:v>1840.9578152899999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7-48BB-B945-9FB420227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6695056"/>
        <c:axId val="806697456"/>
      </c:barChart>
      <c:catAx>
        <c:axId val="80669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6697456"/>
        <c:crosses val="autoZero"/>
        <c:auto val="1"/>
        <c:lblAlgn val="ctr"/>
        <c:lblOffset val="100"/>
        <c:noMultiLvlLbl val="0"/>
      </c:catAx>
      <c:valAx>
        <c:axId val="80669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&quot;\-&quot;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669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0808355567124351E-2"/>
          <c:y val="0.12854184893554974"/>
          <c:w val="0.90494922019045143"/>
          <c:h val="0.771975065616797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Graphs!$D$2</c:f>
              <c:strCache>
                <c:ptCount val="1"/>
                <c:pt idx="0">
                  <c:v>Carteira 30M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Graphs!$B$3:$B$9</c:f>
              <c:numCache>
                <c:formatCode>General</c:formatCode>
                <c:ptCount val="7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</c:numCache>
            </c:numRef>
          </c:cat>
          <c:val>
            <c:numRef>
              <c:f>Graphs!$D$3:$D$9</c:f>
              <c:numCache>
                <c:formatCode>_(* #,##0_);_(* \(#,##0\);_(* ""\-""_);_(@_)</c:formatCode>
                <c:ptCount val="7"/>
                <c:pt idx="0">
                  <c:v>353.20062690018057</c:v>
                </c:pt>
                <c:pt idx="1">
                  <c:v>449.43611900088951</c:v>
                </c:pt>
                <c:pt idx="2">
                  <c:v>871.45260670058906</c:v>
                </c:pt>
                <c:pt idx="3">
                  <c:v>921.96558926058901</c:v>
                </c:pt>
                <c:pt idx="4">
                  <c:v>1292.1437146882083</c:v>
                </c:pt>
                <c:pt idx="5">
                  <c:v>925.31487605999985</c:v>
                </c:pt>
                <c:pt idx="6">
                  <c:v>324.73575783000001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3-4FD6-A4A1-69D4885E3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6695056"/>
        <c:axId val="806697456"/>
      </c:barChart>
      <c:catAx>
        <c:axId val="80669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6697456"/>
        <c:crosses val="autoZero"/>
        <c:auto val="1"/>
        <c:lblAlgn val="ctr"/>
        <c:lblOffset val="100"/>
        <c:noMultiLvlLbl val="0"/>
      </c:catAx>
      <c:valAx>
        <c:axId val="80669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&quot;\-&quot;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669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Endividamento de Projetos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Graphs!$E$2</c:f>
              <c:strCache>
                <c:ptCount val="1"/>
                <c:pt idx="0">
                  <c:v>Endividamento projetos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EBD-4BFE-BD71-50D610FCB3E9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EBD-4BFE-BD71-50D610FCB3E9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EBD-4BFE-BD71-50D610FCB3E9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EBD-4BFE-BD71-50D610FCB3E9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EBD-4BFE-BD71-50D610FCB3E9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EBD-4BFE-BD71-50D610FCB3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Graphs!$B$3:$B$9</c:f>
              <c:numCache>
                <c:formatCode>General</c:formatCode>
                <c:ptCount val="7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</c:numCache>
            </c:numRef>
          </c:cat>
          <c:val>
            <c:numRef>
              <c:f>Graphs!$E$3:$E$9</c:f>
              <c:numCache>
                <c:formatCode>_(* #,##0_);_(* \(#,##0\);_(* ""\-""_);_(@_)</c:formatCode>
                <c:ptCount val="7"/>
                <c:pt idx="0">
                  <c:v>23.54315789</c:v>
                </c:pt>
                <c:pt idx="1">
                  <c:v>56.818944226013826</c:v>
                </c:pt>
                <c:pt idx="2">
                  <c:v>77.92948873984416</c:v>
                </c:pt>
                <c:pt idx="3">
                  <c:v>84.760439459844193</c:v>
                </c:pt>
                <c:pt idx="4">
                  <c:v>232.25169297984422</c:v>
                </c:pt>
                <c:pt idx="5">
                  <c:v>273.71340620984421</c:v>
                </c:pt>
                <c:pt idx="6">
                  <c:v>1.90609816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D-4BFE-BD71-50D610FCB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6695056"/>
        <c:axId val="806697456"/>
      </c:barChart>
      <c:catAx>
        <c:axId val="80669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6697456"/>
        <c:crosses val="autoZero"/>
        <c:auto val="1"/>
        <c:lblAlgn val="ctr"/>
        <c:lblOffset val="100"/>
        <c:noMultiLvlLbl val="0"/>
      </c:catAx>
      <c:valAx>
        <c:axId val="80669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&quot;\-&quot;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669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Endividamento Total /Carteira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Graphs!$H$2</c:f>
              <c:strCache>
                <c:ptCount val="1"/>
                <c:pt idx="0">
                  <c:v>Endividamento/Carteira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Graphs!$B$3:$B$9</c:f>
              <c:numCache>
                <c:formatCode>General</c:formatCode>
                <c:ptCount val="7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</c:numCache>
            </c:numRef>
          </c:cat>
          <c:val>
            <c:numRef>
              <c:f>Graphs!$H$3:$H$9</c:f>
              <c:numCache>
                <c:formatCode>0%</c:formatCode>
                <c:ptCount val="7"/>
                <c:pt idx="0">
                  <c:v>0.17059992636363636</c:v>
                </c:pt>
                <c:pt idx="1">
                  <c:v>0.20783335844467044</c:v>
                </c:pt>
                <c:pt idx="2">
                  <c:v>0.13298438489375169</c:v>
                </c:pt>
                <c:pt idx="3">
                  <c:v>8.17140708448197E-2</c:v>
                </c:pt>
                <c:pt idx="4">
                  <c:v>0.17078641837960062</c:v>
                </c:pt>
                <c:pt idx="5">
                  <c:v>0.17722152723717965</c:v>
                </c:pt>
                <c:pt idx="6">
                  <c:v>9.3229685004057164E-2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7D-40A1-BFE0-CD29CED1B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6695056"/>
        <c:axId val="806697456"/>
      </c:barChart>
      <c:catAx>
        <c:axId val="80669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6697456"/>
        <c:crosses val="autoZero"/>
        <c:auto val="1"/>
        <c:lblAlgn val="ctr"/>
        <c:lblOffset val="100"/>
        <c:noMultiLvlLbl val="0"/>
      </c:catAx>
      <c:valAx>
        <c:axId val="80669745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669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</a:t>
            </a:r>
            <a:r>
              <a:rPr lang="pt-BR" baseline="0"/>
              <a:t> Mês (Unidades)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kpi!$B$9:$B$86</c15:sqref>
                  </c15:fullRef>
                </c:ext>
              </c:extLst>
              <c:f>kpi!$B$15:$B$86</c:f>
              <c:numCache>
                <c:formatCode>[$-416]mmmm\-yy;@</c:formatCode>
                <c:ptCount val="72"/>
                <c:pt idx="0">
                  <c:v>45261</c:v>
                </c:pt>
                <c:pt idx="1">
                  <c:v>45292</c:v>
                </c:pt>
                <c:pt idx="2">
                  <c:v>45323</c:v>
                </c:pt>
                <c:pt idx="3">
                  <c:v>45352</c:v>
                </c:pt>
                <c:pt idx="4">
                  <c:v>45383</c:v>
                </c:pt>
                <c:pt idx="5">
                  <c:v>45413</c:v>
                </c:pt>
                <c:pt idx="6">
                  <c:v>45444</c:v>
                </c:pt>
                <c:pt idx="7">
                  <c:v>45474</c:v>
                </c:pt>
                <c:pt idx="8">
                  <c:v>45505</c:v>
                </c:pt>
                <c:pt idx="9">
                  <c:v>45536</c:v>
                </c:pt>
                <c:pt idx="10">
                  <c:v>45566</c:v>
                </c:pt>
                <c:pt idx="11">
                  <c:v>45597</c:v>
                </c:pt>
                <c:pt idx="12">
                  <c:v>45627</c:v>
                </c:pt>
                <c:pt idx="13">
                  <c:v>45658</c:v>
                </c:pt>
                <c:pt idx="14">
                  <c:v>45689</c:v>
                </c:pt>
                <c:pt idx="15">
                  <c:v>45717</c:v>
                </c:pt>
                <c:pt idx="16">
                  <c:v>45748</c:v>
                </c:pt>
                <c:pt idx="17">
                  <c:v>45778</c:v>
                </c:pt>
                <c:pt idx="18">
                  <c:v>45809</c:v>
                </c:pt>
                <c:pt idx="19">
                  <c:v>45839</c:v>
                </c:pt>
                <c:pt idx="20">
                  <c:v>45870</c:v>
                </c:pt>
                <c:pt idx="21">
                  <c:v>45901</c:v>
                </c:pt>
                <c:pt idx="22">
                  <c:v>45931</c:v>
                </c:pt>
                <c:pt idx="23">
                  <c:v>45962</c:v>
                </c:pt>
                <c:pt idx="24">
                  <c:v>45992</c:v>
                </c:pt>
                <c:pt idx="25">
                  <c:v>46023</c:v>
                </c:pt>
                <c:pt idx="26">
                  <c:v>46054</c:v>
                </c:pt>
                <c:pt idx="27">
                  <c:v>46082</c:v>
                </c:pt>
                <c:pt idx="28">
                  <c:v>46113</c:v>
                </c:pt>
                <c:pt idx="29">
                  <c:v>46143</c:v>
                </c:pt>
                <c:pt idx="30">
                  <c:v>46174</c:v>
                </c:pt>
                <c:pt idx="31">
                  <c:v>46204</c:v>
                </c:pt>
                <c:pt idx="32">
                  <c:v>46235</c:v>
                </c:pt>
                <c:pt idx="33">
                  <c:v>46266</c:v>
                </c:pt>
                <c:pt idx="34">
                  <c:v>46296</c:v>
                </c:pt>
                <c:pt idx="35">
                  <c:v>46327</c:v>
                </c:pt>
                <c:pt idx="36">
                  <c:v>46357</c:v>
                </c:pt>
                <c:pt idx="37">
                  <c:v>46388</c:v>
                </c:pt>
                <c:pt idx="38">
                  <c:v>46419</c:v>
                </c:pt>
                <c:pt idx="39">
                  <c:v>46447</c:v>
                </c:pt>
                <c:pt idx="40">
                  <c:v>46478</c:v>
                </c:pt>
                <c:pt idx="41">
                  <c:v>46508</c:v>
                </c:pt>
                <c:pt idx="42">
                  <c:v>46539</c:v>
                </c:pt>
                <c:pt idx="43">
                  <c:v>46569</c:v>
                </c:pt>
                <c:pt idx="44">
                  <c:v>46600</c:v>
                </c:pt>
                <c:pt idx="45">
                  <c:v>46631</c:v>
                </c:pt>
                <c:pt idx="46">
                  <c:v>46661</c:v>
                </c:pt>
                <c:pt idx="47">
                  <c:v>46692</c:v>
                </c:pt>
                <c:pt idx="48">
                  <c:v>46722</c:v>
                </c:pt>
                <c:pt idx="49">
                  <c:v>46753</c:v>
                </c:pt>
                <c:pt idx="50">
                  <c:v>46784</c:v>
                </c:pt>
                <c:pt idx="51">
                  <c:v>46813</c:v>
                </c:pt>
                <c:pt idx="52">
                  <c:v>46844</c:v>
                </c:pt>
                <c:pt idx="53">
                  <c:v>46874</c:v>
                </c:pt>
                <c:pt idx="54">
                  <c:v>46905</c:v>
                </c:pt>
                <c:pt idx="55">
                  <c:v>46935</c:v>
                </c:pt>
                <c:pt idx="56">
                  <c:v>46966</c:v>
                </c:pt>
                <c:pt idx="57">
                  <c:v>46997</c:v>
                </c:pt>
                <c:pt idx="58">
                  <c:v>47027</c:v>
                </c:pt>
                <c:pt idx="59">
                  <c:v>47058</c:v>
                </c:pt>
                <c:pt idx="60">
                  <c:v>47088</c:v>
                </c:pt>
                <c:pt idx="61">
                  <c:v>47119</c:v>
                </c:pt>
                <c:pt idx="62">
                  <c:v>47150</c:v>
                </c:pt>
                <c:pt idx="63">
                  <c:v>47178</c:v>
                </c:pt>
                <c:pt idx="64">
                  <c:v>47209</c:v>
                </c:pt>
                <c:pt idx="65">
                  <c:v>47239</c:v>
                </c:pt>
                <c:pt idx="66">
                  <c:v>47270</c:v>
                </c:pt>
                <c:pt idx="67">
                  <c:v>47300</c:v>
                </c:pt>
                <c:pt idx="68">
                  <c:v>47331</c:v>
                </c:pt>
                <c:pt idx="69">
                  <c:v>47362</c:v>
                </c:pt>
                <c:pt idx="70">
                  <c:v>47392</c:v>
                </c:pt>
                <c:pt idx="71">
                  <c:v>47423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kpi!$S$9:$S$86</c15:sqref>
                  </c15:fullRef>
                </c:ext>
              </c:extLst>
              <c:f>kpi!$S$15:$S$86</c:f>
              <c:numCache>
                <c:formatCode>_(* #,##0_);_(* \(#,##0\);_(* ""\-""_);_(@_)</c:formatCode>
                <c:ptCount val="72"/>
                <c:pt idx="0">
                  <c:v>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1.2727872739999999</c:v>
                </c:pt>
                <c:pt idx="7">
                  <c:v>1.2727872739999999</c:v>
                </c:pt>
                <c:pt idx="8">
                  <c:v>1.2727872739999999</c:v>
                </c:pt>
                <c:pt idx="9">
                  <c:v>12.872817275000001</c:v>
                </c:pt>
                <c:pt idx="10">
                  <c:v>12.872817275000001</c:v>
                </c:pt>
                <c:pt idx="11">
                  <c:v>32.206150608000002</c:v>
                </c:pt>
                <c:pt idx="12">
                  <c:v>20.606120606999998</c:v>
                </c:pt>
                <c:pt idx="13">
                  <c:v>20.606120606999998</c:v>
                </c:pt>
                <c:pt idx="14">
                  <c:v>12.872787274</c:v>
                </c:pt>
                <c:pt idx="15">
                  <c:v>12.872787274</c:v>
                </c:pt>
                <c:pt idx="16">
                  <c:v>12.872787274</c:v>
                </c:pt>
                <c:pt idx="17">
                  <c:v>6.8</c:v>
                </c:pt>
                <c:pt idx="18">
                  <c:v>6.8</c:v>
                </c:pt>
                <c:pt idx="19">
                  <c:v>8.8333533339999999</c:v>
                </c:pt>
                <c:pt idx="20">
                  <c:v>8.8333533339999999</c:v>
                </c:pt>
                <c:pt idx="21">
                  <c:v>8.8333533339999999</c:v>
                </c:pt>
                <c:pt idx="22">
                  <c:v>13.916671666999999</c:v>
                </c:pt>
                <c:pt idx="23">
                  <c:v>10.983348334</c:v>
                </c:pt>
                <c:pt idx="24">
                  <c:v>10.983348334</c:v>
                </c:pt>
                <c:pt idx="25">
                  <c:v>11.983348334</c:v>
                </c:pt>
                <c:pt idx="26">
                  <c:v>17.483378334999998</c:v>
                </c:pt>
                <c:pt idx="27">
                  <c:v>17.483378334999998</c:v>
                </c:pt>
                <c:pt idx="28">
                  <c:v>10.696449641000001</c:v>
                </c:pt>
                <c:pt idx="29">
                  <c:v>23.196419638999998</c:v>
                </c:pt>
                <c:pt idx="30">
                  <c:v>24.196419638999998</c:v>
                </c:pt>
                <c:pt idx="31">
                  <c:v>23.196419638999998</c:v>
                </c:pt>
                <c:pt idx="32">
                  <c:v>23.196419638999998</c:v>
                </c:pt>
                <c:pt idx="33">
                  <c:v>23.196419638999998</c:v>
                </c:pt>
                <c:pt idx="34">
                  <c:v>24.196419638999998</c:v>
                </c:pt>
                <c:pt idx="35">
                  <c:v>5.734533452</c:v>
                </c:pt>
                <c:pt idx="36">
                  <c:v>9.1745374519999991</c:v>
                </c:pt>
                <c:pt idx="37">
                  <c:v>9.1745374519999991</c:v>
                </c:pt>
                <c:pt idx="38">
                  <c:v>9.1745374519999991</c:v>
                </c:pt>
                <c:pt idx="39">
                  <c:v>11.181208120000001</c:v>
                </c:pt>
                <c:pt idx="40">
                  <c:v>11.181208120000001</c:v>
                </c:pt>
                <c:pt idx="41">
                  <c:v>16.38120812</c:v>
                </c:pt>
                <c:pt idx="42">
                  <c:v>16.38120812</c:v>
                </c:pt>
                <c:pt idx="43">
                  <c:v>13.954545453000001</c:v>
                </c:pt>
                <c:pt idx="44">
                  <c:v>13.954545453000001</c:v>
                </c:pt>
                <c:pt idx="45">
                  <c:v>9.9412041179999999</c:v>
                </c:pt>
                <c:pt idx="46">
                  <c:v>9.9412041179999999</c:v>
                </c:pt>
                <c:pt idx="47">
                  <c:v>8.0078707849999997</c:v>
                </c:pt>
                <c:pt idx="48">
                  <c:v>8.0078707849999997</c:v>
                </c:pt>
                <c:pt idx="49">
                  <c:v>6.2745374519999997</c:v>
                </c:pt>
                <c:pt idx="50">
                  <c:v>6.2745374519999997</c:v>
                </c:pt>
                <c:pt idx="51">
                  <c:v>6.2745374519999997</c:v>
                </c:pt>
                <c:pt idx="52">
                  <c:v>6.2745374519999997</c:v>
                </c:pt>
                <c:pt idx="53">
                  <c:v>6.2745374519999997</c:v>
                </c:pt>
                <c:pt idx="54">
                  <c:v>6.2745374519999997</c:v>
                </c:pt>
                <c:pt idx="55">
                  <c:v>6.2745374519999997</c:v>
                </c:pt>
                <c:pt idx="56">
                  <c:v>6.2745374519999997</c:v>
                </c:pt>
                <c:pt idx="57">
                  <c:v>6.2745374519999997</c:v>
                </c:pt>
                <c:pt idx="58">
                  <c:v>6.2745374519999997</c:v>
                </c:pt>
                <c:pt idx="59">
                  <c:v>6.2745374519999997</c:v>
                </c:pt>
                <c:pt idx="60">
                  <c:v>6.2745374519999997</c:v>
                </c:pt>
                <c:pt idx="61">
                  <c:v>6.2745374519999997</c:v>
                </c:pt>
                <c:pt idx="62">
                  <c:v>6.2745374519999997</c:v>
                </c:pt>
                <c:pt idx="63">
                  <c:v>6.2745374519999997</c:v>
                </c:pt>
                <c:pt idx="64">
                  <c:v>6.2745374519999997</c:v>
                </c:pt>
                <c:pt idx="65">
                  <c:v>5.9447944789999996</c:v>
                </c:pt>
                <c:pt idx="66">
                  <c:v>5.9447944789999996</c:v>
                </c:pt>
                <c:pt idx="67">
                  <c:v>5.9447944789999996</c:v>
                </c:pt>
                <c:pt idx="68">
                  <c:v>5.9447944789999996</c:v>
                </c:pt>
                <c:pt idx="69">
                  <c:v>5.9447944789999996</c:v>
                </c:pt>
                <c:pt idx="70">
                  <c:v>2.4733373329999999</c:v>
                </c:pt>
                <c:pt idx="71">
                  <c:v>2.4733373329999999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3-4C3F-90CC-56E5BE26F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4242975"/>
        <c:axId val="1884304527"/>
      </c:barChart>
      <c:dateAx>
        <c:axId val="1884242975"/>
        <c:scaling>
          <c:orientation val="minMax"/>
        </c:scaling>
        <c:delete val="0"/>
        <c:axPos val="b"/>
        <c:numFmt formatCode="[$-416]m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4304527"/>
        <c:crosses val="autoZero"/>
        <c:auto val="1"/>
        <c:lblOffset val="100"/>
        <c:baseTimeUnit val="months"/>
      </c:dateAx>
      <c:valAx>
        <c:axId val="188430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&quot;\-&quot;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4242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Endividamento Corporativo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Graphs!$F$2</c:f>
              <c:strCache>
                <c:ptCount val="1"/>
                <c:pt idx="0">
                  <c:v>Endividamento corporate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673-4A39-AFA1-F319174E934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73-4A39-AFA1-F319174E934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Graphs!$B$3:$B$9</c:f>
              <c:numCache>
                <c:formatCode>General</c:formatCode>
                <c:ptCount val="7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</c:numCache>
            </c:numRef>
          </c:cat>
          <c:val>
            <c:numRef>
              <c:f>Graphs!$F$3:$F$9</c:f>
              <c:numCache>
                <c:formatCode>#,##0.00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30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16-4CFD-AB85-88C8BAB36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6695056"/>
        <c:axId val="806697456"/>
      </c:barChart>
      <c:catAx>
        <c:axId val="80669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6697456"/>
        <c:crosses val="autoZero"/>
        <c:auto val="1"/>
        <c:lblAlgn val="ctr"/>
        <c:lblOffset val="100"/>
        <c:noMultiLvlLbl val="0"/>
      </c:catAx>
      <c:valAx>
        <c:axId val="80669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669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Unidades Vendidas (Acumulado)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Graphs!$I$2</c:f>
              <c:strCache>
                <c:ptCount val="1"/>
                <c:pt idx="0">
                  <c:v>Unidades Vendidas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Graphs!$B$3:$B$9</c:f>
              <c:numCache>
                <c:formatCode>General</c:formatCode>
                <c:ptCount val="7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</c:numCache>
            </c:numRef>
          </c:cat>
          <c:val>
            <c:numRef>
              <c:f>Graphs!$I$3:$I$9</c:f>
              <c:numCache>
                <c:formatCode>_(* #,##0_);_(* \(#,##0\);_(* ""\-""_);_(@_)</c:formatCode>
                <c:ptCount val="7"/>
                <c:pt idx="0">
                  <c:v>90</c:v>
                </c:pt>
                <c:pt idx="1">
                  <c:v>172.376267587</c:v>
                </c:pt>
                <c:pt idx="2">
                  <c:v>307.58417835300003</c:v>
                </c:pt>
                <c:pt idx="3">
                  <c:v>521.31832173600003</c:v>
                </c:pt>
                <c:pt idx="4">
                  <c:v>658.59946983199995</c:v>
                </c:pt>
                <c:pt idx="5">
                  <c:v>733.893919256</c:v>
                </c:pt>
                <c:pt idx="6">
                  <c:v>796.13605345800033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8-444E-BA7D-A6BFECD61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6695056"/>
        <c:axId val="806697456"/>
      </c:barChart>
      <c:catAx>
        <c:axId val="80669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6697456"/>
        <c:crosses val="autoZero"/>
        <c:auto val="1"/>
        <c:lblAlgn val="ctr"/>
        <c:lblOffset val="100"/>
        <c:noMultiLvlLbl val="0"/>
      </c:catAx>
      <c:valAx>
        <c:axId val="80669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&quot;\-&quot;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669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57149</xdr:colOff>
      <xdr:row>0</xdr:row>
      <xdr:rowOff>166687</xdr:rowOff>
    </xdr:from>
    <xdr:to>
      <xdr:col>23</xdr:col>
      <xdr:colOff>9524</xdr:colOff>
      <xdr:row>15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E62D90-E035-904A-5F80-81F0B126A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104775</xdr:colOff>
      <xdr:row>16</xdr:row>
      <xdr:rowOff>85725</xdr:rowOff>
    </xdr:from>
    <xdr:to>
      <xdr:col>23</xdr:col>
      <xdr:colOff>57150</xdr:colOff>
      <xdr:row>30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38FCAB-65AE-45FA-9A5C-84A121C168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32</xdr:row>
      <xdr:rowOff>0</xdr:rowOff>
    </xdr:from>
    <xdr:to>
      <xdr:col>22</xdr:col>
      <xdr:colOff>561975</xdr:colOff>
      <xdr:row>46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7C3FEA-A4FC-490A-9E94-A856773D0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323850</xdr:colOff>
      <xdr:row>0</xdr:row>
      <xdr:rowOff>152400</xdr:rowOff>
    </xdr:from>
    <xdr:to>
      <xdr:col>33</xdr:col>
      <xdr:colOff>276225</xdr:colOff>
      <xdr:row>15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64FC79-3BBF-424E-998D-5F871C5D9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314325</xdr:colOff>
      <xdr:row>16</xdr:row>
      <xdr:rowOff>104775</xdr:rowOff>
    </xdr:from>
    <xdr:to>
      <xdr:col>38</xdr:col>
      <xdr:colOff>409575</xdr:colOff>
      <xdr:row>30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A0F8E4-1AFB-4A73-822D-6A6CDAF08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48</xdr:row>
      <xdr:rowOff>0</xdr:rowOff>
    </xdr:from>
    <xdr:to>
      <xdr:col>22</xdr:col>
      <xdr:colOff>561975</xdr:colOff>
      <xdr:row>62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0E6D46-1147-482E-BA02-E14F9BFD4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904875</xdr:colOff>
      <xdr:row>14</xdr:row>
      <xdr:rowOff>66675</xdr:rowOff>
    </xdr:from>
    <xdr:to>
      <xdr:col>12</xdr:col>
      <xdr:colOff>47625</xdr:colOff>
      <xdr:row>28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A70A1AE-9124-4DB3-A644-5C376805B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rqos365.sharepoint.com/sites/arqos/Documentos%20Compartilhados/Financeiro/Or&#231;amento%20e%20Planejamento/Planejamento%20Projetos/Arqos_Consolida&#231;&#227;oViabil_v1_14062023.xlsx" TargetMode="External"/><Relationship Id="rId1" Type="http://schemas.openxmlformats.org/officeDocument/2006/relationships/externalLinkPath" Target="Planejamento%20Projetos/Arqos_Consolida&#231;&#227;oViabil_v1_1406202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rqos365.sharepoint.com/sites/arqos/Documentos%20Compartilhados/Planejamento/10.%20Fechamento%20Mensal/2024_05/2024_05_PCGRU.xlsm" TargetMode="External"/><Relationship Id="rId1" Type="http://schemas.openxmlformats.org/officeDocument/2006/relationships/externalLinkPath" Target="/sites/arqos/Documentos%20Compartilhados/Planejamento/10.%20Fechamento%20Mensal/2024_05/2024_05_PCGRU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lc_Arqos_Projetos"/>
      <sheetName val="debt"/>
      <sheetName val="kpi"/>
      <sheetName val="viabil va"/>
      <sheetName val="viabil hn4"/>
      <sheetName val="viabil glk"/>
      <sheetName val="viabil hn6"/>
      <sheetName val="viabil sp01"/>
      <sheetName val="viabil sp02"/>
      <sheetName val="viabil epa2"/>
      <sheetName val="viabil jau"/>
      <sheetName val="viabil sino"/>
      <sheetName val="viabil lote1"/>
      <sheetName val="viabil lote2"/>
    </sheetNames>
    <sheetDataSet>
      <sheetData sheetId="0">
        <row r="4">
          <cell r="C4">
            <v>10497308.24</v>
          </cell>
          <cell r="D4">
            <v>-1266640.1000000001</v>
          </cell>
          <cell r="E4">
            <v>139090.10999999999</v>
          </cell>
          <cell r="F4">
            <v>2192733.58</v>
          </cell>
          <cell r="G4">
            <v>1835971.78</v>
          </cell>
          <cell r="O4">
            <v>-1193818.82</v>
          </cell>
          <cell r="P4">
            <v>-893338.46</v>
          </cell>
          <cell r="Q4">
            <v>-1591931.56</v>
          </cell>
          <cell r="U4">
            <v>-3266619.14</v>
          </cell>
          <cell r="V4">
            <v>-4161929.25</v>
          </cell>
          <cell r="W4">
            <v>-4481571.63</v>
          </cell>
          <cell r="X4">
            <v>-7237808.6500000004</v>
          </cell>
          <cell r="Y4">
            <v>-6693854.3600000003</v>
          </cell>
          <cell r="Z4">
            <v>-5434528.6799999997</v>
          </cell>
          <cell r="AA4">
            <v>-6885210.9900000002</v>
          </cell>
          <cell r="AB4">
            <v>-5929446.1200000001</v>
          </cell>
          <cell r="AC4">
            <v>-6345567.0599999996</v>
          </cell>
          <cell r="AD4">
            <v>-2149217.19</v>
          </cell>
          <cell r="AE4">
            <v>-2861586.26</v>
          </cell>
          <cell r="AF4">
            <v>-5087712.9800000004</v>
          </cell>
          <cell r="AG4">
            <v>-3285991.5</v>
          </cell>
          <cell r="AH4">
            <v>-2996702.45</v>
          </cell>
          <cell r="AI4">
            <v>421669.88</v>
          </cell>
          <cell r="AJ4">
            <v>1129799.3400000001</v>
          </cell>
          <cell r="AK4">
            <v>6181339.0099999998</v>
          </cell>
          <cell r="AL4">
            <v>3050615.02</v>
          </cell>
          <cell r="AM4">
            <v>9237517.7300000004</v>
          </cell>
          <cell r="AN4">
            <v>7693835.6299999999</v>
          </cell>
          <cell r="AO4">
            <v>99065278.140000001</v>
          </cell>
          <cell r="AP4">
            <v>545446.61</v>
          </cell>
          <cell r="AQ4">
            <v>-193076.35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0</v>
          </cell>
          <cell r="CN4">
            <v>0</v>
          </cell>
          <cell r="CO4">
            <v>0</v>
          </cell>
          <cell r="CP4">
            <v>0</v>
          </cell>
          <cell r="CQ4">
            <v>0</v>
          </cell>
          <cell r="CR4">
            <v>0</v>
          </cell>
          <cell r="CS4">
            <v>0</v>
          </cell>
          <cell r="CT4">
            <v>0</v>
          </cell>
          <cell r="CU4">
            <v>0</v>
          </cell>
          <cell r="CV4">
            <v>0</v>
          </cell>
          <cell r="CW4">
            <v>0</v>
          </cell>
          <cell r="CX4">
            <v>0</v>
          </cell>
          <cell r="CY4">
            <v>0</v>
          </cell>
          <cell r="CZ4">
            <v>0</v>
          </cell>
          <cell r="DA4">
            <v>0</v>
          </cell>
          <cell r="DB4">
            <v>0</v>
          </cell>
          <cell r="DC4">
            <v>0</v>
          </cell>
          <cell r="DD4">
            <v>0</v>
          </cell>
          <cell r="DE4">
            <v>0</v>
          </cell>
          <cell r="DF4">
            <v>0</v>
          </cell>
          <cell r="DG4">
            <v>0</v>
          </cell>
          <cell r="DH4">
            <v>0</v>
          </cell>
          <cell r="DI4">
            <v>0</v>
          </cell>
          <cell r="DJ4">
            <v>0</v>
          </cell>
          <cell r="DK4">
            <v>0</v>
          </cell>
          <cell r="DL4">
            <v>0</v>
          </cell>
          <cell r="DM4">
            <v>0</v>
          </cell>
          <cell r="DN4">
            <v>0</v>
          </cell>
          <cell r="DO4">
            <v>0</v>
          </cell>
          <cell r="DP4">
            <v>0</v>
          </cell>
          <cell r="DQ4">
            <v>0</v>
          </cell>
          <cell r="DR4">
            <v>0</v>
          </cell>
          <cell r="DS4">
            <v>0</v>
          </cell>
          <cell r="DT4">
            <v>0</v>
          </cell>
          <cell r="DU4">
            <v>0</v>
          </cell>
          <cell r="DV4">
            <v>0</v>
          </cell>
          <cell r="DW4">
            <v>0</v>
          </cell>
          <cell r="DX4">
            <v>0</v>
          </cell>
          <cell r="DY4">
            <v>0</v>
          </cell>
          <cell r="DZ4">
            <v>0</v>
          </cell>
          <cell r="EA4">
            <v>0</v>
          </cell>
          <cell r="EB4">
            <v>0</v>
          </cell>
          <cell r="EC4">
            <v>0</v>
          </cell>
          <cell r="ED4">
            <v>0</v>
          </cell>
          <cell r="EE4">
            <v>0</v>
          </cell>
          <cell r="EF4">
            <v>0</v>
          </cell>
          <cell r="EG4">
            <v>0</v>
          </cell>
          <cell r="EH4">
            <v>0</v>
          </cell>
          <cell r="EI4">
            <v>0</v>
          </cell>
          <cell r="EJ4">
            <v>0</v>
          </cell>
          <cell r="EK4">
            <v>0</v>
          </cell>
          <cell r="EL4">
            <v>0</v>
          </cell>
          <cell r="EM4">
            <v>0</v>
          </cell>
          <cell r="EN4">
            <v>0</v>
          </cell>
          <cell r="EO4">
            <v>0</v>
          </cell>
          <cell r="EP4">
            <v>0</v>
          </cell>
          <cell r="EQ4">
            <v>0</v>
          </cell>
          <cell r="ER4">
            <v>0</v>
          </cell>
          <cell r="ES4">
            <v>0</v>
          </cell>
          <cell r="ET4">
            <v>0</v>
          </cell>
          <cell r="EU4">
            <v>0</v>
          </cell>
          <cell r="EV4">
            <v>0</v>
          </cell>
          <cell r="EW4">
            <v>0</v>
          </cell>
          <cell r="EX4">
            <v>0</v>
          </cell>
          <cell r="EY4">
            <v>0</v>
          </cell>
          <cell r="EZ4">
            <v>0</v>
          </cell>
          <cell r="FA4">
            <v>0</v>
          </cell>
          <cell r="FB4">
            <v>0</v>
          </cell>
          <cell r="FC4">
            <v>0</v>
          </cell>
          <cell r="FD4">
            <v>0</v>
          </cell>
          <cell r="FE4">
            <v>0</v>
          </cell>
          <cell r="FF4">
            <v>0</v>
          </cell>
          <cell r="FG4">
            <v>0</v>
          </cell>
          <cell r="FH4">
            <v>0</v>
          </cell>
          <cell r="FI4">
            <v>0</v>
          </cell>
          <cell r="FJ4">
            <v>0</v>
          </cell>
          <cell r="FK4">
            <v>0</v>
          </cell>
          <cell r="FL4">
            <v>0</v>
          </cell>
          <cell r="FM4">
            <v>0</v>
          </cell>
          <cell r="FN4">
            <v>0</v>
          </cell>
          <cell r="FO4">
            <v>0</v>
          </cell>
          <cell r="FP4">
            <v>0</v>
          </cell>
          <cell r="FQ4">
            <v>0</v>
          </cell>
          <cell r="FR4">
            <v>0</v>
          </cell>
          <cell r="FS4">
            <v>0</v>
          </cell>
          <cell r="FT4">
            <v>0</v>
          </cell>
          <cell r="FU4">
            <v>0</v>
          </cell>
          <cell r="FV4">
            <v>0</v>
          </cell>
          <cell r="FW4">
            <v>0</v>
          </cell>
          <cell r="FX4">
            <v>0</v>
          </cell>
          <cell r="FY4">
            <v>0</v>
          </cell>
          <cell r="FZ4">
            <v>0</v>
          </cell>
          <cell r="GA4">
            <v>0</v>
          </cell>
          <cell r="GB4">
            <v>0</v>
          </cell>
          <cell r="GC4">
            <v>0</v>
          </cell>
          <cell r="GD4">
            <v>0</v>
          </cell>
          <cell r="GE4">
            <v>0</v>
          </cell>
          <cell r="GF4">
            <v>0</v>
          </cell>
          <cell r="GG4">
            <v>0</v>
          </cell>
          <cell r="GH4">
            <v>0</v>
          </cell>
          <cell r="GI4">
            <v>0</v>
          </cell>
          <cell r="GJ4">
            <v>0</v>
          </cell>
          <cell r="GK4">
            <v>0</v>
          </cell>
          <cell r="GL4">
            <v>0</v>
          </cell>
          <cell r="GM4">
            <v>0</v>
          </cell>
          <cell r="GN4">
            <v>0</v>
          </cell>
          <cell r="GO4">
            <v>0</v>
          </cell>
          <cell r="GP4">
            <v>0</v>
          </cell>
          <cell r="GQ4">
            <v>0</v>
          </cell>
          <cell r="GR4">
            <v>0</v>
          </cell>
          <cell r="GS4">
            <v>0</v>
          </cell>
          <cell r="GT4">
            <v>0</v>
          </cell>
          <cell r="GU4">
            <v>0</v>
          </cell>
          <cell r="GV4">
            <v>0</v>
          </cell>
          <cell r="GW4">
            <v>0</v>
          </cell>
          <cell r="GX4">
            <v>0</v>
          </cell>
        </row>
        <row r="5">
          <cell r="C5">
            <v>-135992</v>
          </cell>
          <cell r="D5">
            <v>-144767</v>
          </cell>
          <cell r="E5">
            <v>-16140</v>
          </cell>
          <cell r="F5">
            <v>-286647</v>
          </cell>
          <cell r="G5">
            <v>-250468</v>
          </cell>
          <cell r="O5">
            <v>-145930</v>
          </cell>
          <cell r="P5">
            <v>-203636</v>
          </cell>
          <cell r="Q5">
            <v>-279709</v>
          </cell>
          <cell r="U5">
            <v>-434503.83</v>
          </cell>
          <cell r="V5">
            <v>-793503.83</v>
          </cell>
          <cell r="W5">
            <v>1744969.3</v>
          </cell>
          <cell r="X5">
            <v>4983291.68</v>
          </cell>
          <cell r="Y5">
            <v>8923245.2599999998</v>
          </cell>
          <cell r="Z5">
            <v>6268331.2800000003</v>
          </cell>
          <cell r="AA5">
            <v>3649351.37</v>
          </cell>
          <cell r="AB5">
            <v>7960.82</v>
          </cell>
          <cell r="AC5">
            <v>-538</v>
          </cell>
          <cell r="AD5">
            <v>-711366.73</v>
          </cell>
          <cell r="AE5">
            <v>-1021959.07</v>
          </cell>
          <cell r="AF5">
            <v>326633.09000000003</v>
          </cell>
          <cell r="AG5">
            <v>527127.51</v>
          </cell>
          <cell r="AH5">
            <v>-651924.11</v>
          </cell>
          <cell r="AI5">
            <v>-615543.78</v>
          </cell>
          <cell r="AJ5">
            <v>-619316.79</v>
          </cell>
          <cell r="AK5">
            <v>-1234122.69</v>
          </cell>
          <cell r="AL5">
            <v>-1784019.98</v>
          </cell>
          <cell r="AM5">
            <v>-5380171.7300000004</v>
          </cell>
          <cell r="AN5">
            <v>-7130420.6100000003</v>
          </cell>
          <cell r="AO5">
            <v>-8335293.8700000001</v>
          </cell>
          <cell r="AP5">
            <v>-8609018.0199999996</v>
          </cell>
          <cell r="AQ5">
            <v>-8641542.4499999993</v>
          </cell>
          <cell r="AR5">
            <v>-12139213.130000001</v>
          </cell>
          <cell r="AS5">
            <v>-11271794.02</v>
          </cell>
          <cell r="AT5">
            <v>-10782167.109999999</v>
          </cell>
          <cell r="AU5">
            <v>-10786918.039999999</v>
          </cell>
          <cell r="AV5">
            <v>-10198386.310000001</v>
          </cell>
          <cell r="AW5">
            <v>-9342048.0199999996</v>
          </cell>
          <cell r="AX5">
            <v>-9358448.3499999996</v>
          </cell>
          <cell r="AY5">
            <v>-7922467.9500000002</v>
          </cell>
          <cell r="AZ5">
            <v>-8528141.3599999994</v>
          </cell>
          <cell r="BA5">
            <v>-8502346.4000000004</v>
          </cell>
          <cell r="BB5">
            <v>-7601619.2800000003</v>
          </cell>
          <cell r="BC5">
            <v>-8045969.4400000004</v>
          </cell>
          <cell r="BD5">
            <v>-7948691.4400000004</v>
          </cell>
          <cell r="BE5">
            <v>-3792651.71</v>
          </cell>
          <cell r="BF5">
            <v>-2231736.13</v>
          </cell>
          <cell r="BG5">
            <v>142070.76999999999</v>
          </cell>
          <cell r="BH5">
            <v>133689173.04000001</v>
          </cell>
          <cell r="BI5">
            <v>47681443.090000004</v>
          </cell>
          <cell r="BJ5">
            <v>98658359.629999995</v>
          </cell>
          <cell r="BK5">
            <v>-4180612.32</v>
          </cell>
          <cell r="BL5">
            <v>-132252.95000000001</v>
          </cell>
          <cell r="BM5">
            <v>-132632.64000000001</v>
          </cell>
          <cell r="BN5">
            <v>-133013.41</v>
          </cell>
          <cell r="BO5">
            <v>-133395.28</v>
          </cell>
          <cell r="BP5">
            <v>-133778.23999999999</v>
          </cell>
          <cell r="BQ5">
            <v>-134162.31</v>
          </cell>
          <cell r="BR5">
            <v>-134547.47</v>
          </cell>
          <cell r="BS5">
            <v>-134933.74</v>
          </cell>
          <cell r="BT5">
            <v>-135321.13</v>
          </cell>
          <cell r="BU5">
            <v>-135709.62</v>
          </cell>
          <cell r="BV5">
            <v>-136099.23000000001</v>
          </cell>
          <cell r="BW5">
            <v>-136489.95000000001</v>
          </cell>
          <cell r="BX5">
            <v>-136881.79999999999</v>
          </cell>
          <cell r="BY5">
            <v>-137274.78</v>
          </cell>
          <cell r="BZ5">
            <v>-137668.88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  <cell r="DN5">
            <v>0</v>
          </cell>
          <cell r="DO5">
            <v>0</v>
          </cell>
          <cell r="DP5">
            <v>0</v>
          </cell>
          <cell r="DQ5">
            <v>0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  <cell r="DY5">
            <v>0</v>
          </cell>
          <cell r="DZ5">
            <v>0</v>
          </cell>
          <cell r="EA5">
            <v>0</v>
          </cell>
          <cell r="EB5">
            <v>0</v>
          </cell>
          <cell r="EC5">
            <v>0</v>
          </cell>
          <cell r="ED5">
            <v>0</v>
          </cell>
          <cell r="EE5">
            <v>0</v>
          </cell>
          <cell r="EF5">
            <v>0</v>
          </cell>
          <cell r="EG5">
            <v>0</v>
          </cell>
          <cell r="EH5">
            <v>0</v>
          </cell>
          <cell r="EI5">
            <v>0</v>
          </cell>
          <cell r="EJ5">
            <v>0</v>
          </cell>
          <cell r="EK5">
            <v>0</v>
          </cell>
          <cell r="EL5">
            <v>0</v>
          </cell>
          <cell r="EM5">
            <v>0</v>
          </cell>
          <cell r="EN5">
            <v>0</v>
          </cell>
          <cell r="EO5">
            <v>0</v>
          </cell>
          <cell r="EP5">
            <v>0</v>
          </cell>
          <cell r="EQ5">
            <v>0</v>
          </cell>
          <cell r="ER5">
            <v>0</v>
          </cell>
          <cell r="ES5">
            <v>0</v>
          </cell>
          <cell r="ET5">
            <v>0</v>
          </cell>
          <cell r="EU5">
            <v>0</v>
          </cell>
          <cell r="EV5">
            <v>0</v>
          </cell>
          <cell r="EW5">
            <v>0</v>
          </cell>
          <cell r="EX5">
            <v>0</v>
          </cell>
          <cell r="EY5">
            <v>0</v>
          </cell>
          <cell r="EZ5">
            <v>0</v>
          </cell>
          <cell r="FA5">
            <v>0</v>
          </cell>
          <cell r="FB5">
            <v>0</v>
          </cell>
          <cell r="FC5">
            <v>0</v>
          </cell>
          <cell r="FD5">
            <v>0</v>
          </cell>
          <cell r="FE5">
            <v>0</v>
          </cell>
          <cell r="FF5">
            <v>0</v>
          </cell>
          <cell r="FG5">
            <v>0</v>
          </cell>
          <cell r="FH5">
            <v>0</v>
          </cell>
          <cell r="FI5">
            <v>0</v>
          </cell>
          <cell r="FJ5">
            <v>0</v>
          </cell>
          <cell r="FK5">
            <v>0</v>
          </cell>
          <cell r="FL5">
            <v>0</v>
          </cell>
          <cell r="FM5">
            <v>0</v>
          </cell>
          <cell r="FN5">
            <v>0</v>
          </cell>
          <cell r="FO5">
            <v>0</v>
          </cell>
          <cell r="FP5">
            <v>0</v>
          </cell>
          <cell r="FQ5">
            <v>0</v>
          </cell>
          <cell r="FR5">
            <v>0</v>
          </cell>
          <cell r="FS5">
            <v>0</v>
          </cell>
          <cell r="FT5">
            <v>0</v>
          </cell>
          <cell r="FU5">
            <v>0</v>
          </cell>
          <cell r="FV5">
            <v>0</v>
          </cell>
          <cell r="FW5">
            <v>0</v>
          </cell>
          <cell r="FX5">
            <v>0</v>
          </cell>
          <cell r="FY5">
            <v>0</v>
          </cell>
          <cell r="FZ5">
            <v>0</v>
          </cell>
          <cell r="GA5">
            <v>0</v>
          </cell>
          <cell r="GB5">
            <v>0</v>
          </cell>
          <cell r="GC5">
            <v>0</v>
          </cell>
          <cell r="GD5">
            <v>0</v>
          </cell>
          <cell r="GE5">
            <v>0</v>
          </cell>
          <cell r="GF5">
            <v>0</v>
          </cell>
          <cell r="GG5">
            <v>0</v>
          </cell>
          <cell r="GH5">
            <v>0</v>
          </cell>
          <cell r="GI5">
            <v>0</v>
          </cell>
          <cell r="GJ5">
            <v>0</v>
          </cell>
          <cell r="GK5">
            <v>0</v>
          </cell>
          <cell r="GL5">
            <v>0</v>
          </cell>
          <cell r="GM5">
            <v>0</v>
          </cell>
          <cell r="GN5">
            <v>0</v>
          </cell>
          <cell r="GO5">
            <v>0</v>
          </cell>
          <cell r="GP5">
            <v>0</v>
          </cell>
          <cell r="GQ5">
            <v>0</v>
          </cell>
          <cell r="GR5">
            <v>0</v>
          </cell>
          <cell r="GS5">
            <v>0</v>
          </cell>
          <cell r="GT5">
            <v>0</v>
          </cell>
          <cell r="GU5">
            <v>0</v>
          </cell>
          <cell r="GV5">
            <v>0</v>
          </cell>
          <cell r="GW5">
            <v>0</v>
          </cell>
          <cell r="GX5">
            <v>0</v>
          </cell>
        </row>
        <row r="6">
          <cell r="C6">
            <v>-521551</v>
          </cell>
          <cell r="D6">
            <v>-8945</v>
          </cell>
          <cell r="E6">
            <v>-1866</v>
          </cell>
          <cell r="F6">
            <v>-61</v>
          </cell>
          <cell r="G6">
            <v>-1061</v>
          </cell>
          <cell r="O6">
            <v>-38852.97</v>
          </cell>
          <cell r="P6">
            <v>-6239.36</v>
          </cell>
          <cell r="Q6">
            <v>-160000</v>
          </cell>
          <cell r="U6">
            <v>-250000</v>
          </cell>
          <cell r="V6">
            <v>-200000</v>
          </cell>
          <cell r="W6">
            <v>-170000</v>
          </cell>
          <cell r="X6">
            <v>-200000</v>
          </cell>
          <cell r="Y6">
            <v>-170000</v>
          </cell>
          <cell r="Z6">
            <v>-200000</v>
          </cell>
          <cell r="AA6">
            <v>-150000</v>
          </cell>
          <cell r="AB6">
            <v>-150000</v>
          </cell>
          <cell r="AC6">
            <v>-1250000</v>
          </cell>
          <cell r="AD6">
            <v>-1070000</v>
          </cell>
          <cell r="AE6">
            <v>-1120000</v>
          </cell>
          <cell r="AF6">
            <v>-1292972.8999999999</v>
          </cell>
          <cell r="AG6">
            <v>-786235.36</v>
          </cell>
          <cell r="AH6">
            <v>87952.01</v>
          </cell>
          <cell r="AI6">
            <v>1232415.43</v>
          </cell>
          <cell r="AJ6">
            <v>1611802.77</v>
          </cell>
          <cell r="AK6">
            <v>1538212.16</v>
          </cell>
          <cell r="AL6">
            <v>716270.13</v>
          </cell>
          <cell r="AM6">
            <v>688831.85</v>
          </cell>
          <cell r="AN6">
            <v>2281408.06</v>
          </cell>
          <cell r="AO6">
            <v>3912071.09</v>
          </cell>
          <cell r="AP6">
            <v>2866495.85</v>
          </cell>
          <cell r="AQ6">
            <v>-370055.3</v>
          </cell>
          <cell r="AR6">
            <v>-2907825.25</v>
          </cell>
          <cell r="AS6">
            <v>-2227211.2599999998</v>
          </cell>
          <cell r="AT6">
            <v>-1796787.83</v>
          </cell>
          <cell r="AU6">
            <v>-3933741.95</v>
          </cell>
          <cell r="AV6">
            <v>-3497916.94</v>
          </cell>
          <cell r="AW6">
            <v>-4974590.8600000003</v>
          </cell>
          <cell r="AX6">
            <v>-4929827.2</v>
          </cell>
          <cell r="AY6">
            <v>-5220753.59</v>
          </cell>
          <cell r="AZ6">
            <v>-6203380.1699999999</v>
          </cell>
          <cell r="BA6">
            <v>-2375367.58</v>
          </cell>
          <cell r="BB6">
            <v>-4107605.11</v>
          </cell>
          <cell r="BC6">
            <v>-12953355.890000001</v>
          </cell>
          <cell r="BD6">
            <v>-12978333.220000001</v>
          </cell>
          <cell r="BE6">
            <v>-12971587.42</v>
          </cell>
          <cell r="BF6">
            <v>-12882516.33</v>
          </cell>
          <cell r="BG6">
            <v>-13279717.789999999</v>
          </cell>
          <cell r="BH6">
            <v>-12984113.109999999</v>
          </cell>
          <cell r="BI6">
            <v>-12027825.34</v>
          </cell>
          <cell r="BJ6">
            <v>-11946850.07</v>
          </cell>
          <cell r="BK6">
            <v>-11950917</v>
          </cell>
          <cell r="BL6">
            <v>-11811456.560000001</v>
          </cell>
          <cell r="BM6">
            <v>-11581141.359999999</v>
          </cell>
          <cell r="BN6">
            <v>21211758.539999999</v>
          </cell>
          <cell r="BO6">
            <v>37106457.890000001</v>
          </cell>
          <cell r="BP6">
            <v>49908690.810000002</v>
          </cell>
          <cell r="BQ6">
            <v>-9268467.7400000002</v>
          </cell>
          <cell r="BR6">
            <v>-6766614.6200000001</v>
          </cell>
          <cell r="BS6">
            <v>-6255785.79</v>
          </cell>
          <cell r="BT6">
            <v>-5972046.79</v>
          </cell>
          <cell r="BU6">
            <v>-6881853.6100000003</v>
          </cell>
          <cell r="BV6">
            <v>-6705694.6200000001</v>
          </cell>
          <cell r="BW6">
            <v>-6762361.0599999996</v>
          </cell>
          <cell r="BX6">
            <v>-6472565.6699999999</v>
          </cell>
          <cell r="BY6">
            <v>-3671490.98</v>
          </cell>
          <cell r="BZ6">
            <v>68170362.599999994</v>
          </cell>
          <cell r="CA6">
            <v>29092460.48</v>
          </cell>
          <cell r="CB6">
            <v>53247499.32</v>
          </cell>
          <cell r="CC6">
            <v>-5719384.3399999999</v>
          </cell>
          <cell r="CD6">
            <v>-2969147.02</v>
          </cell>
          <cell r="CE6">
            <v>-2044161.07</v>
          </cell>
          <cell r="CF6">
            <v>154104816.34</v>
          </cell>
          <cell r="CG6">
            <v>145929857.31999999</v>
          </cell>
          <cell r="CH6">
            <v>46003086.770000003</v>
          </cell>
          <cell r="CI6">
            <v>-2262734.6800000002</v>
          </cell>
          <cell r="CJ6">
            <v>-107416.13</v>
          </cell>
          <cell r="CK6">
            <v>-457061.29</v>
          </cell>
          <cell r="CL6">
            <v>-495067.08</v>
          </cell>
          <cell r="CM6">
            <v>-494030.86</v>
          </cell>
          <cell r="CN6">
            <v>-495041.89</v>
          </cell>
          <cell r="CO6">
            <v>-331769.93</v>
          </cell>
          <cell r="CP6">
            <v>-332446.73</v>
          </cell>
          <cell r="CQ6">
            <v>-333124.93</v>
          </cell>
          <cell r="CR6">
            <v>-333804.52</v>
          </cell>
          <cell r="CS6">
            <v>-331285.73</v>
          </cell>
          <cell r="CT6">
            <v>-331968.12</v>
          </cell>
          <cell r="CU6">
            <v>-332651.92</v>
          </cell>
          <cell r="CV6">
            <v>-333337.13</v>
          </cell>
          <cell r="CW6">
            <v>-334023.75</v>
          </cell>
          <cell r="CX6">
            <v>-334711.78999999998</v>
          </cell>
          <cell r="CY6">
            <v>-335401.24</v>
          </cell>
          <cell r="CZ6">
            <v>-336092.11</v>
          </cell>
          <cell r="DA6">
            <v>-168392.2</v>
          </cell>
          <cell r="DB6">
            <v>-168739.06</v>
          </cell>
          <cell r="DC6">
            <v>-169086.64</v>
          </cell>
          <cell r="DD6">
            <v>-169434.93</v>
          </cell>
          <cell r="DE6">
            <v>-169783.94</v>
          </cell>
          <cell r="DF6">
            <v>-170133.66</v>
          </cell>
          <cell r="DG6">
            <v>-170484.11</v>
          </cell>
          <cell r="DH6">
            <v>-170835.28</v>
          </cell>
          <cell r="DI6">
            <v>-171187.17</v>
          </cell>
          <cell r="DJ6">
            <v>-171539.79</v>
          </cell>
          <cell r="DK6">
            <v>-171893.13</v>
          </cell>
          <cell r="DL6">
            <v>-172247.21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0</v>
          </cell>
          <cell r="EV6">
            <v>0</v>
          </cell>
          <cell r="EW6">
            <v>0</v>
          </cell>
          <cell r="EX6">
            <v>0</v>
          </cell>
          <cell r="EY6">
            <v>0</v>
          </cell>
          <cell r="EZ6">
            <v>0</v>
          </cell>
          <cell r="FA6">
            <v>0</v>
          </cell>
          <cell r="FB6">
            <v>0</v>
          </cell>
          <cell r="FC6">
            <v>0</v>
          </cell>
          <cell r="FD6">
            <v>0</v>
          </cell>
          <cell r="FE6">
            <v>0</v>
          </cell>
          <cell r="FF6">
            <v>0</v>
          </cell>
          <cell r="FG6">
            <v>0</v>
          </cell>
          <cell r="FH6">
            <v>0</v>
          </cell>
          <cell r="FI6">
            <v>0</v>
          </cell>
          <cell r="FJ6">
            <v>0</v>
          </cell>
          <cell r="FK6">
            <v>0</v>
          </cell>
          <cell r="FL6">
            <v>0</v>
          </cell>
          <cell r="FM6">
            <v>0</v>
          </cell>
          <cell r="FN6">
            <v>0</v>
          </cell>
          <cell r="FO6">
            <v>0</v>
          </cell>
          <cell r="FP6">
            <v>0</v>
          </cell>
          <cell r="FQ6">
            <v>0</v>
          </cell>
          <cell r="FR6">
            <v>0</v>
          </cell>
          <cell r="FS6">
            <v>0</v>
          </cell>
          <cell r="FT6">
            <v>0</v>
          </cell>
          <cell r="FU6">
            <v>0</v>
          </cell>
          <cell r="FV6">
            <v>0</v>
          </cell>
          <cell r="FW6">
            <v>0</v>
          </cell>
          <cell r="FX6">
            <v>0</v>
          </cell>
          <cell r="FY6">
            <v>0</v>
          </cell>
          <cell r="FZ6">
            <v>0</v>
          </cell>
          <cell r="GA6">
            <v>0</v>
          </cell>
          <cell r="GB6">
            <v>0</v>
          </cell>
          <cell r="GC6">
            <v>0</v>
          </cell>
          <cell r="GD6">
            <v>0</v>
          </cell>
          <cell r="GE6">
            <v>0</v>
          </cell>
          <cell r="GF6">
            <v>0</v>
          </cell>
          <cell r="GG6">
            <v>0</v>
          </cell>
          <cell r="GH6">
            <v>0</v>
          </cell>
          <cell r="GI6">
            <v>0</v>
          </cell>
          <cell r="GJ6">
            <v>0</v>
          </cell>
          <cell r="GK6">
            <v>0</v>
          </cell>
          <cell r="GL6">
            <v>0</v>
          </cell>
          <cell r="GM6">
            <v>0</v>
          </cell>
          <cell r="GN6">
            <v>0</v>
          </cell>
          <cell r="GO6">
            <v>0</v>
          </cell>
          <cell r="GP6">
            <v>0</v>
          </cell>
          <cell r="GQ6">
            <v>0</v>
          </cell>
          <cell r="GR6">
            <v>0</v>
          </cell>
          <cell r="GS6">
            <v>0</v>
          </cell>
          <cell r="GT6">
            <v>0</v>
          </cell>
          <cell r="GU6">
            <v>0</v>
          </cell>
          <cell r="GV6">
            <v>0</v>
          </cell>
          <cell r="GW6">
            <v>0</v>
          </cell>
          <cell r="GX6">
            <v>0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M7">
            <v>-115877.95</v>
          </cell>
          <cell r="AN7">
            <v>-115877.95</v>
          </cell>
          <cell r="AO7">
            <v>-115877.95</v>
          </cell>
          <cell r="AP7">
            <v>-115877.95</v>
          </cell>
          <cell r="AQ7">
            <v>-115877.95</v>
          </cell>
          <cell r="AR7">
            <v>-115877.95</v>
          </cell>
          <cell r="AS7">
            <v>-680264.24</v>
          </cell>
          <cell r="AT7">
            <v>-115877.95</v>
          </cell>
          <cell r="AU7">
            <v>-344211.28</v>
          </cell>
          <cell r="AV7">
            <v>-344211.28</v>
          </cell>
          <cell r="AW7">
            <v>-719211.28</v>
          </cell>
          <cell r="AX7">
            <v>-118260.06</v>
          </cell>
          <cell r="AY7">
            <v>207312.52</v>
          </cell>
          <cell r="AZ7">
            <v>1270662.8700000001</v>
          </cell>
          <cell r="BA7">
            <v>1866728.61</v>
          </cell>
          <cell r="BB7">
            <v>1103933.8600000001</v>
          </cell>
          <cell r="BC7">
            <v>773262.07</v>
          </cell>
          <cell r="BD7">
            <v>1361193.67</v>
          </cell>
          <cell r="BE7">
            <v>1487557.39</v>
          </cell>
          <cell r="BF7">
            <v>1206644.26</v>
          </cell>
          <cell r="BG7">
            <v>-40157.160000000003</v>
          </cell>
          <cell r="BH7">
            <v>-690086.52</v>
          </cell>
          <cell r="BI7">
            <v>-718920.51</v>
          </cell>
          <cell r="BJ7">
            <v>-882997.11</v>
          </cell>
          <cell r="BK7">
            <v>-1601729.21</v>
          </cell>
          <cell r="BL7">
            <v>-1662618.72</v>
          </cell>
          <cell r="BM7">
            <v>-1584154.62</v>
          </cell>
          <cell r="BN7">
            <v>-1546012.82</v>
          </cell>
          <cell r="BO7">
            <v>-2218962.34</v>
          </cell>
          <cell r="BP7">
            <v>-2217261.85</v>
          </cell>
          <cell r="BQ7">
            <v>-2888656.68</v>
          </cell>
          <cell r="BR7">
            <v>-2888551.51</v>
          </cell>
          <cell r="BS7">
            <v>-5089557.3600000003</v>
          </cell>
          <cell r="BT7">
            <v>-5012995.13</v>
          </cell>
          <cell r="BU7">
            <v>-5711455.1100000003</v>
          </cell>
          <cell r="BV7">
            <v>-5718210.4299999997</v>
          </cell>
          <cell r="BW7">
            <v>-5723915.7999999998</v>
          </cell>
          <cell r="BX7">
            <v>-6430524.5199999996</v>
          </cell>
          <cell r="BY7">
            <v>-5525220.1600000001</v>
          </cell>
          <cell r="BZ7">
            <v>-5256289.71</v>
          </cell>
          <cell r="CA7">
            <v>-5914885.5300000003</v>
          </cell>
          <cell r="CB7">
            <v>-5199228.17</v>
          </cell>
          <cell r="CC7">
            <v>-4474866.7699999996</v>
          </cell>
          <cell r="CD7">
            <v>-4460482.8499999996</v>
          </cell>
          <cell r="CE7">
            <v>-2872102.31</v>
          </cell>
          <cell r="CF7">
            <v>-2030949.16</v>
          </cell>
          <cell r="CG7">
            <v>-1319389.4099999999</v>
          </cell>
          <cell r="CH7">
            <v>-527985.48</v>
          </cell>
          <cell r="CI7">
            <v>65637.3</v>
          </cell>
          <cell r="CJ7">
            <v>1177918.08</v>
          </cell>
          <cell r="CK7">
            <v>21982748.359999999</v>
          </cell>
          <cell r="CL7">
            <v>89090295.560000002</v>
          </cell>
          <cell r="CM7">
            <v>60955033.280000001</v>
          </cell>
          <cell r="CN7">
            <v>23278383.600000001</v>
          </cell>
          <cell r="CO7">
            <v>-1141357.8899999999</v>
          </cell>
          <cell r="CP7">
            <v>-98522.29</v>
          </cell>
          <cell r="CQ7">
            <v>-84277.83</v>
          </cell>
          <cell r="CR7">
            <v>-84621.19</v>
          </cell>
          <cell r="CS7">
            <v>-84965.94</v>
          </cell>
          <cell r="CT7">
            <v>-85312.11</v>
          </cell>
          <cell r="CU7">
            <v>-85659.68</v>
          </cell>
          <cell r="CV7">
            <v>-86008.67</v>
          </cell>
          <cell r="CW7">
            <v>-86359.08</v>
          </cell>
          <cell r="CX7">
            <v>-86710.91</v>
          </cell>
          <cell r="CY7">
            <v>-87064.18</v>
          </cell>
          <cell r="CZ7">
            <v>-87418.9</v>
          </cell>
          <cell r="DA7">
            <v>-87775.05</v>
          </cell>
          <cell r="DB7">
            <v>-88132.66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0</v>
          </cell>
          <cell r="EF7">
            <v>0</v>
          </cell>
          <cell r="EG7">
            <v>0</v>
          </cell>
          <cell r="EH7">
            <v>0</v>
          </cell>
          <cell r="EI7">
            <v>0</v>
          </cell>
          <cell r="EJ7">
            <v>0</v>
          </cell>
          <cell r="EK7">
            <v>0</v>
          </cell>
          <cell r="EL7">
            <v>0</v>
          </cell>
          <cell r="EM7">
            <v>0</v>
          </cell>
          <cell r="EN7">
            <v>0</v>
          </cell>
          <cell r="EO7">
            <v>0</v>
          </cell>
          <cell r="EP7">
            <v>0</v>
          </cell>
          <cell r="EQ7">
            <v>0</v>
          </cell>
          <cell r="ER7">
            <v>0</v>
          </cell>
          <cell r="ES7">
            <v>0</v>
          </cell>
          <cell r="ET7">
            <v>0</v>
          </cell>
          <cell r="EU7">
            <v>0</v>
          </cell>
          <cell r="EV7">
            <v>0</v>
          </cell>
          <cell r="EW7">
            <v>0</v>
          </cell>
          <cell r="EX7">
            <v>0</v>
          </cell>
          <cell r="EY7">
            <v>0</v>
          </cell>
          <cell r="EZ7">
            <v>0</v>
          </cell>
          <cell r="FA7">
            <v>0</v>
          </cell>
          <cell r="FB7">
            <v>0</v>
          </cell>
          <cell r="FC7">
            <v>0</v>
          </cell>
          <cell r="FD7">
            <v>0</v>
          </cell>
          <cell r="FE7">
            <v>0</v>
          </cell>
          <cell r="FF7">
            <v>0</v>
          </cell>
          <cell r="FG7">
            <v>0</v>
          </cell>
          <cell r="FH7">
            <v>0</v>
          </cell>
          <cell r="FI7">
            <v>0</v>
          </cell>
          <cell r="FJ7">
            <v>0</v>
          </cell>
          <cell r="FK7">
            <v>0</v>
          </cell>
          <cell r="FL7">
            <v>0</v>
          </cell>
          <cell r="FM7">
            <v>0</v>
          </cell>
          <cell r="FN7">
            <v>0</v>
          </cell>
          <cell r="FO7">
            <v>0</v>
          </cell>
          <cell r="FP7">
            <v>0</v>
          </cell>
          <cell r="FQ7">
            <v>0</v>
          </cell>
          <cell r="FR7">
            <v>0</v>
          </cell>
          <cell r="FS7">
            <v>0</v>
          </cell>
          <cell r="FT7">
            <v>0</v>
          </cell>
          <cell r="FU7">
            <v>0</v>
          </cell>
          <cell r="FV7">
            <v>0</v>
          </cell>
          <cell r="FW7">
            <v>0</v>
          </cell>
          <cell r="FX7">
            <v>0</v>
          </cell>
          <cell r="FY7">
            <v>0</v>
          </cell>
          <cell r="FZ7">
            <v>0</v>
          </cell>
          <cell r="GA7">
            <v>0</v>
          </cell>
          <cell r="GB7">
            <v>0</v>
          </cell>
          <cell r="GC7">
            <v>0</v>
          </cell>
          <cell r="GD7">
            <v>0</v>
          </cell>
          <cell r="GE7">
            <v>0</v>
          </cell>
          <cell r="GF7">
            <v>0</v>
          </cell>
          <cell r="GG7">
            <v>0</v>
          </cell>
          <cell r="GH7">
            <v>0</v>
          </cell>
          <cell r="GI7">
            <v>0</v>
          </cell>
          <cell r="GJ7">
            <v>0</v>
          </cell>
          <cell r="GK7">
            <v>0</v>
          </cell>
          <cell r="GL7">
            <v>0</v>
          </cell>
          <cell r="GM7">
            <v>0</v>
          </cell>
          <cell r="GN7">
            <v>0</v>
          </cell>
          <cell r="GO7">
            <v>0</v>
          </cell>
          <cell r="GP7">
            <v>0</v>
          </cell>
          <cell r="GQ7">
            <v>0</v>
          </cell>
          <cell r="GR7">
            <v>0</v>
          </cell>
          <cell r="GS7">
            <v>0</v>
          </cell>
          <cell r="GT7">
            <v>0</v>
          </cell>
          <cell r="GU7">
            <v>0</v>
          </cell>
          <cell r="GV7">
            <v>0</v>
          </cell>
          <cell r="GW7">
            <v>0</v>
          </cell>
          <cell r="GX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</row>
        <row r="10">
          <cell r="C10">
            <v>459335.14000000007</v>
          </cell>
          <cell r="D10">
            <v>310446.35000000003</v>
          </cell>
          <cell r="E10">
            <v>226224.70999999996</v>
          </cell>
          <cell r="F10">
            <v>1268078.6000000001</v>
          </cell>
          <cell r="G10">
            <v>-115333.14</v>
          </cell>
          <cell r="H10">
            <v>284272.32</v>
          </cell>
          <cell r="U10">
            <v>-24955.911000000004</v>
          </cell>
          <cell r="V10">
            <v>-413.68860000000006</v>
          </cell>
          <cell r="W10">
            <v>9999.9360000000015</v>
          </cell>
          <cell r="X10">
            <v>16221.2004</v>
          </cell>
          <cell r="Y10">
            <v>297098.66340000002</v>
          </cell>
          <cell r="Z10">
            <v>1914968.0934000001</v>
          </cell>
          <cell r="AA10">
            <v>-78422.245200000005</v>
          </cell>
          <cell r="AB10">
            <v>55419.535800000005</v>
          </cell>
          <cell r="AC10">
            <v>46126.951200000003</v>
          </cell>
          <cell r="AD10">
            <v>32595.339599999999</v>
          </cell>
          <cell r="AE10">
            <v>27334.233</v>
          </cell>
          <cell r="AF10">
            <v>17833.316400000003</v>
          </cell>
          <cell r="AG10">
            <v>6154.1532000000007</v>
          </cell>
          <cell r="AH10">
            <v>-1379.5110000000002</v>
          </cell>
          <cell r="AI10">
            <v>-1003.1634000000001</v>
          </cell>
          <cell r="AJ10">
            <v>-1239.9750000000001</v>
          </cell>
          <cell r="AK10">
            <v>-1003.1634000000001</v>
          </cell>
          <cell r="AL10">
            <v>-1003.1634000000001</v>
          </cell>
          <cell r="AM10">
            <v>-1003.1634000000001</v>
          </cell>
          <cell r="AN10">
            <v>-1003.1634000000001</v>
          </cell>
          <cell r="AO10">
            <v>-1003.1634000000001</v>
          </cell>
          <cell r="AP10">
            <v>-1003.1634000000001</v>
          </cell>
          <cell r="AQ10">
            <v>-1003.1634000000001</v>
          </cell>
          <cell r="AR10">
            <v>-1003.1634000000001</v>
          </cell>
          <cell r="AS10">
            <v>-1003.1634000000001</v>
          </cell>
          <cell r="AT10">
            <v>-1003.1634000000001</v>
          </cell>
          <cell r="AU10">
            <v>-1003.1634000000001</v>
          </cell>
          <cell r="AV10">
            <v>-1003.1634000000001</v>
          </cell>
          <cell r="AW10">
            <v>-1003.1634000000001</v>
          </cell>
          <cell r="AX10">
            <v>-1003.1634000000001</v>
          </cell>
          <cell r="AY10">
            <v>-1003.1634000000001</v>
          </cell>
          <cell r="AZ10">
            <v>-1003.1634000000001</v>
          </cell>
          <cell r="BA10">
            <v>-1003.1634000000001</v>
          </cell>
          <cell r="BB10">
            <v>-1003.1634000000001</v>
          </cell>
          <cell r="BC10">
            <v>-1003.1634000000001</v>
          </cell>
          <cell r="BD10">
            <v>-1003.1634000000001</v>
          </cell>
          <cell r="BE10">
            <v>-1003.1634000000001</v>
          </cell>
          <cell r="BF10">
            <v>-1003.1634000000001</v>
          </cell>
          <cell r="BG10">
            <v>-1003.1634000000001</v>
          </cell>
          <cell r="BH10">
            <v>-1003.1634000000001</v>
          </cell>
          <cell r="BI10">
            <v>-1003.1634000000001</v>
          </cell>
          <cell r="BJ10">
            <v>-1003.1634000000001</v>
          </cell>
          <cell r="BK10">
            <v>-1003.1634000000001</v>
          </cell>
          <cell r="BL10">
            <v>-1003.1634000000001</v>
          </cell>
          <cell r="BM10">
            <v>-1003.1634000000001</v>
          </cell>
          <cell r="BN10">
            <v>-1003.1634000000001</v>
          </cell>
          <cell r="BO10">
            <v>-1003.1634000000001</v>
          </cell>
          <cell r="BP10">
            <v>-1003.1634000000001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  <cell r="EB10">
            <v>0</v>
          </cell>
          <cell r="EC10">
            <v>0</v>
          </cell>
          <cell r="ED10">
            <v>0</v>
          </cell>
          <cell r="EE10">
            <v>0</v>
          </cell>
          <cell r="EF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  <cell r="EP10">
            <v>0</v>
          </cell>
          <cell r="EQ10">
            <v>0</v>
          </cell>
          <cell r="ER10">
            <v>0</v>
          </cell>
          <cell r="ES10">
            <v>0</v>
          </cell>
          <cell r="ET10">
            <v>0</v>
          </cell>
          <cell r="EU10">
            <v>0</v>
          </cell>
          <cell r="EV10">
            <v>0</v>
          </cell>
          <cell r="EW10">
            <v>0</v>
          </cell>
          <cell r="EX10">
            <v>0</v>
          </cell>
          <cell r="EY10">
            <v>0</v>
          </cell>
          <cell r="EZ10">
            <v>0</v>
          </cell>
          <cell r="FA10">
            <v>0</v>
          </cell>
          <cell r="FB10">
            <v>0</v>
          </cell>
          <cell r="FC10">
            <v>0</v>
          </cell>
          <cell r="FD10">
            <v>0</v>
          </cell>
          <cell r="FE10">
            <v>0</v>
          </cell>
          <cell r="FF10">
            <v>0</v>
          </cell>
          <cell r="FG10">
            <v>0</v>
          </cell>
          <cell r="FH10">
            <v>0</v>
          </cell>
          <cell r="FI10">
            <v>0</v>
          </cell>
          <cell r="FJ10">
            <v>0</v>
          </cell>
          <cell r="FK10">
            <v>0</v>
          </cell>
          <cell r="FL10">
            <v>0</v>
          </cell>
          <cell r="FM10">
            <v>0</v>
          </cell>
          <cell r="FN10">
            <v>0</v>
          </cell>
          <cell r="FO10">
            <v>0</v>
          </cell>
          <cell r="FP10">
            <v>0</v>
          </cell>
          <cell r="FQ10">
            <v>0</v>
          </cell>
          <cell r="FR10">
            <v>0</v>
          </cell>
          <cell r="FS10">
            <v>0</v>
          </cell>
          <cell r="FT10">
            <v>0</v>
          </cell>
          <cell r="FU10">
            <v>0</v>
          </cell>
          <cell r="FV10">
            <v>0</v>
          </cell>
          <cell r="FW10">
            <v>0</v>
          </cell>
          <cell r="FX10">
            <v>0</v>
          </cell>
          <cell r="FY10">
            <v>0</v>
          </cell>
          <cell r="FZ10">
            <v>0</v>
          </cell>
          <cell r="GA10">
            <v>0</v>
          </cell>
          <cell r="GB10">
            <v>0</v>
          </cell>
          <cell r="GC10">
            <v>0</v>
          </cell>
          <cell r="GD10">
            <v>0</v>
          </cell>
          <cell r="GE10">
            <v>0</v>
          </cell>
          <cell r="GF10">
            <v>0</v>
          </cell>
          <cell r="GG10">
            <v>0</v>
          </cell>
          <cell r="GH10">
            <v>0</v>
          </cell>
          <cell r="GI10">
            <v>0</v>
          </cell>
          <cell r="GJ10">
            <v>0</v>
          </cell>
          <cell r="GK10">
            <v>0</v>
          </cell>
          <cell r="GL10">
            <v>0</v>
          </cell>
          <cell r="GM10">
            <v>0</v>
          </cell>
          <cell r="GN10">
            <v>0</v>
          </cell>
          <cell r="GO10">
            <v>0</v>
          </cell>
          <cell r="GP10">
            <v>0</v>
          </cell>
          <cell r="GQ10">
            <v>0</v>
          </cell>
          <cell r="GR10">
            <v>0</v>
          </cell>
          <cell r="GS10">
            <v>0</v>
          </cell>
          <cell r="GT10">
            <v>0</v>
          </cell>
          <cell r="GU10">
            <v>0</v>
          </cell>
          <cell r="GV10">
            <v>0</v>
          </cell>
          <cell r="GW10">
            <v>0</v>
          </cell>
          <cell r="GX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3">
          <cell r="O13">
            <v>0</v>
          </cell>
          <cell r="P13">
            <v>0</v>
          </cell>
          <cell r="Q13">
            <v>0</v>
          </cell>
          <cell r="R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0</v>
          </cell>
          <cell r="CY13">
            <v>0</v>
          </cell>
          <cell r="CZ13">
            <v>0</v>
          </cell>
          <cell r="DA13">
            <v>0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H13">
            <v>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</row>
        <row r="14">
          <cell r="O14">
            <v>0</v>
          </cell>
          <cell r="P14">
            <v>0</v>
          </cell>
          <cell r="Q14">
            <v>0</v>
          </cell>
          <cell r="R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EQ14">
            <v>0</v>
          </cell>
          <cell r="ER14">
            <v>0</v>
          </cell>
          <cell r="ES14">
            <v>0</v>
          </cell>
          <cell r="ET14">
            <v>0</v>
          </cell>
          <cell r="EU14">
            <v>0</v>
          </cell>
          <cell r="EV14">
            <v>0</v>
          </cell>
          <cell r="EW14">
            <v>0</v>
          </cell>
          <cell r="EX14">
            <v>0</v>
          </cell>
          <cell r="EY14">
            <v>0</v>
          </cell>
          <cell r="EZ14">
            <v>0</v>
          </cell>
          <cell r="FA14">
            <v>0</v>
          </cell>
          <cell r="FB14">
            <v>0</v>
          </cell>
          <cell r="FC14">
            <v>0</v>
          </cell>
          <cell r="FD14">
            <v>0</v>
          </cell>
          <cell r="FE14">
            <v>0</v>
          </cell>
          <cell r="FF14">
            <v>0</v>
          </cell>
          <cell r="FG14">
            <v>0</v>
          </cell>
          <cell r="FH14">
            <v>0</v>
          </cell>
          <cell r="FI14">
            <v>0</v>
          </cell>
          <cell r="FJ14">
            <v>0</v>
          </cell>
          <cell r="FK14">
            <v>0</v>
          </cell>
          <cell r="FL14">
            <v>0</v>
          </cell>
          <cell r="FM14">
            <v>0</v>
          </cell>
          <cell r="FN14">
            <v>0</v>
          </cell>
          <cell r="FO14">
            <v>0</v>
          </cell>
          <cell r="FP14">
            <v>0</v>
          </cell>
          <cell r="FQ14">
            <v>0</v>
          </cell>
          <cell r="FR14">
            <v>0</v>
          </cell>
          <cell r="FS14">
            <v>0</v>
          </cell>
          <cell r="FT14">
            <v>0</v>
          </cell>
          <cell r="FU14">
            <v>0</v>
          </cell>
          <cell r="FV14">
            <v>0</v>
          </cell>
          <cell r="FW14">
            <v>0</v>
          </cell>
          <cell r="FX14">
            <v>0</v>
          </cell>
          <cell r="FY14">
            <v>0</v>
          </cell>
          <cell r="FZ14">
            <v>0</v>
          </cell>
          <cell r="GA14">
            <v>0</v>
          </cell>
          <cell r="GB14">
            <v>0</v>
          </cell>
          <cell r="GC14">
            <v>0</v>
          </cell>
          <cell r="GD14">
            <v>0</v>
          </cell>
          <cell r="GE14">
            <v>0</v>
          </cell>
          <cell r="GF14">
            <v>0</v>
          </cell>
          <cell r="GG14">
            <v>0</v>
          </cell>
          <cell r="GH14">
            <v>0</v>
          </cell>
          <cell r="GI14">
            <v>0</v>
          </cell>
          <cell r="GJ14">
            <v>0</v>
          </cell>
          <cell r="GK14">
            <v>0</v>
          </cell>
          <cell r="GL14">
            <v>0</v>
          </cell>
          <cell r="GM14">
            <v>0</v>
          </cell>
          <cell r="GN14">
            <v>0</v>
          </cell>
          <cell r="GO14">
            <v>0</v>
          </cell>
          <cell r="GP14">
            <v>0</v>
          </cell>
          <cell r="GQ14">
            <v>0</v>
          </cell>
          <cell r="GR14">
            <v>0</v>
          </cell>
          <cell r="GS14">
            <v>0</v>
          </cell>
          <cell r="GT14">
            <v>0</v>
          </cell>
          <cell r="GU14">
            <v>0</v>
          </cell>
          <cell r="GV14">
            <v>0</v>
          </cell>
          <cell r="GW14">
            <v>0</v>
          </cell>
          <cell r="GX14">
            <v>0</v>
          </cell>
        </row>
        <row r="15">
          <cell r="C15">
            <v>0</v>
          </cell>
          <cell r="D15">
            <v>0</v>
          </cell>
          <cell r="E15">
            <v>4763668.18</v>
          </cell>
          <cell r="F15">
            <v>0</v>
          </cell>
          <cell r="G15">
            <v>0</v>
          </cell>
          <cell r="H15">
            <v>0</v>
          </cell>
        </row>
      </sheetData>
      <sheetData sheetId="1"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</row>
        <row r="5"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</row>
        <row r="6"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</row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</row>
        <row r="9"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</row>
        <row r="10"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</row>
        <row r="11">
          <cell r="E11">
            <v>5000000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</row>
        <row r="12"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S12">
            <v>-70680.102356489588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</row>
        <row r="13"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S13">
            <v>-68810.724175286668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</row>
        <row r="14">
          <cell r="E14">
            <v>2543684.21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S14">
            <v>-66933.731393044043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</row>
        <row r="15">
          <cell r="E15">
            <v>15999473.68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S15">
            <v>-98141.911649832604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</row>
        <row r="16">
          <cell r="E16">
            <v>852631.58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S16">
            <v>-1263034.249779772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</row>
        <row r="17">
          <cell r="E17">
            <v>397894.74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S17">
            <v>-348897.11903254956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</row>
        <row r="18">
          <cell r="E18">
            <v>535263.16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S18">
            <v>-349058.85655959061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E19">
            <v>6364210.5300000003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S19">
            <v>-413888.52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E20">
            <v>5862105.2599999998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S20">
            <v>-439076.24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E21">
            <v>909800.3318727517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S21">
            <v>-517566.3929592002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E22">
            <v>1397201.5996763897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S22">
            <v>-528539.19333480531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E23">
            <v>1554839.688709195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S23">
            <v>-545390.37891985232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E24">
            <v>7117340.6605357975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S24">
            <v>-564142.7852694469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E25">
            <v>2116702.8997911373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S25">
            <v>-661932.23421467433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</row>
        <row r="26">
          <cell r="E26">
            <v>3127305.463477463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S26">
            <v>-687461.0866015089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E27">
            <v>3040490.421951096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S27">
            <v>-725178.48168493563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E28">
            <v>3195956.6490408857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S28">
            <v>-718246.92875812401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E29">
            <v>3059667.8600133015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S29">
            <v>-754342.83380170958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E30">
            <v>2560307.74446422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S30">
            <v>-788899.46039834851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E31">
            <v>2634031.5468829675</v>
          </cell>
          <cell r="F31">
            <v>0</v>
          </cell>
          <cell r="G31">
            <v>0</v>
          </cell>
          <cell r="H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S31">
            <v>-817816.19343797583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E32">
            <v>2197611.1240796135</v>
          </cell>
          <cell r="F32">
            <v>0</v>
          </cell>
          <cell r="G32">
            <v>0</v>
          </cell>
          <cell r="H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S32">
            <v>-847565.58087933238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E33">
            <v>2209491.4752275054</v>
          </cell>
          <cell r="F33">
            <v>0</v>
          </cell>
          <cell r="G33">
            <v>0</v>
          </cell>
          <cell r="H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S33">
            <v>-872385.93083035899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E34">
            <v>2196071.4012020444</v>
          </cell>
          <cell r="F34">
            <v>0</v>
          </cell>
          <cell r="G34">
            <v>0</v>
          </cell>
          <cell r="H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S34">
            <v>-897340.46033198992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E35">
            <v>2081980.9049782967</v>
          </cell>
          <cell r="F35">
            <v>0</v>
          </cell>
          <cell r="G35">
            <v>0</v>
          </cell>
          <cell r="H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S35">
            <v>-922143.42028155993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E36">
            <v>1565780.6477913854</v>
          </cell>
          <cell r="F36">
            <v>0</v>
          </cell>
          <cell r="G36">
            <v>0</v>
          </cell>
          <cell r="H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S36">
            <v>-945657.81465584156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7">
          <cell r="E37">
            <v>418375.47429859551</v>
          </cell>
          <cell r="F37">
            <v>0</v>
          </cell>
          <cell r="G37">
            <v>0</v>
          </cell>
          <cell r="H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S37">
            <v>-963342.11885274714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E38">
            <v>383087.42233013688</v>
          </cell>
          <cell r="F38">
            <v>0</v>
          </cell>
          <cell r="G38">
            <v>0</v>
          </cell>
          <cell r="H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S38">
            <v>-968067.35234343901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</row>
        <row r="39">
          <cell r="E39">
            <v>-1391817.7364786146</v>
          </cell>
          <cell r="F39">
            <v>0</v>
          </cell>
          <cell r="G39">
            <v>0</v>
          </cell>
          <cell r="H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S39">
            <v>-997578.03406609944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E40">
            <v>-8004563.1699999999</v>
          </cell>
          <cell r="F40">
            <v>4796182.55</v>
          </cell>
          <cell r="G40">
            <v>0</v>
          </cell>
          <cell r="H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S40">
            <v>-926595.79665818275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E41">
            <v>0</v>
          </cell>
          <cell r="F41">
            <v>5488964.4699999997</v>
          </cell>
          <cell r="G41">
            <v>0</v>
          </cell>
          <cell r="H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S41">
            <v>-839277.07273023436</v>
          </cell>
          <cell r="T41">
            <v>-45509.98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E42">
            <v>0</v>
          </cell>
          <cell r="F42">
            <v>6221714.5800000001</v>
          </cell>
          <cell r="G42">
            <v>0</v>
          </cell>
          <cell r="H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S42">
            <v>-769422.09365332755</v>
          </cell>
          <cell r="T42">
            <v>-97593.63</v>
          </cell>
          <cell r="U42">
            <v>0</v>
          </cell>
          <cell r="V42">
            <v>0</v>
          </cell>
          <cell r="W42">
            <v>-4670.6099999999997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  <row r="43">
          <cell r="E43">
            <v>-30305462</v>
          </cell>
          <cell r="F43">
            <v>6381587.3300000001</v>
          </cell>
          <cell r="G43">
            <v>0</v>
          </cell>
          <cell r="H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S43">
            <v>-717030.85931837582</v>
          </cell>
          <cell r="T43">
            <v>-156630.19</v>
          </cell>
          <cell r="U43">
            <v>0</v>
          </cell>
          <cell r="V43">
            <v>0</v>
          </cell>
          <cell r="W43">
            <v>-11063.85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</row>
        <row r="44">
          <cell r="E44">
            <v>-30000000</v>
          </cell>
          <cell r="F44">
            <v>6075164.5599999996</v>
          </cell>
          <cell r="G44">
            <v>0</v>
          </cell>
          <cell r="H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S44">
            <v>-386440.1432872187</v>
          </cell>
          <cell r="T44">
            <v>-217183.75</v>
          </cell>
          <cell r="U44">
            <v>0</v>
          </cell>
          <cell r="V44">
            <v>0</v>
          </cell>
          <cell r="W44">
            <v>-15485.84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</row>
        <row r="45">
          <cell r="E45">
            <v>0</v>
          </cell>
          <cell r="F45">
            <v>8193478.5199999996</v>
          </cell>
          <cell r="G45">
            <v>3700975.35</v>
          </cell>
          <cell r="H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S45">
            <v>12434.157500471829</v>
          </cell>
          <cell r="T45">
            <v>-274829.73</v>
          </cell>
          <cell r="U45">
            <v>0</v>
          </cell>
          <cell r="V45">
            <v>0</v>
          </cell>
          <cell r="W45">
            <v>-20245.25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</row>
        <row r="46">
          <cell r="E46">
            <v>0</v>
          </cell>
          <cell r="F46">
            <v>7673892.0800000001</v>
          </cell>
          <cell r="G46">
            <v>3700975.35</v>
          </cell>
          <cell r="H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S46">
            <v>12434.157500471829</v>
          </cell>
          <cell r="T46">
            <v>-352575.95</v>
          </cell>
          <cell r="U46">
            <v>-35117.79</v>
          </cell>
          <cell r="V46">
            <v>0</v>
          </cell>
          <cell r="W46">
            <v>-26922.63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</row>
        <row r="47">
          <cell r="E47">
            <v>0</v>
          </cell>
          <cell r="F47">
            <v>7380792.0300000003</v>
          </cell>
          <cell r="G47">
            <v>3700975.35</v>
          </cell>
          <cell r="H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S47">
            <v>-39749.842499528168</v>
          </cell>
          <cell r="T47">
            <v>-425391.93</v>
          </cell>
          <cell r="U47">
            <v>-70235.58</v>
          </cell>
          <cell r="V47">
            <v>0</v>
          </cell>
          <cell r="W47">
            <v>-35375.9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</row>
        <row r="48">
          <cell r="E48">
            <v>0</v>
          </cell>
          <cell r="F48">
            <v>7380792.0300000003</v>
          </cell>
          <cell r="G48">
            <v>3700975.35</v>
          </cell>
          <cell r="H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S48">
            <v>17311.157500471829</v>
          </cell>
          <cell r="T48">
            <v>-495426.73</v>
          </cell>
          <cell r="U48">
            <v>-105353.37</v>
          </cell>
          <cell r="V48">
            <v>0</v>
          </cell>
          <cell r="W48">
            <v>-47274.43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</row>
        <row r="49">
          <cell r="E49">
            <v>0</v>
          </cell>
          <cell r="F49">
            <v>7034401.0700000003</v>
          </cell>
          <cell r="G49">
            <v>3700975.35</v>
          </cell>
          <cell r="H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S49">
            <v>0</v>
          </cell>
          <cell r="T49">
            <v>-565461.54</v>
          </cell>
          <cell r="U49">
            <v>-140471.16</v>
          </cell>
          <cell r="V49">
            <v>0</v>
          </cell>
          <cell r="W49">
            <v>-59172.95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</row>
        <row r="50">
          <cell r="E50">
            <v>0</v>
          </cell>
          <cell r="F50">
            <v>7447405.6799999997</v>
          </cell>
          <cell r="G50">
            <v>3700975.35</v>
          </cell>
          <cell r="H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S50">
            <v>0</v>
          </cell>
          <cell r="T50">
            <v>-632209.51</v>
          </cell>
          <cell r="U50">
            <v>-175588.94</v>
          </cell>
          <cell r="V50">
            <v>0</v>
          </cell>
          <cell r="W50">
            <v>-70005.929999999993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</row>
        <row r="51">
          <cell r="E51">
            <v>0</v>
          </cell>
          <cell r="F51">
            <v>7447405.6799999997</v>
          </cell>
          <cell r="G51">
            <v>3700975.35</v>
          </cell>
          <cell r="H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S51">
            <v>0</v>
          </cell>
          <cell r="T51">
            <v>-702876.41</v>
          </cell>
          <cell r="U51">
            <v>-210706.73</v>
          </cell>
          <cell r="V51">
            <v>0</v>
          </cell>
          <cell r="W51">
            <v>-78867.66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</row>
        <row r="52">
          <cell r="E52">
            <v>0</v>
          </cell>
          <cell r="F52">
            <v>6381587.3300000001</v>
          </cell>
          <cell r="G52">
            <v>6629910.04</v>
          </cell>
          <cell r="H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S52">
            <v>0</v>
          </cell>
          <cell r="T52">
            <v>-773543.3</v>
          </cell>
          <cell r="U52">
            <v>-245824.52</v>
          </cell>
          <cell r="V52">
            <v>0</v>
          </cell>
          <cell r="W52">
            <v>-85829.19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</row>
        <row r="53">
          <cell r="E53">
            <v>0</v>
          </cell>
          <cell r="F53">
            <v>6381587.3300000001</v>
          </cell>
          <cell r="G53">
            <v>6629910.04</v>
          </cell>
          <cell r="H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S53">
            <v>0</v>
          </cell>
          <cell r="T53">
            <v>-834096.86</v>
          </cell>
          <cell r="U53">
            <v>-308734.36</v>
          </cell>
          <cell r="V53">
            <v>0</v>
          </cell>
          <cell r="W53">
            <v>-92080.35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</row>
        <row r="54">
          <cell r="E54">
            <v>0</v>
          </cell>
          <cell r="F54">
            <v>6381587.3300000001</v>
          </cell>
          <cell r="G54">
            <v>4797816.87</v>
          </cell>
          <cell r="H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S54">
            <v>0</v>
          </cell>
          <cell r="T54">
            <v>-894650.42</v>
          </cell>
          <cell r="U54">
            <v>-371644.21</v>
          </cell>
          <cell r="V54">
            <v>0</v>
          </cell>
          <cell r="W54">
            <v>-98296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</row>
        <row r="55">
          <cell r="E55">
            <v>0</v>
          </cell>
          <cell r="F55">
            <v>5329091.72</v>
          </cell>
          <cell r="G55">
            <v>4797816.87</v>
          </cell>
          <cell r="H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S55">
            <v>0</v>
          </cell>
          <cell r="T55">
            <v>-955203.98</v>
          </cell>
          <cell r="U55">
            <v>-417169.69</v>
          </cell>
          <cell r="V55">
            <v>0</v>
          </cell>
          <cell r="W55">
            <v>-105204.24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</row>
        <row r="56">
          <cell r="E56">
            <v>0</v>
          </cell>
          <cell r="F56">
            <v>5329091.72</v>
          </cell>
          <cell r="G56">
            <v>5357009.97</v>
          </cell>
          <cell r="H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S56">
            <v>0</v>
          </cell>
          <cell r="T56">
            <v>-1005770.63</v>
          </cell>
          <cell r="U56">
            <v>-462695.19</v>
          </cell>
          <cell r="V56">
            <v>0</v>
          </cell>
          <cell r="W56">
            <v>-112076.97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</row>
        <row r="57">
          <cell r="E57">
            <v>0</v>
          </cell>
          <cell r="F57">
            <v>5329091.72</v>
          </cell>
          <cell r="G57">
            <v>5357009.97</v>
          </cell>
          <cell r="H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S57">
            <v>0</v>
          </cell>
          <cell r="T57">
            <v>-1056337.27</v>
          </cell>
          <cell r="U57">
            <v>-513526.74</v>
          </cell>
          <cell r="V57">
            <v>0</v>
          </cell>
          <cell r="W57">
            <v>-118647.8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</row>
        <row r="58">
          <cell r="E58">
            <v>0</v>
          </cell>
          <cell r="F58">
            <v>3197455.03</v>
          </cell>
          <cell r="G58">
            <v>5357009.97</v>
          </cell>
          <cell r="H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S58">
            <v>0</v>
          </cell>
          <cell r="T58">
            <v>-1106903.92</v>
          </cell>
          <cell r="U58">
            <v>-564358.31000000006</v>
          </cell>
          <cell r="V58">
            <v>0</v>
          </cell>
          <cell r="W58">
            <v>-126443.99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</row>
        <row r="59">
          <cell r="E59">
            <v>0</v>
          </cell>
          <cell r="F59">
            <v>2131636.69</v>
          </cell>
          <cell r="G59">
            <v>5357009.97</v>
          </cell>
          <cell r="H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S59">
            <v>0</v>
          </cell>
          <cell r="T59">
            <v>-1137243.9099999999</v>
          </cell>
          <cell r="U59">
            <v>-615189.86</v>
          </cell>
          <cell r="V59">
            <v>0</v>
          </cell>
          <cell r="W59">
            <v>-134648.65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</row>
        <row r="60">
          <cell r="E60">
            <v>0</v>
          </cell>
          <cell r="F60">
            <v>1065818.3400000001</v>
          </cell>
          <cell r="G60">
            <v>8285944.8300000001</v>
          </cell>
          <cell r="H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S60">
            <v>0</v>
          </cell>
          <cell r="T60">
            <v>-1157470.57</v>
          </cell>
          <cell r="U60">
            <v>-666021.43000000005</v>
          </cell>
          <cell r="V60">
            <v>0</v>
          </cell>
          <cell r="W60">
            <v>-145073.17000000001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</row>
        <row r="61">
          <cell r="E61">
            <v>0</v>
          </cell>
          <cell r="F61">
            <v>-96293118.629999995</v>
          </cell>
          <cell r="G61">
            <v>8285944.8300000001</v>
          </cell>
          <cell r="H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S61">
            <v>0</v>
          </cell>
          <cell r="T61">
            <v>-1167583.8999999999</v>
          </cell>
          <cell r="U61">
            <v>-744645.04</v>
          </cell>
          <cell r="V61">
            <v>0</v>
          </cell>
          <cell r="W61">
            <v>-157167.04000000001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</row>
        <row r="62">
          <cell r="E62">
            <v>0</v>
          </cell>
          <cell r="F62">
            <v>-26755609.190000001</v>
          </cell>
          <cell r="G62">
            <v>8285944.8300000001</v>
          </cell>
          <cell r="H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S62">
            <v>0</v>
          </cell>
          <cell r="T62">
            <v>-253878.44</v>
          </cell>
          <cell r="U62">
            <v>-823268.65</v>
          </cell>
          <cell r="V62">
            <v>0</v>
          </cell>
          <cell r="W62">
            <v>-164732.37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</row>
        <row r="63">
          <cell r="E63">
            <v>0</v>
          </cell>
          <cell r="F63">
            <v>0</v>
          </cell>
          <cell r="G63">
            <v>8285944.8300000001</v>
          </cell>
          <cell r="H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S63">
            <v>0</v>
          </cell>
          <cell r="T63">
            <v>0</v>
          </cell>
          <cell r="U63">
            <v>-901892.27</v>
          </cell>
          <cell r="V63">
            <v>0</v>
          </cell>
          <cell r="W63">
            <v>-169314.19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</row>
        <row r="64">
          <cell r="E64">
            <v>0</v>
          </cell>
          <cell r="F64">
            <v>0</v>
          </cell>
          <cell r="G64">
            <v>8285944.8300000001</v>
          </cell>
          <cell r="H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S64">
            <v>0</v>
          </cell>
          <cell r="T64">
            <v>0</v>
          </cell>
          <cell r="U64">
            <v>-980515.89</v>
          </cell>
          <cell r="V64">
            <v>0</v>
          </cell>
          <cell r="W64">
            <v>-171285.44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</row>
        <row r="65">
          <cell r="E65">
            <v>0</v>
          </cell>
          <cell r="F65">
            <v>0</v>
          </cell>
          <cell r="G65">
            <v>8285944.8300000001</v>
          </cell>
          <cell r="H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S65">
            <v>0</v>
          </cell>
          <cell r="T65">
            <v>0</v>
          </cell>
          <cell r="U65">
            <v>-1059139.49</v>
          </cell>
          <cell r="V65">
            <v>0</v>
          </cell>
          <cell r="W65">
            <v>-101116.33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</row>
        <row r="66">
          <cell r="E66">
            <v>0</v>
          </cell>
          <cell r="F66">
            <v>0</v>
          </cell>
          <cell r="G66">
            <v>8285944.8300000001</v>
          </cell>
          <cell r="H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S66">
            <v>0</v>
          </cell>
          <cell r="T66">
            <v>0</v>
          </cell>
          <cell r="U66">
            <v>-1137763.1200000001</v>
          </cell>
          <cell r="V66">
            <v>0</v>
          </cell>
          <cell r="W66">
            <v>-59014.87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</row>
        <row r="67">
          <cell r="E67">
            <v>0</v>
          </cell>
          <cell r="F67">
            <v>0</v>
          </cell>
          <cell r="G67">
            <v>-16075259.830000002</v>
          </cell>
          <cell r="H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S67">
            <v>0</v>
          </cell>
          <cell r="T67">
            <v>0</v>
          </cell>
          <cell r="U67">
            <v>-1216386.72</v>
          </cell>
          <cell r="V67">
            <v>0</v>
          </cell>
          <cell r="W67">
            <v>-30947.23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</row>
        <row r="68">
          <cell r="E68">
            <v>0</v>
          </cell>
          <cell r="F68">
            <v>0</v>
          </cell>
          <cell r="G68">
            <v>-35964371.600000001</v>
          </cell>
          <cell r="H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S68">
            <v>0</v>
          </cell>
          <cell r="T68">
            <v>0</v>
          </cell>
          <cell r="U68">
            <v>-1063851.92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</row>
        <row r="69">
          <cell r="E69">
            <v>0</v>
          </cell>
          <cell r="F69">
            <v>0</v>
          </cell>
          <cell r="G69">
            <v>5857869.5499999998</v>
          </cell>
          <cell r="H69">
            <v>2859147.24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S69">
            <v>0</v>
          </cell>
          <cell r="T69">
            <v>0</v>
          </cell>
          <cell r="U69">
            <v>-722593.44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</row>
        <row r="70">
          <cell r="E70">
            <v>0</v>
          </cell>
          <cell r="F70">
            <v>0</v>
          </cell>
          <cell r="G70">
            <v>5857869.5499999998</v>
          </cell>
          <cell r="H70">
            <v>3335671.78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S70">
            <v>0</v>
          </cell>
          <cell r="T70">
            <v>0</v>
          </cell>
          <cell r="U70">
            <v>-778177.55</v>
          </cell>
          <cell r="V70">
            <v>-28201.43</v>
          </cell>
          <cell r="W70">
            <v>0</v>
          </cell>
          <cell r="X70">
            <v>-14135.56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</row>
        <row r="71">
          <cell r="E71">
            <v>0</v>
          </cell>
          <cell r="F71">
            <v>0</v>
          </cell>
          <cell r="G71">
            <v>5857869.5499999998</v>
          </cell>
          <cell r="H71">
            <v>3335671.78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S71">
            <v>0</v>
          </cell>
          <cell r="T71">
            <v>0</v>
          </cell>
          <cell r="U71">
            <v>-833761.66</v>
          </cell>
          <cell r="V71">
            <v>-61103.1</v>
          </cell>
          <cell r="W71">
            <v>0</v>
          </cell>
          <cell r="X71">
            <v>-28271.11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</row>
        <row r="72">
          <cell r="E72">
            <v>0</v>
          </cell>
          <cell r="F72">
            <v>0</v>
          </cell>
          <cell r="G72">
            <v>5857869.5499999998</v>
          </cell>
          <cell r="H72">
            <v>4288720.8600000003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S72">
            <v>0</v>
          </cell>
          <cell r="T72">
            <v>0</v>
          </cell>
          <cell r="U72">
            <v>-889345.78</v>
          </cell>
          <cell r="V72">
            <v>-94004.76</v>
          </cell>
          <cell r="W72">
            <v>0</v>
          </cell>
          <cell r="X72">
            <v>-42406.67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</row>
        <row r="73">
          <cell r="E73">
            <v>0</v>
          </cell>
          <cell r="F73">
            <v>0</v>
          </cell>
          <cell r="G73">
            <v>5857869.5499999998</v>
          </cell>
          <cell r="H73">
            <v>4288720.8600000003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S73">
            <v>0</v>
          </cell>
          <cell r="T73">
            <v>0</v>
          </cell>
          <cell r="U73">
            <v>-944929.88</v>
          </cell>
          <cell r="V73">
            <v>-136306.91</v>
          </cell>
          <cell r="W73">
            <v>0</v>
          </cell>
          <cell r="X73">
            <v>-56542.22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</row>
        <row r="74">
          <cell r="E74">
            <v>0</v>
          </cell>
          <cell r="F74">
            <v>0</v>
          </cell>
          <cell r="G74">
            <v>5857869.5499999998</v>
          </cell>
          <cell r="H74">
            <v>4765245.4000000004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S74">
            <v>0</v>
          </cell>
          <cell r="T74">
            <v>0</v>
          </cell>
          <cell r="U74">
            <v>-1000514</v>
          </cell>
          <cell r="V74">
            <v>-178609.05</v>
          </cell>
          <cell r="W74">
            <v>0</v>
          </cell>
          <cell r="X74">
            <v>-70677.78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</row>
        <row r="75">
          <cell r="E75">
            <v>0</v>
          </cell>
          <cell r="F75">
            <v>0</v>
          </cell>
          <cell r="G75">
            <v>5857869.5499999998</v>
          </cell>
          <cell r="H75">
            <v>4765245.4000000004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S75">
            <v>0</v>
          </cell>
          <cell r="T75">
            <v>0</v>
          </cell>
          <cell r="U75">
            <v>-1056098.1100000001</v>
          </cell>
          <cell r="V75">
            <v>-225611.43</v>
          </cell>
          <cell r="W75">
            <v>0</v>
          </cell>
          <cell r="X75">
            <v>-84813.34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</row>
        <row r="76">
          <cell r="E76">
            <v>0</v>
          </cell>
          <cell r="F76">
            <v>0</v>
          </cell>
          <cell r="G76">
            <v>5857869.5499999998</v>
          </cell>
          <cell r="H76">
            <v>4765245.4000000004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S76">
            <v>0</v>
          </cell>
          <cell r="T76">
            <v>0</v>
          </cell>
          <cell r="U76">
            <v>-1111682.22</v>
          </cell>
          <cell r="V76">
            <v>-272613.81</v>
          </cell>
          <cell r="W76">
            <v>0</v>
          </cell>
          <cell r="X76">
            <v>-98948.89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</row>
        <row r="77">
          <cell r="E77">
            <v>0</v>
          </cell>
          <cell r="F77">
            <v>0</v>
          </cell>
          <cell r="G77">
            <v>5857869.5599999996</v>
          </cell>
          <cell r="H77">
            <v>5241769.9400000004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S77">
            <v>0</v>
          </cell>
          <cell r="T77">
            <v>0</v>
          </cell>
          <cell r="U77">
            <v>-1167266.33</v>
          </cell>
          <cell r="V77">
            <v>-319616.2</v>
          </cell>
          <cell r="W77">
            <v>0</v>
          </cell>
          <cell r="X77">
            <v>-113084.45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</row>
        <row r="78">
          <cell r="E78">
            <v>0</v>
          </cell>
          <cell r="F78">
            <v>0</v>
          </cell>
          <cell r="G78">
            <v>2928934.86</v>
          </cell>
          <cell r="H78">
            <v>5241769.9400000004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S78">
            <v>0</v>
          </cell>
          <cell r="T78">
            <v>0</v>
          </cell>
          <cell r="U78">
            <v>-1222850.44</v>
          </cell>
          <cell r="V78">
            <v>-371318.82</v>
          </cell>
          <cell r="W78">
            <v>0</v>
          </cell>
          <cell r="X78">
            <v>-127220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</row>
        <row r="79">
          <cell r="E79">
            <v>0</v>
          </cell>
          <cell r="F79">
            <v>0</v>
          </cell>
          <cell r="G79">
            <v>-53126832.219999999</v>
          </cell>
          <cell r="H79">
            <v>5241769.9400000004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S79">
            <v>0</v>
          </cell>
          <cell r="T79">
            <v>0</v>
          </cell>
          <cell r="U79">
            <v>-1250642.49</v>
          </cell>
          <cell r="V79">
            <v>-423021.44</v>
          </cell>
          <cell r="W79">
            <v>0</v>
          </cell>
          <cell r="X79">
            <v>-141355.56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</row>
        <row r="80">
          <cell r="E80">
            <v>0</v>
          </cell>
          <cell r="F80">
            <v>0</v>
          </cell>
          <cell r="G80">
            <v>-17167600.140000001</v>
          </cell>
          <cell r="H80">
            <v>5241769.9400000004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S80">
            <v>0</v>
          </cell>
          <cell r="T80">
            <v>0</v>
          </cell>
          <cell r="U80">
            <v>-746532.99</v>
          </cell>
          <cell r="V80">
            <v>-474724.06</v>
          </cell>
          <cell r="W80">
            <v>0</v>
          </cell>
          <cell r="X80">
            <v>-155491.12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</row>
        <row r="81">
          <cell r="E81">
            <v>0</v>
          </cell>
          <cell r="F81">
            <v>0</v>
          </cell>
          <cell r="G81">
            <v>2928934.86</v>
          </cell>
          <cell r="H81">
            <v>4765245.4000000004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S81">
            <v>0</v>
          </cell>
          <cell r="T81">
            <v>0</v>
          </cell>
          <cell r="U81">
            <v>-583633.18000000005</v>
          </cell>
          <cell r="V81">
            <v>-526426.68000000005</v>
          </cell>
          <cell r="W81">
            <v>0</v>
          </cell>
          <cell r="X81">
            <v>-169626.67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</row>
        <row r="82">
          <cell r="E82">
            <v>0</v>
          </cell>
          <cell r="F82">
            <v>0</v>
          </cell>
          <cell r="G82">
            <v>2928934.86</v>
          </cell>
          <cell r="H82">
            <v>4288720.8600000003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S82">
            <v>0</v>
          </cell>
          <cell r="T82">
            <v>0</v>
          </cell>
          <cell r="U82">
            <v>-611425.24</v>
          </cell>
          <cell r="V82">
            <v>-573429.06000000006</v>
          </cell>
          <cell r="W82">
            <v>0</v>
          </cell>
          <cell r="X82">
            <v>-183762.23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</row>
        <row r="83">
          <cell r="E83">
            <v>0</v>
          </cell>
          <cell r="F83">
            <v>0</v>
          </cell>
          <cell r="G83">
            <v>2928934.86</v>
          </cell>
          <cell r="H83">
            <v>4288720.8600000003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S83">
            <v>0</v>
          </cell>
          <cell r="T83">
            <v>0</v>
          </cell>
          <cell r="U83">
            <v>-639217.30000000005</v>
          </cell>
          <cell r="V83">
            <v>-615731.19999999995</v>
          </cell>
          <cell r="W83">
            <v>0</v>
          </cell>
          <cell r="X83">
            <v>-197897.79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</row>
        <row r="84">
          <cell r="E84">
            <v>0</v>
          </cell>
          <cell r="F84">
            <v>0</v>
          </cell>
          <cell r="G84">
            <v>2928934.86</v>
          </cell>
          <cell r="H84">
            <v>2859147.24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S84">
            <v>0</v>
          </cell>
          <cell r="T84">
            <v>0</v>
          </cell>
          <cell r="U84">
            <v>-667009.35</v>
          </cell>
          <cell r="V84">
            <v>-658033.35</v>
          </cell>
          <cell r="W84">
            <v>0</v>
          </cell>
          <cell r="X84">
            <v>-212033.34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</row>
        <row r="85">
          <cell r="E85">
            <v>0</v>
          </cell>
          <cell r="F85">
            <v>0</v>
          </cell>
          <cell r="G85">
            <v>-73223371.469999999</v>
          </cell>
          <cell r="H85">
            <v>2382622.7000000002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S85">
            <v>0</v>
          </cell>
          <cell r="T85">
            <v>0</v>
          </cell>
          <cell r="U85">
            <v>-694801.41</v>
          </cell>
          <cell r="V85">
            <v>-686234.78</v>
          </cell>
          <cell r="W85">
            <v>0</v>
          </cell>
          <cell r="X85">
            <v>-226168.9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</row>
        <row r="86">
          <cell r="E86">
            <v>0</v>
          </cell>
          <cell r="F86">
            <v>0</v>
          </cell>
          <cell r="G86">
            <v>0</v>
          </cell>
          <cell r="H86">
            <v>2382622.7000000002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S86">
            <v>0</v>
          </cell>
          <cell r="T86">
            <v>0</v>
          </cell>
          <cell r="U86">
            <v>0</v>
          </cell>
          <cell r="V86">
            <v>-709735.97</v>
          </cell>
          <cell r="W86">
            <v>0</v>
          </cell>
          <cell r="X86">
            <v>-240304.45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</row>
        <row r="87">
          <cell r="E87">
            <v>0</v>
          </cell>
          <cell r="F87">
            <v>0</v>
          </cell>
          <cell r="G87">
            <v>0</v>
          </cell>
          <cell r="H87">
            <v>1906098.16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S87">
            <v>0</v>
          </cell>
          <cell r="T87">
            <v>0</v>
          </cell>
          <cell r="U87">
            <v>0</v>
          </cell>
          <cell r="V87">
            <v>-733237.16</v>
          </cell>
          <cell r="W87">
            <v>0</v>
          </cell>
          <cell r="X87">
            <v>-254440.01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</row>
        <row r="88">
          <cell r="E88">
            <v>0</v>
          </cell>
          <cell r="F88">
            <v>0</v>
          </cell>
          <cell r="G88">
            <v>0</v>
          </cell>
          <cell r="H88">
            <v>1429573.62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S88">
            <v>0</v>
          </cell>
          <cell r="T88">
            <v>0</v>
          </cell>
          <cell r="U88">
            <v>0</v>
          </cell>
          <cell r="V88">
            <v>-752038.11</v>
          </cell>
          <cell r="W88">
            <v>0</v>
          </cell>
          <cell r="X88">
            <v>-268575.57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</row>
        <row r="89">
          <cell r="E89">
            <v>0</v>
          </cell>
          <cell r="F89">
            <v>0</v>
          </cell>
          <cell r="G89">
            <v>0</v>
          </cell>
          <cell r="H89">
            <v>953049.08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S89">
            <v>0</v>
          </cell>
          <cell r="T89">
            <v>0</v>
          </cell>
          <cell r="U89">
            <v>0</v>
          </cell>
          <cell r="V89">
            <v>-766138.82</v>
          </cell>
          <cell r="W89">
            <v>0</v>
          </cell>
          <cell r="X89">
            <v>-102279.58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</row>
        <row r="90">
          <cell r="E90">
            <v>0</v>
          </cell>
          <cell r="F90">
            <v>0</v>
          </cell>
          <cell r="G90">
            <v>0</v>
          </cell>
          <cell r="H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S90">
            <v>0</v>
          </cell>
          <cell r="T90">
            <v>0</v>
          </cell>
          <cell r="U90">
            <v>0</v>
          </cell>
          <cell r="V90">
            <v>-775539.3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</row>
        <row r="91">
          <cell r="E91">
            <v>0</v>
          </cell>
          <cell r="F91">
            <v>0</v>
          </cell>
          <cell r="G91">
            <v>0</v>
          </cell>
          <cell r="H91">
            <v>-67836610.609999999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S91">
            <v>0</v>
          </cell>
          <cell r="T91">
            <v>0</v>
          </cell>
          <cell r="U91">
            <v>0</v>
          </cell>
          <cell r="V91">
            <v>-775539.3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</row>
        <row r="92">
          <cell r="E92">
            <v>0</v>
          </cell>
          <cell r="F92">
            <v>0</v>
          </cell>
          <cell r="G92">
            <v>0</v>
          </cell>
          <cell r="H92">
            <v>-10789938.539999999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S92">
            <v>0</v>
          </cell>
          <cell r="T92">
            <v>0</v>
          </cell>
          <cell r="U92">
            <v>0</v>
          </cell>
          <cell r="V92">
            <v>-106427.43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</row>
        <row r="93">
          <cell r="E93">
            <v>0</v>
          </cell>
          <cell r="F93">
            <v>0</v>
          </cell>
          <cell r="G93">
            <v>0</v>
          </cell>
          <cell r="H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</row>
        <row r="94">
          <cell r="E94">
            <v>0</v>
          </cell>
          <cell r="F94">
            <v>0</v>
          </cell>
          <cell r="G94">
            <v>0</v>
          </cell>
          <cell r="H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</row>
        <row r="95">
          <cell r="E95">
            <v>0</v>
          </cell>
          <cell r="F95">
            <v>0</v>
          </cell>
          <cell r="G95">
            <v>0</v>
          </cell>
          <cell r="H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</row>
        <row r="96">
          <cell r="E96">
            <v>0</v>
          </cell>
          <cell r="F96">
            <v>0</v>
          </cell>
          <cell r="G96">
            <v>0</v>
          </cell>
          <cell r="H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</row>
        <row r="97">
          <cell r="E97">
            <v>0</v>
          </cell>
          <cell r="F97">
            <v>0</v>
          </cell>
          <cell r="G97">
            <v>0</v>
          </cell>
          <cell r="H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</row>
        <row r="98">
          <cell r="E98">
            <v>0</v>
          </cell>
          <cell r="F98">
            <v>0</v>
          </cell>
          <cell r="G98">
            <v>0</v>
          </cell>
          <cell r="H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</row>
        <row r="99">
          <cell r="E99">
            <v>0</v>
          </cell>
          <cell r="F99">
            <v>0</v>
          </cell>
          <cell r="G99">
            <v>0</v>
          </cell>
          <cell r="H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</row>
        <row r="100"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</row>
        <row r="101"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</row>
        <row r="102"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</row>
        <row r="103"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</row>
        <row r="104"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</row>
        <row r="105"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</row>
        <row r="106"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</row>
        <row r="107"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</row>
        <row r="108"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</row>
        <row r="109"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</row>
        <row r="110"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</row>
        <row r="111"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</row>
        <row r="112"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</row>
        <row r="113"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</row>
        <row r="114"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</row>
        <row r="115"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</row>
        <row r="116"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</row>
        <row r="117"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</row>
        <row r="118"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</row>
        <row r="119"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</row>
        <row r="120"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</row>
        <row r="121"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</row>
        <row r="122"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</row>
        <row r="123"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</row>
        <row r="124"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</row>
        <row r="125"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</row>
        <row r="126"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</row>
        <row r="127"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</row>
        <row r="128"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</row>
        <row r="129"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</row>
        <row r="130"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</row>
        <row r="131"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</row>
        <row r="132"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</row>
        <row r="133"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</row>
        <row r="134"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</row>
        <row r="135"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</row>
        <row r="136"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</row>
        <row r="137"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</row>
        <row r="138"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</row>
        <row r="139"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</row>
        <row r="140"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</row>
        <row r="141"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</row>
        <row r="142"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</row>
        <row r="143"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</row>
        <row r="144"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</row>
        <row r="145"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</row>
        <row r="146"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</row>
        <row r="147"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</row>
        <row r="148"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</row>
        <row r="149"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</row>
        <row r="150"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</row>
        <row r="151"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</row>
        <row r="152"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</row>
        <row r="153"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</row>
        <row r="154"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</row>
        <row r="155"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</row>
        <row r="156"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</row>
        <row r="157"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</row>
        <row r="158"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</row>
        <row r="159"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</row>
        <row r="160"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</row>
        <row r="161"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</row>
        <row r="162"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</row>
        <row r="163"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</row>
        <row r="164"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</row>
        <row r="165"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</row>
        <row r="166"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</row>
        <row r="167"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</row>
        <row r="168"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</row>
        <row r="169"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</row>
        <row r="170"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</row>
        <row r="171"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</row>
        <row r="172"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</row>
        <row r="173"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</row>
        <row r="174"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</row>
        <row r="175"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</row>
        <row r="176"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</row>
        <row r="177"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</row>
        <row r="178"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</row>
        <row r="179"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</row>
        <row r="180"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</row>
        <row r="181"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</row>
        <row r="182"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</row>
        <row r="183"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</row>
        <row r="184"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</row>
        <row r="185"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</row>
        <row r="186"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</row>
        <row r="187"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</row>
        <row r="188"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</row>
        <row r="189"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</row>
        <row r="190"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</row>
        <row r="191"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</row>
        <row r="192"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</row>
        <row r="193"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</row>
        <row r="194"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</row>
        <row r="195"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</row>
        <row r="196"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</row>
        <row r="197"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</row>
        <row r="198"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</row>
        <row r="199"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</row>
        <row r="200"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</row>
        <row r="201"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</row>
        <row r="202"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</row>
        <row r="203"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</row>
        <row r="204"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</row>
        <row r="205"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</row>
        <row r="206"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</row>
        <row r="207"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</row>
      </sheetData>
      <sheetData sheetId="2"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AO4">
            <v>23626442.949999999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</row>
        <row r="5"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AO5">
            <v>1255819.71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</row>
        <row r="6"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AO6">
            <v>1246833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</row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AO7">
            <v>3375201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AO8">
            <v>3513534.92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-14897.76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</row>
        <row r="9"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AO9">
            <v>502252.12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BD9">
            <v>-305305.7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-118162.97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</row>
        <row r="10"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AO10">
            <v>2112266.94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BD10">
            <v>-803437.83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-158284.78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AO11">
            <v>2570117.2999999998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BD11">
            <v>-1249871.29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-73014.64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AO12">
            <v>1559284.89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BD12">
            <v>-1161801.8400000001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-523378.82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</row>
        <row r="13"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AO13">
            <v>1331118.93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BD13">
            <v>-1453386.82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-1078150.68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</row>
        <row r="14"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AO14">
            <v>1274836.02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BD14">
            <v>-1883510.68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-325930.44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</row>
        <row r="15"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AO15">
            <v>2901956.1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BD15">
            <v>-1642702.4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-64518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</row>
        <row r="16"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AO16">
            <v>2477419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BD16">
            <v>-3425739.58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-444395.94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</row>
        <row r="17"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AO17">
            <v>1468852.7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BD17">
            <v>-2056139.4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-181236.64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</row>
        <row r="18"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545343.17000000004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AO18">
            <v>1862357.02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143519.93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BD18">
            <v>-3247117.07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-572358.56999999995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</row>
        <row r="19"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545343.17000000004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AO19">
            <v>3167283.81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180059.17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BD19">
            <v>-3383693.44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-270709.67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</row>
        <row r="20"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545343.17000000004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AO20">
            <v>3047271.76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198792.93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BD20">
            <v>-2594260.3199999998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-270709.67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</row>
        <row r="21">
          <cell r="E21">
            <v>2824742.26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545343.17000000004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T21">
            <v>1.2727872739999999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AO21">
            <v>2060979.9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217661.95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BD21">
            <v>-3984066.11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-270709.67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</row>
        <row r="22">
          <cell r="E22">
            <v>2824742.26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545343.17000000004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T22">
            <v>1.2727872739999999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AO22">
            <v>1613096.78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236666.97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BD22">
            <v>-4433565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-270709.67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</row>
        <row r="23">
          <cell r="E23">
            <v>2824742.26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545343.17000000004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T23">
            <v>1.2727872739999999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AO23">
            <v>1943920.05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255808.72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BD23">
            <v>-6037514.6799999997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-270709.67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</row>
        <row r="24">
          <cell r="E24">
            <v>2824742.26</v>
          </cell>
          <cell r="F24">
            <v>14673566.34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545343.17000000004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T24">
            <v>1.2727872739999999</v>
          </cell>
          <cell r="U24">
            <v>11.600030001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AO24">
            <v>1632104.54</v>
          </cell>
          <cell r="AP24">
            <v>3189462.68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275087.96000000002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BD24">
            <v>-6035696.1299999999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-270709.67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</row>
        <row r="25">
          <cell r="E25">
            <v>2824742.26</v>
          </cell>
          <cell r="F25">
            <v>14673566.34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545343.17000000004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T25">
            <v>1.2727872739999999</v>
          </cell>
          <cell r="U25">
            <v>11.600030001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AO25">
            <v>1745053.06</v>
          </cell>
          <cell r="AP25">
            <v>6378925.3600000003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294505.45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BD25">
            <v>-8917390.0999999996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-270709.67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</row>
        <row r="26">
          <cell r="E26">
            <v>2824742.26</v>
          </cell>
          <cell r="F26">
            <v>45243417.170000002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545343.17000000004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T26">
            <v>1.2727872739999999</v>
          </cell>
          <cell r="U26">
            <v>30.933363333999999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AO26">
            <v>2045988.54</v>
          </cell>
          <cell r="AP26">
            <v>10714757.439999999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314061.93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BD26">
            <v>-8669840.3800000008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-1857.71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</row>
        <row r="27">
          <cell r="E27">
            <v>2824742.26</v>
          </cell>
          <cell r="F27">
            <v>30569850.829999998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545343.17000000004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T27">
            <v>1.2727872739999999</v>
          </cell>
          <cell r="U27">
            <v>19.333333332999999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AO27">
            <v>3813239.26</v>
          </cell>
          <cell r="AP27">
            <v>7621207.1900000004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3263413.55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BD27">
            <v>-9113146.2899999991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-1857.71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</row>
        <row r="28">
          <cell r="E28">
            <v>2824742.26</v>
          </cell>
          <cell r="F28">
            <v>30569850.829999998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T28">
            <v>1.2727872739999999</v>
          </cell>
          <cell r="U28">
            <v>19.333333332999999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AO28">
            <v>2093724.13</v>
          </cell>
          <cell r="AP28">
            <v>4698130.01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130271.8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BD28">
            <v>-8724524.0999999996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-1857.71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</row>
        <row r="29">
          <cell r="E29">
            <v>2824742.26</v>
          </cell>
          <cell r="F29">
            <v>19259006.02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T29">
            <v>1.2727872739999999</v>
          </cell>
          <cell r="U29">
            <v>11.6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AO29">
            <v>1556604.95</v>
          </cell>
          <cell r="AP29">
            <v>1334480.7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112071.88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BD29">
            <v>-7300618.1200000001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-1857.71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</row>
        <row r="30">
          <cell r="E30">
            <v>2824742.26</v>
          </cell>
          <cell r="F30">
            <v>19259006.02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T30">
            <v>1.2727872739999999</v>
          </cell>
          <cell r="U30">
            <v>11.6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AO30">
            <v>1329158.1299999999</v>
          </cell>
          <cell r="AP30">
            <v>1526049.65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93736.43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BD30">
            <v>-7510838.6799999997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-1857.71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</row>
        <row r="31">
          <cell r="E31">
            <v>2824742.26</v>
          </cell>
          <cell r="F31">
            <v>19259006.02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T31">
            <v>1.2727872739999999</v>
          </cell>
          <cell r="U31">
            <v>11.6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AO31">
            <v>4271948.1100000003</v>
          </cell>
          <cell r="AP31">
            <v>1532639.91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75264.72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BD31">
            <v>-6266402.79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-1857.71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</row>
        <row r="32">
          <cell r="E32">
            <v>0</v>
          </cell>
          <cell r="F32">
            <v>9904631.6699999999</v>
          </cell>
          <cell r="G32">
            <v>0</v>
          </cell>
          <cell r="H32">
            <v>0</v>
          </cell>
          <cell r="I32">
            <v>7968750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T32">
            <v>0</v>
          </cell>
          <cell r="U32">
            <v>5.8</v>
          </cell>
          <cell r="V32">
            <v>0</v>
          </cell>
          <cell r="W32">
            <v>0</v>
          </cell>
          <cell r="X32">
            <v>1</v>
          </cell>
          <cell r="Y32">
            <v>0</v>
          </cell>
          <cell r="AO32">
            <v>3711504.93</v>
          </cell>
          <cell r="AP32">
            <v>1184052.44</v>
          </cell>
          <cell r="AQ32">
            <v>0</v>
          </cell>
          <cell r="AR32">
            <v>0</v>
          </cell>
          <cell r="AS32">
            <v>349995.95</v>
          </cell>
          <cell r="AT32">
            <v>0</v>
          </cell>
          <cell r="AU32">
            <v>56655.98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BD32">
            <v>-6300279.1500000004</v>
          </cell>
          <cell r="BE32">
            <v>-1011623.677611245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-1857.71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</row>
        <row r="33">
          <cell r="E33">
            <v>0</v>
          </cell>
          <cell r="F33">
            <v>9904631.6699999999</v>
          </cell>
          <cell r="G33">
            <v>0</v>
          </cell>
          <cell r="H33">
            <v>0</v>
          </cell>
          <cell r="I33">
            <v>7968750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T33">
            <v>0</v>
          </cell>
          <cell r="U33">
            <v>5.8</v>
          </cell>
          <cell r="V33">
            <v>0</v>
          </cell>
          <cell r="W33">
            <v>0</v>
          </cell>
          <cell r="X33">
            <v>1</v>
          </cell>
          <cell r="Y33">
            <v>0</v>
          </cell>
          <cell r="AO33">
            <v>1477176.46</v>
          </cell>
          <cell r="AP33">
            <v>1181563.3600000001</v>
          </cell>
          <cell r="AQ33">
            <v>0</v>
          </cell>
          <cell r="AR33">
            <v>0</v>
          </cell>
          <cell r="AS33">
            <v>1229976.56</v>
          </cell>
          <cell r="AT33">
            <v>0</v>
          </cell>
          <cell r="AU33">
            <v>37909.449999999997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BD33">
            <v>-6262012.3300000001</v>
          </cell>
          <cell r="BE33">
            <v>-397854.09675722598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-1857.71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</row>
        <row r="34">
          <cell r="E34">
            <v>0</v>
          </cell>
          <cell r="F34">
            <v>9904631.6699999999</v>
          </cell>
          <cell r="G34">
            <v>5819787.3399999999</v>
          </cell>
          <cell r="H34">
            <v>0</v>
          </cell>
          <cell r="I34">
            <v>8625000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T34">
            <v>0</v>
          </cell>
          <cell r="U34">
            <v>5.8</v>
          </cell>
          <cell r="V34">
            <v>2.0333533340000001</v>
          </cell>
          <cell r="W34">
            <v>0</v>
          </cell>
          <cell r="X34">
            <v>1</v>
          </cell>
          <cell r="Y34">
            <v>0</v>
          </cell>
          <cell r="AO34">
            <v>2709952.9</v>
          </cell>
          <cell r="AP34">
            <v>1180263.6499999999</v>
          </cell>
          <cell r="AQ34">
            <v>897217.22</v>
          </cell>
          <cell r="AR34">
            <v>0</v>
          </cell>
          <cell r="AS34">
            <v>3100960.56</v>
          </cell>
          <cell r="AT34">
            <v>0</v>
          </cell>
          <cell r="AU34">
            <v>19024.38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BD34">
            <v>-5936687.71</v>
          </cell>
          <cell r="BE34">
            <v>-438895.92513140599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-1857.71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</row>
        <row r="35">
          <cell r="E35">
            <v>0</v>
          </cell>
          <cell r="F35">
            <v>9904631.6699999999</v>
          </cell>
          <cell r="G35">
            <v>5819787.3399999999</v>
          </cell>
          <cell r="H35">
            <v>0</v>
          </cell>
          <cell r="I35">
            <v>8625000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T35">
            <v>0</v>
          </cell>
          <cell r="U35">
            <v>5.8</v>
          </cell>
          <cell r="V35">
            <v>2.0333533340000001</v>
          </cell>
          <cell r="W35">
            <v>0</v>
          </cell>
          <cell r="X35">
            <v>1</v>
          </cell>
          <cell r="Y35">
            <v>0</v>
          </cell>
          <cell r="AO35">
            <v>1576769.59</v>
          </cell>
          <cell r="AP35">
            <v>1180253.78</v>
          </cell>
          <cell r="AQ35">
            <v>1888301.98</v>
          </cell>
          <cell r="AR35">
            <v>0</v>
          </cell>
          <cell r="AS35">
            <v>3016864.86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BD35">
            <v>-4464762.72</v>
          </cell>
          <cell r="BE35">
            <v>-1500531.6507294921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-1857.71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</row>
        <row r="36">
          <cell r="E36">
            <v>0</v>
          </cell>
          <cell r="F36">
            <v>9904631.6699999999</v>
          </cell>
          <cell r="G36">
            <v>5819787.3399999999</v>
          </cell>
          <cell r="H36">
            <v>0</v>
          </cell>
          <cell r="I36">
            <v>8625000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T36">
            <v>0</v>
          </cell>
          <cell r="U36">
            <v>5.8</v>
          </cell>
          <cell r="V36">
            <v>2.0333533340000001</v>
          </cell>
          <cell r="W36">
            <v>0</v>
          </cell>
          <cell r="X36">
            <v>1</v>
          </cell>
          <cell r="Y36">
            <v>0</v>
          </cell>
          <cell r="AO36">
            <v>1677903.15</v>
          </cell>
          <cell r="AP36">
            <v>1203243.49</v>
          </cell>
          <cell r="AQ36">
            <v>2882515.66</v>
          </cell>
          <cell r="AR36">
            <v>0</v>
          </cell>
          <cell r="AS36">
            <v>2939699.15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BD36">
            <v>-1192981.42</v>
          </cell>
          <cell r="BE36">
            <v>-1524904.0521251131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-1857.71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</row>
        <row r="37">
          <cell r="E37">
            <v>0</v>
          </cell>
          <cell r="F37">
            <v>9904631.6699999999</v>
          </cell>
          <cell r="G37">
            <v>23963606.629999999</v>
          </cell>
          <cell r="H37">
            <v>0</v>
          </cell>
          <cell r="I37">
            <v>8625000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T37">
            <v>0</v>
          </cell>
          <cell r="U37">
            <v>5.8</v>
          </cell>
          <cell r="V37">
            <v>7.1166716670000003</v>
          </cell>
          <cell r="W37">
            <v>0</v>
          </cell>
          <cell r="X37">
            <v>1</v>
          </cell>
          <cell r="Y37">
            <v>0</v>
          </cell>
          <cell r="AO37">
            <v>2289467.06</v>
          </cell>
          <cell r="AP37">
            <v>1227141.77</v>
          </cell>
          <cell r="AQ37">
            <v>2911527.5</v>
          </cell>
          <cell r="AR37">
            <v>0</v>
          </cell>
          <cell r="AS37">
            <v>3531574.44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BD37">
            <v>-1092358.9099999999</v>
          </cell>
          <cell r="BE37">
            <v>-1549404.0274413191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-1857.71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</row>
        <row r="38">
          <cell r="E38">
            <v>0</v>
          </cell>
          <cell r="F38">
            <v>6878234.2300000004</v>
          </cell>
          <cell r="G38">
            <v>23963606.629999999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T38">
            <v>0</v>
          </cell>
          <cell r="U38">
            <v>3.8666766670000001</v>
          </cell>
          <cell r="V38">
            <v>7.1166716670000003</v>
          </cell>
          <cell r="W38">
            <v>0</v>
          </cell>
          <cell r="X38">
            <v>0</v>
          </cell>
          <cell r="Y38">
            <v>0</v>
          </cell>
          <cell r="AO38">
            <v>6869406.5700000003</v>
          </cell>
          <cell r="AP38">
            <v>2716549.37</v>
          </cell>
          <cell r="AQ38">
            <v>2114158.63</v>
          </cell>
          <cell r="AR38">
            <v>0</v>
          </cell>
          <cell r="AS38">
            <v>2769614.29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BD38">
            <v>-596225.97</v>
          </cell>
          <cell r="BE38">
            <v>-3390223.0025027092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-1857.71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</row>
        <row r="39">
          <cell r="E39">
            <v>0</v>
          </cell>
          <cell r="F39">
            <v>6878234.2300000004</v>
          </cell>
          <cell r="G39">
            <v>23963606.629999999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T39">
            <v>0</v>
          </cell>
          <cell r="U39">
            <v>3.8666766670000001</v>
          </cell>
          <cell r="V39">
            <v>7.1166716670000003</v>
          </cell>
          <cell r="W39">
            <v>0</v>
          </cell>
          <cell r="X39">
            <v>0</v>
          </cell>
          <cell r="Y39">
            <v>0</v>
          </cell>
          <cell r="AO39">
            <v>3645002.45</v>
          </cell>
          <cell r="AP39">
            <v>2733608.91</v>
          </cell>
          <cell r="AQ39">
            <v>1320570.1299999999</v>
          </cell>
          <cell r="AR39">
            <v>0</v>
          </cell>
          <cell r="AS39">
            <v>2780898.04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BD39">
            <v>-266275.15999999997</v>
          </cell>
          <cell r="BE39">
            <v>-3946377.487669454</v>
          </cell>
          <cell r="BF39">
            <v>0</v>
          </cell>
          <cell r="BG39">
            <v>0</v>
          </cell>
          <cell r="BH39">
            <v>-288249.67</v>
          </cell>
          <cell r="BI39">
            <v>0</v>
          </cell>
          <cell r="BJ39">
            <v>-1857.71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</row>
        <row r="40">
          <cell r="E40">
            <v>0</v>
          </cell>
          <cell r="F40">
            <v>6878234.2300000004</v>
          </cell>
          <cell r="G40">
            <v>23963606.629999999</v>
          </cell>
          <cell r="H40">
            <v>0</v>
          </cell>
          <cell r="I40">
            <v>9375000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T40">
            <v>0</v>
          </cell>
          <cell r="U40">
            <v>3.8666766670000001</v>
          </cell>
          <cell r="V40">
            <v>7.1166716670000003</v>
          </cell>
          <cell r="W40">
            <v>0</v>
          </cell>
          <cell r="X40">
            <v>1</v>
          </cell>
          <cell r="Y40">
            <v>0</v>
          </cell>
          <cell r="AO40">
            <v>9920776.0199999996</v>
          </cell>
          <cell r="AP40">
            <v>2751762.82</v>
          </cell>
          <cell r="AQ40">
            <v>1497949.48</v>
          </cell>
          <cell r="AR40">
            <v>0</v>
          </cell>
          <cell r="AS40">
            <v>2834410.62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BD40">
            <v>-267039.61</v>
          </cell>
          <cell r="BE40">
            <v>-7306536.2542956024</v>
          </cell>
          <cell r="BF40">
            <v>0</v>
          </cell>
          <cell r="BG40">
            <v>0</v>
          </cell>
          <cell r="BH40">
            <v>-1027455.32</v>
          </cell>
          <cell r="BI40">
            <v>0</v>
          </cell>
          <cell r="BJ40">
            <v>-1857.71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</row>
        <row r="41">
          <cell r="E41">
            <v>0</v>
          </cell>
          <cell r="F41">
            <v>6878234.2300000004</v>
          </cell>
          <cell r="G41">
            <v>36603862.479999997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T41">
            <v>0</v>
          </cell>
          <cell r="U41">
            <v>3.8666766670000001</v>
          </cell>
          <cell r="V41">
            <v>13.616701667999999</v>
          </cell>
          <cell r="W41">
            <v>0</v>
          </cell>
          <cell r="X41">
            <v>0</v>
          </cell>
          <cell r="Y41">
            <v>0</v>
          </cell>
          <cell r="AO41">
            <v>8412159.3300000001</v>
          </cell>
          <cell r="AP41">
            <v>2180725.4300000002</v>
          </cell>
          <cell r="AQ41">
            <v>4630951.63</v>
          </cell>
          <cell r="AR41">
            <v>0</v>
          </cell>
          <cell r="AS41">
            <v>2398920.34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BD41">
            <v>-267806.25</v>
          </cell>
          <cell r="BE41">
            <v>-8385931.0636251168</v>
          </cell>
          <cell r="BF41">
            <v>-1021876.18</v>
          </cell>
          <cell r="BG41">
            <v>0</v>
          </cell>
          <cell r="BH41">
            <v>-764286.38</v>
          </cell>
          <cell r="BI41">
            <v>0</v>
          </cell>
          <cell r="BJ41">
            <v>-1857.71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</row>
        <row r="42">
          <cell r="E42">
            <v>0</v>
          </cell>
          <cell r="F42">
            <v>6878234.2300000004</v>
          </cell>
          <cell r="G42">
            <v>36603862.479999997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T42">
            <v>0</v>
          </cell>
          <cell r="U42">
            <v>3.8666766670000001</v>
          </cell>
          <cell r="V42">
            <v>13.616701667999999</v>
          </cell>
          <cell r="W42">
            <v>0</v>
          </cell>
          <cell r="X42">
            <v>0</v>
          </cell>
          <cell r="Y42">
            <v>0</v>
          </cell>
          <cell r="AO42">
            <v>99671305.620000005</v>
          </cell>
          <cell r="AP42">
            <v>2204988.77</v>
          </cell>
          <cell r="AQ42">
            <v>7786321.8099999996</v>
          </cell>
          <cell r="AR42">
            <v>0</v>
          </cell>
          <cell r="AS42">
            <v>2041055.46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BD42">
            <v>-268575.09000000003</v>
          </cell>
          <cell r="BE42">
            <v>-9532701.2277925238</v>
          </cell>
          <cell r="BF42">
            <v>-2770544.81</v>
          </cell>
          <cell r="BG42">
            <v>0</v>
          </cell>
          <cell r="BH42">
            <v>-1050433.7</v>
          </cell>
          <cell r="BI42">
            <v>0</v>
          </cell>
          <cell r="BJ42">
            <v>-1857.71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</row>
        <row r="43">
          <cell r="E43">
            <v>0</v>
          </cell>
          <cell r="F43">
            <v>6878234.2300000004</v>
          </cell>
          <cell r="G43">
            <v>13750581.279999999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T43">
            <v>0</v>
          </cell>
          <cell r="U43">
            <v>3.8666766670000001</v>
          </cell>
          <cell r="V43">
            <v>6.8297729739999999</v>
          </cell>
          <cell r="W43">
            <v>0</v>
          </cell>
          <cell r="X43">
            <v>0</v>
          </cell>
          <cell r="Y43">
            <v>0</v>
          </cell>
          <cell r="AO43">
            <v>4813090.84</v>
          </cell>
          <cell r="AP43">
            <v>2230323.67</v>
          </cell>
          <cell r="AQ43">
            <v>6889518.6299999999</v>
          </cell>
          <cell r="AR43">
            <v>0</v>
          </cell>
          <cell r="AS43">
            <v>1690953.02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BD43">
            <v>-269346.15000000002</v>
          </cell>
          <cell r="BE43">
            <v>-9805723.5164234992</v>
          </cell>
          <cell r="BF43">
            <v>-2776251.67</v>
          </cell>
          <cell r="BG43">
            <v>0</v>
          </cell>
          <cell r="BH43">
            <v>-729510.03</v>
          </cell>
          <cell r="BI43">
            <v>0</v>
          </cell>
          <cell r="BJ43">
            <v>-1857.71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</row>
        <row r="44">
          <cell r="E44">
            <v>0</v>
          </cell>
          <cell r="F44">
            <v>7122793.6699999999</v>
          </cell>
          <cell r="G44">
            <v>51018305.43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T44">
            <v>0</v>
          </cell>
          <cell r="U44">
            <v>3.8666766670000001</v>
          </cell>
          <cell r="V44">
            <v>19.329742971999998</v>
          </cell>
          <cell r="W44">
            <v>0</v>
          </cell>
          <cell r="X44">
            <v>0</v>
          </cell>
          <cell r="Y44">
            <v>0</v>
          </cell>
          <cell r="AO44">
            <v>0</v>
          </cell>
          <cell r="AP44">
            <v>1774013.79</v>
          </cell>
          <cell r="AQ44">
            <v>5775602.0300000003</v>
          </cell>
          <cell r="AR44">
            <v>0</v>
          </cell>
          <cell r="AS44">
            <v>1391595.72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BD44">
            <v>0</v>
          </cell>
          <cell r="BE44">
            <v>-9361684.5271636434</v>
          </cell>
          <cell r="BF44">
            <v>-5619803.4400000004</v>
          </cell>
          <cell r="BG44">
            <v>0</v>
          </cell>
          <cell r="BH44">
            <v>-788374.35</v>
          </cell>
          <cell r="BI44">
            <v>0</v>
          </cell>
          <cell r="BJ44">
            <v>-1857.71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</row>
        <row r="45">
          <cell r="E45">
            <v>0</v>
          </cell>
          <cell r="F45">
            <v>7122793.6699999999</v>
          </cell>
          <cell r="G45">
            <v>51018305.43</v>
          </cell>
          <cell r="H45">
            <v>0</v>
          </cell>
          <cell r="I45">
            <v>9375000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T45">
            <v>0</v>
          </cell>
          <cell r="U45">
            <v>3.8666766670000001</v>
          </cell>
          <cell r="V45">
            <v>19.329742971999998</v>
          </cell>
          <cell r="W45">
            <v>0</v>
          </cell>
          <cell r="X45">
            <v>1</v>
          </cell>
          <cell r="Y45">
            <v>0</v>
          </cell>
          <cell r="AO45">
            <v>0</v>
          </cell>
          <cell r="AP45">
            <v>1801545.42</v>
          </cell>
          <cell r="AQ45">
            <v>3129238.2</v>
          </cell>
          <cell r="AR45">
            <v>0</v>
          </cell>
          <cell r="AS45">
            <v>1836828.2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BD45">
            <v>0</v>
          </cell>
          <cell r="BE45">
            <v>-12662203.94692624</v>
          </cell>
          <cell r="BF45">
            <v>-5631379.3099999996</v>
          </cell>
          <cell r="BG45">
            <v>0</v>
          </cell>
          <cell r="BH45">
            <v>-1110583.75</v>
          </cell>
          <cell r="BI45">
            <v>0</v>
          </cell>
          <cell r="BJ45">
            <v>-1857.71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</row>
        <row r="46">
          <cell r="E46">
            <v>0</v>
          </cell>
          <cell r="F46">
            <v>7122793.6699999999</v>
          </cell>
          <cell r="G46">
            <v>51018305.43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T46">
            <v>0</v>
          </cell>
          <cell r="U46">
            <v>3.8666766670000001</v>
          </cell>
          <cell r="V46">
            <v>19.329742971999998</v>
          </cell>
          <cell r="W46">
            <v>0</v>
          </cell>
          <cell r="X46">
            <v>0</v>
          </cell>
          <cell r="Y46">
            <v>0</v>
          </cell>
          <cell r="AO46">
            <v>0</v>
          </cell>
          <cell r="AP46">
            <v>1830559.51</v>
          </cell>
          <cell r="AQ46">
            <v>3711960.15</v>
          </cell>
          <cell r="AR46">
            <v>0</v>
          </cell>
          <cell r="AS46">
            <v>1770752.7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BD46">
            <v>0</v>
          </cell>
          <cell r="BE46">
            <v>-11893281.57847215</v>
          </cell>
          <cell r="BF46">
            <v>-5642979.04</v>
          </cell>
          <cell r="BG46">
            <v>0</v>
          </cell>
          <cell r="BH46">
            <v>-1411679.79</v>
          </cell>
          <cell r="BI46">
            <v>0</v>
          </cell>
          <cell r="BJ46">
            <v>-1857.71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</row>
        <row r="47">
          <cell r="E47">
            <v>0</v>
          </cell>
          <cell r="F47">
            <v>7122793.6699999999</v>
          </cell>
          <cell r="G47">
            <v>51018305.43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T47">
            <v>0</v>
          </cell>
          <cell r="U47">
            <v>3.8666766670000001</v>
          </cell>
          <cell r="V47">
            <v>19.329742971999998</v>
          </cell>
          <cell r="W47">
            <v>0</v>
          </cell>
          <cell r="X47">
            <v>0</v>
          </cell>
          <cell r="Y47">
            <v>0</v>
          </cell>
          <cell r="AO47">
            <v>0</v>
          </cell>
          <cell r="AP47">
            <v>1861247.22</v>
          </cell>
          <cell r="AQ47">
            <v>4110716.32</v>
          </cell>
          <cell r="AR47">
            <v>0</v>
          </cell>
          <cell r="AS47">
            <v>1777966.96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BD47">
            <v>0</v>
          </cell>
          <cell r="BE47">
            <v>-11471864.57616503</v>
          </cell>
          <cell r="BF47">
            <v>-5654602.6500000004</v>
          </cell>
          <cell r="BG47">
            <v>0</v>
          </cell>
          <cell r="BH47">
            <v>-1995123.68</v>
          </cell>
          <cell r="BI47">
            <v>0</v>
          </cell>
          <cell r="BJ47">
            <v>-1857.71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</row>
        <row r="48">
          <cell r="E48">
            <v>0</v>
          </cell>
          <cell r="F48">
            <v>7122793.6699999999</v>
          </cell>
          <cell r="G48">
            <v>51018305.43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T48">
            <v>0</v>
          </cell>
          <cell r="U48">
            <v>3.8666766670000001</v>
          </cell>
          <cell r="V48">
            <v>19.329742971999998</v>
          </cell>
          <cell r="W48">
            <v>0</v>
          </cell>
          <cell r="X48">
            <v>0</v>
          </cell>
          <cell r="Y48">
            <v>0</v>
          </cell>
          <cell r="AO48">
            <v>0</v>
          </cell>
          <cell r="AP48">
            <v>1893685.29</v>
          </cell>
          <cell r="AQ48">
            <v>4294908.4000000004</v>
          </cell>
          <cell r="AR48">
            <v>0</v>
          </cell>
          <cell r="AS48">
            <v>1785210.62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BD48">
            <v>0</v>
          </cell>
          <cell r="BE48">
            <v>-11504799.13748117</v>
          </cell>
          <cell r="BF48">
            <v>-7956553.04</v>
          </cell>
          <cell r="BG48">
            <v>0</v>
          </cell>
          <cell r="BH48">
            <v>-2003252.06</v>
          </cell>
          <cell r="BI48">
            <v>0</v>
          </cell>
          <cell r="BJ48">
            <v>-1857.71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</row>
        <row r="49">
          <cell r="E49">
            <v>0</v>
          </cell>
          <cell r="F49">
            <v>7122793.6699999999</v>
          </cell>
          <cell r="G49">
            <v>51018305.43</v>
          </cell>
          <cell r="H49">
            <v>0</v>
          </cell>
          <cell r="I49">
            <v>9375000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T49">
            <v>0</v>
          </cell>
          <cell r="U49">
            <v>3.8666766670000001</v>
          </cell>
          <cell r="V49">
            <v>19.329742971999998</v>
          </cell>
          <cell r="W49">
            <v>0</v>
          </cell>
          <cell r="X49">
            <v>1</v>
          </cell>
          <cell r="Y49">
            <v>0</v>
          </cell>
          <cell r="AO49">
            <v>0</v>
          </cell>
          <cell r="AP49">
            <v>1928384.45</v>
          </cell>
          <cell r="AQ49">
            <v>4754511.45</v>
          </cell>
          <cell r="AR49">
            <v>0</v>
          </cell>
          <cell r="AS49">
            <v>1945891.67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BD49">
            <v>0</v>
          </cell>
          <cell r="BE49">
            <v>-10996341.72619332</v>
          </cell>
          <cell r="BF49">
            <v>-7972942.2300000004</v>
          </cell>
          <cell r="BG49">
            <v>0</v>
          </cell>
          <cell r="BH49">
            <v>-1831286.98</v>
          </cell>
          <cell r="BI49">
            <v>0</v>
          </cell>
          <cell r="BJ49">
            <v>-1857.71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</row>
        <row r="50">
          <cell r="E50">
            <v>0</v>
          </cell>
          <cell r="F50">
            <v>3744806.73</v>
          </cell>
          <cell r="G50">
            <v>9788330.6600000001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T50">
            <v>0</v>
          </cell>
          <cell r="U50">
            <v>1.933333333</v>
          </cell>
          <cell r="V50">
            <v>3.8012001190000002</v>
          </cell>
          <cell r="W50">
            <v>0</v>
          </cell>
          <cell r="X50">
            <v>0</v>
          </cell>
          <cell r="Y50">
            <v>0</v>
          </cell>
          <cell r="AO50">
            <v>0</v>
          </cell>
          <cell r="AP50">
            <v>3673684.52</v>
          </cell>
          <cell r="AQ50">
            <v>3312697.39</v>
          </cell>
          <cell r="AR50">
            <v>0</v>
          </cell>
          <cell r="AS50">
            <v>1878303.95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BD50">
            <v>0</v>
          </cell>
          <cell r="BE50">
            <v>-11675383.16334095</v>
          </cell>
          <cell r="BF50">
            <v>-7989365.1900000004</v>
          </cell>
          <cell r="BG50">
            <v>0</v>
          </cell>
          <cell r="BH50">
            <v>-1504156.04</v>
          </cell>
          <cell r="BI50">
            <v>0</v>
          </cell>
          <cell r="BJ50">
            <v>-1857.71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</row>
        <row r="51">
          <cell r="E51">
            <v>0</v>
          </cell>
          <cell r="F51">
            <v>3744806.73</v>
          </cell>
          <cell r="G51">
            <v>9788330.6600000001</v>
          </cell>
          <cell r="H51">
            <v>7675508.9299999997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T51">
            <v>0</v>
          </cell>
          <cell r="U51">
            <v>1.933333333</v>
          </cell>
          <cell r="V51">
            <v>3.8012001190000002</v>
          </cell>
          <cell r="W51">
            <v>3.4400040000000001</v>
          </cell>
          <cell r="X51">
            <v>0</v>
          </cell>
          <cell r="Y51">
            <v>0</v>
          </cell>
          <cell r="AO51">
            <v>0</v>
          </cell>
          <cell r="AP51">
            <v>3703892.49</v>
          </cell>
          <cell r="AQ51">
            <v>3316079.69</v>
          </cell>
          <cell r="AR51">
            <v>722602.03</v>
          </cell>
          <cell r="AS51">
            <v>1885956.39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BD51">
            <v>0</v>
          </cell>
          <cell r="BE51">
            <v>-11708902.00591447</v>
          </cell>
          <cell r="BF51">
            <v>-8005821.9699999997</v>
          </cell>
          <cell r="BG51">
            <v>0</v>
          </cell>
          <cell r="BH51">
            <v>-1186435.6499999999</v>
          </cell>
          <cell r="BI51">
            <v>0</v>
          </cell>
          <cell r="BJ51">
            <v>-1857.71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</row>
        <row r="52">
          <cell r="E52">
            <v>0</v>
          </cell>
          <cell r="F52">
            <v>3744806.73</v>
          </cell>
          <cell r="G52">
            <v>9788330.6600000001</v>
          </cell>
          <cell r="H52">
            <v>7675508.9299999997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T52">
            <v>0</v>
          </cell>
          <cell r="U52">
            <v>1.933333333</v>
          </cell>
          <cell r="V52">
            <v>3.8012001190000002</v>
          </cell>
          <cell r="W52">
            <v>3.4400040000000001</v>
          </cell>
          <cell r="X52">
            <v>0</v>
          </cell>
          <cell r="Y52">
            <v>0</v>
          </cell>
          <cell r="AO52">
            <v>0</v>
          </cell>
          <cell r="AP52">
            <v>3737731.81</v>
          </cell>
          <cell r="AQ52">
            <v>3483446.35</v>
          </cell>
          <cell r="AR52">
            <v>1451092.01</v>
          </cell>
          <cell r="AS52">
            <v>3010245.09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BD52">
            <v>0</v>
          </cell>
          <cell r="BE52">
            <v>-10062013.73919682</v>
          </cell>
          <cell r="BF52">
            <v>-8022312.6600000001</v>
          </cell>
          <cell r="BG52">
            <v>0</v>
          </cell>
          <cell r="BH52">
            <v>-1069711.24</v>
          </cell>
          <cell r="BI52">
            <v>0</v>
          </cell>
          <cell r="BJ52">
            <v>-1857.71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</row>
        <row r="53">
          <cell r="E53">
            <v>0</v>
          </cell>
          <cell r="F53">
            <v>3744806.73</v>
          </cell>
          <cell r="G53">
            <v>9788330.6600000001</v>
          </cell>
          <cell r="H53">
            <v>7675508.9299999997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T53">
            <v>0</v>
          </cell>
          <cell r="U53">
            <v>1.933333333</v>
          </cell>
          <cell r="V53">
            <v>3.8012001190000002</v>
          </cell>
          <cell r="W53">
            <v>3.4400040000000001</v>
          </cell>
          <cell r="X53">
            <v>0</v>
          </cell>
          <cell r="Y53">
            <v>0</v>
          </cell>
          <cell r="AO53">
            <v>0</v>
          </cell>
          <cell r="AP53">
            <v>3164954.72</v>
          </cell>
          <cell r="AQ53">
            <v>3504898.51</v>
          </cell>
          <cell r="AR53">
            <v>2185505.91</v>
          </cell>
          <cell r="AS53">
            <v>1623383.06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BD53">
            <v>0</v>
          </cell>
          <cell r="BE53">
            <v>-10090900.761550611</v>
          </cell>
          <cell r="BF53">
            <v>-9086344.1899999995</v>
          </cell>
          <cell r="BG53">
            <v>0</v>
          </cell>
          <cell r="BH53">
            <v>-1067966.7</v>
          </cell>
          <cell r="BI53">
            <v>0</v>
          </cell>
          <cell r="BJ53">
            <v>-1857.71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</row>
        <row r="54">
          <cell r="E54">
            <v>0</v>
          </cell>
          <cell r="F54">
            <v>3744806.73</v>
          </cell>
          <cell r="G54">
            <v>9788330.6600000001</v>
          </cell>
          <cell r="H54">
            <v>14147019.949999999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T54">
            <v>0</v>
          </cell>
          <cell r="U54">
            <v>1.933333333</v>
          </cell>
          <cell r="V54">
            <v>3.8012001190000002</v>
          </cell>
          <cell r="W54">
            <v>5.446674668</v>
          </cell>
          <cell r="X54">
            <v>0</v>
          </cell>
          <cell r="Y54">
            <v>0</v>
          </cell>
          <cell r="AO54">
            <v>0</v>
          </cell>
          <cell r="AP54">
            <v>3199402.2</v>
          </cell>
          <cell r="AQ54">
            <v>3548171.25</v>
          </cell>
          <cell r="AR54">
            <v>2405246.89</v>
          </cell>
          <cell r="AS54">
            <v>1629996.92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BD54">
            <v>0</v>
          </cell>
          <cell r="BE54">
            <v>-10119870.71562309</v>
          </cell>
          <cell r="BF54">
            <v>-5215587.59</v>
          </cell>
          <cell r="BG54">
            <v>0</v>
          </cell>
          <cell r="BH54">
            <v>-1191804.57</v>
          </cell>
          <cell r="BI54">
            <v>0</v>
          </cell>
          <cell r="BJ54">
            <v>-1857.71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</row>
        <row r="55">
          <cell r="E55">
            <v>0</v>
          </cell>
          <cell r="F55">
            <v>3744806.73</v>
          </cell>
          <cell r="G55">
            <v>9788330.6600000001</v>
          </cell>
          <cell r="H55">
            <v>14147019.949999999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T55">
            <v>0</v>
          </cell>
          <cell r="U55">
            <v>1.933333333</v>
          </cell>
          <cell r="V55">
            <v>3.8012001190000002</v>
          </cell>
          <cell r="W55">
            <v>5.446674668</v>
          </cell>
          <cell r="X55">
            <v>0</v>
          </cell>
          <cell r="Y55">
            <v>0</v>
          </cell>
          <cell r="AO55">
            <v>0</v>
          </cell>
          <cell r="AP55">
            <v>3237654.83</v>
          </cell>
          <cell r="AQ55">
            <v>3126837.87</v>
          </cell>
          <cell r="AR55">
            <v>1919364.76</v>
          </cell>
          <cell r="AS55">
            <v>1636637.73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BD55">
            <v>0</v>
          </cell>
          <cell r="BE55">
            <v>-8475092.9766156822</v>
          </cell>
          <cell r="BF55">
            <v>-6524755.8700000001</v>
          </cell>
          <cell r="BG55">
            <v>0</v>
          </cell>
          <cell r="BH55">
            <v>-1190507.6299999999</v>
          </cell>
          <cell r="BI55">
            <v>0</v>
          </cell>
          <cell r="BJ55">
            <v>-1857.71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</row>
        <row r="56">
          <cell r="E56">
            <v>0</v>
          </cell>
          <cell r="F56">
            <v>3744806.73</v>
          </cell>
          <cell r="G56">
            <v>9788330.6600000001</v>
          </cell>
          <cell r="H56">
            <v>14147019.949999999</v>
          </cell>
          <cell r="I56">
            <v>0</v>
          </cell>
          <cell r="J56">
            <v>7779200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T56">
            <v>0</v>
          </cell>
          <cell r="U56">
            <v>1.933333333</v>
          </cell>
          <cell r="V56">
            <v>3.8012001190000002</v>
          </cell>
          <cell r="W56">
            <v>5.446674668</v>
          </cell>
          <cell r="X56">
            <v>0</v>
          </cell>
          <cell r="Y56">
            <v>5.2</v>
          </cell>
          <cell r="AO56">
            <v>0</v>
          </cell>
          <cell r="AP56">
            <v>2797886.92</v>
          </cell>
          <cell r="AQ56">
            <v>4300204.08</v>
          </cell>
          <cell r="AR56">
            <v>1434399.91</v>
          </cell>
          <cell r="AS56">
            <v>1643305.6</v>
          </cell>
          <cell r="AT56">
            <v>376691.96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BD56">
            <v>0</v>
          </cell>
          <cell r="BE56">
            <v>-8499424.110184446</v>
          </cell>
          <cell r="BF56">
            <v>-16455774.57</v>
          </cell>
          <cell r="BG56">
            <v>0</v>
          </cell>
          <cell r="BH56">
            <v>-1142848.6499999999</v>
          </cell>
          <cell r="BI56">
            <v>0</v>
          </cell>
          <cell r="BJ56">
            <v>-1857.71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</row>
        <row r="57">
          <cell r="E57">
            <v>0</v>
          </cell>
          <cell r="F57">
            <v>3744806.73</v>
          </cell>
          <cell r="G57">
            <v>9788330.6600000001</v>
          </cell>
          <cell r="H57">
            <v>14147019.949999999</v>
          </cell>
          <cell r="I57">
            <v>0</v>
          </cell>
          <cell r="J57">
            <v>7779200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T57">
            <v>0</v>
          </cell>
          <cell r="U57">
            <v>1.933333333</v>
          </cell>
          <cell r="V57">
            <v>3.8012001190000002</v>
          </cell>
          <cell r="W57">
            <v>5.446674668</v>
          </cell>
          <cell r="X57">
            <v>0</v>
          </cell>
          <cell r="Y57">
            <v>5.2</v>
          </cell>
          <cell r="AO57">
            <v>0</v>
          </cell>
          <cell r="AP57">
            <v>2846847.82</v>
          </cell>
          <cell r="AQ57">
            <v>4356192.3499999996</v>
          </cell>
          <cell r="AR57">
            <v>1781140.17</v>
          </cell>
          <cell r="AS57">
            <v>2803853.35</v>
          </cell>
          <cell r="AT57">
            <v>1323793.27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BD57">
            <v>0</v>
          </cell>
          <cell r="BE57">
            <v>-8523825.0959760509</v>
          </cell>
          <cell r="BF57">
            <v>-16489670.77</v>
          </cell>
          <cell r="BG57">
            <v>0</v>
          </cell>
          <cell r="BH57">
            <v>-1361498.88</v>
          </cell>
          <cell r="BI57">
            <v>0</v>
          </cell>
          <cell r="BJ57">
            <v>-1857.71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</row>
        <row r="58">
          <cell r="E58">
            <v>0</v>
          </cell>
          <cell r="F58">
            <v>3744806.73</v>
          </cell>
          <cell r="G58">
            <v>9788330.6600000001</v>
          </cell>
          <cell r="H58">
            <v>14147019.949999999</v>
          </cell>
          <cell r="I58">
            <v>0</v>
          </cell>
          <cell r="J58">
            <v>4637020.37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T58">
            <v>0</v>
          </cell>
          <cell r="U58">
            <v>1.933333333</v>
          </cell>
          <cell r="V58">
            <v>3.8012001190000002</v>
          </cell>
          <cell r="W58">
            <v>5.446674668</v>
          </cell>
          <cell r="X58">
            <v>0</v>
          </cell>
          <cell r="Y58">
            <v>2.7733373330000002</v>
          </cell>
          <cell r="AO58">
            <v>0</v>
          </cell>
          <cell r="AP58">
            <v>2906328.27</v>
          </cell>
          <cell r="AQ58">
            <v>4465816.78</v>
          </cell>
          <cell r="AR58">
            <v>1906843.58</v>
          </cell>
          <cell r="AS58">
            <v>1656722.93</v>
          </cell>
          <cell r="AT58">
            <v>2411896.66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BD58">
            <v>0</v>
          </cell>
          <cell r="BE58">
            <v>-5128977.680716522</v>
          </cell>
          <cell r="BF58">
            <v>-16523636.779999999</v>
          </cell>
          <cell r="BG58">
            <v>0</v>
          </cell>
          <cell r="BH58">
            <v>-1438667.78</v>
          </cell>
          <cell r="BI58">
            <v>0</v>
          </cell>
          <cell r="BJ58">
            <v>-1857.71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</row>
        <row r="59">
          <cell r="E59">
            <v>0</v>
          </cell>
          <cell r="F59">
            <v>3744806.73</v>
          </cell>
          <cell r="G59">
            <v>9788330.6600000001</v>
          </cell>
          <cell r="H59">
            <v>14147019.949999999</v>
          </cell>
          <cell r="I59">
            <v>0</v>
          </cell>
          <cell r="J59">
            <v>4637020.37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T59">
            <v>0</v>
          </cell>
          <cell r="U59">
            <v>1.933333333</v>
          </cell>
          <cell r="V59">
            <v>3.8012001190000002</v>
          </cell>
          <cell r="W59">
            <v>5.446674668</v>
          </cell>
          <cell r="X59">
            <v>0</v>
          </cell>
          <cell r="Y59">
            <v>2.7733373330000002</v>
          </cell>
          <cell r="AO59">
            <v>0</v>
          </cell>
          <cell r="AP59">
            <v>2983278.37</v>
          </cell>
          <cell r="AQ59">
            <v>4526654.76</v>
          </cell>
          <cell r="AR59">
            <v>2033541.69</v>
          </cell>
          <cell r="AS59">
            <v>1663472.63</v>
          </cell>
          <cell r="AT59">
            <v>1960974.29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BD59">
            <v>0</v>
          </cell>
          <cell r="BE59">
            <v>-3429134.9707807652</v>
          </cell>
          <cell r="BF59">
            <v>-16557672.779999999</v>
          </cell>
          <cell r="BG59">
            <v>-652562.62</v>
          </cell>
          <cell r="BH59">
            <v>-1835364.89</v>
          </cell>
          <cell r="BI59">
            <v>0</v>
          </cell>
          <cell r="BJ59">
            <v>-1857.71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</row>
        <row r="60">
          <cell r="E60">
            <v>0</v>
          </cell>
          <cell r="F60">
            <v>3744806.73</v>
          </cell>
          <cell r="G60">
            <v>9788330.6600000001</v>
          </cell>
          <cell r="H60">
            <v>3762500</v>
          </cell>
          <cell r="I60">
            <v>0</v>
          </cell>
          <cell r="J60">
            <v>4637020.37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T60">
            <v>0</v>
          </cell>
          <cell r="U60">
            <v>1.933333333</v>
          </cell>
          <cell r="V60">
            <v>3.8012001190000002</v>
          </cell>
          <cell r="W60">
            <v>1.433333333</v>
          </cell>
          <cell r="X60">
            <v>0</v>
          </cell>
          <cell r="Y60">
            <v>2.7733373330000002</v>
          </cell>
          <cell r="AO60">
            <v>0</v>
          </cell>
          <cell r="AP60">
            <v>3129449.62</v>
          </cell>
          <cell r="AQ60">
            <v>4591723</v>
          </cell>
          <cell r="AR60">
            <v>1422286.23</v>
          </cell>
          <cell r="AS60">
            <v>1670249.82</v>
          </cell>
          <cell r="AT60">
            <v>1514589.14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BD60">
            <v>0</v>
          </cell>
          <cell r="BE60">
            <v>-1719489.8349876299</v>
          </cell>
          <cell r="BF60">
            <v>-16591778.869999999</v>
          </cell>
          <cell r="BG60">
            <v>-1310442.48</v>
          </cell>
          <cell r="BH60">
            <v>-2137948.33</v>
          </cell>
          <cell r="BI60">
            <v>0</v>
          </cell>
          <cell r="BJ60">
            <v>-1857.71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</row>
        <row r="61">
          <cell r="E61">
            <v>0</v>
          </cell>
          <cell r="F61">
            <v>3744806.73</v>
          </cell>
          <cell r="G61">
            <v>9788330.6600000001</v>
          </cell>
          <cell r="H61">
            <v>3762500</v>
          </cell>
          <cell r="I61">
            <v>0</v>
          </cell>
          <cell r="J61">
            <v>4637020.37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T61">
            <v>0</v>
          </cell>
          <cell r="U61">
            <v>1.933333333</v>
          </cell>
          <cell r="V61">
            <v>3.8012001190000002</v>
          </cell>
          <cell r="W61">
            <v>1.433333333</v>
          </cell>
          <cell r="X61">
            <v>0</v>
          </cell>
          <cell r="Y61">
            <v>2.7733373330000002</v>
          </cell>
          <cell r="AO61">
            <v>0</v>
          </cell>
          <cell r="AP61">
            <v>135742439.06</v>
          </cell>
          <cell r="AQ61">
            <v>5049343.29</v>
          </cell>
          <cell r="AR61">
            <v>1411036.65</v>
          </cell>
          <cell r="AS61">
            <v>2861598.1</v>
          </cell>
          <cell r="AT61">
            <v>1785337.03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BD61">
            <v>0</v>
          </cell>
          <cell r="BE61">
            <v>-1724426.316151757</v>
          </cell>
          <cell r="BF61">
            <v>-15311400.07</v>
          </cell>
          <cell r="BG61">
            <v>-1973672.09</v>
          </cell>
          <cell r="BH61">
            <v>-1342843.71</v>
          </cell>
          <cell r="BI61">
            <v>0</v>
          </cell>
          <cell r="BJ61">
            <v>-1857.71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</row>
        <row r="62">
          <cell r="E62">
            <v>0</v>
          </cell>
          <cell r="F62">
            <v>0</v>
          </cell>
          <cell r="G62">
            <v>9788330.6600000001</v>
          </cell>
          <cell r="H62">
            <v>3762500</v>
          </cell>
          <cell r="I62">
            <v>0</v>
          </cell>
          <cell r="J62">
            <v>4637020.37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T62">
            <v>0</v>
          </cell>
          <cell r="U62">
            <v>0</v>
          </cell>
          <cell r="V62">
            <v>3.8012001190000002</v>
          </cell>
          <cell r="W62">
            <v>1.433333333</v>
          </cell>
          <cell r="X62">
            <v>0</v>
          </cell>
          <cell r="Y62">
            <v>2.7733373330000002</v>
          </cell>
          <cell r="AO62">
            <v>0</v>
          </cell>
          <cell r="AP62">
            <v>53317849.159999996</v>
          </cell>
          <cell r="AQ62">
            <v>4135743.22</v>
          </cell>
          <cell r="AR62">
            <v>1401460.95</v>
          </cell>
          <cell r="AS62">
            <v>1683887.16</v>
          </cell>
          <cell r="AT62">
            <v>2006042.92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BD62">
            <v>0</v>
          </cell>
          <cell r="BE62">
            <v>0</v>
          </cell>
          <cell r="BF62">
            <v>-15342939.060000001</v>
          </cell>
          <cell r="BG62">
            <v>-1981713.07</v>
          </cell>
          <cell r="BH62">
            <v>-816584.91</v>
          </cell>
          <cell r="BI62">
            <v>0</v>
          </cell>
          <cell r="BJ62">
            <v>-1857.71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</row>
        <row r="63">
          <cell r="E63">
            <v>0</v>
          </cell>
          <cell r="F63">
            <v>0</v>
          </cell>
          <cell r="G63">
            <v>9788330.6600000001</v>
          </cell>
          <cell r="H63">
            <v>3762500</v>
          </cell>
          <cell r="I63">
            <v>0</v>
          </cell>
          <cell r="J63">
            <v>4637020.37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T63">
            <v>0</v>
          </cell>
          <cell r="U63">
            <v>0</v>
          </cell>
          <cell r="V63">
            <v>3.8012001190000002</v>
          </cell>
          <cell r="W63">
            <v>1.433333333</v>
          </cell>
          <cell r="X63">
            <v>0</v>
          </cell>
          <cell r="Y63">
            <v>2.7733373330000002</v>
          </cell>
          <cell r="AO63">
            <v>0</v>
          </cell>
          <cell r="AP63">
            <v>100928693.25</v>
          </cell>
          <cell r="AQ63">
            <v>4211673.5</v>
          </cell>
          <cell r="AR63">
            <v>1188404.3700000001</v>
          </cell>
          <cell r="AS63">
            <v>5234987.87</v>
          </cell>
          <cell r="AT63">
            <v>2228517.5499999998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BD63">
            <v>0</v>
          </cell>
          <cell r="BE63">
            <v>0</v>
          </cell>
          <cell r="BF63">
            <v>-15374543</v>
          </cell>
          <cell r="BG63">
            <v>-1989786.82</v>
          </cell>
          <cell r="BH63">
            <v>-352752.74</v>
          </cell>
          <cell r="BI63">
            <v>-451975.48</v>
          </cell>
          <cell r="BJ63">
            <v>-1857.71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</row>
        <row r="64">
          <cell r="E64">
            <v>0</v>
          </cell>
          <cell r="F64">
            <v>0</v>
          </cell>
          <cell r="G64">
            <v>9788330.6600000001</v>
          </cell>
          <cell r="H64">
            <v>3762500</v>
          </cell>
          <cell r="I64">
            <v>0</v>
          </cell>
          <cell r="J64">
            <v>1830407.04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T64">
            <v>0</v>
          </cell>
          <cell r="U64">
            <v>0</v>
          </cell>
          <cell r="V64">
            <v>3.8012001190000002</v>
          </cell>
          <cell r="W64">
            <v>1.433333333</v>
          </cell>
          <cell r="X64">
            <v>0</v>
          </cell>
          <cell r="Y64">
            <v>1.0400039999999999</v>
          </cell>
          <cell r="AO64">
            <v>0</v>
          </cell>
          <cell r="AP64">
            <v>0</v>
          </cell>
          <cell r="AQ64">
            <v>4463438.3899999997</v>
          </cell>
          <cell r="AR64">
            <v>1135186.42</v>
          </cell>
          <cell r="AS64">
            <v>8896700.0899999999</v>
          </cell>
          <cell r="AT64">
            <v>1824097.42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BD64">
            <v>0</v>
          </cell>
          <cell r="BE64">
            <v>0</v>
          </cell>
          <cell r="BF64">
            <v>-15560662.220000001</v>
          </cell>
          <cell r="BG64">
            <v>-2663857.94</v>
          </cell>
          <cell r="BH64">
            <v>-5318.17</v>
          </cell>
          <cell r="BI64">
            <v>-1890903.7</v>
          </cell>
          <cell r="BJ64">
            <v>-1857.71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</row>
        <row r="65">
          <cell r="E65">
            <v>0</v>
          </cell>
          <cell r="F65">
            <v>0</v>
          </cell>
          <cell r="G65">
            <v>9788330.6600000001</v>
          </cell>
          <cell r="H65">
            <v>3762500</v>
          </cell>
          <cell r="I65">
            <v>0</v>
          </cell>
          <cell r="J65">
            <v>1830407.04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T65">
            <v>0</v>
          </cell>
          <cell r="U65">
            <v>0</v>
          </cell>
          <cell r="V65">
            <v>3.8012001190000002</v>
          </cell>
          <cell r="W65">
            <v>1.433333333</v>
          </cell>
          <cell r="X65">
            <v>0</v>
          </cell>
          <cell r="Y65">
            <v>1.0400039999999999</v>
          </cell>
          <cell r="AO65">
            <v>0</v>
          </cell>
          <cell r="AP65">
            <v>0</v>
          </cell>
          <cell r="AQ65">
            <v>4578384.09</v>
          </cell>
          <cell r="AR65">
            <v>1083012.3899999999</v>
          </cell>
          <cell r="AS65">
            <v>5359767.8</v>
          </cell>
          <cell r="AT65">
            <v>1701771.15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BD65">
            <v>0</v>
          </cell>
          <cell r="BE65">
            <v>0</v>
          </cell>
          <cell r="BF65">
            <v>-15592714.640000001</v>
          </cell>
          <cell r="BG65">
            <v>-2674710.8199999998</v>
          </cell>
          <cell r="BH65">
            <v>-5339.83</v>
          </cell>
          <cell r="BI65">
            <v>-1898607.48</v>
          </cell>
          <cell r="BJ65">
            <v>-1857.71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</row>
        <row r="66">
          <cell r="E66">
            <v>0</v>
          </cell>
          <cell r="F66">
            <v>0</v>
          </cell>
          <cell r="G66">
            <v>9788330.6600000001</v>
          </cell>
          <cell r="H66">
            <v>3762500</v>
          </cell>
          <cell r="I66">
            <v>0</v>
          </cell>
          <cell r="J66">
            <v>1830407.04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T66">
            <v>0</v>
          </cell>
          <cell r="U66">
            <v>0</v>
          </cell>
          <cell r="V66">
            <v>3.8012001190000002</v>
          </cell>
          <cell r="W66">
            <v>1.433333333</v>
          </cell>
          <cell r="X66">
            <v>0</v>
          </cell>
          <cell r="Y66">
            <v>1.0400039999999999</v>
          </cell>
          <cell r="AO66">
            <v>0</v>
          </cell>
          <cell r="AP66">
            <v>0</v>
          </cell>
          <cell r="AQ66">
            <v>4760272.5599999996</v>
          </cell>
          <cell r="AR66">
            <v>1897648.46</v>
          </cell>
          <cell r="AS66">
            <v>3587736.1</v>
          </cell>
          <cell r="AT66">
            <v>1582287.01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BD66">
            <v>0</v>
          </cell>
          <cell r="BE66">
            <v>0</v>
          </cell>
          <cell r="BF66">
            <v>-15624833.08</v>
          </cell>
          <cell r="BG66">
            <v>-3357009.91</v>
          </cell>
          <cell r="BH66">
            <v>-5361.59</v>
          </cell>
          <cell r="BI66">
            <v>-1906342.64</v>
          </cell>
          <cell r="BJ66">
            <v>-1857.71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</row>
        <row r="67">
          <cell r="E67">
            <v>0</v>
          </cell>
          <cell r="F67">
            <v>0</v>
          </cell>
          <cell r="G67">
            <v>9788330.6600000001</v>
          </cell>
          <cell r="H67">
            <v>3762500</v>
          </cell>
          <cell r="I67">
            <v>0</v>
          </cell>
          <cell r="J67">
            <v>1830407.04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T67">
            <v>0</v>
          </cell>
          <cell r="U67">
            <v>0</v>
          </cell>
          <cell r="V67">
            <v>3.8012001190000002</v>
          </cell>
          <cell r="W67">
            <v>1.433333333</v>
          </cell>
          <cell r="X67">
            <v>0</v>
          </cell>
          <cell r="Y67">
            <v>1.0400039999999999</v>
          </cell>
          <cell r="AO67">
            <v>0</v>
          </cell>
          <cell r="AP67">
            <v>0</v>
          </cell>
          <cell r="AQ67">
            <v>37639509.700000003</v>
          </cell>
          <cell r="AR67">
            <v>1915475.58</v>
          </cell>
          <cell r="AS67">
            <v>0</v>
          </cell>
          <cell r="AT67">
            <v>1466042.45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BD67">
            <v>0</v>
          </cell>
          <cell r="BE67">
            <v>0</v>
          </cell>
          <cell r="BF67">
            <v>-15703873.890000001</v>
          </cell>
          <cell r="BG67">
            <v>-3370686.78</v>
          </cell>
          <cell r="BH67">
            <v>-5383.43</v>
          </cell>
          <cell r="BI67">
            <v>-1914109.32</v>
          </cell>
          <cell r="BJ67">
            <v>-1857.71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</row>
        <row r="68">
          <cell r="E68">
            <v>0</v>
          </cell>
          <cell r="F68">
            <v>0</v>
          </cell>
          <cell r="G68">
            <v>9788330.6600000001</v>
          </cell>
          <cell r="H68">
            <v>3762500</v>
          </cell>
          <cell r="I68">
            <v>0</v>
          </cell>
          <cell r="J68">
            <v>1830407.04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T68">
            <v>0</v>
          </cell>
          <cell r="U68">
            <v>0</v>
          </cell>
          <cell r="V68">
            <v>3.8012001190000002</v>
          </cell>
          <cell r="W68">
            <v>1.433333333</v>
          </cell>
          <cell r="X68">
            <v>0</v>
          </cell>
          <cell r="Y68">
            <v>1.0400039999999999</v>
          </cell>
          <cell r="AO68">
            <v>0</v>
          </cell>
          <cell r="AP68">
            <v>0</v>
          </cell>
          <cell r="AQ68">
            <v>53300848.960000001</v>
          </cell>
          <cell r="AR68">
            <v>1933858.52</v>
          </cell>
          <cell r="AS68">
            <v>0</v>
          </cell>
          <cell r="AT68">
            <v>1353494.82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BD68">
            <v>0</v>
          </cell>
          <cell r="BE68">
            <v>0</v>
          </cell>
          <cell r="BF68">
            <v>-14151568.6</v>
          </cell>
          <cell r="BG68">
            <v>-4061303.25</v>
          </cell>
          <cell r="BH68">
            <v>-5405.37</v>
          </cell>
          <cell r="BI68">
            <v>-1921907.63</v>
          </cell>
          <cell r="BJ68">
            <v>-1857.71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</row>
        <row r="69">
          <cell r="E69">
            <v>0</v>
          </cell>
          <cell r="F69">
            <v>0</v>
          </cell>
          <cell r="G69">
            <v>9788330.6600000001</v>
          </cell>
          <cell r="H69">
            <v>3762500</v>
          </cell>
          <cell r="I69">
            <v>0</v>
          </cell>
          <cell r="J69">
            <v>1830407.04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T69">
            <v>0</v>
          </cell>
          <cell r="U69">
            <v>0</v>
          </cell>
          <cell r="V69">
            <v>3.8012001190000002</v>
          </cell>
          <cell r="W69">
            <v>1.433333333</v>
          </cell>
          <cell r="X69">
            <v>0</v>
          </cell>
          <cell r="Y69">
            <v>1.0400039999999999</v>
          </cell>
          <cell r="AO69">
            <v>0</v>
          </cell>
          <cell r="AP69">
            <v>0</v>
          </cell>
          <cell r="AQ69">
            <v>64419771.899999999</v>
          </cell>
          <cell r="AR69">
            <v>1952843.58</v>
          </cell>
          <cell r="AS69">
            <v>0</v>
          </cell>
          <cell r="AT69">
            <v>1245043.05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BD69">
            <v>0</v>
          </cell>
          <cell r="BE69">
            <v>0</v>
          </cell>
          <cell r="BF69">
            <v>-11840006.57</v>
          </cell>
          <cell r="BG69">
            <v>-4077849.51</v>
          </cell>
          <cell r="BH69">
            <v>-5427.39</v>
          </cell>
          <cell r="BI69">
            <v>-1929737.73</v>
          </cell>
          <cell r="BJ69">
            <v>-1857.71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</row>
        <row r="70">
          <cell r="E70">
            <v>0</v>
          </cell>
          <cell r="F70">
            <v>0</v>
          </cell>
          <cell r="G70">
            <v>9788330.6600000001</v>
          </cell>
          <cell r="H70">
            <v>3762500</v>
          </cell>
          <cell r="I70">
            <v>0</v>
          </cell>
          <cell r="J70">
            <v>1830407.04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T70">
            <v>0</v>
          </cell>
          <cell r="U70">
            <v>0</v>
          </cell>
          <cell r="V70">
            <v>3.8012001190000002</v>
          </cell>
          <cell r="W70">
            <v>1.433333333</v>
          </cell>
          <cell r="X70">
            <v>0</v>
          </cell>
          <cell r="Y70">
            <v>1.0400039999999999</v>
          </cell>
          <cell r="AO70">
            <v>0</v>
          </cell>
          <cell r="AP70">
            <v>0</v>
          </cell>
          <cell r="AQ70">
            <v>5706729.3499999996</v>
          </cell>
          <cell r="AR70">
            <v>1972483.57</v>
          </cell>
          <cell r="AS70">
            <v>0</v>
          </cell>
          <cell r="AT70">
            <v>1374477.58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BD70">
            <v>0</v>
          </cell>
          <cell r="BE70">
            <v>0</v>
          </cell>
          <cell r="BF70">
            <v>-11864395.029999999</v>
          </cell>
          <cell r="BG70">
            <v>-4776873.6900000004</v>
          </cell>
          <cell r="BH70">
            <v>-5449.5</v>
          </cell>
          <cell r="BI70">
            <v>-1937599.71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</row>
        <row r="71">
          <cell r="E71">
            <v>0</v>
          </cell>
          <cell r="F71">
            <v>0</v>
          </cell>
          <cell r="G71">
            <v>9788330.6600000001</v>
          </cell>
          <cell r="H71">
            <v>3762500</v>
          </cell>
          <cell r="I71">
            <v>0</v>
          </cell>
          <cell r="J71">
            <v>1830407.04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T71">
            <v>0</v>
          </cell>
          <cell r="U71">
            <v>0</v>
          </cell>
          <cell r="V71">
            <v>3.8012001190000002</v>
          </cell>
          <cell r="W71">
            <v>1.433333333</v>
          </cell>
          <cell r="X71">
            <v>0</v>
          </cell>
          <cell r="Y71">
            <v>1.0400039999999999</v>
          </cell>
          <cell r="AO71">
            <v>0</v>
          </cell>
          <cell r="AP71">
            <v>0</v>
          </cell>
          <cell r="AQ71">
            <v>5811090.4400000004</v>
          </cell>
          <cell r="AR71">
            <v>1992839.11</v>
          </cell>
          <cell r="AS71">
            <v>0</v>
          </cell>
          <cell r="AT71">
            <v>1387592.16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BD71">
            <v>0</v>
          </cell>
          <cell r="BE71">
            <v>0</v>
          </cell>
          <cell r="BF71">
            <v>-11888833.74</v>
          </cell>
          <cell r="BG71">
            <v>-4796335.2699999996</v>
          </cell>
          <cell r="BH71">
            <v>-5471.7</v>
          </cell>
          <cell r="BI71">
            <v>-1945493.74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</row>
        <row r="72">
          <cell r="E72">
            <v>0</v>
          </cell>
          <cell r="F72">
            <v>0</v>
          </cell>
          <cell r="G72">
            <v>9788330.6600000001</v>
          </cell>
          <cell r="H72">
            <v>3762500</v>
          </cell>
          <cell r="I72">
            <v>0</v>
          </cell>
          <cell r="J72">
            <v>1830407.04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T72">
            <v>0</v>
          </cell>
          <cell r="U72">
            <v>0</v>
          </cell>
          <cell r="V72">
            <v>3.8012001190000002</v>
          </cell>
          <cell r="W72">
            <v>1.433333333</v>
          </cell>
          <cell r="X72">
            <v>0</v>
          </cell>
          <cell r="Y72">
            <v>1.0400039999999999</v>
          </cell>
          <cell r="AO72">
            <v>0</v>
          </cell>
          <cell r="AP72">
            <v>0</v>
          </cell>
          <cell r="AQ72">
            <v>5924871.6699999999</v>
          </cell>
          <cell r="AR72">
            <v>1458443.35</v>
          </cell>
          <cell r="AS72">
            <v>0</v>
          </cell>
          <cell r="AT72">
            <v>1401248.71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BD72">
            <v>0</v>
          </cell>
          <cell r="BE72">
            <v>0</v>
          </cell>
          <cell r="BF72">
            <v>-11913322.800000001</v>
          </cell>
          <cell r="BG72">
            <v>-6191840.75</v>
          </cell>
          <cell r="BH72">
            <v>-5493.99</v>
          </cell>
          <cell r="BI72">
            <v>-1953419.91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</row>
        <row r="73">
          <cell r="E73">
            <v>0</v>
          </cell>
          <cell r="F73">
            <v>0</v>
          </cell>
          <cell r="G73">
            <v>9788330.6600000001</v>
          </cell>
          <cell r="H73">
            <v>3762500</v>
          </cell>
          <cell r="I73">
            <v>0</v>
          </cell>
          <cell r="J73">
            <v>1830407.04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T73">
            <v>0</v>
          </cell>
          <cell r="U73">
            <v>0</v>
          </cell>
          <cell r="V73">
            <v>3.8012001190000002</v>
          </cell>
          <cell r="W73">
            <v>1.433333333</v>
          </cell>
          <cell r="X73">
            <v>0</v>
          </cell>
          <cell r="Y73">
            <v>1.0400039999999999</v>
          </cell>
          <cell r="AO73">
            <v>0</v>
          </cell>
          <cell r="AP73">
            <v>0</v>
          </cell>
          <cell r="AQ73">
            <v>6237714.46</v>
          </cell>
          <cell r="AR73">
            <v>1478768.97</v>
          </cell>
          <cell r="AS73">
            <v>0</v>
          </cell>
          <cell r="AT73">
            <v>1415514.5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BD73">
            <v>0</v>
          </cell>
          <cell r="BE73">
            <v>0</v>
          </cell>
          <cell r="BF73">
            <v>-11937862.289999999</v>
          </cell>
          <cell r="BG73">
            <v>-6217067.0599999996</v>
          </cell>
          <cell r="BH73">
            <v>-5516.38</v>
          </cell>
          <cell r="BI73">
            <v>-1961378.39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</row>
        <row r="74">
          <cell r="E74">
            <v>0</v>
          </cell>
          <cell r="F74">
            <v>0</v>
          </cell>
          <cell r="G74">
            <v>9788330.6600000001</v>
          </cell>
          <cell r="H74">
            <v>3762500</v>
          </cell>
          <cell r="I74">
            <v>0</v>
          </cell>
          <cell r="J74">
            <v>1830407.04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T74">
            <v>0</v>
          </cell>
          <cell r="U74">
            <v>0</v>
          </cell>
          <cell r="V74">
            <v>3.8012001190000002</v>
          </cell>
          <cell r="W74">
            <v>1.433333333</v>
          </cell>
          <cell r="X74">
            <v>0</v>
          </cell>
          <cell r="Y74">
            <v>1.0400039999999999</v>
          </cell>
          <cell r="AO74">
            <v>0</v>
          </cell>
          <cell r="AP74">
            <v>0</v>
          </cell>
          <cell r="AQ74">
            <v>5365047.32</v>
          </cell>
          <cell r="AR74">
            <v>1500054</v>
          </cell>
          <cell r="AS74">
            <v>0</v>
          </cell>
          <cell r="AT74">
            <v>1430470.96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BD74">
            <v>0</v>
          </cell>
          <cell r="BE74">
            <v>0</v>
          </cell>
          <cell r="BF74">
            <v>-11962452.32</v>
          </cell>
          <cell r="BG74">
            <v>-6935995.7400000002</v>
          </cell>
          <cell r="BH74">
            <v>-5538.85</v>
          </cell>
          <cell r="BI74">
            <v>-1969369.3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</row>
        <row r="75">
          <cell r="E75">
            <v>0</v>
          </cell>
          <cell r="F75">
            <v>0</v>
          </cell>
          <cell r="G75">
            <v>9788330.6600000001</v>
          </cell>
          <cell r="H75">
            <v>3762500</v>
          </cell>
          <cell r="I75">
            <v>0</v>
          </cell>
          <cell r="J75">
            <v>1830407.04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T75">
            <v>0</v>
          </cell>
          <cell r="U75">
            <v>0</v>
          </cell>
          <cell r="V75">
            <v>3.8012001190000002</v>
          </cell>
          <cell r="W75">
            <v>1.433333333</v>
          </cell>
          <cell r="X75">
            <v>0</v>
          </cell>
          <cell r="Y75">
            <v>1.0400039999999999</v>
          </cell>
          <cell r="AO75">
            <v>0</v>
          </cell>
          <cell r="AP75">
            <v>0</v>
          </cell>
          <cell r="AQ75">
            <v>5530840.1100000003</v>
          </cell>
          <cell r="AR75">
            <v>1522411.66</v>
          </cell>
          <cell r="AS75">
            <v>0</v>
          </cell>
          <cell r="AT75">
            <v>1446218.1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BD75">
            <v>0</v>
          </cell>
          <cell r="BE75">
            <v>0</v>
          </cell>
          <cell r="BF75">
            <v>-11987093.029999999</v>
          </cell>
          <cell r="BG75">
            <v>-6964253.8399999999</v>
          </cell>
          <cell r="BH75">
            <v>-5561.42</v>
          </cell>
          <cell r="BI75">
            <v>-1977392.74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</row>
        <row r="76">
          <cell r="E76">
            <v>0</v>
          </cell>
          <cell r="F76">
            <v>0</v>
          </cell>
          <cell r="G76">
            <v>9788330.6600000001</v>
          </cell>
          <cell r="H76">
            <v>3762500</v>
          </cell>
          <cell r="I76">
            <v>0</v>
          </cell>
          <cell r="J76">
            <v>1830407.04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T76">
            <v>0</v>
          </cell>
          <cell r="U76">
            <v>0</v>
          </cell>
          <cell r="V76">
            <v>3.8012001190000002</v>
          </cell>
          <cell r="W76">
            <v>1.433333333</v>
          </cell>
          <cell r="X76">
            <v>0</v>
          </cell>
          <cell r="Y76">
            <v>1.0400039999999999</v>
          </cell>
          <cell r="AO76">
            <v>0</v>
          </cell>
          <cell r="AP76">
            <v>0</v>
          </cell>
          <cell r="AQ76">
            <v>5730493.9800000004</v>
          </cell>
          <cell r="AR76">
            <v>1545977.49</v>
          </cell>
          <cell r="AS76">
            <v>0</v>
          </cell>
          <cell r="AT76">
            <v>1583058.5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BD76">
            <v>0</v>
          </cell>
          <cell r="BE76">
            <v>0</v>
          </cell>
          <cell r="BF76">
            <v>-12170095.91</v>
          </cell>
          <cell r="BG76">
            <v>-6992627.0899999999</v>
          </cell>
          <cell r="BH76">
            <v>-5584.07</v>
          </cell>
          <cell r="BI76">
            <v>-1985448.89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</row>
        <row r="77">
          <cell r="E77">
            <v>0</v>
          </cell>
          <cell r="F77">
            <v>0</v>
          </cell>
          <cell r="G77">
            <v>9788330.6600000001</v>
          </cell>
          <cell r="H77">
            <v>3762500</v>
          </cell>
          <cell r="I77">
            <v>0</v>
          </cell>
          <cell r="J77">
            <v>1830407.04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T77">
            <v>0</v>
          </cell>
          <cell r="U77">
            <v>0</v>
          </cell>
          <cell r="V77">
            <v>3.8012001190000002</v>
          </cell>
          <cell r="W77">
            <v>1.433333333</v>
          </cell>
          <cell r="X77">
            <v>0</v>
          </cell>
          <cell r="Y77">
            <v>1.0400039999999999</v>
          </cell>
          <cell r="AO77">
            <v>0</v>
          </cell>
          <cell r="AP77">
            <v>0</v>
          </cell>
          <cell r="AQ77">
            <v>5976700.1900000004</v>
          </cell>
          <cell r="AR77">
            <v>1570915.66</v>
          </cell>
          <cell r="AS77">
            <v>0</v>
          </cell>
          <cell r="AT77">
            <v>1601887.71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BD77">
            <v>0</v>
          </cell>
          <cell r="BE77">
            <v>0</v>
          </cell>
          <cell r="BF77">
            <v>-12195164.32</v>
          </cell>
          <cell r="BG77">
            <v>-7723227.5099999998</v>
          </cell>
          <cell r="BH77">
            <v>-5606.83</v>
          </cell>
          <cell r="BI77">
            <v>-1993537.85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</row>
        <row r="78">
          <cell r="E78">
            <v>0</v>
          </cell>
          <cell r="F78">
            <v>0</v>
          </cell>
          <cell r="G78">
            <v>9788330.6600000001</v>
          </cell>
          <cell r="H78">
            <v>3762500</v>
          </cell>
          <cell r="I78">
            <v>0</v>
          </cell>
          <cell r="J78">
            <v>1830407.04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T78">
            <v>0</v>
          </cell>
          <cell r="U78">
            <v>0</v>
          </cell>
          <cell r="V78">
            <v>3.8012001190000002</v>
          </cell>
          <cell r="W78">
            <v>1.433333333</v>
          </cell>
          <cell r="X78">
            <v>0</v>
          </cell>
          <cell r="Y78">
            <v>1.0400039999999999</v>
          </cell>
          <cell r="AO78">
            <v>0</v>
          </cell>
          <cell r="AP78">
            <v>0</v>
          </cell>
          <cell r="AQ78">
            <v>6376629.5999999996</v>
          </cell>
          <cell r="AR78">
            <v>2403873.14</v>
          </cell>
          <cell r="AS78">
            <v>0</v>
          </cell>
          <cell r="AT78">
            <v>1622004.41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BD78">
            <v>0</v>
          </cell>
          <cell r="BE78">
            <v>0</v>
          </cell>
          <cell r="BF78">
            <v>-9784142.5199999996</v>
          </cell>
          <cell r="BG78">
            <v>-7754692.9000000004</v>
          </cell>
          <cell r="BH78">
            <v>-5629.67</v>
          </cell>
          <cell r="BI78">
            <v>-2001659.77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</row>
        <row r="79">
          <cell r="E79">
            <v>0</v>
          </cell>
          <cell r="F79">
            <v>0</v>
          </cell>
          <cell r="G79">
            <v>9788330.6600000001</v>
          </cell>
          <cell r="H79">
            <v>3762500</v>
          </cell>
          <cell r="I79">
            <v>0</v>
          </cell>
          <cell r="J79">
            <v>1830407.04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T79">
            <v>0</v>
          </cell>
          <cell r="U79">
            <v>0</v>
          </cell>
          <cell r="V79">
            <v>3.8012001190000002</v>
          </cell>
          <cell r="W79">
            <v>1.433333333</v>
          </cell>
          <cell r="X79">
            <v>0</v>
          </cell>
          <cell r="Y79">
            <v>1.0400039999999999</v>
          </cell>
          <cell r="AO79">
            <v>0</v>
          </cell>
          <cell r="AP79">
            <v>0</v>
          </cell>
          <cell r="AQ79">
            <v>78830227.640000001</v>
          </cell>
          <cell r="AR79">
            <v>2677851.2000000002</v>
          </cell>
          <cell r="AS79">
            <v>0</v>
          </cell>
          <cell r="AT79">
            <v>1643681.89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BD79">
            <v>0</v>
          </cell>
          <cell r="BE79">
            <v>0</v>
          </cell>
          <cell r="BF79">
            <v>-10388935.279999999</v>
          </cell>
          <cell r="BG79">
            <v>-7786286.4699999997</v>
          </cell>
          <cell r="BH79">
            <v>-5652.6</v>
          </cell>
          <cell r="BI79">
            <v>-2009814.79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</row>
        <row r="80">
          <cell r="E80">
            <v>0</v>
          </cell>
          <cell r="F80">
            <v>0</v>
          </cell>
          <cell r="G80">
            <v>8678005.2300000004</v>
          </cell>
          <cell r="H80">
            <v>3762500</v>
          </cell>
          <cell r="I80">
            <v>0</v>
          </cell>
          <cell r="J80">
            <v>1830407.04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T80">
            <v>0</v>
          </cell>
          <cell r="U80">
            <v>0</v>
          </cell>
          <cell r="V80">
            <v>3.4714571460000001</v>
          </cell>
          <cell r="W80">
            <v>1.433333333</v>
          </cell>
          <cell r="X80">
            <v>0</v>
          </cell>
          <cell r="Y80">
            <v>1.0400039999999999</v>
          </cell>
          <cell r="AO80">
            <v>0</v>
          </cell>
          <cell r="AP80">
            <v>0</v>
          </cell>
          <cell r="AQ80">
            <v>42669280.649999999</v>
          </cell>
          <cell r="AR80">
            <v>2713227.91</v>
          </cell>
          <cell r="AS80">
            <v>0</v>
          </cell>
          <cell r="AT80">
            <v>1667295.02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BD80">
            <v>0</v>
          </cell>
          <cell r="BE80">
            <v>0</v>
          </cell>
          <cell r="BF80">
            <v>-10410334.810000001</v>
          </cell>
          <cell r="BG80">
            <v>-8469255.2200000007</v>
          </cell>
          <cell r="BH80">
            <v>-5675.63</v>
          </cell>
          <cell r="BI80">
            <v>-2018003.01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</row>
        <row r="81">
          <cell r="E81">
            <v>0</v>
          </cell>
          <cell r="F81">
            <v>0</v>
          </cell>
          <cell r="G81">
            <v>8678005.2300000004</v>
          </cell>
          <cell r="H81">
            <v>3762500</v>
          </cell>
          <cell r="I81">
            <v>0</v>
          </cell>
          <cell r="J81">
            <v>1830407.04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T81">
            <v>0</v>
          </cell>
          <cell r="U81">
            <v>0</v>
          </cell>
          <cell r="V81">
            <v>3.4714571460000001</v>
          </cell>
          <cell r="W81">
            <v>1.433333333</v>
          </cell>
          <cell r="X81">
            <v>0</v>
          </cell>
          <cell r="Y81">
            <v>1.0400039999999999</v>
          </cell>
          <cell r="AO81">
            <v>0</v>
          </cell>
          <cell r="AP81">
            <v>0</v>
          </cell>
          <cell r="AQ81">
            <v>65395172.609999999</v>
          </cell>
          <cell r="AR81">
            <v>2751187.23</v>
          </cell>
          <cell r="AS81">
            <v>0</v>
          </cell>
          <cell r="AT81">
            <v>1693378.09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BD81">
            <v>0</v>
          </cell>
          <cell r="BE81">
            <v>0</v>
          </cell>
          <cell r="BF81">
            <v>-10431778.380000001</v>
          </cell>
          <cell r="BG81">
            <v>-7790136.3499999996</v>
          </cell>
          <cell r="BH81">
            <v>-5698.76</v>
          </cell>
          <cell r="BI81">
            <v>-2026224.6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</row>
        <row r="82">
          <cell r="E82">
            <v>0</v>
          </cell>
          <cell r="F82">
            <v>0</v>
          </cell>
          <cell r="G82">
            <v>8678005.2300000004</v>
          </cell>
          <cell r="H82">
            <v>3762500</v>
          </cell>
          <cell r="I82">
            <v>0</v>
          </cell>
          <cell r="J82">
            <v>1830407.04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T82">
            <v>0</v>
          </cell>
          <cell r="U82">
            <v>0</v>
          </cell>
          <cell r="V82">
            <v>3.4714571460000001</v>
          </cell>
          <cell r="W82">
            <v>1.433333333</v>
          </cell>
          <cell r="X82">
            <v>0</v>
          </cell>
          <cell r="Y82">
            <v>1.0400039999999999</v>
          </cell>
          <cell r="AO82">
            <v>0</v>
          </cell>
          <cell r="AP82">
            <v>0</v>
          </cell>
          <cell r="AQ82">
            <v>7428088.7999999998</v>
          </cell>
          <cell r="AR82">
            <v>2792280.12</v>
          </cell>
          <cell r="AS82">
            <v>0</v>
          </cell>
          <cell r="AT82">
            <v>1845876.49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BD82">
            <v>0</v>
          </cell>
          <cell r="BE82">
            <v>0</v>
          </cell>
          <cell r="BF82">
            <v>-10453266.140000001</v>
          </cell>
          <cell r="BG82">
            <v>-7105343.2800000003</v>
          </cell>
          <cell r="BH82">
            <v>-5721.97</v>
          </cell>
          <cell r="BI82">
            <v>-2034479.69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</row>
        <row r="83">
          <cell r="E83">
            <v>0</v>
          </cell>
          <cell r="F83">
            <v>0</v>
          </cell>
          <cell r="G83">
            <v>8678005.2300000004</v>
          </cell>
          <cell r="H83">
            <v>3762500</v>
          </cell>
          <cell r="I83">
            <v>0</v>
          </cell>
          <cell r="J83">
            <v>1830407.04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T83">
            <v>0</v>
          </cell>
          <cell r="U83">
            <v>0</v>
          </cell>
          <cell r="V83">
            <v>3.4714571460000001</v>
          </cell>
          <cell r="W83">
            <v>1.433333333</v>
          </cell>
          <cell r="X83">
            <v>0</v>
          </cell>
          <cell r="Y83">
            <v>1.0400039999999999</v>
          </cell>
          <cell r="AO83">
            <v>0</v>
          </cell>
          <cell r="AP83">
            <v>0</v>
          </cell>
          <cell r="AQ83">
            <v>7807851.4000000004</v>
          </cell>
          <cell r="AR83">
            <v>2837262.5</v>
          </cell>
          <cell r="AS83">
            <v>0</v>
          </cell>
          <cell r="AT83">
            <v>1880277.2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BD83">
            <v>0</v>
          </cell>
          <cell r="BE83">
            <v>0</v>
          </cell>
          <cell r="BF83">
            <v>-10474798.15</v>
          </cell>
          <cell r="BG83">
            <v>-7134291.3300000001</v>
          </cell>
          <cell r="BH83">
            <v>-5745.29</v>
          </cell>
          <cell r="BI83">
            <v>-2042768.42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</row>
        <row r="84">
          <cell r="E84">
            <v>0</v>
          </cell>
          <cell r="F84">
            <v>0</v>
          </cell>
          <cell r="G84">
            <v>8678005.2300000004</v>
          </cell>
          <cell r="H84">
            <v>3762500</v>
          </cell>
          <cell r="I84">
            <v>0</v>
          </cell>
          <cell r="J84">
            <v>1830407.04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T84">
            <v>0</v>
          </cell>
          <cell r="U84">
            <v>0</v>
          </cell>
          <cell r="V84">
            <v>3.4714571460000001</v>
          </cell>
          <cell r="W84">
            <v>1.433333333</v>
          </cell>
          <cell r="X84">
            <v>0</v>
          </cell>
          <cell r="Y84">
            <v>1.0400039999999999</v>
          </cell>
          <cell r="AO84">
            <v>0</v>
          </cell>
          <cell r="AP84">
            <v>0</v>
          </cell>
          <cell r="AQ84">
            <v>8769647.8300000001</v>
          </cell>
          <cell r="AR84">
            <v>2303898.19</v>
          </cell>
          <cell r="AS84">
            <v>0</v>
          </cell>
          <cell r="AT84">
            <v>1921455.63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BD84">
            <v>0</v>
          </cell>
          <cell r="BE84">
            <v>0</v>
          </cell>
          <cell r="BF84">
            <v>-10496374.51</v>
          </cell>
          <cell r="BG84">
            <v>-4996213.05</v>
          </cell>
          <cell r="BH84">
            <v>-5768.69</v>
          </cell>
          <cell r="BI84">
            <v>-2051090.91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</row>
        <row r="85">
          <cell r="E85">
            <v>0</v>
          </cell>
          <cell r="F85">
            <v>0</v>
          </cell>
          <cell r="G85">
            <v>0</v>
          </cell>
          <cell r="H85">
            <v>3762500</v>
          </cell>
          <cell r="I85">
            <v>0</v>
          </cell>
          <cell r="J85">
            <v>1830407.04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T85">
            <v>0</v>
          </cell>
          <cell r="U85">
            <v>0</v>
          </cell>
          <cell r="V85">
            <v>0</v>
          </cell>
          <cell r="W85">
            <v>1.433333333</v>
          </cell>
          <cell r="X85">
            <v>0</v>
          </cell>
          <cell r="Y85">
            <v>1.0400039999999999</v>
          </cell>
          <cell r="AO85">
            <v>0</v>
          </cell>
          <cell r="AP85">
            <v>0</v>
          </cell>
          <cell r="AQ85">
            <v>164385902.53999999</v>
          </cell>
          <cell r="AR85">
            <v>2358660.54</v>
          </cell>
          <cell r="AS85">
            <v>0</v>
          </cell>
          <cell r="AT85">
            <v>1973861.04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BD85">
            <v>0</v>
          </cell>
          <cell r="BE85">
            <v>0</v>
          </cell>
          <cell r="BF85">
            <v>-9926093.4399999995</v>
          </cell>
          <cell r="BG85">
            <v>-4291243.74</v>
          </cell>
          <cell r="BH85">
            <v>-5792.2</v>
          </cell>
          <cell r="BI85">
            <v>-2059447.31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</row>
        <row r="86">
          <cell r="E86">
            <v>0</v>
          </cell>
          <cell r="F86">
            <v>0</v>
          </cell>
          <cell r="G86">
            <v>0</v>
          </cell>
          <cell r="H86">
            <v>3762500</v>
          </cell>
          <cell r="I86">
            <v>0</v>
          </cell>
          <cell r="J86">
            <v>1830407.04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T86">
            <v>0</v>
          </cell>
          <cell r="U86">
            <v>0</v>
          </cell>
          <cell r="V86">
            <v>0</v>
          </cell>
          <cell r="W86">
            <v>1.433333333</v>
          </cell>
          <cell r="X86">
            <v>0</v>
          </cell>
          <cell r="Y86">
            <v>1.0400039999999999</v>
          </cell>
          <cell r="AO86">
            <v>0</v>
          </cell>
          <cell r="AP86">
            <v>0</v>
          </cell>
          <cell r="AQ86">
            <v>152850576.21000001</v>
          </cell>
          <cell r="AR86">
            <v>2422573.7200000002</v>
          </cell>
          <cell r="AS86">
            <v>0</v>
          </cell>
          <cell r="AT86">
            <v>2048593.23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BD86">
            <v>0</v>
          </cell>
          <cell r="BE86">
            <v>0</v>
          </cell>
          <cell r="BF86">
            <v>-323205.59000000003</v>
          </cell>
          <cell r="BG86">
            <v>-3641397.76</v>
          </cell>
          <cell r="BH86">
            <v>-5815.79</v>
          </cell>
          <cell r="BI86">
            <v>-2067837.76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</row>
        <row r="87">
          <cell r="E87">
            <v>0</v>
          </cell>
          <cell r="F87">
            <v>0</v>
          </cell>
          <cell r="G87">
            <v>0</v>
          </cell>
          <cell r="H87">
            <v>3762500</v>
          </cell>
          <cell r="I87">
            <v>0</v>
          </cell>
          <cell r="J87">
            <v>1830407.04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T87">
            <v>0</v>
          </cell>
          <cell r="U87">
            <v>0</v>
          </cell>
          <cell r="V87">
            <v>0</v>
          </cell>
          <cell r="W87">
            <v>1.433333333</v>
          </cell>
          <cell r="X87">
            <v>0</v>
          </cell>
          <cell r="Y87">
            <v>1.0400039999999999</v>
          </cell>
          <cell r="AO87">
            <v>0</v>
          </cell>
          <cell r="AP87">
            <v>0</v>
          </cell>
          <cell r="AQ87">
            <v>52461733.670000002</v>
          </cell>
          <cell r="AR87">
            <v>2500133.44</v>
          </cell>
          <cell r="AS87">
            <v>0</v>
          </cell>
          <cell r="AT87">
            <v>13583524.189999999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BD87">
            <v>0</v>
          </cell>
          <cell r="BE87">
            <v>0</v>
          </cell>
          <cell r="BF87">
            <v>-323871.34000000003</v>
          </cell>
          <cell r="BG87">
            <v>-2924986.61</v>
          </cell>
          <cell r="BH87">
            <v>-5839.49</v>
          </cell>
          <cell r="BI87">
            <v>-2076262.37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</row>
        <row r="88">
          <cell r="E88">
            <v>0</v>
          </cell>
          <cell r="F88">
            <v>0</v>
          </cell>
          <cell r="G88">
            <v>0</v>
          </cell>
          <cell r="H88">
            <v>3762500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T88">
            <v>0</v>
          </cell>
          <cell r="U88">
            <v>0</v>
          </cell>
          <cell r="V88">
            <v>0</v>
          </cell>
          <cell r="W88">
            <v>1.433333333</v>
          </cell>
          <cell r="X88">
            <v>0</v>
          </cell>
          <cell r="Y88">
            <v>0</v>
          </cell>
          <cell r="AO88">
            <v>0</v>
          </cell>
          <cell r="AP88">
            <v>0</v>
          </cell>
          <cell r="AQ88">
            <v>398433.3</v>
          </cell>
          <cell r="AR88">
            <v>2600312.19</v>
          </cell>
          <cell r="AS88">
            <v>0</v>
          </cell>
          <cell r="AT88">
            <v>23445709.370000001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BD88">
            <v>0</v>
          </cell>
          <cell r="BE88">
            <v>0</v>
          </cell>
          <cell r="BF88">
            <v>-486807.69</v>
          </cell>
          <cell r="BG88">
            <v>-2202677.54</v>
          </cell>
          <cell r="BH88">
            <v>-5863.28</v>
          </cell>
          <cell r="BI88">
            <v>-8480.2199999999993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</row>
        <row r="89">
          <cell r="E89">
            <v>0</v>
          </cell>
          <cell r="F89">
            <v>0</v>
          </cell>
          <cell r="G89">
            <v>0</v>
          </cell>
          <cell r="H89">
            <v>3762500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T89">
            <v>0</v>
          </cell>
          <cell r="U89">
            <v>0</v>
          </cell>
          <cell r="V89">
            <v>0</v>
          </cell>
          <cell r="W89">
            <v>1.433333333</v>
          </cell>
          <cell r="X89">
            <v>0</v>
          </cell>
          <cell r="Y89">
            <v>0</v>
          </cell>
          <cell r="AO89">
            <v>0</v>
          </cell>
          <cell r="AP89">
            <v>0</v>
          </cell>
          <cell r="AQ89">
            <v>399577.17</v>
          </cell>
          <cell r="AR89">
            <v>2762623.24</v>
          </cell>
          <cell r="AS89">
            <v>0</v>
          </cell>
          <cell r="AT89">
            <v>23474469.260000002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BD89">
            <v>0</v>
          </cell>
          <cell r="BE89">
            <v>0</v>
          </cell>
          <cell r="BF89">
            <v>-487810.44</v>
          </cell>
          <cell r="BG89">
            <v>-1474434.34</v>
          </cell>
          <cell r="BH89">
            <v>-5887.17</v>
          </cell>
          <cell r="BI89">
            <v>-8514.77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</row>
        <row r="90"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AO90">
            <v>0</v>
          </cell>
          <cell r="AP90">
            <v>0</v>
          </cell>
          <cell r="AQ90">
            <v>50982.71</v>
          </cell>
          <cell r="AR90">
            <v>22265123.100000001</v>
          </cell>
          <cell r="AS90">
            <v>0</v>
          </cell>
          <cell r="AT90">
            <v>67368.399999999994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BD90">
            <v>0</v>
          </cell>
          <cell r="BE90">
            <v>0</v>
          </cell>
          <cell r="BF90">
            <v>-488815.25</v>
          </cell>
          <cell r="BG90">
            <v>-82246.740000000005</v>
          </cell>
          <cell r="BH90">
            <v>-5911.15</v>
          </cell>
          <cell r="BI90">
            <v>-8549.4599999999991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</row>
        <row r="91"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90081697.170000002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BD91">
            <v>0</v>
          </cell>
          <cell r="BE91">
            <v>0</v>
          </cell>
          <cell r="BF91">
            <v>-489822.13</v>
          </cell>
          <cell r="BG91">
            <v>-82581.820000000007</v>
          </cell>
          <cell r="BH91">
            <v>-5935.23</v>
          </cell>
          <cell r="BI91">
            <v>-8584.2999999999993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</row>
        <row r="92"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64670486.030000001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BD92">
            <v>0</v>
          </cell>
          <cell r="BE92">
            <v>0</v>
          </cell>
          <cell r="BF92">
            <v>-490831.08</v>
          </cell>
          <cell r="BG92">
            <v>-82918.27</v>
          </cell>
          <cell r="BH92">
            <v>-5959.42</v>
          </cell>
          <cell r="BI92">
            <v>-8619.27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</row>
        <row r="93"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25973584.59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BD93">
            <v>0</v>
          </cell>
          <cell r="BE93">
            <v>0</v>
          </cell>
          <cell r="BF93">
            <v>-491842.11</v>
          </cell>
          <cell r="BG93">
            <v>-83256.09</v>
          </cell>
          <cell r="BH93">
            <v>-5983.69</v>
          </cell>
          <cell r="BI93">
            <v>-8654.3799999999992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</row>
        <row r="94"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BD94">
            <v>0</v>
          </cell>
          <cell r="BE94">
            <v>0</v>
          </cell>
          <cell r="BF94">
            <v>-328570.15000000002</v>
          </cell>
          <cell r="BG94">
            <v>-83595.289999999994</v>
          </cell>
          <cell r="BH94">
            <v>-6008.07</v>
          </cell>
          <cell r="BI94">
            <v>-8689.64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</row>
        <row r="95"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BD95">
            <v>0</v>
          </cell>
          <cell r="BE95">
            <v>0</v>
          </cell>
          <cell r="BF95">
            <v>-329246.95</v>
          </cell>
          <cell r="BG95">
            <v>-83935.86</v>
          </cell>
          <cell r="BH95">
            <v>-6032.55</v>
          </cell>
          <cell r="BI95">
            <v>-8725.0499999999993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</row>
        <row r="96"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BD96">
            <v>0</v>
          </cell>
          <cell r="BE96">
            <v>0</v>
          </cell>
          <cell r="BF96">
            <v>-329925.15000000002</v>
          </cell>
          <cell r="BG96">
            <v>-84277.83</v>
          </cell>
          <cell r="BH96">
            <v>-6057.13</v>
          </cell>
          <cell r="BI96">
            <v>-8760.59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</row>
        <row r="97"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BD97">
            <v>0</v>
          </cell>
          <cell r="BE97">
            <v>0</v>
          </cell>
          <cell r="BF97">
            <v>-330604.74</v>
          </cell>
          <cell r="BG97">
            <v>-84621.19</v>
          </cell>
          <cell r="BH97">
            <v>-6081.81</v>
          </cell>
          <cell r="BI97">
            <v>-8796.2800000000007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</row>
        <row r="98"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BD98">
            <v>0</v>
          </cell>
          <cell r="BE98">
            <v>0</v>
          </cell>
          <cell r="BF98">
            <v>-331285.73</v>
          </cell>
          <cell r="BG98">
            <v>-84965.94</v>
          </cell>
          <cell r="BH98">
            <v>-6106.58</v>
          </cell>
          <cell r="BI98">
            <v>-8832.1200000000008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</row>
        <row r="99"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BD99">
            <v>0</v>
          </cell>
          <cell r="BE99">
            <v>0</v>
          </cell>
          <cell r="BF99">
            <v>-331968.12</v>
          </cell>
          <cell r="BG99">
            <v>-85312.11</v>
          </cell>
          <cell r="BH99">
            <v>-6131.46</v>
          </cell>
          <cell r="BI99">
            <v>-8868.11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</row>
        <row r="100"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BD100">
            <v>0</v>
          </cell>
          <cell r="BE100">
            <v>0</v>
          </cell>
          <cell r="BF100">
            <v>-332651.92</v>
          </cell>
          <cell r="BG100">
            <v>-85659.68</v>
          </cell>
          <cell r="BH100">
            <v>-6156.44</v>
          </cell>
          <cell r="BI100">
            <v>-8904.24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</row>
        <row r="101"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BD101">
            <v>0</v>
          </cell>
          <cell r="BE101">
            <v>0</v>
          </cell>
          <cell r="BF101">
            <v>-333337.13</v>
          </cell>
          <cell r="BG101">
            <v>-86008.67</v>
          </cell>
          <cell r="BH101">
            <v>-6181.52</v>
          </cell>
          <cell r="BI101">
            <v>-8940.51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</row>
        <row r="102"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BD102">
            <v>0</v>
          </cell>
          <cell r="BE102">
            <v>0</v>
          </cell>
          <cell r="BF102">
            <v>-334023.75</v>
          </cell>
          <cell r="BG102">
            <v>-86359.08</v>
          </cell>
          <cell r="BH102">
            <v>-6206.71</v>
          </cell>
          <cell r="BI102">
            <v>-8976.94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</row>
        <row r="103"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BD103">
            <v>0</v>
          </cell>
          <cell r="BE103">
            <v>0</v>
          </cell>
          <cell r="BF103">
            <v>-334711.78999999998</v>
          </cell>
          <cell r="BG103">
            <v>-86710.91</v>
          </cell>
          <cell r="BH103">
            <v>-6232</v>
          </cell>
          <cell r="BI103">
            <v>-9013.51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</row>
        <row r="104"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BD104">
            <v>0</v>
          </cell>
          <cell r="BE104">
            <v>0</v>
          </cell>
          <cell r="BF104">
            <v>-335401.24</v>
          </cell>
          <cell r="BG104">
            <v>-87064.18</v>
          </cell>
          <cell r="BH104">
            <v>-6257.39</v>
          </cell>
          <cell r="BI104">
            <v>-9050.23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</row>
        <row r="105"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BD105">
            <v>0</v>
          </cell>
          <cell r="BE105">
            <v>0</v>
          </cell>
          <cell r="BF105">
            <v>-336092.11</v>
          </cell>
          <cell r="BG105">
            <v>-87418.9</v>
          </cell>
          <cell r="BH105">
            <v>-6282.88</v>
          </cell>
          <cell r="BI105">
            <v>-9087.1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</row>
        <row r="106"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BD106">
            <v>0</v>
          </cell>
          <cell r="BE106">
            <v>0</v>
          </cell>
          <cell r="BF106">
            <v>-168392.2</v>
          </cell>
          <cell r="BG106">
            <v>-87775.05</v>
          </cell>
          <cell r="BH106">
            <v>-6308.48</v>
          </cell>
          <cell r="BI106">
            <v>-9124.1299999999992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</row>
        <row r="107"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BD107">
            <v>0</v>
          </cell>
          <cell r="BE107">
            <v>0</v>
          </cell>
          <cell r="BF107">
            <v>-168739.06</v>
          </cell>
          <cell r="BG107">
            <v>-88132.66</v>
          </cell>
          <cell r="BH107">
            <v>-6334.18</v>
          </cell>
          <cell r="BI107">
            <v>-9161.2999999999993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</row>
        <row r="108"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BD108">
            <v>0</v>
          </cell>
          <cell r="BE108">
            <v>0</v>
          </cell>
          <cell r="BF108">
            <v>-169086.64</v>
          </cell>
          <cell r="BG108">
            <v>0</v>
          </cell>
          <cell r="BH108">
            <v>-6359.98</v>
          </cell>
          <cell r="BI108">
            <v>-9198.6200000000008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</row>
        <row r="109"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BD109">
            <v>0</v>
          </cell>
          <cell r="BE109">
            <v>0</v>
          </cell>
          <cell r="BF109">
            <v>-169434.93</v>
          </cell>
          <cell r="BG109">
            <v>0</v>
          </cell>
          <cell r="BH109">
            <v>-6385.9</v>
          </cell>
          <cell r="BI109">
            <v>-9236.1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</row>
        <row r="110"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BD110">
            <v>0</v>
          </cell>
          <cell r="BE110">
            <v>0</v>
          </cell>
          <cell r="BF110">
            <v>-169783.94</v>
          </cell>
          <cell r="BG110">
            <v>0</v>
          </cell>
          <cell r="BH110">
            <v>-6411.91</v>
          </cell>
          <cell r="BI110">
            <v>-9273.73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</row>
        <row r="111"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BD111">
            <v>0</v>
          </cell>
          <cell r="BE111">
            <v>0</v>
          </cell>
          <cell r="BF111">
            <v>-170133.66</v>
          </cell>
          <cell r="BG111">
            <v>0</v>
          </cell>
          <cell r="BH111">
            <v>-6438.04</v>
          </cell>
          <cell r="BI111">
            <v>-9311.51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</row>
        <row r="112"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BD112">
            <v>0</v>
          </cell>
          <cell r="BE112">
            <v>0</v>
          </cell>
          <cell r="BF112">
            <v>-170484.11</v>
          </cell>
          <cell r="BG112">
            <v>0</v>
          </cell>
          <cell r="BH112">
            <v>-6464.26</v>
          </cell>
          <cell r="BI112">
            <v>-9349.4500000000007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</row>
        <row r="113"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BD113">
            <v>0</v>
          </cell>
          <cell r="BE113">
            <v>0</v>
          </cell>
          <cell r="BF113">
            <v>-170835.28</v>
          </cell>
          <cell r="BG113">
            <v>0</v>
          </cell>
          <cell r="BH113">
            <v>-6490.6</v>
          </cell>
          <cell r="BI113">
            <v>-9387.5400000000009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</row>
        <row r="114"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BD114">
            <v>0</v>
          </cell>
          <cell r="BE114">
            <v>0</v>
          </cell>
          <cell r="BF114">
            <v>-171187.17</v>
          </cell>
          <cell r="BG114">
            <v>0</v>
          </cell>
          <cell r="BH114">
            <v>-6517.04</v>
          </cell>
          <cell r="BI114">
            <v>-9425.7800000000007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</row>
        <row r="115"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BD115">
            <v>0</v>
          </cell>
          <cell r="BE115">
            <v>0</v>
          </cell>
          <cell r="BF115">
            <v>-171539.79</v>
          </cell>
          <cell r="BG115">
            <v>0</v>
          </cell>
          <cell r="BH115">
            <v>-6543.6</v>
          </cell>
          <cell r="BI115">
            <v>-9464.19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</row>
        <row r="116"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BD116">
            <v>0</v>
          </cell>
          <cell r="BE116">
            <v>0</v>
          </cell>
          <cell r="BF116">
            <v>-171893.13</v>
          </cell>
          <cell r="BG116">
            <v>0</v>
          </cell>
          <cell r="BH116">
            <v>-6570.26</v>
          </cell>
          <cell r="BI116">
            <v>-9502.74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</row>
        <row r="117"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BD117">
            <v>0</v>
          </cell>
          <cell r="BE117">
            <v>0</v>
          </cell>
          <cell r="BF117">
            <v>-172247.21</v>
          </cell>
          <cell r="BG117">
            <v>0</v>
          </cell>
          <cell r="BH117">
            <v>-6597.02</v>
          </cell>
          <cell r="BI117">
            <v>-9541.4599999999991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</row>
        <row r="118"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-6623.9</v>
          </cell>
          <cell r="BI118">
            <v>-9580.33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</row>
        <row r="119"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-6650.89</v>
          </cell>
          <cell r="BI119">
            <v>-9619.36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</row>
        <row r="120"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-6677.98</v>
          </cell>
          <cell r="BI120">
            <v>-9658.5499999999993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</row>
        <row r="121"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-6705.19</v>
          </cell>
          <cell r="BI121">
            <v>-9697.9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</row>
        <row r="122"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-6732.51</v>
          </cell>
          <cell r="BI122">
            <v>-9737.41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</row>
        <row r="123"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-6759.94</v>
          </cell>
          <cell r="BI123">
            <v>-9777.09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</row>
        <row r="124"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-9816.92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</row>
        <row r="125"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-9856.91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</row>
        <row r="126"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-9897.07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</row>
        <row r="127"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-9937.39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</row>
        <row r="128"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-9977.8799999999992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</row>
        <row r="129"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-10018.530000000001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</row>
        <row r="130"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-10059.35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</row>
        <row r="131"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-10100.33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</row>
        <row r="132"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-10141.48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</row>
        <row r="133"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-10182.799999999999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</row>
        <row r="134"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-10224.290000000001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</row>
        <row r="135"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-10265.94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</row>
        <row r="136"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-10307.76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</row>
        <row r="137"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-10349.76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</row>
        <row r="138"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-10391.93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</row>
        <row r="139"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-10434.26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</row>
        <row r="140"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-10476.77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</row>
        <row r="141"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-10519.46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</row>
        <row r="142"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-10562.32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</row>
        <row r="143"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-10605.35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</row>
        <row r="144"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-10648.56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</row>
        <row r="145"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-10691.94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</row>
        <row r="146"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-10735.5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</row>
        <row r="147"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</row>
        <row r="148"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</row>
        <row r="149"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</row>
        <row r="150"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</row>
        <row r="151"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</row>
        <row r="152"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</row>
        <row r="153"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</row>
        <row r="154"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</row>
        <row r="155"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</row>
        <row r="156"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</row>
        <row r="157"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</row>
        <row r="158"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</row>
        <row r="159"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</row>
        <row r="160"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</row>
        <row r="161"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</row>
        <row r="162"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</row>
        <row r="163"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</row>
        <row r="164"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</row>
        <row r="165"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</row>
        <row r="166"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</row>
        <row r="167"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</row>
        <row r="168"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</row>
        <row r="169"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</row>
        <row r="170"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</row>
        <row r="171"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</row>
        <row r="172"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</row>
        <row r="173"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</row>
        <row r="174"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</row>
        <row r="175"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</row>
        <row r="176"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</row>
        <row r="177"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</row>
        <row r="178"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</row>
        <row r="179"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</row>
        <row r="180"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</row>
        <row r="181"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</row>
        <row r="182"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</row>
        <row r="183"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</row>
        <row r="184"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</row>
        <row r="185"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</row>
        <row r="186"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</row>
        <row r="187"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</row>
        <row r="188"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</row>
        <row r="189"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</row>
        <row r="190"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</row>
        <row r="191"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</row>
        <row r="192"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</row>
        <row r="193"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</row>
        <row r="194"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</row>
        <row r="195"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</row>
        <row r="196"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</row>
        <row r="197"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</row>
        <row r="198"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</row>
        <row r="199"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</row>
        <row r="200"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</row>
        <row r="201"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</row>
        <row r="202"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</row>
        <row r="203"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</row>
        <row r="204"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</row>
        <row r="205"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</row>
        <row r="206"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</row>
        <row r="207"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1"/>
      <sheetName val="Fluxo de Caixa_base"/>
      <sheetName val="Sheet1"/>
      <sheetName val="Analise RJ"/>
      <sheetName val="VOVÔ"/>
      <sheetName val="TAG"/>
      <sheetName val="RESUMO"/>
      <sheetName val="estudosvovo"/>
      <sheetName val="Orç. obra + proj. log"/>
    </sheetNames>
    <sheetDataSet>
      <sheetData sheetId="0"/>
      <sheetData sheetId="1">
        <row r="38">
          <cell r="W38">
            <v>-49676.614540307266</v>
          </cell>
          <cell r="X38">
            <v>10598.427000000031</v>
          </cell>
          <cell r="Y38">
            <v>68161.670499999964</v>
          </cell>
          <cell r="Z38">
            <v>-207136.39800000007</v>
          </cell>
          <cell r="AA38">
            <v>187816.53450000004</v>
          </cell>
          <cell r="AB38">
            <v>178624.48800000001</v>
          </cell>
          <cell r="AC38">
            <v>254309.69549999997</v>
          </cell>
          <cell r="AD38">
            <v>17359605.110399999</v>
          </cell>
          <cell r="AE38">
            <v>1449322.0548333335</v>
          </cell>
          <cell r="AF38">
            <v>2828693.0402500001</v>
          </cell>
          <cell r="AG38">
            <v>2819733.0402500001</v>
          </cell>
          <cell r="AH38">
            <v>2828252.0402500001</v>
          </cell>
          <cell r="AI38">
            <v>2819011.7602499998</v>
          </cell>
          <cell r="AJ38">
            <v>2886403.2662499999</v>
          </cell>
          <cell r="AK38">
            <v>2886403.2662499999</v>
          </cell>
          <cell r="AL38">
            <v>2887243.2662499999</v>
          </cell>
          <cell r="AM38">
            <v>2886403.2662499999</v>
          </cell>
          <cell r="AN38">
            <v>2886403.2662499999</v>
          </cell>
          <cell r="AO38">
            <v>2898244.34375</v>
          </cell>
          <cell r="AP38">
            <v>2898244.34375</v>
          </cell>
          <cell r="AQ38">
            <v>653869.34375</v>
          </cell>
          <cell r="AR38">
            <v>804915.78125</v>
          </cell>
          <cell r="AS38">
            <v>804915.78125</v>
          </cell>
          <cell r="AT38">
            <v>804915.78125</v>
          </cell>
          <cell r="AU38">
            <v>804915.78125</v>
          </cell>
          <cell r="AV38">
            <v>804915.78125</v>
          </cell>
          <cell r="AW38">
            <v>804915.78125</v>
          </cell>
          <cell r="AX38">
            <v>804915.78125</v>
          </cell>
          <cell r="AY38">
            <v>-3376129.7675000005</v>
          </cell>
          <cell r="AZ38">
            <v>804915.78125</v>
          </cell>
          <cell r="BA38">
            <v>804915.78125</v>
          </cell>
          <cell r="BB38">
            <v>804915.78125</v>
          </cell>
          <cell r="BC38">
            <v>-35000</v>
          </cell>
          <cell r="BD38">
            <v>-35000</v>
          </cell>
          <cell r="BE38">
            <v>-35000</v>
          </cell>
          <cell r="BF38">
            <v>-35000</v>
          </cell>
          <cell r="BG38">
            <v>-35000</v>
          </cell>
          <cell r="BH38">
            <v>-35000</v>
          </cell>
          <cell r="BI38">
            <v>-35000</v>
          </cell>
          <cell r="BJ38">
            <v>-35000</v>
          </cell>
          <cell r="BK38">
            <v>-35000</v>
          </cell>
          <cell r="BL38">
            <v>-35000</v>
          </cell>
          <cell r="BM38">
            <v>-35000</v>
          </cell>
          <cell r="BN38">
            <v>-35000</v>
          </cell>
          <cell r="BO38">
            <v>-35000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D526B-4D9C-944E-A0DD-FCD3CB309A2F}">
  <sheetPr>
    <tabColor theme="4"/>
  </sheetPr>
  <dimension ref="A1:HA91"/>
  <sheetViews>
    <sheetView tabSelected="1" zoomScale="85" zoomScaleNormal="85" workbookViewId="0">
      <pane xSplit="2" ySplit="2" topLeftCell="AS12" activePane="bottomRight" state="frozen"/>
      <selection pane="topRight" activeCell="C1" sqref="C1"/>
      <selection pane="bottomLeft" activeCell="A3" sqref="A3"/>
      <selection pane="bottomRight" activeCell="BC40" sqref="BC40"/>
    </sheetView>
  </sheetViews>
  <sheetFormatPr defaultColWidth="8.7109375" defaultRowHeight="15" x14ac:dyDescent="0.25"/>
  <cols>
    <col min="1" max="1" width="3" customWidth="1"/>
    <col min="2" max="2" width="39.42578125" bestFit="1" customWidth="1"/>
    <col min="3" max="3" width="14.140625" bestFit="1" customWidth="1"/>
    <col min="4" max="4" width="11.7109375" bestFit="1" customWidth="1"/>
    <col min="5" max="5" width="10.28515625" bestFit="1" customWidth="1"/>
    <col min="6" max="6" width="10.42578125" bestFit="1" customWidth="1"/>
    <col min="7" max="7" width="10.7109375" customWidth="1"/>
    <col min="8" max="10" width="10.42578125" bestFit="1" customWidth="1"/>
    <col min="11" max="11" width="12.28515625" bestFit="1" customWidth="1"/>
    <col min="12" max="12" width="11.7109375" bestFit="1" customWidth="1"/>
    <col min="13" max="14" width="12.7109375" bestFit="1" customWidth="1"/>
    <col min="15" max="50" width="13.85546875" bestFit="1" customWidth="1"/>
    <col min="51" max="51" width="13.85546875" customWidth="1"/>
    <col min="52" max="88" width="15.42578125" bestFit="1" customWidth="1"/>
    <col min="89" max="206" width="13.85546875" bestFit="1" customWidth="1"/>
    <col min="207" max="207" width="10.28515625" bestFit="1" customWidth="1"/>
    <col min="208" max="208" width="12" bestFit="1" customWidth="1"/>
    <col min="209" max="209" width="10.28515625" bestFit="1" customWidth="1"/>
    <col min="210" max="214" width="10.42578125" bestFit="1" customWidth="1"/>
    <col min="215" max="215" width="12.28515625" bestFit="1" customWidth="1"/>
    <col min="216" max="216" width="10.7109375" bestFit="1" customWidth="1"/>
    <col min="217" max="218" width="12.7109375" bestFit="1" customWidth="1"/>
  </cols>
  <sheetData>
    <row r="1" spans="1:207" ht="13.5" customHeight="1" thickBot="1" x14ac:dyDescent="0.3"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</row>
    <row r="2" spans="1:207" ht="15.75" thickBot="1" x14ac:dyDescent="0.3">
      <c r="A2">
        <v>2</v>
      </c>
      <c r="B2" s="9"/>
      <c r="C2" s="17">
        <v>44927</v>
      </c>
      <c r="D2" s="18">
        <v>44958</v>
      </c>
      <c r="E2" s="31">
        <v>44986</v>
      </c>
      <c r="F2" s="17">
        <v>45017</v>
      </c>
      <c r="G2" s="18">
        <v>45047</v>
      </c>
      <c r="H2" s="17">
        <v>45078</v>
      </c>
      <c r="I2" s="17">
        <v>45108</v>
      </c>
      <c r="J2" s="18">
        <v>45139</v>
      </c>
      <c r="K2" s="17">
        <v>45170</v>
      </c>
      <c r="L2" s="17">
        <v>45200</v>
      </c>
      <c r="M2" s="18">
        <v>45231</v>
      </c>
      <c r="N2" s="17">
        <v>45261</v>
      </c>
      <c r="O2" s="7">
        <v>45292</v>
      </c>
      <c r="P2" s="7">
        <v>45323</v>
      </c>
      <c r="Q2" s="8">
        <v>45352</v>
      </c>
      <c r="R2" s="8">
        <v>45383</v>
      </c>
      <c r="S2" s="7">
        <v>45413</v>
      </c>
      <c r="T2" s="8">
        <v>45444</v>
      </c>
      <c r="U2" s="31">
        <v>45474</v>
      </c>
      <c r="V2" s="7">
        <v>45505</v>
      </c>
      <c r="W2" s="8">
        <v>45536</v>
      </c>
      <c r="X2" s="8">
        <v>45566</v>
      </c>
      <c r="Y2" s="7">
        <v>45597</v>
      </c>
      <c r="Z2" s="8">
        <v>45627</v>
      </c>
      <c r="AA2" s="25">
        <v>45658</v>
      </c>
      <c r="AB2" s="26">
        <v>45689</v>
      </c>
      <c r="AC2" s="31">
        <v>45717</v>
      </c>
      <c r="AD2" s="25">
        <v>45748</v>
      </c>
      <c r="AE2" s="26">
        <v>45778</v>
      </c>
      <c r="AF2" s="31">
        <v>45809</v>
      </c>
      <c r="AG2" s="26">
        <v>45839</v>
      </c>
      <c r="AH2" s="26">
        <v>45870</v>
      </c>
      <c r="AI2" s="25">
        <v>45901</v>
      </c>
      <c r="AJ2" s="26">
        <v>45931</v>
      </c>
      <c r="AK2" s="31">
        <v>45962</v>
      </c>
      <c r="AL2" s="25">
        <v>45992</v>
      </c>
      <c r="AM2" s="8">
        <v>46023</v>
      </c>
      <c r="AN2" s="7">
        <v>46054</v>
      </c>
      <c r="AO2" s="31">
        <v>46082</v>
      </c>
      <c r="AP2" s="8">
        <v>46113</v>
      </c>
      <c r="AQ2" s="32">
        <v>46143</v>
      </c>
      <c r="AR2" s="8">
        <v>46174</v>
      </c>
      <c r="AS2" s="8">
        <v>46204</v>
      </c>
      <c r="AT2" s="7">
        <v>46235</v>
      </c>
      <c r="AU2" s="8">
        <v>46266</v>
      </c>
      <c r="AV2" s="8">
        <v>46296</v>
      </c>
      <c r="AW2" s="7">
        <v>46327</v>
      </c>
      <c r="AX2" s="8">
        <v>46357</v>
      </c>
      <c r="AY2" s="17">
        <v>46388</v>
      </c>
      <c r="AZ2" s="18">
        <v>46419</v>
      </c>
      <c r="BA2" s="31">
        <v>46447</v>
      </c>
      <c r="BB2" s="17">
        <v>46478</v>
      </c>
      <c r="BC2" s="18">
        <v>46508</v>
      </c>
      <c r="BD2" s="17">
        <v>46539</v>
      </c>
      <c r="BE2" s="31">
        <v>46569</v>
      </c>
      <c r="BF2" s="18">
        <v>46600</v>
      </c>
      <c r="BG2" s="18">
        <v>46631</v>
      </c>
      <c r="BH2" s="17">
        <v>46661</v>
      </c>
      <c r="BI2" s="32">
        <v>46692</v>
      </c>
      <c r="BJ2" s="18">
        <v>46722</v>
      </c>
      <c r="BK2" s="8">
        <v>46753</v>
      </c>
      <c r="BL2" s="7">
        <v>46784</v>
      </c>
      <c r="BM2" s="7">
        <v>46813</v>
      </c>
      <c r="BN2" s="8">
        <v>46844</v>
      </c>
      <c r="BO2" s="7">
        <v>46874</v>
      </c>
      <c r="BP2" s="7">
        <v>46905</v>
      </c>
      <c r="BQ2" s="8">
        <v>46935</v>
      </c>
      <c r="BR2" s="7">
        <v>46966</v>
      </c>
      <c r="BS2" s="7">
        <v>46997</v>
      </c>
      <c r="BT2" s="8">
        <v>47027</v>
      </c>
      <c r="BU2" s="7">
        <v>47058</v>
      </c>
      <c r="BV2" s="7">
        <v>47088</v>
      </c>
      <c r="BW2" s="17">
        <v>47119</v>
      </c>
      <c r="BX2" s="18">
        <v>47150</v>
      </c>
      <c r="BY2" s="18">
        <v>47178</v>
      </c>
      <c r="BZ2" s="17">
        <v>47209</v>
      </c>
      <c r="CA2" s="18">
        <v>47239</v>
      </c>
      <c r="CB2" s="18">
        <v>47270</v>
      </c>
      <c r="CC2" s="17">
        <v>47300</v>
      </c>
      <c r="CD2" s="18">
        <v>47331</v>
      </c>
      <c r="CE2" s="18">
        <v>47362</v>
      </c>
      <c r="CF2" s="17">
        <v>47392</v>
      </c>
      <c r="CG2" s="18">
        <v>47423</v>
      </c>
      <c r="CH2" s="18">
        <v>47453</v>
      </c>
      <c r="CI2" s="8">
        <v>47484</v>
      </c>
      <c r="CJ2" s="7">
        <v>47515</v>
      </c>
      <c r="CK2" s="7">
        <v>47543</v>
      </c>
      <c r="CL2" s="8">
        <v>47574</v>
      </c>
      <c r="CM2" s="7">
        <v>47604</v>
      </c>
      <c r="CN2" s="7">
        <v>47635</v>
      </c>
      <c r="CO2" s="8">
        <v>47665</v>
      </c>
      <c r="CP2" s="7">
        <v>47696</v>
      </c>
      <c r="CQ2" s="7">
        <v>47727</v>
      </c>
      <c r="CR2" s="8">
        <v>47757</v>
      </c>
      <c r="CS2" s="7">
        <v>47788</v>
      </c>
      <c r="CT2" s="7">
        <v>47818</v>
      </c>
      <c r="CU2" s="17">
        <v>47849</v>
      </c>
      <c r="CV2" s="18">
        <v>47880</v>
      </c>
      <c r="CW2" s="18">
        <v>47908</v>
      </c>
      <c r="CX2" s="17">
        <v>47939</v>
      </c>
      <c r="CY2" s="18">
        <v>47969</v>
      </c>
      <c r="CZ2" s="18">
        <v>48000</v>
      </c>
      <c r="DA2" s="17">
        <v>48030</v>
      </c>
      <c r="DB2" s="18">
        <v>48061</v>
      </c>
      <c r="DC2" s="18">
        <v>48092</v>
      </c>
      <c r="DD2" s="17">
        <v>48122</v>
      </c>
      <c r="DE2" s="18">
        <v>48153</v>
      </c>
      <c r="DF2" s="18">
        <v>48183</v>
      </c>
      <c r="DG2" s="8">
        <v>48214</v>
      </c>
      <c r="DH2" s="7">
        <v>48245</v>
      </c>
      <c r="DI2" s="7">
        <v>48274</v>
      </c>
      <c r="DJ2" s="8">
        <v>48305</v>
      </c>
      <c r="DK2" s="7">
        <v>48335</v>
      </c>
      <c r="DL2" s="7">
        <v>48366</v>
      </c>
      <c r="DM2" s="7">
        <v>48396</v>
      </c>
      <c r="DN2" s="7">
        <v>48427</v>
      </c>
      <c r="DO2" s="8">
        <v>48458</v>
      </c>
      <c r="DP2" s="7">
        <v>48488</v>
      </c>
      <c r="DQ2" s="7">
        <v>48519</v>
      </c>
      <c r="DR2" s="8">
        <v>48549</v>
      </c>
      <c r="DS2" s="17">
        <v>48580</v>
      </c>
      <c r="DT2" s="18">
        <v>48611</v>
      </c>
      <c r="DU2" s="18">
        <v>48639</v>
      </c>
      <c r="DV2" s="17">
        <v>48670</v>
      </c>
      <c r="DW2" s="18">
        <v>48700</v>
      </c>
      <c r="DX2" s="18">
        <v>48731</v>
      </c>
      <c r="DY2" s="17">
        <v>48761</v>
      </c>
      <c r="DZ2" s="18">
        <v>48792</v>
      </c>
      <c r="EA2" s="18">
        <v>48823</v>
      </c>
      <c r="EB2" s="17">
        <v>48853</v>
      </c>
      <c r="EC2" s="18">
        <v>48884</v>
      </c>
      <c r="ED2" s="18">
        <v>48914</v>
      </c>
      <c r="EE2" s="7">
        <v>48945</v>
      </c>
      <c r="EF2" s="7">
        <v>48976</v>
      </c>
      <c r="EG2" s="8">
        <v>49004</v>
      </c>
      <c r="EH2" s="7">
        <v>49035</v>
      </c>
      <c r="EI2" s="7">
        <v>49065</v>
      </c>
      <c r="EJ2" s="8">
        <v>49096</v>
      </c>
      <c r="EK2" s="7">
        <v>49126</v>
      </c>
      <c r="EL2" s="7">
        <v>49157</v>
      </c>
      <c r="EM2" s="8">
        <v>49188</v>
      </c>
      <c r="EN2" s="7">
        <v>49218</v>
      </c>
      <c r="EO2" s="7">
        <v>49249</v>
      </c>
      <c r="EP2" s="8">
        <v>49279</v>
      </c>
      <c r="EQ2" s="17">
        <v>49310</v>
      </c>
      <c r="ER2" s="18">
        <v>49341</v>
      </c>
      <c r="ES2" s="18">
        <v>49369</v>
      </c>
      <c r="ET2" s="17">
        <v>49400</v>
      </c>
      <c r="EU2" s="18">
        <v>49430</v>
      </c>
      <c r="EV2" s="18">
        <v>49461</v>
      </c>
      <c r="EW2" s="17">
        <v>49491</v>
      </c>
      <c r="EX2" s="18">
        <v>49522</v>
      </c>
      <c r="EY2" s="18">
        <v>49553</v>
      </c>
      <c r="EZ2" s="17">
        <v>49583</v>
      </c>
      <c r="FA2" s="18">
        <v>49614</v>
      </c>
      <c r="FB2" s="18">
        <v>49644</v>
      </c>
      <c r="FC2" s="7">
        <v>49675</v>
      </c>
      <c r="FD2" s="8">
        <v>49706</v>
      </c>
      <c r="FE2" s="7">
        <v>49735</v>
      </c>
      <c r="FF2" s="8">
        <v>49766</v>
      </c>
      <c r="FG2" s="7">
        <v>49796</v>
      </c>
      <c r="FH2" s="8">
        <v>49827</v>
      </c>
      <c r="FI2" s="7">
        <v>49857</v>
      </c>
      <c r="FJ2" s="8">
        <v>49888</v>
      </c>
      <c r="FK2" s="7">
        <v>49919</v>
      </c>
      <c r="FL2" s="8">
        <v>49949</v>
      </c>
      <c r="FM2" s="7">
        <v>49980</v>
      </c>
      <c r="FN2" s="8">
        <v>50010</v>
      </c>
      <c r="FO2" s="17">
        <v>50041</v>
      </c>
      <c r="FP2" s="18">
        <v>50072</v>
      </c>
      <c r="FQ2" s="18">
        <v>50100</v>
      </c>
      <c r="FR2" s="17">
        <v>50131</v>
      </c>
      <c r="FS2" s="18">
        <v>50161</v>
      </c>
      <c r="FT2" s="18">
        <v>50192</v>
      </c>
      <c r="FU2" s="17">
        <v>50222</v>
      </c>
      <c r="FV2" s="18">
        <v>50253</v>
      </c>
      <c r="FW2" s="18">
        <v>50284</v>
      </c>
      <c r="FX2" s="17">
        <v>50314</v>
      </c>
      <c r="FY2" s="18">
        <v>50345</v>
      </c>
      <c r="FZ2" s="18">
        <v>50375</v>
      </c>
      <c r="GA2" s="7">
        <v>50406</v>
      </c>
      <c r="GB2" s="8">
        <v>50437</v>
      </c>
      <c r="GC2" s="7">
        <v>50465</v>
      </c>
      <c r="GD2" s="8">
        <v>50496</v>
      </c>
      <c r="GE2" s="7">
        <v>50526</v>
      </c>
      <c r="GF2" s="8">
        <v>50557</v>
      </c>
      <c r="GG2" s="7">
        <v>50587</v>
      </c>
      <c r="GH2" s="8">
        <v>50618</v>
      </c>
      <c r="GI2" s="7">
        <v>50649</v>
      </c>
      <c r="GJ2" s="8">
        <v>50679</v>
      </c>
      <c r="GK2" s="7">
        <v>50710</v>
      </c>
      <c r="GL2" s="8">
        <v>50740</v>
      </c>
      <c r="GM2" s="17">
        <v>50771</v>
      </c>
      <c r="GN2" s="18">
        <v>50802</v>
      </c>
      <c r="GO2" s="18">
        <v>50830</v>
      </c>
      <c r="GP2" s="17">
        <v>50861</v>
      </c>
      <c r="GQ2" s="18">
        <v>50891</v>
      </c>
      <c r="GR2" s="18">
        <v>50922</v>
      </c>
      <c r="GS2" s="17">
        <v>50952</v>
      </c>
      <c r="GT2" s="18">
        <v>50983</v>
      </c>
      <c r="GU2" s="18">
        <v>51014</v>
      </c>
      <c r="GV2" s="17">
        <v>51044</v>
      </c>
      <c r="GW2" s="18">
        <v>51075</v>
      </c>
      <c r="GX2" s="18">
        <v>51105</v>
      </c>
    </row>
    <row r="3" spans="1:207" x14ac:dyDescent="0.25">
      <c r="B3" s="5" t="s">
        <v>0</v>
      </c>
      <c r="C3" s="6">
        <f>-C39-C44+C45</f>
        <v>-2017249.9875000007</v>
      </c>
      <c r="D3" s="6">
        <f>-D39-D44+D45</f>
        <v>6782386.7050000001</v>
      </c>
      <c r="E3" s="6">
        <f>-E39-E44+E45</f>
        <v>3777145.8875000002</v>
      </c>
      <c r="F3" s="6">
        <f>-F39-F44+F45</f>
        <v>11996353.955</v>
      </c>
      <c r="G3" s="6">
        <f>654000+34378+4157524.33+6553195+2094450</f>
        <v>13493547.33</v>
      </c>
      <c r="H3" s="6">
        <f>+G47</f>
        <v>13792614.970000001</v>
      </c>
      <c r="I3" s="6">
        <v>12069009.66</v>
      </c>
      <c r="J3" s="19"/>
      <c r="K3" s="6"/>
      <c r="L3" s="6"/>
      <c r="M3" s="6"/>
      <c r="N3" s="6">
        <v>10768525.07</v>
      </c>
      <c r="O3" s="6">
        <f t="shared" ref="O3:BT3" si="0">+N47</f>
        <v>10806447.130000001</v>
      </c>
      <c r="P3" s="6">
        <f t="shared" si="0"/>
        <v>8513993.7371723726</v>
      </c>
      <c r="Q3" s="6">
        <f t="shared" si="0"/>
        <v>7203193.1511694686</v>
      </c>
      <c r="R3" s="6">
        <v>13873399</v>
      </c>
      <c r="S3" s="6">
        <f>13112950.82-487186.24</f>
        <v>12625764.58</v>
      </c>
      <c r="T3" s="6">
        <f>4521624.68+7752358.14+618630.85+860000+1700000</f>
        <v>15452613.67</v>
      </c>
      <c r="U3" s="6">
        <f t="shared" si="0"/>
        <v>15898243.579783197</v>
      </c>
      <c r="V3" s="6">
        <f t="shared" si="0"/>
        <v>12434960.784036104</v>
      </c>
      <c r="W3" s="6">
        <f t="shared" si="0"/>
        <v>6840023.4673793698</v>
      </c>
      <c r="X3" s="6">
        <f t="shared" si="0"/>
        <v>7006282.6361805005</v>
      </c>
      <c r="Y3" s="6">
        <f t="shared" si="0"/>
        <v>1133164.5010726769</v>
      </c>
      <c r="Z3" s="6">
        <f t="shared" si="0"/>
        <v>-2058278.4207214653</v>
      </c>
      <c r="AA3" s="6">
        <f t="shared" si="0"/>
        <v>-3164078.7893761848</v>
      </c>
      <c r="AB3" s="6">
        <f t="shared" si="0"/>
        <v>-7975484.7799084196</v>
      </c>
      <c r="AC3" s="6">
        <f t="shared" si="0"/>
        <v>4651962.1986343982</v>
      </c>
      <c r="AD3" s="6">
        <f t="shared" si="0"/>
        <v>-542008.97344981867</v>
      </c>
      <c r="AE3" s="6">
        <f t="shared" si="0"/>
        <v>-992740.09004593373</v>
      </c>
      <c r="AF3" s="6">
        <f t="shared" si="0"/>
        <v>-2463771.1843627645</v>
      </c>
      <c r="AG3" s="6">
        <f t="shared" si="0"/>
        <v>-6103980.5260575591</v>
      </c>
      <c r="AH3" s="6">
        <f t="shared" si="0"/>
        <v>-7526214.7611709787</v>
      </c>
      <c r="AI3" s="6">
        <f t="shared" si="0"/>
        <v>-7878361.659716011</v>
      </c>
      <c r="AJ3" s="6">
        <f t="shared" si="0"/>
        <v>-4196900.738982697</v>
      </c>
      <c r="AK3" s="6">
        <f t="shared" si="0"/>
        <v>-533413.88863119762</v>
      </c>
      <c r="AL3" s="6">
        <f t="shared" si="0"/>
        <v>9282182.8386207242</v>
      </c>
      <c r="AM3" s="6">
        <f t="shared" si="0"/>
        <v>13282639.892022939</v>
      </c>
      <c r="AN3" s="6">
        <f t="shared" si="0"/>
        <v>15029354.866783235</v>
      </c>
      <c r="AO3" s="6">
        <f t="shared" si="0"/>
        <v>26058754.285205785</v>
      </c>
      <c r="AP3" s="6">
        <f t="shared" si="0"/>
        <v>128008147.31749722</v>
      </c>
      <c r="AQ3" s="6">
        <f t="shared" si="0"/>
        <v>101073500.53188141</v>
      </c>
      <c r="AR3" s="6">
        <f t="shared" si="0"/>
        <v>70202523.332014859</v>
      </c>
      <c r="AS3" s="6">
        <f t="shared" si="0"/>
        <v>69939326.372702003</v>
      </c>
      <c r="AT3" s="6">
        <f t="shared" si="0"/>
        <v>69278373.635259494</v>
      </c>
      <c r="AU3" s="6">
        <f t="shared" si="0"/>
        <v>68038402.803372771</v>
      </c>
      <c r="AV3" s="6">
        <f t="shared" si="0"/>
        <v>63922488.573160671</v>
      </c>
      <c r="AW3" s="6">
        <f t="shared" si="0"/>
        <v>59245083.970200993</v>
      </c>
      <c r="AX3" s="6">
        <f t="shared" si="0"/>
        <v>49406048.228144214</v>
      </c>
      <c r="AY3" s="6">
        <f t="shared" si="0"/>
        <v>44052244.823566444</v>
      </c>
      <c r="AZ3" s="6">
        <f t="shared" si="0"/>
        <v>41718891.410576679</v>
      </c>
      <c r="BA3" s="6">
        <f t="shared" si="0"/>
        <v>38548585.757644668</v>
      </c>
      <c r="BB3" s="6">
        <f t="shared" si="0"/>
        <v>36033161.788637228</v>
      </c>
      <c r="BC3" s="6">
        <f t="shared" si="0"/>
        <v>32381331.609079912</v>
      </c>
      <c r="BD3" s="6">
        <f t="shared" si="0"/>
        <v>19182154.001362525</v>
      </c>
      <c r="BE3" s="6">
        <f t="shared" si="0"/>
        <v>5464459.0161508108</v>
      </c>
      <c r="BF3" s="6">
        <f t="shared" si="0"/>
        <v>-8935664.8833105899</v>
      </c>
      <c r="BG3" s="6">
        <f t="shared" si="0"/>
        <v>-22774294.589798406</v>
      </c>
      <c r="BH3" s="6">
        <f t="shared" si="0"/>
        <v>-32548774.72674083</v>
      </c>
      <c r="BI3" s="6">
        <f t="shared" si="0"/>
        <v>-43156503.036050923</v>
      </c>
      <c r="BJ3" s="6">
        <f t="shared" si="0"/>
        <v>-50252003.750151098</v>
      </c>
      <c r="BK3" s="6">
        <f t="shared" si="0"/>
        <v>-23281621.915426012</v>
      </c>
      <c r="BL3" s="6">
        <f t="shared" si="0"/>
        <v>-16908628.415976409</v>
      </c>
      <c r="BM3" s="6">
        <f t="shared" si="0"/>
        <v>64211069.402520977</v>
      </c>
      <c r="BN3" s="6">
        <f t="shared" si="0"/>
        <v>52728394.4088348</v>
      </c>
      <c r="BO3" s="6">
        <f t="shared" si="0"/>
        <v>53316251.127570935</v>
      </c>
      <c r="BP3" s="6">
        <f t="shared" si="0"/>
        <v>49424577.459005274</v>
      </c>
      <c r="BQ3" s="6">
        <f t="shared" si="0"/>
        <v>103331784.30623899</v>
      </c>
      <c r="BR3" s="6">
        <f t="shared" si="0"/>
        <v>98148005.056578964</v>
      </c>
      <c r="BS3" s="6">
        <f t="shared" si="0"/>
        <v>95324176.511957169</v>
      </c>
      <c r="BT3" s="6">
        <f t="shared" si="0"/>
        <v>91640693.029189765</v>
      </c>
      <c r="BU3" s="6">
        <f t="shared" ref="BU3:EF3" si="1">+BT47</f>
        <v>88179415.446516097</v>
      </c>
      <c r="BV3" s="6">
        <f t="shared" si="1"/>
        <v>83337901.12974067</v>
      </c>
      <c r="BW3" s="6">
        <f t="shared" si="1"/>
        <v>78361401.647224352</v>
      </c>
      <c r="BX3" s="6">
        <f t="shared" si="1"/>
        <v>73436261.583519816</v>
      </c>
      <c r="BY3" s="6">
        <f t="shared" si="1"/>
        <v>68419429.299972162</v>
      </c>
      <c r="BZ3" s="6">
        <f t="shared" si="1"/>
        <v>64023290.860898472</v>
      </c>
      <c r="CA3" s="6">
        <f t="shared" si="1"/>
        <v>75557568.292268142</v>
      </c>
      <c r="CB3" s="6">
        <f t="shared" si="1"/>
        <v>83833594.361228943</v>
      </c>
      <c r="CC3" s="6">
        <f t="shared" si="1"/>
        <v>136754491.80187795</v>
      </c>
      <c r="CD3" s="6">
        <f t="shared" si="1"/>
        <v>131371316.10544947</v>
      </c>
      <c r="CE3" s="6">
        <f t="shared" si="1"/>
        <v>128628169.86990207</v>
      </c>
      <c r="CF3" s="6">
        <f t="shared" si="1"/>
        <v>126965627.77282663</v>
      </c>
      <c r="CG3" s="6">
        <f t="shared" si="1"/>
        <v>205582727.21855649</v>
      </c>
      <c r="CH3" s="6">
        <f t="shared" si="1"/>
        <v>276056512.82448113</v>
      </c>
      <c r="CI3" s="6">
        <f t="shared" si="1"/>
        <v>323042747.85065353</v>
      </c>
      <c r="CJ3" s="6">
        <f t="shared" si="1"/>
        <v>322438972.83830309</v>
      </c>
      <c r="CK3" s="6">
        <f t="shared" si="1"/>
        <v>324771944.83540434</v>
      </c>
      <c r="CL3" s="6">
        <f t="shared" si="1"/>
        <v>346716342.62168479</v>
      </c>
      <c r="CM3" s="6">
        <f t="shared" si="1"/>
        <v>368047487.52099258</v>
      </c>
      <c r="CN3" s="6">
        <f t="shared" si="1"/>
        <v>419108741.03514642</v>
      </c>
      <c r="CO3" s="6">
        <f t="shared" si="1"/>
        <v>443745832.64501411</v>
      </c>
      <c r="CP3" s="6">
        <f t="shared" si="1"/>
        <v>444296769.20544702</v>
      </c>
      <c r="CQ3" s="6">
        <f t="shared" si="1"/>
        <v>445892534.48193818</v>
      </c>
      <c r="CR3" s="6">
        <f t="shared" si="1"/>
        <v>447513040.96363115</v>
      </c>
      <c r="CS3" s="6">
        <f t="shared" si="1"/>
        <v>449143813.3309949</v>
      </c>
      <c r="CT3" s="6">
        <f t="shared" si="1"/>
        <v>450676119.78633273</v>
      </c>
      <c r="CU3" s="6">
        <f t="shared" si="1"/>
        <v>452064566.52998894</v>
      </c>
      <c r="CV3" s="6">
        <f t="shared" si="1"/>
        <v>453727146.48045772</v>
      </c>
      <c r="CW3" s="6">
        <f t="shared" si="1"/>
        <v>455400286.7902872</v>
      </c>
      <c r="CX3" s="6">
        <f t="shared" si="1"/>
        <v>457084045.16821873</v>
      </c>
      <c r="CY3" s="6">
        <f t="shared" si="1"/>
        <v>458778492.83122033</v>
      </c>
      <c r="CZ3" s="6">
        <f t="shared" si="1"/>
        <v>460483701.39099413</v>
      </c>
      <c r="DA3" s="6">
        <f t="shared" si="1"/>
        <v>462199742.93873161</v>
      </c>
      <c r="DB3" s="6">
        <f t="shared" si="1"/>
        <v>464095082.28781223</v>
      </c>
      <c r="DC3" s="6">
        <f t="shared" si="1"/>
        <v>466002928.38332754</v>
      </c>
      <c r="DD3" s="6">
        <f t="shared" si="1"/>
        <v>468011849.68665129</v>
      </c>
      <c r="DE3" s="6">
        <f t="shared" si="1"/>
        <v>470034421.27757639</v>
      </c>
      <c r="DF3" s="6">
        <f t="shared" si="1"/>
        <v>471958733.21806848</v>
      </c>
      <c r="DG3" s="6">
        <f t="shared" si="1"/>
        <v>473742594.90804321</v>
      </c>
      <c r="DH3" s="6">
        <f t="shared" si="1"/>
        <v>475804025.25285453</v>
      </c>
      <c r="DI3" s="6">
        <f t="shared" si="1"/>
        <v>477879477.44568682</v>
      </c>
      <c r="DJ3" s="6">
        <f t="shared" si="1"/>
        <v>479969035.41841573</v>
      </c>
      <c r="DK3" s="6">
        <f t="shared" si="1"/>
        <v>482072796.79380864</v>
      </c>
      <c r="DL3" s="6">
        <f t="shared" si="1"/>
        <v>484190859.79331225</v>
      </c>
      <c r="DM3" s="6">
        <f t="shared" si="1"/>
        <v>486323323.30322921</v>
      </c>
      <c r="DN3" s="6">
        <f t="shared" si="1"/>
        <v>488642888.92870706</v>
      </c>
      <c r="DO3" s="6">
        <f t="shared" si="1"/>
        <v>490978621.20474505</v>
      </c>
      <c r="DP3" s="6">
        <f t="shared" si="1"/>
        <v>493330624.33273607</v>
      </c>
      <c r="DQ3" s="6">
        <f t="shared" si="1"/>
        <v>495699011.71545476</v>
      </c>
      <c r="DR3" s="6">
        <f t="shared" si="1"/>
        <v>497971897.48660803</v>
      </c>
      <c r="DS3" s="6">
        <f t="shared" si="1"/>
        <v>500107110.93887955</v>
      </c>
      <c r="DT3" s="6">
        <f t="shared" si="1"/>
        <v>502522691.05917507</v>
      </c>
      <c r="DU3" s="6">
        <f t="shared" si="1"/>
        <v>504955111.2519111</v>
      </c>
      <c r="DV3" s="6">
        <f t="shared" si="1"/>
        <v>507404475.80098969</v>
      </c>
      <c r="DW3" s="6">
        <f t="shared" si="1"/>
        <v>509870902.83297837</v>
      </c>
      <c r="DX3" s="6">
        <f t="shared" si="1"/>
        <v>512354511.2059558</v>
      </c>
      <c r="DY3" s="6">
        <f t="shared" si="1"/>
        <v>514855420.60661256</v>
      </c>
      <c r="DZ3" s="6">
        <f t="shared" si="1"/>
        <v>517373751.55538255</v>
      </c>
      <c r="EA3" s="6">
        <f t="shared" si="1"/>
        <v>519909625.41225529</v>
      </c>
      <c r="EB3" s="6">
        <f t="shared" si="1"/>
        <v>522463164.38262433</v>
      </c>
      <c r="EC3" s="6">
        <f t="shared" si="1"/>
        <v>525034491.52317643</v>
      </c>
      <c r="ED3" s="6">
        <f t="shared" si="1"/>
        <v>527511730.74782175</v>
      </c>
      <c r="EE3" s="6">
        <f t="shared" si="1"/>
        <v>529852721.19716555</v>
      </c>
      <c r="EF3" s="6">
        <f t="shared" si="1"/>
        <v>532475511.77463955</v>
      </c>
      <c r="EG3" s="6">
        <f t="shared" ref="EG3:GR3" si="2">+EF47</f>
        <v>535116585.87026554</v>
      </c>
      <c r="EH3" s="6">
        <f t="shared" si="2"/>
        <v>537776057.82311153</v>
      </c>
      <c r="EI3" s="6">
        <f t="shared" si="2"/>
        <v>540454055.88495612</v>
      </c>
      <c r="EJ3" s="6">
        <f t="shared" si="2"/>
        <v>543150709.109622</v>
      </c>
      <c r="EK3" s="6">
        <f t="shared" si="2"/>
        <v>545866147.45056832</v>
      </c>
      <c r="EL3" s="6">
        <f t="shared" si="2"/>
        <v>548600501.76651669</v>
      </c>
      <c r="EM3" s="6">
        <f t="shared" si="2"/>
        <v>551353903.82776177</v>
      </c>
      <c r="EN3" s="6">
        <f t="shared" si="2"/>
        <v>554126486.32252133</v>
      </c>
      <c r="EO3" s="6">
        <f t="shared" si="2"/>
        <v>556918382.8633306</v>
      </c>
      <c r="EP3" s="6">
        <f t="shared" si="2"/>
        <v>559617727.99348104</v>
      </c>
      <c r="EQ3" s="6">
        <f t="shared" si="2"/>
        <v>562182371.55700457</v>
      </c>
      <c r="ER3" s="6">
        <f t="shared" si="2"/>
        <v>565030373.23532033</v>
      </c>
      <c r="ES3" s="6">
        <f t="shared" si="2"/>
        <v>567898227.27151823</v>
      </c>
      <c r="ET3" s="6">
        <f t="shared" si="2"/>
        <v>570786058.93333745</v>
      </c>
      <c r="EU3" s="6">
        <f t="shared" si="2"/>
        <v>573694007.47735798</v>
      </c>
      <c r="EV3" s="6">
        <f t="shared" si="2"/>
        <v>576622213.03886425</v>
      </c>
      <c r="EW3" s="6">
        <f t="shared" si="2"/>
        <v>579570816.72997165</v>
      </c>
      <c r="EX3" s="6">
        <f t="shared" si="2"/>
        <v>582539960.6457901</v>
      </c>
      <c r="EY3" s="6">
        <f t="shared" si="2"/>
        <v>585529787.87127626</v>
      </c>
      <c r="EZ3" s="6">
        <f t="shared" si="2"/>
        <v>588540442.48812866</v>
      </c>
      <c r="FA3" s="6">
        <f t="shared" si="2"/>
        <v>591572069.58173132</v>
      </c>
      <c r="FB3" s="6">
        <f t="shared" si="2"/>
        <v>594512815.24814546</v>
      </c>
      <c r="FC3" s="6">
        <f t="shared" si="2"/>
        <v>597320540.96465015</v>
      </c>
      <c r="FD3" s="6">
        <f t="shared" si="2"/>
        <v>600413318.12695003</v>
      </c>
      <c r="FE3" s="6">
        <f t="shared" si="2"/>
        <v>603527652.77402306</v>
      </c>
      <c r="FF3" s="6">
        <f t="shared" si="2"/>
        <v>606663682.05166769</v>
      </c>
      <c r="FG3" s="6">
        <f t="shared" si="2"/>
        <v>609821557.17726696</v>
      </c>
      <c r="FH3" s="6">
        <f t="shared" si="2"/>
        <v>613001430.33022809</v>
      </c>
      <c r="FI3" s="6">
        <f t="shared" si="2"/>
        <v>616203454.75068963</v>
      </c>
      <c r="FJ3" s="6">
        <f t="shared" si="2"/>
        <v>619427784.74626958</v>
      </c>
      <c r="FK3" s="6">
        <f t="shared" si="2"/>
        <v>622674575.69950616</v>
      </c>
      <c r="FL3" s="6">
        <f t="shared" si="2"/>
        <v>625943984.07534528</v>
      </c>
      <c r="FM3" s="6">
        <f t="shared" si="2"/>
        <v>629236167.42868114</v>
      </c>
      <c r="FN3" s="6">
        <f t="shared" si="2"/>
        <v>632439284.4119488</v>
      </c>
      <c r="FO3" s="6">
        <f t="shared" si="2"/>
        <v>635511209.14627016</v>
      </c>
      <c r="FP3" s="6">
        <f t="shared" si="2"/>
        <v>638870025.75927043</v>
      </c>
      <c r="FQ3" s="6">
        <f t="shared" si="2"/>
        <v>642252253.11054003</v>
      </c>
      <c r="FR3" s="6">
        <f t="shared" si="2"/>
        <v>645658041.25579941</v>
      </c>
      <c r="FS3" s="6">
        <f t="shared" si="2"/>
        <v>649087554.41228485</v>
      </c>
      <c r="FT3" s="6">
        <f t="shared" si="2"/>
        <v>652540957.84981525</v>
      </c>
      <c r="FU3" s="6">
        <f t="shared" si="2"/>
        <v>656018417.99012971</v>
      </c>
      <c r="FV3" s="6">
        <f t="shared" si="2"/>
        <v>659520102.41427088</v>
      </c>
      <c r="FW3" s="6">
        <f t="shared" si="2"/>
        <v>663046179.87066519</v>
      </c>
      <c r="FX3" s="6">
        <f t="shared" si="2"/>
        <v>666596820.2832551</v>
      </c>
      <c r="FY3" s="6">
        <f t="shared" si="2"/>
        <v>670172194.75968778</v>
      </c>
      <c r="FZ3" s="6">
        <f t="shared" si="2"/>
        <v>673660475.59956074</v>
      </c>
      <c r="GA3" s="6">
        <f t="shared" si="2"/>
        <v>677019550.66622555</v>
      </c>
      <c r="GB3" s="6">
        <f t="shared" si="2"/>
        <v>680667517.92526698</v>
      </c>
      <c r="GC3" s="6">
        <f t="shared" si="2"/>
        <v>684340910.17063117</v>
      </c>
      <c r="GD3" s="6">
        <f t="shared" si="2"/>
        <v>688039891.48946214</v>
      </c>
      <c r="GE3" s="6">
        <f t="shared" si="2"/>
        <v>691764640.22816396</v>
      </c>
      <c r="GF3" s="6">
        <f t="shared" si="2"/>
        <v>695515335.88414836</v>
      </c>
      <c r="GG3" s="6">
        <f t="shared" si="2"/>
        <v>699292159.20585775</v>
      </c>
      <c r="GH3" s="6">
        <f t="shared" si="2"/>
        <v>703095292.20083916</v>
      </c>
      <c r="GI3" s="6">
        <f t="shared" si="2"/>
        <v>706924918.14451993</v>
      </c>
      <c r="GJ3" s="6">
        <f t="shared" si="2"/>
        <v>710781221.58903933</v>
      </c>
      <c r="GK3" s="6">
        <f t="shared" si="2"/>
        <v>714664388.37214279</v>
      </c>
      <c r="GL3" s="6">
        <f t="shared" si="2"/>
        <v>718462605.62613726</v>
      </c>
      <c r="GM3" s="6">
        <f t="shared" si="2"/>
        <v>722133776.15040958</v>
      </c>
      <c r="GN3" s="6">
        <f t="shared" si="2"/>
        <v>726096012.95062566</v>
      </c>
      <c r="GO3" s="6">
        <f t="shared" si="2"/>
        <v>730085863.96558297</v>
      </c>
      <c r="GP3" s="6">
        <f t="shared" si="2"/>
        <v>734103508.53277743</v>
      </c>
      <c r="GQ3" s="6">
        <f t="shared" si="2"/>
        <v>738149140.35520017</v>
      </c>
      <c r="GR3" s="6">
        <f t="shared" si="2"/>
        <v>742222954.39382529</v>
      </c>
      <c r="GS3" s="6">
        <f t="shared" ref="GS3:GX3" si="3">+GR47</f>
        <v>746325146.96837807</v>
      </c>
      <c r="GT3" s="6">
        <f t="shared" si="3"/>
        <v>750455915.7661593</v>
      </c>
      <c r="GU3" s="6">
        <f t="shared" si="3"/>
        <v>754615459.85157633</v>
      </c>
      <c r="GV3" s="6">
        <f t="shared" si="3"/>
        <v>758803979.67573631</v>
      </c>
      <c r="GW3" s="6">
        <f t="shared" si="3"/>
        <v>763021677.08610582</v>
      </c>
      <c r="GX3" s="6">
        <f t="shared" si="3"/>
        <v>767156755.33623803</v>
      </c>
    </row>
    <row r="4" spans="1:207" x14ac:dyDescent="0.25">
      <c r="B4" s="43" t="s">
        <v>1</v>
      </c>
      <c r="C4" s="4">
        <f>+[1]Flc_Arqos_Projetos!C4</f>
        <v>10497308.24</v>
      </c>
      <c r="D4" s="4">
        <f>+[1]Flc_Arqos_Projetos!D4</f>
        <v>-1266640.1000000001</v>
      </c>
      <c r="E4" s="4">
        <f>+[1]Flc_Arqos_Projetos!E4</f>
        <v>139090.10999999999</v>
      </c>
      <c r="F4" s="4">
        <f>+[1]Flc_Arqos_Projetos!F4</f>
        <v>2192733.58</v>
      </c>
      <c r="G4" s="4">
        <f>+[1]Flc_Arqos_Projetos!G4</f>
        <v>1835971.78</v>
      </c>
      <c r="H4" s="4"/>
      <c r="I4" s="4"/>
      <c r="J4" s="4"/>
      <c r="K4" s="4"/>
      <c r="L4" s="4"/>
      <c r="M4" s="4"/>
      <c r="N4" s="4"/>
      <c r="O4" s="4">
        <f>+[1]Flc_Arqos_Projetos!O4</f>
        <v>-1193818.82</v>
      </c>
      <c r="P4" s="4">
        <f>+[1]Flc_Arqos_Projetos!P4</f>
        <v>-893338.46</v>
      </c>
      <c r="Q4" s="4">
        <f>+[1]Flc_Arqos_Projetos!Q4</f>
        <v>-1591931.56</v>
      </c>
      <c r="R4" s="4"/>
      <c r="S4" s="4"/>
      <c r="T4" s="4"/>
      <c r="U4" s="4">
        <f>+[1]Flc_Arqos_Projetos!U4</f>
        <v>-3266619.14</v>
      </c>
      <c r="V4" s="4">
        <f>+[1]Flc_Arqos_Projetos!V4</f>
        <v>-4161929.25</v>
      </c>
      <c r="W4" s="4">
        <f>+[1]Flc_Arqos_Projetos!W4</f>
        <v>-4481571.63</v>
      </c>
      <c r="X4" s="4">
        <f>+[1]Flc_Arqos_Projetos!X4</f>
        <v>-7237808.6500000004</v>
      </c>
      <c r="Y4" s="4">
        <f>+[1]Flc_Arqos_Projetos!Y4</f>
        <v>-6693854.3600000003</v>
      </c>
      <c r="Z4" s="4">
        <f>+[1]Flc_Arqos_Projetos!Z4</f>
        <v>-5434528.6799999997</v>
      </c>
      <c r="AA4" s="4">
        <f>+[1]Flc_Arqos_Projetos!AA4</f>
        <v>-6885210.9900000002</v>
      </c>
      <c r="AB4" s="4">
        <f>+[1]Flc_Arqos_Projetos!AB4</f>
        <v>-5929446.1200000001</v>
      </c>
      <c r="AC4" s="4">
        <f>+[1]Flc_Arqos_Projetos!AC4</f>
        <v>-6345567.0599999996</v>
      </c>
      <c r="AD4" s="4">
        <f>+[1]Flc_Arqos_Projetos!AD4</f>
        <v>-2149217.19</v>
      </c>
      <c r="AE4" s="4">
        <f>+[1]Flc_Arqos_Projetos!AE4</f>
        <v>-2861586.26</v>
      </c>
      <c r="AF4" s="4">
        <f>+[1]Flc_Arqos_Projetos!AF4</f>
        <v>-5087712.9800000004</v>
      </c>
      <c r="AG4" s="4">
        <f>+[1]Flc_Arqos_Projetos!AG4</f>
        <v>-3285991.5</v>
      </c>
      <c r="AH4" s="4">
        <f>+[1]Flc_Arqos_Projetos!AH4</f>
        <v>-2996702.45</v>
      </c>
      <c r="AI4" s="4">
        <f>+[1]Flc_Arqos_Projetos!AI4</f>
        <v>421669.88</v>
      </c>
      <c r="AJ4" s="4">
        <f>+[1]Flc_Arqos_Projetos!AJ4</f>
        <v>1129799.3400000001</v>
      </c>
      <c r="AK4" s="4">
        <f>+[1]Flc_Arqos_Projetos!AK4</f>
        <v>6181339.0099999998</v>
      </c>
      <c r="AL4" s="4">
        <f>+[1]Flc_Arqos_Projetos!AL4</f>
        <v>3050615.02</v>
      </c>
      <c r="AM4" s="4">
        <f>+[1]Flc_Arqos_Projetos!AM4</f>
        <v>9237517.7300000004</v>
      </c>
      <c r="AN4" s="4">
        <f>+[1]Flc_Arqos_Projetos!AN4</f>
        <v>7693835.6299999999</v>
      </c>
      <c r="AO4" s="4">
        <f>+[1]Flc_Arqos_Projetos!AO4</f>
        <v>99065278.140000001</v>
      </c>
      <c r="AP4" s="4">
        <f>+[1]Flc_Arqos_Projetos!AP4</f>
        <v>545446.61</v>
      </c>
      <c r="AQ4" s="4">
        <f>+[1]Flc_Arqos_Projetos!AQ4</f>
        <v>-193076.35</v>
      </c>
      <c r="AR4" s="4">
        <f>+[1]Flc_Arqos_Projetos!AR4</f>
        <v>0</v>
      </c>
      <c r="AS4" s="4">
        <f>+[1]Flc_Arqos_Projetos!AS4</f>
        <v>0</v>
      </c>
      <c r="AT4" s="4">
        <f>+[1]Flc_Arqos_Projetos!AT4</f>
        <v>0</v>
      </c>
      <c r="AU4" s="4">
        <f>+[1]Flc_Arqos_Projetos!AU4</f>
        <v>0</v>
      </c>
      <c r="AV4" s="4">
        <f>+[1]Flc_Arqos_Projetos!AV4</f>
        <v>0</v>
      </c>
      <c r="AW4" s="4">
        <f>+[1]Flc_Arqos_Projetos!AW4</f>
        <v>0</v>
      </c>
      <c r="AX4" s="4">
        <f>+[1]Flc_Arqos_Projetos!AX4</f>
        <v>0</v>
      </c>
      <c r="AY4" s="4">
        <f>+[1]Flc_Arqos_Projetos!AY4</f>
        <v>0</v>
      </c>
      <c r="AZ4" s="4">
        <f>+[1]Flc_Arqos_Projetos!AZ4</f>
        <v>0</v>
      </c>
      <c r="BA4" s="4">
        <f>+[1]Flc_Arqos_Projetos!BA4</f>
        <v>0</v>
      </c>
      <c r="BB4" s="4">
        <f>+[1]Flc_Arqos_Projetos!BB4</f>
        <v>0</v>
      </c>
      <c r="BC4" s="4">
        <f>+[1]Flc_Arqos_Projetos!BC4</f>
        <v>0</v>
      </c>
      <c r="BD4" s="4">
        <f>+[1]Flc_Arqos_Projetos!BD4</f>
        <v>0</v>
      </c>
      <c r="BE4" s="4">
        <f>+[1]Flc_Arqos_Projetos!BE4</f>
        <v>0</v>
      </c>
      <c r="BF4" s="4">
        <f>+[1]Flc_Arqos_Projetos!BF4</f>
        <v>0</v>
      </c>
      <c r="BG4" s="4">
        <f>+[1]Flc_Arqos_Projetos!BG4</f>
        <v>0</v>
      </c>
      <c r="BH4" s="4">
        <f>+[1]Flc_Arqos_Projetos!BH4</f>
        <v>0</v>
      </c>
      <c r="BI4" s="4">
        <f>+[1]Flc_Arqos_Projetos!BI4</f>
        <v>0</v>
      </c>
      <c r="BJ4" s="4">
        <f>+[1]Flc_Arqos_Projetos!BJ4</f>
        <v>0</v>
      </c>
      <c r="BK4" s="4">
        <f>+[1]Flc_Arqos_Projetos!BK4</f>
        <v>0</v>
      </c>
      <c r="BL4" s="4">
        <f>+[1]Flc_Arqos_Projetos!BL4</f>
        <v>0</v>
      </c>
      <c r="BM4" s="4">
        <f>+[1]Flc_Arqos_Projetos!BM4</f>
        <v>0</v>
      </c>
      <c r="BN4" s="4">
        <f>+[1]Flc_Arqos_Projetos!BN4</f>
        <v>0</v>
      </c>
      <c r="BO4" s="4">
        <f>+[1]Flc_Arqos_Projetos!BO4</f>
        <v>0</v>
      </c>
      <c r="BP4" s="4">
        <f>+[1]Flc_Arqos_Projetos!BP4</f>
        <v>0</v>
      </c>
      <c r="BQ4" s="4">
        <f>+[1]Flc_Arqos_Projetos!BQ4</f>
        <v>0</v>
      </c>
      <c r="BR4" s="4">
        <f>+[1]Flc_Arqos_Projetos!BR4</f>
        <v>0</v>
      </c>
      <c r="BS4" s="4">
        <f>+[1]Flc_Arqos_Projetos!BS4</f>
        <v>0</v>
      </c>
      <c r="BT4" s="4">
        <f>+[1]Flc_Arqos_Projetos!BT4</f>
        <v>0</v>
      </c>
      <c r="BU4" s="4">
        <f>+[1]Flc_Arqos_Projetos!BU4</f>
        <v>0</v>
      </c>
      <c r="BV4" s="4">
        <f>+[1]Flc_Arqos_Projetos!BV4</f>
        <v>0</v>
      </c>
      <c r="BW4" s="4">
        <f>+[1]Flc_Arqos_Projetos!BW4</f>
        <v>0</v>
      </c>
      <c r="BX4" s="4">
        <f>+[1]Flc_Arqos_Projetos!BX4</f>
        <v>0</v>
      </c>
      <c r="BY4" s="4">
        <f>+[1]Flc_Arqos_Projetos!BY4</f>
        <v>0</v>
      </c>
      <c r="BZ4" s="4">
        <f>+[1]Flc_Arqos_Projetos!BZ4</f>
        <v>0</v>
      </c>
      <c r="CA4" s="4">
        <f>+[1]Flc_Arqos_Projetos!CA4</f>
        <v>0</v>
      </c>
      <c r="CB4" s="4">
        <f>+[1]Flc_Arqos_Projetos!CB4</f>
        <v>0</v>
      </c>
      <c r="CC4" s="4">
        <f>+[1]Flc_Arqos_Projetos!CC4</f>
        <v>0</v>
      </c>
      <c r="CD4" s="4">
        <f>+[1]Flc_Arqos_Projetos!CD4</f>
        <v>0</v>
      </c>
      <c r="CE4" s="4">
        <f>+[1]Flc_Arqos_Projetos!CE4</f>
        <v>0</v>
      </c>
      <c r="CF4" s="4">
        <f>+[1]Flc_Arqos_Projetos!CF4</f>
        <v>0</v>
      </c>
      <c r="CG4" s="4">
        <f>+[1]Flc_Arqos_Projetos!CG4</f>
        <v>0</v>
      </c>
      <c r="CH4" s="4">
        <f>+[1]Flc_Arqos_Projetos!CH4</f>
        <v>0</v>
      </c>
      <c r="CI4" s="4">
        <f>+[1]Flc_Arqos_Projetos!CI4</f>
        <v>0</v>
      </c>
      <c r="CJ4" s="4">
        <f>+[1]Flc_Arqos_Projetos!CJ4</f>
        <v>0</v>
      </c>
      <c r="CK4" s="4">
        <f>+[1]Flc_Arqos_Projetos!CK4</f>
        <v>0</v>
      </c>
      <c r="CL4" s="4">
        <f>+[1]Flc_Arqos_Projetos!CL4</f>
        <v>0</v>
      </c>
      <c r="CM4" s="4">
        <f>+[1]Flc_Arqos_Projetos!CM4</f>
        <v>0</v>
      </c>
      <c r="CN4" s="4">
        <f>+[1]Flc_Arqos_Projetos!CN4</f>
        <v>0</v>
      </c>
      <c r="CO4" s="4">
        <f>+[1]Flc_Arqos_Projetos!CO4</f>
        <v>0</v>
      </c>
      <c r="CP4" s="4">
        <f>+[1]Flc_Arqos_Projetos!CP4</f>
        <v>0</v>
      </c>
      <c r="CQ4" s="4">
        <f>+[1]Flc_Arqos_Projetos!CQ4</f>
        <v>0</v>
      </c>
      <c r="CR4" s="4">
        <f>+[1]Flc_Arqos_Projetos!CR4</f>
        <v>0</v>
      </c>
      <c r="CS4" s="4">
        <f>+[1]Flc_Arqos_Projetos!CS4</f>
        <v>0</v>
      </c>
      <c r="CT4" s="4">
        <f>+[1]Flc_Arqos_Projetos!CT4</f>
        <v>0</v>
      </c>
      <c r="CU4" s="4">
        <f>+[1]Flc_Arqos_Projetos!CU4</f>
        <v>0</v>
      </c>
      <c r="CV4" s="4">
        <f>+[1]Flc_Arqos_Projetos!CV4</f>
        <v>0</v>
      </c>
      <c r="CW4" s="4">
        <f>+[1]Flc_Arqos_Projetos!CW4</f>
        <v>0</v>
      </c>
      <c r="CX4" s="4">
        <f>+[1]Flc_Arqos_Projetos!CX4</f>
        <v>0</v>
      </c>
      <c r="CY4" s="4">
        <f>+[1]Flc_Arqos_Projetos!CY4</f>
        <v>0</v>
      </c>
      <c r="CZ4" s="4">
        <f>+[1]Flc_Arqos_Projetos!CZ4</f>
        <v>0</v>
      </c>
      <c r="DA4" s="4">
        <f>+[1]Flc_Arqos_Projetos!DA4</f>
        <v>0</v>
      </c>
      <c r="DB4" s="4">
        <f>+[1]Flc_Arqos_Projetos!DB4</f>
        <v>0</v>
      </c>
      <c r="DC4" s="4">
        <f>+[1]Flc_Arqos_Projetos!DC4</f>
        <v>0</v>
      </c>
      <c r="DD4" s="4">
        <f>+[1]Flc_Arqos_Projetos!DD4</f>
        <v>0</v>
      </c>
      <c r="DE4" s="4">
        <f>+[1]Flc_Arqos_Projetos!DE4</f>
        <v>0</v>
      </c>
      <c r="DF4" s="4">
        <f>+[1]Flc_Arqos_Projetos!DF4</f>
        <v>0</v>
      </c>
      <c r="DG4" s="4">
        <f>+[1]Flc_Arqos_Projetos!DG4</f>
        <v>0</v>
      </c>
      <c r="DH4" s="4">
        <f>+[1]Flc_Arqos_Projetos!DH4</f>
        <v>0</v>
      </c>
      <c r="DI4" s="4">
        <f>+[1]Flc_Arqos_Projetos!DI4</f>
        <v>0</v>
      </c>
      <c r="DJ4" s="4">
        <f>+[1]Flc_Arqos_Projetos!DJ4</f>
        <v>0</v>
      </c>
      <c r="DK4" s="4">
        <f>+[1]Flc_Arqos_Projetos!DK4</f>
        <v>0</v>
      </c>
      <c r="DL4" s="4">
        <f>+[1]Flc_Arqos_Projetos!DL4</f>
        <v>0</v>
      </c>
      <c r="DM4" s="4">
        <f>+[1]Flc_Arqos_Projetos!DM4</f>
        <v>0</v>
      </c>
      <c r="DN4" s="4">
        <f>+[1]Flc_Arqos_Projetos!DN4</f>
        <v>0</v>
      </c>
      <c r="DO4" s="4">
        <f>+[1]Flc_Arqos_Projetos!DO4</f>
        <v>0</v>
      </c>
      <c r="DP4" s="4">
        <f>+[1]Flc_Arqos_Projetos!DP4</f>
        <v>0</v>
      </c>
      <c r="DQ4" s="4">
        <f>+[1]Flc_Arqos_Projetos!DQ4</f>
        <v>0</v>
      </c>
      <c r="DR4" s="4">
        <f>+[1]Flc_Arqos_Projetos!DR4</f>
        <v>0</v>
      </c>
      <c r="DS4" s="4">
        <f>+[1]Flc_Arqos_Projetos!DS4</f>
        <v>0</v>
      </c>
      <c r="DT4" s="4">
        <f>+[1]Flc_Arqos_Projetos!DT4</f>
        <v>0</v>
      </c>
      <c r="DU4" s="4">
        <f>+[1]Flc_Arqos_Projetos!DU4</f>
        <v>0</v>
      </c>
      <c r="DV4" s="4">
        <f>+[1]Flc_Arqos_Projetos!DV4</f>
        <v>0</v>
      </c>
      <c r="DW4" s="4">
        <f>+[1]Flc_Arqos_Projetos!DW4</f>
        <v>0</v>
      </c>
      <c r="DX4" s="4">
        <f>+[1]Flc_Arqos_Projetos!DX4</f>
        <v>0</v>
      </c>
      <c r="DY4" s="4">
        <f>+[1]Flc_Arqos_Projetos!DY4</f>
        <v>0</v>
      </c>
      <c r="DZ4" s="4">
        <f>+[1]Flc_Arqos_Projetos!DZ4</f>
        <v>0</v>
      </c>
      <c r="EA4" s="4">
        <f>+[1]Flc_Arqos_Projetos!EA4</f>
        <v>0</v>
      </c>
      <c r="EB4" s="4">
        <f>+[1]Flc_Arqos_Projetos!EB4</f>
        <v>0</v>
      </c>
      <c r="EC4" s="4">
        <f>+[1]Flc_Arqos_Projetos!EC4</f>
        <v>0</v>
      </c>
      <c r="ED4" s="4">
        <f>+[1]Flc_Arqos_Projetos!ED4</f>
        <v>0</v>
      </c>
      <c r="EE4" s="4">
        <f>+[1]Flc_Arqos_Projetos!EE4</f>
        <v>0</v>
      </c>
      <c r="EF4" s="4">
        <f>+[1]Flc_Arqos_Projetos!EF4</f>
        <v>0</v>
      </c>
      <c r="EG4" s="4">
        <f>+[1]Flc_Arqos_Projetos!EG4</f>
        <v>0</v>
      </c>
      <c r="EH4" s="4">
        <f>+[1]Flc_Arqos_Projetos!EH4</f>
        <v>0</v>
      </c>
      <c r="EI4" s="4">
        <f>+[1]Flc_Arqos_Projetos!EI4</f>
        <v>0</v>
      </c>
      <c r="EJ4" s="4">
        <f>+[1]Flc_Arqos_Projetos!EJ4</f>
        <v>0</v>
      </c>
      <c r="EK4" s="4">
        <f>+[1]Flc_Arqos_Projetos!EK4</f>
        <v>0</v>
      </c>
      <c r="EL4" s="4">
        <f>+[1]Flc_Arqos_Projetos!EL4</f>
        <v>0</v>
      </c>
      <c r="EM4" s="4">
        <f>+[1]Flc_Arqos_Projetos!EM4</f>
        <v>0</v>
      </c>
      <c r="EN4" s="4">
        <f>+[1]Flc_Arqos_Projetos!EN4</f>
        <v>0</v>
      </c>
      <c r="EO4" s="4">
        <f>+[1]Flc_Arqos_Projetos!EO4</f>
        <v>0</v>
      </c>
      <c r="EP4" s="4">
        <f>+[1]Flc_Arqos_Projetos!EP4</f>
        <v>0</v>
      </c>
      <c r="EQ4" s="4">
        <f>+[1]Flc_Arqos_Projetos!EQ4</f>
        <v>0</v>
      </c>
      <c r="ER4" s="4">
        <f>+[1]Flc_Arqos_Projetos!ER4</f>
        <v>0</v>
      </c>
      <c r="ES4" s="4">
        <f>+[1]Flc_Arqos_Projetos!ES4</f>
        <v>0</v>
      </c>
      <c r="ET4" s="4">
        <f>+[1]Flc_Arqos_Projetos!ET4</f>
        <v>0</v>
      </c>
      <c r="EU4" s="4">
        <f>+[1]Flc_Arqos_Projetos!EU4</f>
        <v>0</v>
      </c>
      <c r="EV4" s="4">
        <f>+[1]Flc_Arqos_Projetos!EV4</f>
        <v>0</v>
      </c>
      <c r="EW4" s="4">
        <f>+[1]Flc_Arqos_Projetos!EW4</f>
        <v>0</v>
      </c>
      <c r="EX4" s="4">
        <f>+[1]Flc_Arqos_Projetos!EX4</f>
        <v>0</v>
      </c>
      <c r="EY4" s="4">
        <f>+[1]Flc_Arqos_Projetos!EY4</f>
        <v>0</v>
      </c>
      <c r="EZ4" s="4">
        <f>+[1]Flc_Arqos_Projetos!EZ4</f>
        <v>0</v>
      </c>
      <c r="FA4" s="4">
        <f>+[1]Flc_Arqos_Projetos!FA4</f>
        <v>0</v>
      </c>
      <c r="FB4" s="4">
        <f>+[1]Flc_Arqos_Projetos!FB4</f>
        <v>0</v>
      </c>
      <c r="FC4" s="4">
        <f>+[1]Flc_Arqos_Projetos!FC4</f>
        <v>0</v>
      </c>
      <c r="FD4" s="4">
        <f>+[1]Flc_Arqos_Projetos!FD4</f>
        <v>0</v>
      </c>
      <c r="FE4" s="4">
        <f>+[1]Flc_Arqos_Projetos!FE4</f>
        <v>0</v>
      </c>
      <c r="FF4" s="4">
        <f>+[1]Flc_Arqos_Projetos!FF4</f>
        <v>0</v>
      </c>
      <c r="FG4" s="4">
        <f>+[1]Flc_Arqos_Projetos!FG4</f>
        <v>0</v>
      </c>
      <c r="FH4" s="4">
        <f>+[1]Flc_Arqos_Projetos!FH4</f>
        <v>0</v>
      </c>
      <c r="FI4" s="4">
        <f>+[1]Flc_Arqos_Projetos!FI4</f>
        <v>0</v>
      </c>
      <c r="FJ4" s="4">
        <f>+[1]Flc_Arqos_Projetos!FJ4</f>
        <v>0</v>
      </c>
      <c r="FK4" s="4">
        <f>+[1]Flc_Arqos_Projetos!FK4</f>
        <v>0</v>
      </c>
      <c r="FL4" s="4">
        <f>+[1]Flc_Arqos_Projetos!FL4</f>
        <v>0</v>
      </c>
      <c r="FM4" s="4">
        <f>+[1]Flc_Arqos_Projetos!FM4</f>
        <v>0</v>
      </c>
      <c r="FN4" s="4">
        <f>+[1]Flc_Arqos_Projetos!FN4</f>
        <v>0</v>
      </c>
      <c r="FO4" s="4">
        <f>+[1]Flc_Arqos_Projetos!FO4</f>
        <v>0</v>
      </c>
      <c r="FP4" s="4">
        <f>+[1]Flc_Arqos_Projetos!FP4</f>
        <v>0</v>
      </c>
      <c r="FQ4" s="4">
        <f>+[1]Flc_Arqos_Projetos!FQ4</f>
        <v>0</v>
      </c>
      <c r="FR4" s="4">
        <f>+[1]Flc_Arqos_Projetos!FR4</f>
        <v>0</v>
      </c>
      <c r="FS4" s="4">
        <f>+[1]Flc_Arqos_Projetos!FS4</f>
        <v>0</v>
      </c>
      <c r="FT4" s="4">
        <f>+[1]Flc_Arqos_Projetos!FT4</f>
        <v>0</v>
      </c>
      <c r="FU4" s="4">
        <f>+[1]Flc_Arqos_Projetos!FU4</f>
        <v>0</v>
      </c>
      <c r="FV4" s="4">
        <f>+[1]Flc_Arqos_Projetos!FV4</f>
        <v>0</v>
      </c>
      <c r="FW4" s="4">
        <f>+[1]Flc_Arqos_Projetos!FW4</f>
        <v>0</v>
      </c>
      <c r="FX4" s="4">
        <f>+[1]Flc_Arqos_Projetos!FX4</f>
        <v>0</v>
      </c>
      <c r="FY4" s="4">
        <f>+[1]Flc_Arqos_Projetos!FY4</f>
        <v>0</v>
      </c>
      <c r="FZ4" s="4">
        <f>+[1]Flc_Arqos_Projetos!FZ4</f>
        <v>0</v>
      </c>
      <c r="GA4" s="4">
        <f>+[1]Flc_Arqos_Projetos!GA4</f>
        <v>0</v>
      </c>
      <c r="GB4" s="4">
        <f>+[1]Flc_Arqos_Projetos!GB4</f>
        <v>0</v>
      </c>
      <c r="GC4" s="4">
        <f>+[1]Flc_Arqos_Projetos!GC4</f>
        <v>0</v>
      </c>
      <c r="GD4" s="4">
        <f>+[1]Flc_Arqos_Projetos!GD4</f>
        <v>0</v>
      </c>
      <c r="GE4" s="4">
        <f>+[1]Flc_Arqos_Projetos!GE4</f>
        <v>0</v>
      </c>
      <c r="GF4" s="4">
        <f>+[1]Flc_Arqos_Projetos!GF4</f>
        <v>0</v>
      </c>
      <c r="GG4" s="4">
        <f>+[1]Flc_Arqos_Projetos!GG4</f>
        <v>0</v>
      </c>
      <c r="GH4" s="4">
        <f>+[1]Flc_Arqos_Projetos!GH4</f>
        <v>0</v>
      </c>
      <c r="GI4" s="4">
        <f>+[1]Flc_Arqos_Projetos!GI4</f>
        <v>0</v>
      </c>
      <c r="GJ4" s="4">
        <f>+[1]Flc_Arqos_Projetos!GJ4</f>
        <v>0</v>
      </c>
      <c r="GK4" s="4">
        <f>+[1]Flc_Arqos_Projetos!GK4</f>
        <v>0</v>
      </c>
      <c r="GL4" s="4">
        <f>+[1]Flc_Arqos_Projetos!GL4</f>
        <v>0</v>
      </c>
      <c r="GM4" s="4">
        <f>+[1]Flc_Arqos_Projetos!GM4</f>
        <v>0</v>
      </c>
      <c r="GN4" s="4">
        <f>+[1]Flc_Arqos_Projetos!GN4</f>
        <v>0</v>
      </c>
      <c r="GO4" s="4">
        <f>+[1]Flc_Arqos_Projetos!GO4</f>
        <v>0</v>
      </c>
      <c r="GP4" s="4">
        <f>+[1]Flc_Arqos_Projetos!GP4</f>
        <v>0</v>
      </c>
      <c r="GQ4" s="4">
        <f>+[1]Flc_Arqos_Projetos!GQ4</f>
        <v>0</v>
      </c>
      <c r="GR4" s="4">
        <f>+[1]Flc_Arqos_Projetos!GR4</f>
        <v>0</v>
      </c>
      <c r="GS4" s="4">
        <f>+[1]Flc_Arqos_Projetos!GS4</f>
        <v>0</v>
      </c>
      <c r="GT4" s="4">
        <f>+[1]Flc_Arqos_Projetos!GT4</f>
        <v>0</v>
      </c>
      <c r="GU4" s="4">
        <f>+[1]Flc_Arqos_Projetos!GU4</f>
        <v>0</v>
      </c>
      <c r="GV4" s="4">
        <f>+[1]Flc_Arqos_Projetos!GV4</f>
        <v>0</v>
      </c>
      <c r="GW4" s="4">
        <f>+[1]Flc_Arqos_Projetos!GW4</f>
        <v>0</v>
      </c>
      <c r="GX4" s="4">
        <f>+[1]Flc_Arqos_Projetos!GX4</f>
        <v>0</v>
      </c>
    </row>
    <row r="5" spans="1:207" x14ac:dyDescent="0.25">
      <c r="B5" s="43" t="s">
        <v>2</v>
      </c>
      <c r="C5" s="4">
        <f>+[1]Flc_Arqos_Projetos!C5</f>
        <v>-135992</v>
      </c>
      <c r="D5" s="4">
        <f>+[1]Flc_Arqos_Projetos!D5</f>
        <v>-144767</v>
      </c>
      <c r="E5" s="4">
        <f>+[1]Flc_Arqos_Projetos!E5</f>
        <v>-16140</v>
      </c>
      <c r="F5" s="4">
        <f>+[1]Flc_Arqos_Projetos!F5</f>
        <v>-286647</v>
      </c>
      <c r="G5" s="4">
        <f>+[1]Flc_Arqos_Projetos!G5</f>
        <v>-250468</v>
      </c>
      <c r="H5" s="4"/>
      <c r="I5" s="4"/>
      <c r="J5" s="4"/>
      <c r="K5" s="4"/>
      <c r="L5" s="4"/>
      <c r="M5" s="4"/>
      <c r="N5" s="4"/>
      <c r="O5" s="4">
        <f>+[1]Flc_Arqos_Projetos!O5</f>
        <v>-145930</v>
      </c>
      <c r="P5" s="4">
        <f>+[1]Flc_Arqos_Projetos!P5</f>
        <v>-203636</v>
      </c>
      <c r="Q5" s="4">
        <f>+[1]Flc_Arqos_Projetos!Q5</f>
        <v>-279709</v>
      </c>
      <c r="R5" s="4"/>
      <c r="S5" s="4"/>
      <c r="T5" s="4"/>
      <c r="U5" s="4">
        <f>CHOOSE($A$2,[1]Flc_Arqos_Projetos!U5,Sheet1!Q16)</f>
        <v>-509528.2</v>
      </c>
      <c r="V5" s="4">
        <f>CHOOSE($A$2,[1]Flc_Arqos_Projetos!V5,Sheet1!R16)</f>
        <v>-829958.39</v>
      </c>
      <c r="W5" s="4">
        <f>CHOOSE($A$2,[1]Flc_Arqos_Projetos!W5,Sheet1!S16)</f>
        <v>-116222.88</v>
      </c>
      <c r="X5" s="4">
        <f>CHOOSE($A$2,[1]Flc_Arqos_Projetos!X5,Sheet1!T16)</f>
        <v>1540661.08</v>
      </c>
      <c r="Y5" s="4">
        <f>CHOOSE($A$2,[1]Flc_Arqos_Projetos!Y5,Sheet1!U16)</f>
        <v>2160124.36</v>
      </c>
      <c r="Z5" s="4">
        <f>CHOOSE($A$2,[1]Flc_Arqos_Projetos!Z5,Sheet1!V16)</f>
        <v>1625571.74</v>
      </c>
      <c r="AA5" s="4">
        <f>CHOOSE($A$2,[1]Flc_Arqos_Projetos!AA5,Sheet1!W16)</f>
        <v>799744.58</v>
      </c>
      <c r="AB5" s="4">
        <f>CHOOSE($A$2,[1]Flc_Arqos_Projetos!AB5,Sheet1!X16)</f>
        <v>250712.82</v>
      </c>
      <c r="AC5" s="4">
        <f>CHOOSE($A$2,[1]Flc_Arqos_Projetos!AC5,Sheet1!Y16)</f>
        <v>307648.28999999998</v>
      </c>
      <c r="AD5" s="4">
        <f>CHOOSE($A$2,[1]Flc_Arqos_Projetos!AD5,Sheet1!Z16)</f>
        <v>-698015.6</v>
      </c>
      <c r="AE5" s="4">
        <f>CHOOSE($A$2,[1]Flc_Arqos_Projetos!AE5,Sheet1!AA16)</f>
        <v>-472581.57</v>
      </c>
      <c r="AF5" s="4">
        <f>CHOOSE($A$2,[1]Flc_Arqos_Projetos!AF5,Sheet1!AB16)</f>
        <v>-218157.52</v>
      </c>
      <c r="AG5" s="4">
        <f>CHOOSE($A$2,[1]Flc_Arqos_Projetos!AG5,Sheet1!AC16)</f>
        <v>-223187.48</v>
      </c>
      <c r="AH5" s="4">
        <f>CHOOSE($A$2,[1]Flc_Arqos_Projetos!AH5,Sheet1!AD16)</f>
        <v>-227478.99</v>
      </c>
      <c r="AI5" s="4">
        <f>CHOOSE($A$2,[1]Flc_Arqos_Projetos!AI5,Sheet1!AE16)</f>
        <v>-214903.1</v>
      </c>
      <c r="AJ5" s="4">
        <f>CHOOSE($A$2,[1]Flc_Arqos_Projetos!AJ5,Sheet1!AF16)</f>
        <v>-182458.93</v>
      </c>
      <c r="AK5" s="4">
        <f>CHOOSE($A$2,[1]Flc_Arqos_Projetos!AK5,Sheet1!AG16)</f>
        <v>1118105.79</v>
      </c>
      <c r="AL5" s="4">
        <f>CHOOSE($A$2,[1]Flc_Arqos_Projetos!AL5,Sheet1!AH16)</f>
        <v>1142992.72</v>
      </c>
      <c r="AM5" s="4">
        <f>CHOOSE($A$2,[1]Flc_Arqos_Projetos!AM5,Sheet1!AI16)</f>
        <v>-967730.97</v>
      </c>
      <c r="AN5" s="4">
        <f>CHOOSE($A$2,[1]Flc_Arqos_Projetos!AN5,Sheet1!AJ16)</f>
        <v>-1631515.33</v>
      </c>
      <c r="AO5" s="4">
        <f>CHOOSE($A$2,[1]Flc_Arqos_Projetos!AO5,Sheet1!AK16)</f>
        <v>-1593750.72</v>
      </c>
      <c r="AP5" s="4">
        <f>CHOOSE($A$2,[1]Flc_Arqos_Projetos!AP5,Sheet1!AL16)</f>
        <v>-1500591.31</v>
      </c>
      <c r="AQ5" s="4">
        <f>CHOOSE($A$2,[1]Flc_Arqos_Projetos!AQ5,Sheet1!AM16)</f>
        <v>-1881561.48</v>
      </c>
      <c r="AR5" s="4">
        <f>CHOOSE($A$2,[1]Flc_Arqos_Projetos!AR5,Sheet1!AN16)</f>
        <v>-3953436.34</v>
      </c>
      <c r="AS5" s="4">
        <f>CHOOSE($A$2,[1]Flc_Arqos_Projetos!AS5,Sheet1!AO16)</f>
        <v>-5026547.9400000004</v>
      </c>
      <c r="AT5" s="4">
        <f>CHOOSE($A$2,[1]Flc_Arqos_Projetos!AT5,Sheet1!AP16)</f>
        <v>-8357671.4699999997</v>
      </c>
      <c r="AU5" s="4">
        <f>CHOOSE($A$2,[1]Flc_Arqos_Projetos!AU5,Sheet1!AQ16)</f>
        <v>-9447009.1799999997</v>
      </c>
      <c r="AV5" s="4">
        <f>CHOOSE($A$2,[1]Flc_Arqos_Projetos!AV5,Sheet1!AR16)</f>
        <v>-11553706.48</v>
      </c>
      <c r="AW5" s="4">
        <f>CHOOSE($A$2,[1]Flc_Arqos_Projetos!AW5,Sheet1!AS16)</f>
        <v>-10420186.6</v>
      </c>
      <c r="AX5" s="4">
        <f>CHOOSE($A$2,[1]Flc_Arqos_Projetos!AX5,Sheet1!AT16)</f>
        <v>-10423574.17</v>
      </c>
      <c r="AY5" s="4">
        <f>CHOOSE($A$2,[1]Flc_Arqos_Projetos!AY5,Sheet1!AU16)</f>
        <v>-10426180.699999999</v>
      </c>
      <c r="AZ5" s="4">
        <f>CHOOSE($A$2,[1]Flc_Arqos_Projetos!AZ5,Sheet1!AV16)</f>
        <v>-11186715.48</v>
      </c>
      <c r="BA5" s="4">
        <f>CHOOSE($A$2,[1]Flc_Arqos_Projetos!BA5,Sheet1!AW16)</f>
        <v>-13383193.539999999</v>
      </c>
      <c r="BB5" s="4">
        <f>CHOOSE($A$2,[1]Flc_Arqos_Projetos!BB5,Sheet1!AX16)</f>
        <v>-9977171.6300000008</v>
      </c>
      <c r="BC5" s="4">
        <f>CHOOSE($A$2,[1]Flc_Arqos_Projetos!BC5,Sheet1!AY16)</f>
        <v>-11394721.59</v>
      </c>
      <c r="BD5" s="4">
        <f>CHOOSE($A$2,[1]Flc_Arqos_Projetos!BD5,Sheet1!AZ16)</f>
        <v>-12254509.869999999</v>
      </c>
      <c r="BE5" s="4">
        <f>CHOOSE($A$2,[1]Flc_Arqos_Projetos!BE5,Sheet1!BA16)</f>
        <v>-14106385.789999999</v>
      </c>
      <c r="BF5" s="4">
        <f>CHOOSE($A$2,[1]Flc_Arqos_Projetos!BF5,Sheet1!BB16)</f>
        <v>-11847406.939999999</v>
      </c>
      <c r="BG5" s="4">
        <f>CHOOSE($A$2,[1]Flc_Arqos_Projetos!BG5,Sheet1!BC16)</f>
        <v>-5051449.5999999996</v>
      </c>
      <c r="BH5" s="4">
        <f>CHOOSE($A$2,[1]Flc_Arqos_Projetos!BH5,Sheet1!BD16)</f>
        <v>-5335831.0599999996</v>
      </c>
      <c r="BI5" s="4">
        <f>CHOOSE($A$2,[1]Flc_Arqos_Projetos!BI5,Sheet1!BE16)</f>
        <v>1344243.12</v>
      </c>
      <c r="BJ5" s="4">
        <f>CHOOSE($A$2,[1]Flc_Arqos_Projetos!BJ5,Sheet1!BF16)</f>
        <v>130537167.23999999</v>
      </c>
      <c r="BK5" s="4">
        <f>CHOOSE($A$2,[1]Flc_Arqos_Projetos!BK5,Sheet1!BG16)</f>
        <v>39754501.479999997</v>
      </c>
      <c r="BL5" s="4">
        <f>CHOOSE($A$2,[1]Flc_Arqos_Projetos!BL5,Sheet1!BH16)</f>
        <v>89614710.719999999</v>
      </c>
      <c r="BM5" s="4">
        <f>CHOOSE($A$2,[1]Flc_Arqos_Projetos!BM5,Sheet1!BI16)</f>
        <v>-3828638.14</v>
      </c>
      <c r="BN5" s="4">
        <f>CHOOSE($A$2,[1]Flc_Arqos_Projetos!BN5,Sheet1!BJ16)</f>
        <v>-127851.66</v>
      </c>
      <c r="BO5" s="4">
        <f>CHOOSE($A$2,[1]Flc_Arqos_Projetos!BO5,Sheet1!BK16)</f>
        <v>-128218.71</v>
      </c>
      <c r="BP5" s="4">
        <f>CHOOSE($A$2,[1]Flc_Arqos_Projetos!BP5,Sheet1!BL16)</f>
        <v>-128586.81</v>
      </c>
      <c r="BQ5" s="4">
        <f>CHOOSE($A$2,[1]Flc_Arqos_Projetos!BQ5,Sheet1!BM16)</f>
        <v>-128955.97</v>
      </c>
      <c r="BR5" s="4">
        <f>CHOOSE($A$2,[1]Flc_Arqos_Projetos!BR5,Sheet1!BN16)</f>
        <v>-129326.19</v>
      </c>
      <c r="BS5" s="4">
        <f>CHOOSE($A$2,[1]Flc_Arqos_Projetos!BS5,Sheet1!BO16)</f>
        <v>-129697.47</v>
      </c>
      <c r="BT5" s="4">
        <f>CHOOSE($A$2,[1]Flc_Arqos_Projetos!BT5,Sheet1!BP16)</f>
        <v>-130069.82</v>
      </c>
      <c r="BU5" s="4">
        <f>CHOOSE($A$2,[1]Flc_Arqos_Projetos!BU5,Sheet1!BQ16)</f>
        <v>-130443.24</v>
      </c>
      <c r="BV5" s="4">
        <f>CHOOSE($A$2,[1]Flc_Arqos_Projetos!BV5,Sheet1!BR16)</f>
        <v>-130817.73</v>
      </c>
      <c r="BW5" s="4">
        <f>CHOOSE($A$2,[1]Flc_Arqos_Projetos!BW5,Sheet1!BS16)</f>
        <v>-131193.29</v>
      </c>
      <c r="BX5" s="4">
        <f>CHOOSE($A$2,[1]Flc_Arqos_Projetos!BX5,Sheet1!BT16)</f>
        <v>-131569.93</v>
      </c>
      <c r="BY5" s="4">
        <f>CHOOSE($A$2,[1]Flc_Arqos_Projetos!BY5,Sheet1!BU16)</f>
        <v>-131947.66</v>
      </c>
      <c r="BZ5" s="4">
        <f>CHOOSE($A$2,[1]Flc_Arqos_Projetos!BZ5,Sheet1!BV16)</f>
        <v>-132326.47</v>
      </c>
      <c r="CA5" s="4">
        <f>CHOOSE($A$2,[1]Flc_Arqos_Projetos!CA5,Sheet1!BW16)</f>
        <v>-132706.35999999999</v>
      </c>
      <c r="CB5" s="4">
        <f>CHOOSE($A$2,[1]Flc_Arqos_Projetos!CB5,Sheet1!BX16)</f>
        <v>-133087.35</v>
      </c>
      <c r="CC5" s="4">
        <f>CHOOSE($A$2,[1]Flc_Arqos_Projetos!CC5,Sheet1!BY16)</f>
        <v>0</v>
      </c>
      <c r="CD5" s="4">
        <f>CHOOSE($A$2,[1]Flc_Arqos_Projetos!CD5,Sheet1!BZ16)</f>
        <v>0</v>
      </c>
      <c r="CE5" s="4">
        <f>CHOOSE($A$2,[1]Flc_Arqos_Projetos!CE5,Sheet1!CA16)</f>
        <v>0</v>
      </c>
      <c r="CF5" s="4">
        <f>CHOOSE($A$2,[1]Flc_Arqos_Projetos!CF5,Sheet1!CB16)</f>
        <v>0</v>
      </c>
      <c r="CG5" s="4">
        <f>CHOOSE($A$2,[1]Flc_Arqos_Projetos!CG5,Sheet1!CC16)</f>
        <v>0</v>
      </c>
      <c r="CH5" s="4">
        <f>CHOOSE($A$2,[1]Flc_Arqos_Projetos!CH5,Sheet1!CD16)</f>
        <v>0</v>
      </c>
      <c r="CI5" s="4">
        <f>CHOOSE($A$2,[1]Flc_Arqos_Projetos!CI5,Sheet1!CE16)</f>
        <v>0</v>
      </c>
      <c r="CJ5" s="4">
        <f>CHOOSE($A$2,[1]Flc_Arqos_Projetos!CJ5,Sheet1!CF16)</f>
        <v>0</v>
      </c>
      <c r="CK5" s="4">
        <f>CHOOSE($A$2,[1]Flc_Arqos_Projetos!CK5,Sheet1!CG16)</f>
        <v>0</v>
      </c>
      <c r="CL5" s="4">
        <f>CHOOSE($A$2,[1]Flc_Arqos_Projetos!CL5,Sheet1!CH16)</f>
        <v>0</v>
      </c>
      <c r="CM5" s="4">
        <f>CHOOSE($A$2,[1]Flc_Arqos_Projetos!CM5,Sheet1!CI16)</f>
        <v>0</v>
      </c>
      <c r="CN5" s="4">
        <f>CHOOSE($A$2,[1]Flc_Arqos_Projetos!CN5,Sheet1!CJ16)</f>
        <v>0</v>
      </c>
      <c r="CO5" s="4">
        <f>CHOOSE($A$2,[1]Flc_Arqos_Projetos!CO5,Sheet1!CK16)</f>
        <v>0</v>
      </c>
      <c r="CP5" s="4">
        <f>CHOOSE($A$2,[1]Flc_Arqos_Projetos!CP5,Sheet1!CL16)</f>
        <v>0</v>
      </c>
      <c r="CQ5" s="4">
        <f>CHOOSE($A$2,[1]Flc_Arqos_Projetos!CQ5,Sheet1!CM16)</f>
        <v>0</v>
      </c>
      <c r="CR5" s="4">
        <f>CHOOSE($A$2,[1]Flc_Arqos_Projetos!CR5,Sheet1!CN16)</f>
        <v>0</v>
      </c>
      <c r="CS5" s="4">
        <f>CHOOSE($A$2,[1]Flc_Arqos_Projetos!CS5,Sheet1!CO16)</f>
        <v>0</v>
      </c>
      <c r="CT5" s="4">
        <f>CHOOSE($A$2,[1]Flc_Arqos_Projetos!CT5,Sheet1!CP16)</f>
        <v>0</v>
      </c>
      <c r="CU5" s="4">
        <f>CHOOSE($A$2,[1]Flc_Arqos_Projetos!CU5,Sheet1!CQ16)</f>
        <v>0</v>
      </c>
      <c r="CV5" s="4">
        <f>CHOOSE($A$2,[1]Flc_Arqos_Projetos!CV5,Sheet1!CR16)</f>
        <v>0</v>
      </c>
      <c r="CW5" s="4">
        <f>CHOOSE($A$2,[1]Flc_Arqos_Projetos!CW5,Sheet1!CS16)</f>
        <v>0</v>
      </c>
      <c r="CX5" s="4">
        <f>CHOOSE($A$2,[1]Flc_Arqos_Projetos!CX5,Sheet1!CT16)</f>
        <v>0</v>
      </c>
      <c r="CY5" s="4">
        <f>CHOOSE($A$2,[1]Flc_Arqos_Projetos!CY5,Sheet1!CU16)</f>
        <v>0</v>
      </c>
      <c r="CZ5" s="4">
        <f>CHOOSE($A$2,[1]Flc_Arqos_Projetos!CZ5,Sheet1!CV16)</f>
        <v>0</v>
      </c>
      <c r="DA5" s="4">
        <f>CHOOSE($A$2,[1]Flc_Arqos_Projetos!DA5,Sheet1!CW16)</f>
        <v>0</v>
      </c>
      <c r="DB5" s="4">
        <f>CHOOSE($A$2,[1]Flc_Arqos_Projetos!DB5,Sheet1!CX16)</f>
        <v>0</v>
      </c>
      <c r="DC5" s="4">
        <f>CHOOSE($A$2,[1]Flc_Arqos_Projetos!DC5,Sheet1!CY16)</f>
        <v>0</v>
      </c>
      <c r="DD5" s="4">
        <f>CHOOSE($A$2,[1]Flc_Arqos_Projetos!DD5,Sheet1!CZ16)</f>
        <v>0</v>
      </c>
      <c r="DE5" s="4">
        <f>CHOOSE($A$2,[1]Flc_Arqos_Projetos!DE5,Sheet1!DA16)</f>
        <v>0</v>
      </c>
      <c r="DF5" s="4">
        <f>CHOOSE($A$2,[1]Flc_Arqos_Projetos!DF5,Sheet1!DB16)</f>
        <v>0</v>
      </c>
      <c r="DG5" s="4">
        <f>CHOOSE($A$2,[1]Flc_Arqos_Projetos!DG5,Sheet1!DC16)</f>
        <v>0</v>
      </c>
      <c r="DH5" s="4">
        <f>CHOOSE($A$2,[1]Flc_Arqos_Projetos!DH5,Sheet1!DD16)</f>
        <v>0</v>
      </c>
      <c r="DI5" s="4">
        <f>CHOOSE($A$2,[1]Flc_Arqos_Projetos!DI5,Sheet1!DE16)</f>
        <v>0</v>
      </c>
      <c r="DJ5" s="4">
        <f>CHOOSE($A$2,[1]Flc_Arqos_Projetos!DJ5,Sheet1!DF16)</f>
        <v>0</v>
      </c>
      <c r="DK5" s="4">
        <f>CHOOSE($A$2,[1]Flc_Arqos_Projetos!DK5,Sheet1!DG16)</f>
        <v>0</v>
      </c>
      <c r="DL5" s="4">
        <f>CHOOSE($A$2,[1]Flc_Arqos_Projetos!DL5,Sheet1!DH16)</f>
        <v>0</v>
      </c>
      <c r="DM5" s="4">
        <f>CHOOSE($A$2,[1]Flc_Arqos_Projetos!DM5,Sheet1!DI16)</f>
        <v>0</v>
      </c>
      <c r="DN5" s="4">
        <f>CHOOSE($A$2,[1]Flc_Arqos_Projetos!DN5,Sheet1!DJ16)</f>
        <v>0</v>
      </c>
      <c r="DO5" s="4">
        <f>CHOOSE($A$2,[1]Flc_Arqos_Projetos!DO5,Sheet1!DK16)</f>
        <v>0</v>
      </c>
      <c r="DP5" s="4">
        <f>CHOOSE($A$2,[1]Flc_Arqos_Projetos!DP5,Sheet1!DL16)</f>
        <v>0</v>
      </c>
      <c r="DQ5" s="4">
        <f>CHOOSE($A$2,[1]Flc_Arqos_Projetos!DQ5,Sheet1!DM16)</f>
        <v>0</v>
      </c>
      <c r="DR5" s="4">
        <f>CHOOSE($A$2,[1]Flc_Arqos_Projetos!DR5,Sheet1!DN16)</f>
        <v>0</v>
      </c>
      <c r="DS5" s="4">
        <f>CHOOSE($A$2,[1]Flc_Arqos_Projetos!DS5,Sheet1!DO16)</f>
        <v>0</v>
      </c>
      <c r="DT5" s="4">
        <f>CHOOSE($A$2,[1]Flc_Arqos_Projetos!DT5,Sheet1!DP16)</f>
        <v>0</v>
      </c>
      <c r="DU5" s="4">
        <f>CHOOSE($A$2,[1]Flc_Arqos_Projetos!DU5,Sheet1!DQ16)</f>
        <v>0</v>
      </c>
      <c r="DV5" s="4">
        <f>CHOOSE($A$2,[1]Flc_Arqos_Projetos!DV5,Sheet1!DR16)</f>
        <v>0</v>
      </c>
      <c r="DW5" s="4">
        <f>CHOOSE($A$2,[1]Flc_Arqos_Projetos!DW5,Sheet1!DS16)</f>
        <v>0</v>
      </c>
      <c r="DX5" s="4">
        <f>CHOOSE($A$2,[1]Flc_Arqos_Projetos!DX5,Sheet1!DT16)</f>
        <v>0</v>
      </c>
      <c r="DY5" s="4">
        <f>CHOOSE($A$2,[1]Flc_Arqos_Projetos!DY5,Sheet1!DU16)</f>
        <v>0</v>
      </c>
      <c r="DZ5" s="4">
        <f>CHOOSE($A$2,[1]Flc_Arqos_Projetos!DZ5,Sheet1!DV16)</f>
        <v>0</v>
      </c>
      <c r="EA5" s="4">
        <f>CHOOSE($A$2,[1]Flc_Arqos_Projetos!EA5,Sheet1!DW16)</f>
        <v>0</v>
      </c>
      <c r="EB5" s="4">
        <f>CHOOSE($A$2,[1]Flc_Arqos_Projetos!EB5,Sheet1!DX16)</f>
        <v>0</v>
      </c>
      <c r="EC5" s="4">
        <f>CHOOSE($A$2,[1]Flc_Arqos_Projetos!EC5,Sheet1!DY16)</f>
        <v>0</v>
      </c>
      <c r="ED5" s="4">
        <f>CHOOSE($A$2,[1]Flc_Arqos_Projetos!ED5,Sheet1!DZ16)</f>
        <v>0</v>
      </c>
      <c r="EE5" s="4">
        <f>CHOOSE($A$2,[1]Flc_Arqos_Projetos!EE5,Sheet1!EA16)</f>
        <v>0</v>
      </c>
      <c r="EF5" s="4">
        <f>CHOOSE($A$2,[1]Flc_Arqos_Projetos!EF5,Sheet1!EB16)</f>
        <v>0</v>
      </c>
      <c r="EG5" s="4">
        <f>CHOOSE($A$2,[1]Flc_Arqos_Projetos!EG5,Sheet1!EC16)</f>
        <v>0</v>
      </c>
      <c r="EH5" s="4">
        <f>CHOOSE($A$2,[1]Flc_Arqos_Projetos!EH5,Sheet1!ED16)</f>
        <v>0</v>
      </c>
      <c r="EI5" s="4">
        <f>CHOOSE($A$2,[1]Flc_Arqos_Projetos!EI5,Sheet1!EE16)</f>
        <v>0</v>
      </c>
      <c r="EJ5" s="4">
        <f>CHOOSE($A$2,[1]Flc_Arqos_Projetos!EJ5,Sheet1!EF16)</f>
        <v>0</v>
      </c>
      <c r="EK5" s="4">
        <f>CHOOSE($A$2,[1]Flc_Arqos_Projetos!EK5,Sheet1!EG16)</f>
        <v>0</v>
      </c>
      <c r="EL5" s="4">
        <f>CHOOSE($A$2,[1]Flc_Arqos_Projetos!EL5,Sheet1!EH16)</f>
        <v>0</v>
      </c>
      <c r="EM5" s="4">
        <f>CHOOSE($A$2,[1]Flc_Arqos_Projetos!EM5,Sheet1!EI16)</f>
        <v>0</v>
      </c>
      <c r="EN5" s="4">
        <f>CHOOSE($A$2,[1]Flc_Arqos_Projetos!EN5,Sheet1!EJ16)</f>
        <v>0</v>
      </c>
      <c r="EO5" s="4">
        <f>CHOOSE($A$2,[1]Flc_Arqos_Projetos!EO5,Sheet1!EK16)</f>
        <v>0</v>
      </c>
      <c r="EP5" s="4">
        <f>CHOOSE($A$2,[1]Flc_Arqos_Projetos!EP5,Sheet1!EL16)</f>
        <v>0</v>
      </c>
      <c r="EQ5" s="4">
        <f>CHOOSE($A$2,[1]Flc_Arqos_Projetos!EQ5,Sheet1!EM16)</f>
        <v>0</v>
      </c>
      <c r="ER5" s="4">
        <f>CHOOSE($A$2,[1]Flc_Arqos_Projetos!ER5,Sheet1!EN16)</f>
        <v>0</v>
      </c>
      <c r="ES5" s="4">
        <f>CHOOSE($A$2,[1]Flc_Arqos_Projetos!ES5,Sheet1!EO16)</f>
        <v>0</v>
      </c>
      <c r="ET5" s="4">
        <f>CHOOSE($A$2,[1]Flc_Arqos_Projetos!ET5,Sheet1!EP16)</f>
        <v>0</v>
      </c>
      <c r="EU5" s="4">
        <f>CHOOSE($A$2,[1]Flc_Arqos_Projetos!EU5,Sheet1!EQ16)</f>
        <v>0</v>
      </c>
      <c r="EV5" s="4">
        <f>CHOOSE($A$2,[1]Flc_Arqos_Projetos!EV5,Sheet1!ER16)</f>
        <v>0</v>
      </c>
      <c r="EW5" s="4">
        <f>CHOOSE($A$2,[1]Flc_Arqos_Projetos!EW5,Sheet1!ES16)</f>
        <v>0</v>
      </c>
      <c r="EX5" s="4">
        <f>CHOOSE($A$2,[1]Flc_Arqos_Projetos!EX5,Sheet1!ET16)</f>
        <v>0</v>
      </c>
      <c r="EY5" s="4">
        <f>CHOOSE($A$2,[1]Flc_Arqos_Projetos!EY5,Sheet1!EU16)</f>
        <v>0</v>
      </c>
      <c r="EZ5" s="4">
        <f>CHOOSE($A$2,[1]Flc_Arqos_Projetos!EZ5,Sheet1!EV16)</f>
        <v>0</v>
      </c>
      <c r="FA5" s="4">
        <f>CHOOSE($A$2,[1]Flc_Arqos_Projetos!FA5,Sheet1!EW16)</f>
        <v>0</v>
      </c>
      <c r="FB5" s="4">
        <f>CHOOSE($A$2,[1]Flc_Arqos_Projetos!FB5,Sheet1!EX16)</f>
        <v>0</v>
      </c>
      <c r="FC5" s="4">
        <f>CHOOSE($A$2,[1]Flc_Arqos_Projetos!FC5,Sheet1!EY16)</f>
        <v>0</v>
      </c>
      <c r="FD5" s="4">
        <f>CHOOSE($A$2,[1]Flc_Arqos_Projetos!FD5,Sheet1!EZ16)</f>
        <v>0</v>
      </c>
      <c r="FE5" s="4">
        <f>CHOOSE($A$2,[1]Flc_Arqos_Projetos!FE5,Sheet1!FA16)</f>
        <v>0</v>
      </c>
      <c r="FF5" s="4">
        <f>CHOOSE($A$2,[1]Flc_Arqos_Projetos!FF5,Sheet1!FB16)</f>
        <v>0</v>
      </c>
      <c r="FG5" s="4">
        <f>CHOOSE($A$2,[1]Flc_Arqos_Projetos!FG5,Sheet1!FC16)</f>
        <v>0</v>
      </c>
      <c r="FH5" s="4">
        <f>CHOOSE($A$2,[1]Flc_Arqos_Projetos!FH5,Sheet1!FD16)</f>
        <v>0</v>
      </c>
      <c r="FI5" s="4">
        <f>CHOOSE($A$2,[1]Flc_Arqos_Projetos!FI5,Sheet1!FE16)</f>
        <v>0</v>
      </c>
      <c r="FJ5" s="4">
        <f>CHOOSE($A$2,[1]Flc_Arqos_Projetos!FJ5,Sheet1!FF16)</f>
        <v>0</v>
      </c>
      <c r="FK5" s="4">
        <f>CHOOSE($A$2,[1]Flc_Arqos_Projetos!FK5,Sheet1!FG16)</f>
        <v>0</v>
      </c>
      <c r="FL5" s="4">
        <f>CHOOSE($A$2,[1]Flc_Arqos_Projetos!FL5,Sheet1!FH16)</f>
        <v>0</v>
      </c>
      <c r="FM5" s="4">
        <f>CHOOSE($A$2,[1]Flc_Arqos_Projetos!FM5,Sheet1!FI16)</f>
        <v>0</v>
      </c>
      <c r="FN5" s="4">
        <f>CHOOSE($A$2,[1]Flc_Arqos_Projetos!FN5,Sheet1!FJ16)</f>
        <v>0</v>
      </c>
      <c r="FO5" s="4">
        <f>CHOOSE($A$2,[1]Flc_Arqos_Projetos!FO5,Sheet1!FK16)</f>
        <v>0</v>
      </c>
      <c r="FP5" s="4">
        <f>CHOOSE($A$2,[1]Flc_Arqos_Projetos!FP5,Sheet1!FL16)</f>
        <v>0</v>
      </c>
      <c r="FQ5" s="4">
        <f>CHOOSE($A$2,[1]Flc_Arqos_Projetos!FQ5,Sheet1!FM16)</f>
        <v>0</v>
      </c>
      <c r="FR5" s="4">
        <f>CHOOSE($A$2,[1]Flc_Arqos_Projetos!FR5,Sheet1!FN16)</f>
        <v>0</v>
      </c>
      <c r="FS5" s="4">
        <f>CHOOSE($A$2,[1]Flc_Arqos_Projetos!FS5,Sheet1!FO16)</f>
        <v>0</v>
      </c>
      <c r="FT5" s="4">
        <f>CHOOSE($A$2,[1]Flc_Arqos_Projetos!FT5,Sheet1!FP16)</f>
        <v>0</v>
      </c>
      <c r="FU5" s="4">
        <f>CHOOSE($A$2,[1]Flc_Arqos_Projetos!FU5,Sheet1!FQ16)</f>
        <v>0</v>
      </c>
      <c r="FV5" s="4">
        <f>CHOOSE($A$2,[1]Flc_Arqos_Projetos!FV5,Sheet1!FR16)</f>
        <v>0</v>
      </c>
      <c r="FW5" s="4">
        <f>CHOOSE($A$2,[1]Flc_Arqos_Projetos!FW5,Sheet1!FS16)</f>
        <v>0</v>
      </c>
      <c r="FX5" s="4">
        <f>CHOOSE($A$2,[1]Flc_Arqos_Projetos!FX5,Sheet1!FT16)</f>
        <v>0</v>
      </c>
      <c r="FY5" s="4">
        <f>CHOOSE($A$2,[1]Flc_Arqos_Projetos!FY5,Sheet1!FU16)</f>
        <v>0</v>
      </c>
      <c r="FZ5" s="4">
        <f>CHOOSE($A$2,[1]Flc_Arqos_Projetos!FZ5,Sheet1!FV16)</f>
        <v>0</v>
      </c>
      <c r="GA5" s="4">
        <f>CHOOSE($A$2,[1]Flc_Arqos_Projetos!GA5,Sheet1!FW16)</f>
        <v>0</v>
      </c>
      <c r="GB5" s="4">
        <f>CHOOSE($A$2,[1]Flc_Arqos_Projetos!GB5,Sheet1!FX16)</f>
        <v>0</v>
      </c>
      <c r="GC5" s="4">
        <f>CHOOSE($A$2,[1]Flc_Arqos_Projetos!GC5,Sheet1!FY16)</f>
        <v>0</v>
      </c>
      <c r="GD5" s="4">
        <f>CHOOSE($A$2,[1]Flc_Arqos_Projetos!GD5,Sheet1!FZ16)</f>
        <v>0</v>
      </c>
      <c r="GE5" s="4">
        <f>CHOOSE($A$2,[1]Flc_Arqos_Projetos!GE5,Sheet1!GA16)</f>
        <v>0</v>
      </c>
      <c r="GF5" s="4">
        <f>CHOOSE($A$2,[1]Flc_Arqos_Projetos!GF5,Sheet1!GB16)</f>
        <v>0</v>
      </c>
      <c r="GG5" s="4">
        <f>CHOOSE($A$2,[1]Flc_Arqos_Projetos!GG5,Sheet1!GC16)</f>
        <v>0</v>
      </c>
      <c r="GH5" s="4">
        <f>CHOOSE($A$2,[1]Flc_Arqos_Projetos!GH5,Sheet1!GD16)</f>
        <v>0</v>
      </c>
      <c r="GI5" s="4">
        <f>CHOOSE($A$2,[1]Flc_Arqos_Projetos!GI5,Sheet1!GE16)</f>
        <v>0</v>
      </c>
      <c r="GJ5" s="4">
        <f>CHOOSE($A$2,[1]Flc_Arqos_Projetos!GJ5,Sheet1!GF16)</f>
        <v>0</v>
      </c>
      <c r="GK5" s="4">
        <f>CHOOSE($A$2,[1]Flc_Arqos_Projetos!GK5,Sheet1!GG16)</f>
        <v>0</v>
      </c>
      <c r="GL5" s="4">
        <f>CHOOSE($A$2,[1]Flc_Arqos_Projetos!GL5,Sheet1!GH16)</f>
        <v>0</v>
      </c>
      <c r="GM5" s="4">
        <f>CHOOSE($A$2,[1]Flc_Arqos_Projetos!GM5,Sheet1!GI16)</f>
        <v>0</v>
      </c>
      <c r="GN5" s="4">
        <f>CHOOSE($A$2,[1]Flc_Arqos_Projetos!GN5,Sheet1!GJ16)</f>
        <v>0</v>
      </c>
      <c r="GO5" s="4">
        <f>CHOOSE($A$2,[1]Flc_Arqos_Projetos!GO5,Sheet1!GK16)</f>
        <v>0</v>
      </c>
      <c r="GP5" s="4">
        <f>CHOOSE($A$2,[1]Flc_Arqos_Projetos!GP5,Sheet1!GL16)</f>
        <v>0</v>
      </c>
      <c r="GQ5" s="4">
        <f>CHOOSE($A$2,[1]Flc_Arqos_Projetos!GQ5,Sheet1!GM16)</f>
        <v>0</v>
      </c>
      <c r="GR5" s="4">
        <f>CHOOSE($A$2,[1]Flc_Arqos_Projetos!GR5,Sheet1!GN16)</f>
        <v>0</v>
      </c>
      <c r="GS5" s="4">
        <f>CHOOSE($A$2,[1]Flc_Arqos_Projetos!GS5,Sheet1!GO16)</f>
        <v>0</v>
      </c>
      <c r="GT5" s="4">
        <f>CHOOSE($A$2,[1]Flc_Arqos_Projetos!GT5,Sheet1!GP16)</f>
        <v>0</v>
      </c>
      <c r="GU5" s="4">
        <f>CHOOSE($A$2,[1]Flc_Arqos_Projetos!GU5,Sheet1!GQ16)</f>
        <v>0</v>
      </c>
      <c r="GV5" s="4">
        <f>CHOOSE($A$2,[1]Flc_Arqos_Projetos!GV5,Sheet1!GR16)</f>
        <v>0</v>
      </c>
      <c r="GW5" s="4">
        <f>CHOOSE($A$2,[1]Flc_Arqos_Projetos!GW5,Sheet1!GS16)</f>
        <v>0</v>
      </c>
      <c r="GX5" s="4">
        <f>CHOOSE($A$2,[1]Flc_Arqos_Projetos!GX5,Sheet1!GT16)</f>
        <v>0</v>
      </c>
    </row>
    <row r="6" spans="1:207" x14ac:dyDescent="0.25">
      <c r="B6" s="43" t="s">
        <v>3</v>
      </c>
      <c r="C6" s="4">
        <f>+[1]Flc_Arqos_Projetos!C6</f>
        <v>-521551</v>
      </c>
      <c r="D6" s="4">
        <f>+[1]Flc_Arqos_Projetos!D6</f>
        <v>-8945</v>
      </c>
      <c r="E6" s="4">
        <f>+[1]Flc_Arqos_Projetos!E6</f>
        <v>-1866</v>
      </c>
      <c r="F6" s="4">
        <f>+[1]Flc_Arqos_Projetos!F6</f>
        <v>-61</v>
      </c>
      <c r="G6" s="4">
        <f>+[1]Flc_Arqos_Projetos!G6</f>
        <v>-1061</v>
      </c>
      <c r="H6" s="4"/>
      <c r="I6" s="4"/>
      <c r="J6" s="4"/>
      <c r="K6" s="4"/>
      <c r="L6" s="4"/>
      <c r="M6" s="4"/>
      <c r="N6" s="4"/>
      <c r="O6" s="4">
        <f>+[1]Flc_Arqos_Projetos!O6</f>
        <v>-38852.97</v>
      </c>
      <c r="P6" s="4">
        <f>+[1]Flc_Arqos_Projetos!P6</f>
        <v>-6239.36</v>
      </c>
      <c r="Q6" s="4">
        <f>+[1]Flc_Arqos_Projetos!Q6</f>
        <v>-160000</v>
      </c>
      <c r="R6" s="4"/>
      <c r="S6" s="4"/>
      <c r="T6" s="4"/>
      <c r="U6" s="4">
        <f>+[1]Flc_Arqos_Projetos!U6</f>
        <v>-250000</v>
      </c>
      <c r="V6" s="4">
        <f>+[1]Flc_Arqos_Projetos!V6</f>
        <v>-200000</v>
      </c>
      <c r="W6" s="4">
        <f>+[1]Flc_Arqos_Projetos!W6</f>
        <v>-170000</v>
      </c>
      <c r="X6" s="4">
        <f>+[1]Flc_Arqos_Projetos!X6</f>
        <v>-200000</v>
      </c>
      <c r="Y6" s="4">
        <f>+[1]Flc_Arqos_Projetos!Y6</f>
        <v>-170000</v>
      </c>
      <c r="Z6" s="4">
        <f>+[1]Flc_Arqos_Projetos!Z6</f>
        <v>-200000</v>
      </c>
      <c r="AA6" s="4">
        <f>+[1]Flc_Arqos_Projetos!AA6</f>
        <v>-150000</v>
      </c>
      <c r="AB6" s="4">
        <f>+[1]Flc_Arqos_Projetos!AB6</f>
        <v>-150000</v>
      </c>
      <c r="AC6" s="4">
        <f>+[1]Flc_Arqos_Projetos!AC6</f>
        <v>-1250000</v>
      </c>
      <c r="AD6" s="4">
        <f>+[1]Flc_Arqos_Projetos!AD6</f>
        <v>-1070000</v>
      </c>
      <c r="AE6" s="4">
        <f>+[1]Flc_Arqos_Projetos!AE6</f>
        <v>-1120000</v>
      </c>
      <c r="AF6" s="4">
        <f>+[1]Flc_Arqos_Projetos!AF6</f>
        <v>-1292972.8999999999</v>
      </c>
      <c r="AG6" s="4">
        <f>+[1]Flc_Arqos_Projetos!AG6</f>
        <v>-786235.36</v>
      </c>
      <c r="AH6" s="4">
        <f>+[1]Flc_Arqos_Projetos!AH6</f>
        <v>87952.01</v>
      </c>
      <c r="AI6" s="4">
        <f>+[1]Flc_Arqos_Projetos!AI6</f>
        <v>1232415.43</v>
      </c>
      <c r="AJ6" s="4">
        <f>+[1]Flc_Arqos_Projetos!AJ6</f>
        <v>1611802.77</v>
      </c>
      <c r="AK6" s="4">
        <f>+[1]Flc_Arqos_Projetos!AK6</f>
        <v>1538212.16</v>
      </c>
      <c r="AL6" s="4">
        <f>+[1]Flc_Arqos_Projetos!AL6</f>
        <v>716270.13</v>
      </c>
      <c r="AM6" s="4">
        <f>+[1]Flc_Arqos_Projetos!AM6</f>
        <v>688831.85</v>
      </c>
      <c r="AN6" s="4">
        <f>+[1]Flc_Arqos_Projetos!AN6</f>
        <v>2281408.06</v>
      </c>
      <c r="AO6" s="4">
        <f>+[1]Flc_Arqos_Projetos!AO6</f>
        <v>3912071.09</v>
      </c>
      <c r="AP6" s="4">
        <f>+[1]Flc_Arqos_Projetos!AP6</f>
        <v>2866495.85</v>
      </c>
      <c r="AQ6" s="4">
        <f>+[1]Flc_Arqos_Projetos!AQ6</f>
        <v>-370055.3</v>
      </c>
      <c r="AR6" s="4">
        <f>+[1]Flc_Arqos_Projetos!AR6</f>
        <v>-2907825.25</v>
      </c>
      <c r="AS6" s="4">
        <f>+[1]Flc_Arqos_Projetos!AS6</f>
        <v>-2227211.2599999998</v>
      </c>
      <c r="AT6" s="4">
        <f>+[1]Flc_Arqos_Projetos!AT6</f>
        <v>-1796787.83</v>
      </c>
      <c r="AU6" s="4">
        <f>+[1]Flc_Arqos_Projetos!AU6</f>
        <v>-3933741.95</v>
      </c>
      <c r="AV6" s="4">
        <f>+[1]Flc_Arqos_Projetos!AV6</f>
        <v>-3497916.94</v>
      </c>
      <c r="AW6" s="4">
        <f>+[1]Flc_Arqos_Projetos!AW6</f>
        <v>-4974590.8600000003</v>
      </c>
      <c r="AX6" s="4">
        <f>+[1]Flc_Arqos_Projetos!AX6</f>
        <v>-4929827.2</v>
      </c>
      <c r="AY6" s="4">
        <f>+[1]Flc_Arqos_Projetos!AY6</f>
        <v>-5220753.59</v>
      </c>
      <c r="AZ6" s="4">
        <f>+[1]Flc_Arqos_Projetos!AZ6</f>
        <v>-6203380.1699999999</v>
      </c>
      <c r="BA6" s="4">
        <f>+[1]Flc_Arqos_Projetos!BA6</f>
        <v>-2375367.58</v>
      </c>
      <c r="BB6" s="4">
        <f>+[1]Flc_Arqos_Projetos!BB6</f>
        <v>-4107605.11</v>
      </c>
      <c r="BC6" s="4">
        <f>+[1]Flc_Arqos_Projetos!BC6</f>
        <v>-12953355.890000001</v>
      </c>
      <c r="BD6" s="4">
        <f>+[1]Flc_Arqos_Projetos!BD6</f>
        <v>-12978333.220000001</v>
      </c>
      <c r="BE6" s="4">
        <f>+[1]Flc_Arqos_Projetos!BE6</f>
        <v>-12971587.42</v>
      </c>
      <c r="BF6" s="4">
        <f>+[1]Flc_Arqos_Projetos!BF6</f>
        <v>-12882516.33</v>
      </c>
      <c r="BG6" s="4">
        <f>+[1]Flc_Arqos_Projetos!BG6</f>
        <v>-13279717.789999999</v>
      </c>
      <c r="BH6" s="4">
        <f>+[1]Flc_Arqos_Projetos!BH6</f>
        <v>-12984113.109999999</v>
      </c>
      <c r="BI6" s="4">
        <f>+[1]Flc_Arqos_Projetos!BI6</f>
        <v>-12027825.34</v>
      </c>
      <c r="BJ6" s="4">
        <f>+[1]Flc_Arqos_Projetos!BJ6</f>
        <v>-11946850.07</v>
      </c>
      <c r="BK6" s="4">
        <f>+[1]Flc_Arqos_Projetos!BK6</f>
        <v>-11950917</v>
      </c>
      <c r="BL6" s="4">
        <f>+[1]Flc_Arqos_Projetos!BL6</f>
        <v>-11811456.560000001</v>
      </c>
      <c r="BM6" s="4">
        <f>+[1]Flc_Arqos_Projetos!BM6</f>
        <v>-11581141.359999999</v>
      </c>
      <c r="BN6" s="4">
        <f>+[1]Flc_Arqos_Projetos!BN6</f>
        <v>21211758.539999999</v>
      </c>
      <c r="BO6" s="4">
        <f>+[1]Flc_Arqos_Projetos!BO6</f>
        <v>37106457.890000001</v>
      </c>
      <c r="BP6" s="4">
        <f>+[1]Flc_Arqos_Projetos!BP6</f>
        <v>49908690.810000002</v>
      </c>
      <c r="BQ6" s="4">
        <f>+[1]Flc_Arqos_Projetos!BQ6</f>
        <v>-9268467.7400000002</v>
      </c>
      <c r="BR6" s="4">
        <f>+[1]Flc_Arqos_Projetos!BR6</f>
        <v>-6766614.6200000001</v>
      </c>
      <c r="BS6" s="4">
        <f>+[1]Flc_Arqos_Projetos!BS6</f>
        <v>-6255785.79</v>
      </c>
      <c r="BT6" s="4">
        <f>+[1]Flc_Arqos_Projetos!BT6</f>
        <v>-5972046.79</v>
      </c>
      <c r="BU6" s="4">
        <f>+[1]Flc_Arqos_Projetos!BU6</f>
        <v>-6881853.6100000003</v>
      </c>
      <c r="BV6" s="4">
        <f>+[1]Flc_Arqos_Projetos!BV6</f>
        <v>-6705694.6200000001</v>
      </c>
      <c r="BW6" s="4">
        <f>+[1]Flc_Arqos_Projetos!BW6</f>
        <v>-6762361.0599999996</v>
      </c>
      <c r="BX6" s="4">
        <f>+[1]Flc_Arqos_Projetos!BX6</f>
        <v>-6472565.6699999999</v>
      </c>
      <c r="BY6" s="4">
        <f>+[1]Flc_Arqos_Projetos!BY6</f>
        <v>-3671490.98</v>
      </c>
      <c r="BZ6" s="4">
        <f>+[1]Flc_Arqos_Projetos!BZ6</f>
        <v>68170362.599999994</v>
      </c>
      <c r="CA6" s="4">
        <f>+[1]Flc_Arqos_Projetos!CA6</f>
        <v>29092460.48</v>
      </c>
      <c r="CB6" s="4">
        <f>+[1]Flc_Arqos_Projetos!CB6</f>
        <v>53247499.32</v>
      </c>
      <c r="CC6" s="4">
        <f>+[1]Flc_Arqos_Projetos!CC6</f>
        <v>-5719384.3399999999</v>
      </c>
      <c r="CD6" s="4">
        <f>+[1]Flc_Arqos_Projetos!CD6</f>
        <v>-2969147.02</v>
      </c>
      <c r="CE6" s="4">
        <f>+[1]Flc_Arqos_Projetos!CE6</f>
        <v>-2044161.07</v>
      </c>
      <c r="CF6" s="4">
        <f>+[1]Flc_Arqos_Projetos!CF6</f>
        <v>154104816.34</v>
      </c>
      <c r="CG6" s="4">
        <f>+[1]Flc_Arqos_Projetos!CG6</f>
        <v>145929857.31999999</v>
      </c>
      <c r="CH6" s="4">
        <f>+[1]Flc_Arqos_Projetos!CH6</f>
        <v>46003086.770000003</v>
      </c>
      <c r="CI6" s="4">
        <f>+[1]Flc_Arqos_Projetos!CI6</f>
        <v>-2262734.6800000002</v>
      </c>
      <c r="CJ6" s="4">
        <f>+[1]Flc_Arqos_Projetos!CJ6</f>
        <v>-107416.13</v>
      </c>
      <c r="CK6" s="4">
        <f>+[1]Flc_Arqos_Projetos!CK6</f>
        <v>-457061.29</v>
      </c>
      <c r="CL6" s="4">
        <f>+[1]Flc_Arqos_Projetos!CL6</f>
        <v>-495067.08</v>
      </c>
      <c r="CM6" s="4">
        <f>+[1]Flc_Arqos_Projetos!CM6</f>
        <v>-494030.86</v>
      </c>
      <c r="CN6" s="4">
        <f>+[1]Flc_Arqos_Projetos!CN6</f>
        <v>-495041.89</v>
      </c>
      <c r="CO6" s="4">
        <f>+[1]Flc_Arqos_Projetos!CO6</f>
        <v>-331769.93</v>
      </c>
      <c r="CP6" s="4">
        <f>+[1]Flc_Arqos_Projetos!CP6</f>
        <v>-332446.73</v>
      </c>
      <c r="CQ6" s="4">
        <f>+[1]Flc_Arqos_Projetos!CQ6</f>
        <v>-333124.93</v>
      </c>
      <c r="CR6" s="4">
        <f>+[1]Flc_Arqos_Projetos!CR6</f>
        <v>-333804.52</v>
      </c>
      <c r="CS6" s="4">
        <f>+[1]Flc_Arqos_Projetos!CS6</f>
        <v>-331285.73</v>
      </c>
      <c r="CT6" s="4">
        <f>+[1]Flc_Arqos_Projetos!CT6</f>
        <v>-331968.12</v>
      </c>
      <c r="CU6" s="4">
        <f>+[1]Flc_Arqos_Projetos!CU6</f>
        <v>-332651.92</v>
      </c>
      <c r="CV6" s="4">
        <f>+[1]Flc_Arqos_Projetos!CV6</f>
        <v>-333337.13</v>
      </c>
      <c r="CW6" s="4">
        <f>+[1]Flc_Arqos_Projetos!CW6</f>
        <v>-334023.75</v>
      </c>
      <c r="CX6" s="4">
        <f>+[1]Flc_Arqos_Projetos!CX6</f>
        <v>-334711.78999999998</v>
      </c>
      <c r="CY6" s="4">
        <f>+[1]Flc_Arqos_Projetos!CY6</f>
        <v>-335401.24</v>
      </c>
      <c r="CZ6" s="4">
        <f>+[1]Flc_Arqos_Projetos!CZ6</f>
        <v>-336092.11</v>
      </c>
      <c r="DA6" s="4">
        <f>+[1]Flc_Arqos_Projetos!DA6</f>
        <v>-168392.2</v>
      </c>
      <c r="DB6" s="4">
        <f>+[1]Flc_Arqos_Projetos!DB6</f>
        <v>-168739.06</v>
      </c>
      <c r="DC6" s="4">
        <f>+[1]Flc_Arqos_Projetos!DC6</f>
        <v>-169086.64</v>
      </c>
      <c r="DD6" s="4">
        <f>+[1]Flc_Arqos_Projetos!DD6</f>
        <v>-169434.93</v>
      </c>
      <c r="DE6" s="4">
        <f>+[1]Flc_Arqos_Projetos!DE6</f>
        <v>-169783.94</v>
      </c>
      <c r="DF6" s="4">
        <f>+[1]Flc_Arqos_Projetos!DF6</f>
        <v>-170133.66</v>
      </c>
      <c r="DG6" s="4">
        <f>+[1]Flc_Arqos_Projetos!DG6</f>
        <v>-170484.11</v>
      </c>
      <c r="DH6" s="4">
        <f>+[1]Flc_Arqos_Projetos!DH6</f>
        <v>-170835.28</v>
      </c>
      <c r="DI6" s="4">
        <f>+[1]Flc_Arqos_Projetos!DI6</f>
        <v>-171187.17</v>
      </c>
      <c r="DJ6" s="4">
        <f>+[1]Flc_Arqos_Projetos!DJ6</f>
        <v>-171539.79</v>
      </c>
      <c r="DK6" s="4">
        <f>+[1]Flc_Arqos_Projetos!DK6</f>
        <v>-171893.13</v>
      </c>
      <c r="DL6" s="4">
        <f>+[1]Flc_Arqos_Projetos!DL6</f>
        <v>-172247.21</v>
      </c>
      <c r="DM6" s="4">
        <f>+[1]Flc_Arqos_Projetos!DM6</f>
        <v>0</v>
      </c>
      <c r="DN6" s="4">
        <f>+[1]Flc_Arqos_Projetos!DN6</f>
        <v>0</v>
      </c>
      <c r="DO6" s="4">
        <f>+[1]Flc_Arqos_Projetos!DO6</f>
        <v>0</v>
      </c>
      <c r="DP6" s="4">
        <f>+[1]Flc_Arqos_Projetos!DP6</f>
        <v>0</v>
      </c>
      <c r="DQ6" s="4">
        <f>+[1]Flc_Arqos_Projetos!DQ6</f>
        <v>0</v>
      </c>
      <c r="DR6" s="4">
        <f>+[1]Flc_Arqos_Projetos!DR6</f>
        <v>0</v>
      </c>
      <c r="DS6" s="4">
        <f>+[1]Flc_Arqos_Projetos!DS6</f>
        <v>0</v>
      </c>
      <c r="DT6" s="4">
        <f>+[1]Flc_Arqos_Projetos!DT6</f>
        <v>0</v>
      </c>
      <c r="DU6" s="4">
        <f>+[1]Flc_Arqos_Projetos!DU6</f>
        <v>0</v>
      </c>
      <c r="DV6" s="4">
        <f>+[1]Flc_Arqos_Projetos!DV6</f>
        <v>0</v>
      </c>
      <c r="DW6" s="4">
        <f>+[1]Flc_Arqos_Projetos!DW6</f>
        <v>0</v>
      </c>
      <c r="DX6" s="4">
        <f>+[1]Flc_Arqos_Projetos!DX6</f>
        <v>0</v>
      </c>
      <c r="DY6" s="4">
        <f>+[1]Flc_Arqos_Projetos!DY6</f>
        <v>0</v>
      </c>
      <c r="DZ6" s="4">
        <f>+[1]Flc_Arqos_Projetos!DZ6</f>
        <v>0</v>
      </c>
      <c r="EA6" s="4">
        <f>+[1]Flc_Arqos_Projetos!EA6</f>
        <v>0</v>
      </c>
      <c r="EB6" s="4">
        <f>+[1]Flc_Arqos_Projetos!EB6</f>
        <v>0</v>
      </c>
      <c r="EC6" s="4">
        <f>+[1]Flc_Arqos_Projetos!EC6</f>
        <v>0</v>
      </c>
      <c r="ED6" s="4">
        <f>+[1]Flc_Arqos_Projetos!ED6</f>
        <v>0</v>
      </c>
      <c r="EE6" s="4">
        <f>+[1]Flc_Arqos_Projetos!EE6</f>
        <v>0</v>
      </c>
      <c r="EF6" s="4">
        <f>+[1]Flc_Arqos_Projetos!EF6</f>
        <v>0</v>
      </c>
      <c r="EG6" s="4">
        <f>+[1]Flc_Arqos_Projetos!EG6</f>
        <v>0</v>
      </c>
      <c r="EH6" s="4">
        <f>+[1]Flc_Arqos_Projetos!EH6</f>
        <v>0</v>
      </c>
      <c r="EI6" s="4">
        <f>+[1]Flc_Arqos_Projetos!EI6</f>
        <v>0</v>
      </c>
      <c r="EJ6" s="4">
        <f>+[1]Flc_Arqos_Projetos!EJ6</f>
        <v>0</v>
      </c>
      <c r="EK6" s="4">
        <f>+[1]Flc_Arqos_Projetos!EK6</f>
        <v>0</v>
      </c>
      <c r="EL6" s="4">
        <f>+[1]Flc_Arqos_Projetos!EL6</f>
        <v>0</v>
      </c>
      <c r="EM6" s="4">
        <f>+[1]Flc_Arqos_Projetos!EM6</f>
        <v>0</v>
      </c>
      <c r="EN6" s="4">
        <f>+[1]Flc_Arqos_Projetos!EN6</f>
        <v>0</v>
      </c>
      <c r="EO6" s="4">
        <f>+[1]Flc_Arqos_Projetos!EO6</f>
        <v>0</v>
      </c>
      <c r="EP6" s="4">
        <f>+[1]Flc_Arqos_Projetos!EP6</f>
        <v>0</v>
      </c>
      <c r="EQ6" s="4">
        <f>+[1]Flc_Arqos_Projetos!EQ6</f>
        <v>0</v>
      </c>
      <c r="ER6" s="4">
        <f>+[1]Flc_Arqos_Projetos!ER6</f>
        <v>0</v>
      </c>
      <c r="ES6" s="4">
        <f>+[1]Flc_Arqos_Projetos!ES6</f>
        <v>0</v>
      </c>
      <c r="ET6" s="4">
        <f>+[1]Flc_Arqos_Projetos!ET6</f>
        <v>0</v>
      </c>
      <c r="EU6" s="4">
        <f>+[1]Flc_Arqos_Projetos!EU6</f>
        <v>0</v>
      </c>
      <c r="EV6" s="4">
        <f>+[1]Flc_Arqos_Projetos!EV6</f>
        <v>0</v>
      </c>
      <c r="EW6" s="4">
        <f>+[1]Flc_Arqos_Projetos!EW6</f>
        <v>0</v>
      </c>
      <c r="EX6" s="4">
        <f>+[1]Flc_Arqos_Projetos!EX6</f>
        <v>0</v>
      </c>
      <c r="EY6" s="4">
        <f>+[1]Flc_Arqos_Projetos!EY6</f>
        <v>0</v>
      </c>
      <c r="EZ6" s="4">
        <f>+[1]Flc_Arqos_Projetos!EZ6</f>
        <v>0</v>
      </c>
      <c r="FA6" s="4">
        <f>+[1]Flc_Arqos_Projetos!FA6</f>
        <v>0</v>
      </c>
      <c r="FB6" s="4">
        <f>+[1]Flc_Arqos_Projetos!FB6</f>
        <v>0</v>
      </c>
      <c r="FC6" s="4">
        <f>+[1]Flc_Arqos_Projetos!FC6</f>
        <v>0</v>
      </c>
      <c r="FD6" s="4">
        <f>+[1]Flc_Arqos_Projetos!FD6</f>
        <v>0</v>
      </c>
      <c r="FE6" s="4">
        <f>+[1]Flc_Arqos_Projetos!FE6</f>
        <v>0</v>
      </c>
      <c r="FF6" s="4">
        <f>+[1]Flc_Arqos_Projetos!FF6</f>
        <v>0</v>
      </c>
      <c r="FG6" s="4">
        <f>+[1]Flc_Arqos_Projetos!FG6</f>
        <v>0</v>
      </c>
      <c r="FH6" s="4">
        <f>+[1]Flc_Arqos_Projetos!FH6</f>
        <v>0</v>
      </c>
      <c r="FI6" s="4">
        <f>+[1]Flc_Arqos_Projetos!FI6</f>
        <v>0</v>
      </c>
      <c r="FJ6" s="4">
        <f>+[1]Flc_Arqos_Projetos!FJ6</f>
        <v>0</v>
      </c>
      <c r="FK6" s="4">
        <f>+[1]Flc_Arqos_Projetos!FK6</f>
        <v>0</v>
      </c>
      <c r="FL6" s="4">
        <f>+[1]Flc_Arqos_Projetos!FL6</f>
        <v>0</v>
      </c>
      <c r="FM6" s="4">
        <f>+[1]Flc_Arqos_Projetos!FM6</f>
        <v>0</v>
      </c>
      <c r="FN6" s="4">
        <f>+[1]Flc_Arqos_Projetos!FN6</f>
        <v>0</v>
      </c>
      <c r="FO6" s="4">
        <f>+[1]Flc_Arqos_Projetos!FO6</f>
        <v>0</v>
      </c>
      <c r="FP6" s="4">
        <f>+[1]Flc_Arqos_Projetos!FP6</f>
        <v>0</v>
      </c>
      <c r="FQ6" s="4">
        <f>+[1]Flc_Arqos_Projetos!FQ6</f>
        <v>0</v>
      </c>
      <c r="FR6" s="4">
        <f>+[1]Flc_Arqos_Projetos!FR6</f>
        <v>0</v>
      </c>
      <c r="FS6" s="4">
        <f>+[1]Flc_Arqos_Projetos!FS6</f>
        <v>0</v>
      </c>
      <c r="FT6" s="4">
        <f>+[1]Flc_Arqos_Projetos!FT6</f>
        <v>0</v>
      </c>
      <c r="FU6" s="4">
        <f>+[1]Flc_Arqos_Projetos!FU6</f>
        <v>0</v>
      </c>
      <c r="FV6" s="4">
        <f>+[1]Flc_Arqos_Projetos!FV6</f>
        <v>0</v>
      </c>
      <c r="FW6" s="4">
        <f>+[1]Flc_Arqos_Projetos!FW6</f>
        <v>0</v>
      </c>
      <c r="FX6" s="4">
        <f>+[1]Flc_Arqos_Projetos!FX6</f>
        <v>0</v>
      </c>
      <c r="FY6" s="4">
        <f>+[1]Flc_Arqos_Projetos!FY6</f>
        <v>0</v>
      </c>
      <c r="FZ6" s="4">
        <f>+[1]Flc_Arqos_Projetos!FZ6</f>
        <v>0</v>
      </c>
      <c r="GA6" s="4">
        <f>+[1]Flc_Arqos_Projetos!GA6</f>
        <v>0</v>
      </c>
      <c r="GB6" s="4">
        <f>+[1]Flc_Arqos_Projetos!GB6</f>
        <v>0</v>
      </c>
      <c r="GC6" s="4">
        <f>+[1]Flc_Arqos_Projetos!GC6</f>
        <v>0</v>
      </c>
      <c r="GD6" s="4">
        <f>+[1]Flc_Arqos_Projetos!GD6</f>
        <v>0</v>
      </c>
      <c r="GE6" s="4">
        <f>+[1]Flc_Arqos_Projetos!GE6</f>
        <v>0</v>
      </c>
      <c r="GF6" s="4">
        <f>+[1]Flc_Arqos_Projetos!GF6</f>
        <v>0</v>
      </c>
      <c r="GG6" s="4">
        <f>+[1]Flc_Arqos_Projetos!GG6</f>
        <v>0</v>
      </c>
      <c r="GH6" s="4">
        <f>+[1]Flc_Arqos_Projetos!GH6</f>
        <v>0</v>
      </c>
      <c r="GI6" s="4">
        <f>+[1]Flc_Arqos_Projetos!GI6</f>
        <v>0</v>
      </c>
      <c r="GJ6" s="4">
        <f>+[1]Flc_Arqos_Projetos!GJ6</f>
        <v>0</v>
      </c>
      <c r="GK6" s="4">
        <f>+[1]Flc_Arqos_Projetos!GK6</f>
        <v>0</v>
      </c>
      <c r="GL6" s="4">
        <f>+[1]Flc_Arqos_Projetos!GL6</f>
        <v>0</v>
      </c>
      <c r="GM6" s="4">
        <f>+[1]Flc_Arqos_Projetos!GM6</f>
        <v>0</v>
      </c>
      <c r="GN6" s="4">
        <f>+[1]Flc_Arqos_Projetos!GN6</f>
        <v>0</v>
      </c>
      <c r="GO6" s="4">
        <f>+[1]Flc_Arqos_Projetos!GO6</f>
        <v>0</v>
      </c>
      <c r="GP6" s="4">
        <f>+[1]Flc_Arqos_Projetos!GP6</f>
        <v>0</v>
      </c>
      <c r="GQ6" s="4">
        <f>+[1]Flc_Arqos_Projetos!GQ6</f>
        <v>0</v>
      </c>
      <c r="GR6" s="4">
        <f>+[1]Flc_Arqos_Projetos!GR6</f>
        <v>0</v>
      </c>
      <c r="GS6" s="4">
        <f>+[1]Flc_Arqos_Projetos!GS6</f>
        <v>0</v>
      </c>
      <c r="GT6" s="4">
        <f>+[1]Flc_Arqos_Projetos!GT6</f>
        <v>0</v>
      </c>
      <c r="GU6" s="4">
        <f>+[1]Flc_Arqos_Projetos!GU6</f>
        <v>0</v>
      </c>
      <c r="GV6" s="4">
        <f>+[1]Flc_Arqos_Projetos!GV6</f>
        <v>0</v>
      </c>
      <c r="GW6" s="4">
        <f>+[1]Flc_Arqos_Projetos!GW6</f>
        <v>0</v>
      </c>
      <c r="GX6" s="4">
        <f>+[1]Flc_Arqos_Projetos!GX6</f>
        <v>0</v>
      </c>
      <c r="GY6" s="4"/>
    </row>
    <row r="7" spans="1:207" x14ac:dyDescent="0.25">
      <c r="B7" s="43" t="s">
        <v>4</v>
      </c>
      <c r="C7" s="4">
        <f>+[1]Flc_Arqos_Projetos!C7</f>
        <v>0</v>
      </c>
      <c r="D7" s="4">
        <f>+[1]Flc_Arqos_Projetos!D7</f>
        <v>0</v>
      </c>
      <c r="E7" s="4">
        <f>+[1]Flc_Arqos_Projetos!E7</f>
        <v>0</v>
      </c>
      <c r="F7" s="4">
        <f>+[1]Flc_Arqos_Projetos!F7</f>
        <v>0</v>
      </c>
      <c r="G7" s="4">
        <f>+[1]Flc_Arqos_Projetos!G7</f>
        <v>0</v>
      </c>
      <c r="H7" s="4">
        <f>+[1]Flc_Arqos_Projetos!H7</f>
        <v>0</v>
      </c>
      <c r="I7" s="4"/>
      <c r="J7" s="4"/>
      <c r="K7" s="4"/>
      <c r="L7" s="4"/>
      <c r="M7" s="4"/>
      <c r="N7" s="4"/>
      <c r="O7" s="4">
        <f>+[1]Flc_Arqos_Projetos!O7</f>
        <v>0</v>
      </c>
      <c r="P7" s="4">
        <f>+[1]Flc_Arqos_Projetos!P7</f>
        <v>0</v>
      </c>
      <c r="Q7" s="4">
        <f>+[1]Flc_Arqos_Projetos!Q7</f>
        <v>0</v>
      </c>
      <c r="R7" s="4">
        <f>+[1]Flc_Arqos_Projetos!R7</f>
        <v>0</v>
      </c>
      <c r="S7" s="4"/>
      <c r="T7" s="4">
        <f>+[1]Flc_Arqos_Projetos!T7</f>
        <v>0</v>
      </c>
      <c r="U7" s="4">
        <f>+[1]Flc_Arqos_Projetos!U7</f>
        <v>0</v>
      </c>
      <c r="V7" s="4">
        <f>+[1]Flc_Arqos_Projetos!V7</f>
        <v>0</v>
      </c>
      <c r="W7" s="4">
        <f>+[1]Flc_Arqos_Projetos!W7</f>
        <v>0</v>
      </c>
      <c r="X7" s="4">
        <f>+[1]Flc_Arqos_Projetos!X7</f>
        <v>0</v>
      </c>
      <c r="Y7" s="4">
        <f>+[1]Flc_Arqos_Projetos!Y7</f>
        <v>0</v>
      </c>
      <c r="Z7" s="4">
        <f>+[1]Flc_Arqos_Projetos!Z7</f>
        <v>0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>
        <f>+[1]Flc_Arqos_Projetos!AM7</f>
        <v>-115877.95</v>
      </c>
      <c r="AN7" s="4">
        <f>+[1]Flc_Arqos_Projetos!AN7</f>
        <v>-115877.95</v>
      </c>
      <c r="AO7" s="4">
        <f>+[1]Flc_Arqos_Projetos!AO7</f>
        <v>-115877.95</v>
      </c>
      <c r="AP7" s="4">
        <f>+[1]Flc_Arqos_Projetos!AP7</f>
        <v>-115877.95</v>
      </c>
      <c r="AQ7" s="4">
        <f>+[1]Flc_Arqos_Projetos!AQ7</f>
        <v>-115877.95</v>
      </c>
      <c r="AR7" s="4">
        <f>+[1]Flc_Arqos_Projetos!AR7</f>
        <v>-115877.95</v>
      </c>
      <c r="AS7" s="4">
        <f>+[1]Flc_Arqos_Projetos!AS7</f>
        <v>-680264.24</v>
      </c>
      <c r="AT7" s="4">
        <f>+[1]Flc_Arqos_Projetos!AT7</f>
        <v>-115877.95</v>
      </c>
      <c r="AU7" s="4">
        <f>+[1]Flc_Arqos_Projetos!AU7</f>
        <v>-344211.28</v>
      </c>
      <c r="AV7" s="4">
        <f>+[1]Flc_Arqos_Projetos!AV7</f>
        <v>-344211.28</v>
      </c>
      <c r="AW7" s="4">
        <f>+[1]Flc_Arqos_Projetos!AW7</f>
        <v>-719211.28</v>
      </c>
      <c r="AX7" s="4">
        <f>+[1]Flc_Arqos_Projetos!AX7</f>
        <v>-118260.06</v>
      </c>
      <c r="AY7" s="4">
        <f>+[1]Flc_Arqos_Projetos!AY7</f>
        <v>207312.52</v>
      </c>
      <c r="AZ7" s="4">
        <f>+[1]Flc_Arqos_Projetos!AZ7</f>
        <v>1270662.8700000001</v>
      </c>
      <c r="BA7" s="4">
        <f>+[1]Flc_Arqos_Projetos!BA7</f>
        <v>1866728.61</v>
      </c>
      <c r="BB7" s="4">
        <f>+[1]Flc_Arqos_Projetos!BB7</f>
        <v>1103933.8600000001</v>
      </c>
      <c r="BC7" s="4">
        <f>+[1]Flc_Arqos_Projetos!BC7</f>
        <v>773262.07</v>
      </c>
      <c r="BD7" s="4">
        <f>+[1]Flc_Arqos_Projetos!BD7</f>
        <v>1361193.67</v>
      </c>
      <c r="BE7" s="4">
        <f>+[1]Flc_Arqos_Projetos!BE7</f>
        <v>1487557.39</v>
      </c>
      <c r="BF7" s="4">
        <f>+[1]Flc_Arqos_Projetos!BF7</f>
        <v>1206644.26</v>
      </c>
      <c r="BG7" s="4">
        <f>+[1]Flc_Arqos_Projetos!BG7</f>
        <v>-40157.160000000003</v>
      </c>
      <c r="BH7" s="4">
        <f>+[1]Flc_Arqos_Projetos!BH7</f>
        <v>-690086.52</v>
      </c>
      <c r="BI7" s="4">
        <f>+[1]Flc_Arqos_Projetos!BI7</f>
        <v>-718920.51</v>
      </c>
      <c r="BJ7" s="4">
        <f>+[1]Flc_Arqos_Projetos!BJ7</f>
        <v>-882997.11</v>
      </c>
      <c r="BK7" s="4">
        <f>+[1]Flc_Arqos_Projetos!BK7</f>
        <v>-1601729.21</v>
      </c>
      <c r="BL7" s="4">
        <f>+[1]Flc_Arqos_Projetos!BL7</f>
        <v>-1662618.72</v>
      </c>
      <c r="BM7" s="4">
        <f>+[1]Flc_Arqos_Projetos!BM7</f>
        <v>-1584154.62</v>
      </c>
      <c r="BN7" s="4">
        <f>+[1]Flc_Arqos_Projetos!BN7</f>
        <v>-1546012.82</v>
      </c>
      <c r="BO7" s="4">
        <f>+[1]Flc_Arqos_Projetos!BO7</f>
        <v>-2218962.34</v>
      </c>
      <c r="BP7" s="4">
        <f>+[1]Flc_Arqos_Projetos!BP7</f>
        <v>-2217261.85</v>
      </c>
      <c r="BQ7" s="4">
        <f>+[1]Flc_Arqos_Projetos!BQ7</f>
        <v>-2888656.68</v>
      </c>
      <c r="BR7" s="4">
        <f>+[1]Flc_Arqos_Projetos!BR7</f>
        <v>-2888551.51</v>
      </c>
      <c r="BS7" s="4">
        <f>+[1]Flc_Arqos_Projetos!BS7</f>
        <v>-5089557.3600000003</v>
      </c>
      <c r="BT7" s="4">
        <f>+[1]Flc_Arqos_Projetos!BT7</f>
        <v>-5012995.13</v>
      </c>
      <c r="BU7" s="4">
        <f>+[1]Flc_Arqos_Projetos!BU7</f>
        <v>-5711455.1100000003</v>
      </c>
      <c r="BV7" s="4">
        <f>+[1]Flc_Arqos_Projetos!BV7</f>
        <v>-5718210.4299999997</v>
      </c>
      <c r="BW7" s="4">
        <f>+[1]Flc_Arqos_Projetos!BW7</f>
        <v>-5723915.7999999998</v>
      </c>
      <c r="BX7" s="4">
        <f>+[1]Flc_Arqos_Projetos!BX7</f>
        <v>-6430524.5199999996</v>
      </c>
      <c r="BY7" s="4">
        <f>+[1]Flc_Arqos_Projetos!BY7</f>
        <v>-5525220.1600000001</v>
      </c>
      <c r="BZ7" s="4">
        <f>+[1]Flc_Arqos_Projetos!BZ7</f>
        <v>-5256289.71</v>
      </c>
      <c r="CA7" s="4">
        <f>+[1]Flc_Arqos_Projetos!CA7</f>
        <v>-5914885.5300000003</v>
      </c>
      <c r="CB7" s="4">
        <f>+[1]Flc_Arqos_Projetos!CB7</f>
        <v>-5199228.17</v>
      </c>
      <c r="CC7" s="4">
        <f>+[1]Flc_Arqos_Projetos!CC7</f>
        <v>-4474866.7699999996</v>
      </c>
      <c r="CD7" s="4">
        <f>+[1]Flc_Arqos_Projetos!CD7</f>
        <v>-4460482.8499999996</v>
      </c>
      <c r="CE7" s="4">
        <f>+[1]Flc_Arqos_Projetos!CE7</f>
        <v>-2872102.31</v>
      </c>
      <c r="CF7" s="4">
        <f>+[1]Flc_Arqos_Projetos!CF7</f>
        <v>-2030949.16</v>
      </c>
      <c r="CG7" s="4">
        <f>+[1]Flc_Arqos_Projetos!CG7</f>
        <v>-1319389.4099999999</v>
      </c>
      <c r="CH7" s="4">
        <f>+[1]Flc_Arqos_Projetos!CH7</f>
        <v>-527985.48</v>
      </c>
      <c r="CI7" s="4">
        <f>+[1]Flc_Arqos_Projetos!CI7</f>
        <v>65637.3</v>
      </c>
      <c r="CJ7" s="4">
        <f>+[1]Flc_Arqos_Projetos!CJ7</f>
        <v>1177918.08</v>
      </c>
      <c r="CK7" s="4">
        <f>+[1]Flc_Arqos_Projetos!CK7</f>
        <v>21982748.359999999</v>
      </c>
      <c r="CL7" s="4">
        <f>+[1]Flc_Arqos_Projetos!CL7</f>
        <v>89090295.560000002</v>
      </c>
      <c r="CM7" s="4">
        <f>+[1]Flc_Arqos_Projetos!CM7</f>
        <v>60955033.280000001</v>
      </c>
      <c r="CN7" s="4">
        <f>+[1]Flc_Arqos_Projetos!CN7</f>
        <v>23278383.600000001</v>
      </c>
      <c r="CO7" s="4">
        <f>+[1]Flc_Arqos_Projetos!CO7</f>
        <v>-1141357.8899999999</v>
      </c>
      <c r="CP7" s="4">
        <f>+[1]Flc_Arqos_Projetos!CP7</f>
        <v>-98522.29</v>
      </c>
      <c r="CQ7" s="4">
        <f>+[1]Flc_Arqos_Projetos!CQ7</f>
        <v>-84277.83</v>
      </c>
      <c r="CR7" s="4">
        <f>+[1]Flc_Arqos_Projetos!CR7</f>
        <v>-84621.19</v>
      </c>
      <c r="CS7" s="4">
        <f>+[1]Flc_Arqos_Projetos!CS7</f>
        <v>-84965.94</v>
      </c>
      <c r="CT7" s="4">
        <f>+[1]Flc_Arqos_Projetos!CT7</f>
        <v>-85312.11</v>
      </c>
      <c r="CU7" s="4">
        <f>+[1]Flc_Arqos_Projetos!CU7</f>
        <v>-85659.68</v>
      </c>
      <c r="CV7" s="4">
        <f>+[1]Flc_Arqos_Projetos!CV7</f>
        <v>-86008.67</v>
      </c>
      <c r="CW7" s="4">
        <f>+[1]Flc_Arqos_Projetos!CW7</f>
        <v>-86359.08</v>
      </c>
      <c r="CX7" s="4">
        <f>+[1]Flc_Arqos_Projetos!CX7</f>
        <v>-86710.91</v>
      </c>
      <c r="CY7" s="4">
        <f>+[1]Flc_Arqos_Projetos!CY7</f>
        <v>-87064.18</v>
      </c>
      <c r="CZ7" s="4">
        <f>+[1]Flc_Arqos_Projetos!CZ7</f>
        <v>-87418.9</v>
      </c>
      <c r="DA7" s="4">
        <f>+[1]Flc_Arqos_Projetos!DA7</f>
        <v>-87775.05</v>
      </c>
      <c r="DB7" s="4">
        <f>+[1]Flc_Arqos_Projetos!DB7</f>
        <v>-88132.66</v>
      </c>
      <c r="DC7" s="4">
        <f>+[1]Flc_Arqos_Projetos!DC7</f>
        <v>0</v>
      </c>
      <c r="DD7" s="4">
        <f>+[1]Flc_Arqos_Projetos!DD7</f>
        <v>0</v>
      </c>
      <c r="DE7" s="4">
        <f>+[1]Flc_Arqos_Projetos!DE7</f>
        <v>0</v>
      </c>
      <c r="DF7" s="4">
        <f>+[1]Flc_Arqos_Projetos!DF7</f>
        <v>0</v>
      </c>
      <c r="DG7" s="4">
        <f>+[1]Flc_Arqos_Projetos!DG7</f>
        <v>0</v>
      </c>
      <c r="DH7" s="4">
        <f>+[1]Flc_Arqos_Projetos!DH7</f>
        <v>0</v>
      </c>
      <c r="DI7" s="4">
        <f>+[1]Flc_Arqos_Projetos!DI7</f>
        <v>0</v>
      </c>
      <c r="DJ7" s="4">
        <f>+[1]Flc_Arqos_Projetos!DJ7</f>
        <v>0</v>
      </c>
      <c r="DK7" s="4">
        <f>+[1]Flc_Arqos_Projetos!DK7</f>
        <v>0</v>
      </c>
      <c r="DL7" s="4">
        <f>+[1]Flc_Arqos_Projetos!DL7</f>
        <v>0</v>
      </c>
      <c r="DM7" s="4">
        <f>+[1]Flc_Arqos_Projetos!DM7</f>
        <v>0</v>
      </c>
      <c r="DN7" s="4">
        <f>+[1]Flc_Arqos_Projetos!DN7</f>
        <v>0</v>
      </c>
      <c r="DO7" s="4">
        <f>+[1]Flc_Arqos_Projetos!DO7</f>
        <v>0</v>
      </c>
      <c r="DP7" s="4">
        <f>+[1]Flc_Arqos_Projetos!DP7</f>
        <v>0</v>
      </c>
      <c r="DQ7" s="4">
        <f>+[1]Flc_Arqos_Projetos!DQ7</f>
        <v>0</v>
      </c>
      <c r="DR7" s="4">
        <f>+[1]Flc_Arqos_Projetos!DR7</f>
        <v>0</v>
      </c>
      <c r="DS7" s="4">
        <f>+[1]Flc_Arqos_Projetos!DS7</f>
        <v>0</v>
      </c>
      <c r="DT7" s="4">
        <f>+[1]Flc_Arqos_Projetos!DT7</f>
        <v>0</v>
      </c>
      <c r="DU7" s="4">
        <f>+[1]Flc_Arqos_Projetos!DU7</f>
        <v>0</v>
      </c>
      <c r="DV7" s="4">
        <f>+[1]Flc_Arqos_Projetos!DV7</f>
        <v>0</v>
      </c>
      <c r="DW7" s="4">
        <f>+[1]Flc_Arqos_Projetos!DW7</f>
        <v>0</v>
      </c>
      <c r="DX7" s="4">
        <f>+[1]Flc_Arqos_Projetos!DX7</f>
        <v>0</v>
      </c>
      <c r="DY7" s="4">
        <f>+[1]Flc_Arqos_Projetos!DY7</f>
        <v>0</v>
      </c>
      <c r="DZ7" s="4">
        <f>+[1]Flc_Arqos_Projetos!DZ7</f>
        <v>0</v>
      </c>
      <c r="EA7" s="4">
        <f>+[1]Flc_Arqos_Projetos!EA7</f>
        <v>0</v>
      </c>
      <c r="EB7" s="4">
        <f>+[1]Flc_Arqos_Projetos!EB7</f>
        <v>0</v>
      </c>
      <c r="EC7" s="4">
        <f>+[1]Flc_Arqos_Projetos!EC7</f>
        <v>0</v>
      </c>
      <c r="ED7" s="4">
        <f>+[1]Flc_Arqos_Projetos!ED7</f>
        <v>0</v>
      </c>
      <c r="EE7" s="4">
        <f>+[1]Flc_Arqos_Projetos!EE7</f>
        <v>0</v>
      </c>
      <c r="EF7" s="4">
        <f>+[1]Flc_Arqos_Projetos!EF7</f>
        <v>0</v>
      </c>
      <c r="EG7" s="4">
        <f>+[1]Flc_Arqos_Projetos!EG7</f>
        <v>0</v>
      </c>
      <c r="EH7" s="4">
        <f>+[1]Flc_Arqos_Projetos!EH7</f>
        <v>0</v>
      </c>
      <c r="EI7" s="4">
        <f>+[1]Flc_Arqos_Projetos!EI7</f>
        <v>0</v>
      </c>
      <c r="EJ7" s="4">
        <f>+[1]Flc_Arqos_Projetos!EJ7</f>
        <v>0</v>
      </c>
      <c r="EK7" s="4">
        <f>+[1]Flc_Arqos_Projetos!EK7</f>
        <v>0</v>
      </c>
      <c r="EL7" s="4">
        <f>+[1]Flc_Arqos_Projetos!EL7</f>
        <v>0</v>
      </c>
      <c r="EM7" s="4">
        <f>+[1]Flc_Arqos_Projetos!EM7</f>
        <v>0</v>
      </c>
      <c r="EN7" s="4">
        <f>+[1]Flc_Arqos_Projetos!EN7</f>
        <v>0</v>
      </c>
      <c r="EO7" s="4">
        <f>+[1]Flc_Arqos_Projetos!EO7</f>
        <v>0</v>
      </c>
      <c r="EP7" s="4">
        <f>+[1]Flc_Arqos_Projetos!EP7</f>
        <v>0</v>
      </c>
      <c r="EQ7" s="4">
        <f>+[1]Flc_Arqos_Projetos!EQ7</f>
        <v>0</v>
      </c>
      <c r="ER7" s="4">
        <f>+[1]Flc_Arqos_Projetos!ER7</f>
        <v>0</v>
      </c>
      <c r="ES7" s="4">
        <f>+[1]Flc_Arqos_Projetos!ES7</f>
        <v>0</v>
      </c>
      <c r="ET7" s="4">
        <f>+[1]Flc_Arqos_Projetos!ET7</f>
        <v>0</v>
      </c>
      <c r="EU7" s="4">
        <f>+[1]Flc_Arqos_Projetos!EU7</f>
        <v>0</v>
      </c>
      <c r="EV7" s="4">
        <f>+[1]Flc_Arqos_Projetos!EV7</f>
        <v>0</v>
      </c>
      <c r="EW7" s="4">
        <f>+[1]Flc_Arqos_Projetos!EW7</f>
        <v>0</v>
      </c>
      <c r="EX7" s="4">
        <f>+[1]Flc_Arqos_Projetos!EX7</f>
        <v>0</v>
      </c>
      <c r="EY7" s="4">
        <f>+[1]Flc_Arqos_Projetos!EY7</f>
        <v>0</v>
      </c>
      <c r="EZ7" s="4">
        <f>+[1]Flc_Arqos_Projetos!EZ7</f>
        <v>0</v>
      </c>
      <c r="FA7" s="4">
        <f>+[1]Flc_Arqos_Projetos!FA7</f>
        <v>0</v>
      </c>
      <c r="FB7" s="4">
        <f>+[1]Flc_Arqos_Projetos!FB7</f>
        <v>0</v>
      </c>
      <c r="FC7" s="4">
        <f>+[1]Flc_Arqos_Projetos!FC7</f>
        <v>0</v>
      </c>
      <c r="FD7" s="4">
        <f>+[1]Flc_Arqos_Projetos!FD7</f>
        <v>0</v>
      </c>
      <c r="FE7" s="4">
        <f>+[1]Flc_Arqos_Projetos!FE7</f>
        <v>0</v>
      </c>
      <c r="FF7" s="4">
        <f>+[1]Flc_Arqos_Projetos!FF7</f>
        <v>0</v>
      </c>
      <c r="FG7" s="4">
        <f>+[1]Flc_Arqos_Projetos!FG7</f>
        <v>0</v>
      </c>
      <c r="FH7" s="4">
        <f>+[1]Flc_Arqos_Projetos!FH7</f>
        <v>0</v>
      </c>
      <c r="FI7" s="4">
        <f>+[1]Flc_Arqos_Projetos!FI7</f>
        <v>0</v>
      </c>
      <c r="FJ7" s="4">
        <f>+[1]Flc_Arqos_Projetos!FJ7</f>
        <v>0</v>
      </c>
      <c r="FK7" s="4">
        <f>+[1]Flc_Arqos_Projetos!FK7</f>
        <v>0</v>
      </c>
      <c r="FL7" s="4">
        <f>+[1]Flc_Arqos_Projetos!FL7</f>
        <v>0</v>
      </c>
      <c r="FM7" s="4">
        <f>+[1]Flc_Arqos_Projetos!FM7</f>
        <v>0</v>
      </c>
      <c r="FN7" s="4">
        <f>+[1]Flc_Arqos_Projetos!FN7</f>
        <v>0</v>
      </c>
      <c r="FO7" s="4">
        <f>+[1]Flc_Arqos_Projetos!FO7</f>
        <v>0</v>
      </c>
      <c r="FP7" s="4">
        <f>+[1]Flc_Arqos_Projetos!FP7</f>
        <v>0</v>
      </c>
      <c r="FQ7" s="4">
        <f>+[1]Flc_Arqos_Projetos!FQ7</f>
        <v>0</v>
      </c>
      <c r="FR7" s="4">
        <f>+[1]Flc_Arqos_Projetos!FR7</f>
        <v>0</v>
      </c>
      <c r="FS7" s="4">
        <f>+[1]Flc_Arqos_Projetos!FS7</f>
        <v>0</v>
      </c>
      <c r="FT7" s="4">
        <f>+[1]Flc_Arqos_Projetos!FT7</f>
        <v>0</v>
      </c>
      <c r="FU7" s="4">
        <f>+[1]Flc_Arqos_Projetos!FU7</f>
        <v>0</v>
      </c>
      <c r="FV7" s="4">
        <f>+[1]Flc_Arqos_Projetos!FV7</f>
        <v>0</v>
      </c>
      <c r="FW7" s="4">
        <f>+[1]Flc_Arqos_Projetos!FW7</f>
        <v>0</v>
      </c>
      <c r="FX7" s="4">
        <f>+[1]Flc_Arqos_Projetos!FX7</f>
        <v>0</v>
      </c>
      <c r="FY7" s="4">
        <f>+[1]Flc_Arqos_Projetos!FY7</f>
        <v>0</v>
      </c>
      <c r="FZ7" s="4">
        <f>+[1]Flc_Arqos_Projetos!FZ7</f>
        <v>0</v>
      </c>
      <c r="GA7" s="4">
        <f>+[1]Flc_Arqos_Projetos!GA7</f>
        <v>0</v>
      </c>
      <c r="GB7" s="4">
        <f>+[1]Flc_Arqos_Projetos!GB7</f>
        <v>0</v>
      </c>
      <c r="GC7" s="4">
        <f>+[1]Flc_Arqos_Projetos!GC7</f>
        <v>0</v>
      </c>
      <c r="GD7" s="4">
        <f>+[1]Flc_Arqos_Projetos!GD7</f>
        <v>0</v>
      </c>
      <c r="GE7" s="4">
        <f>+[1]Flc_Arqos_Projetos!GE7</f>
        <v>0</v>
      </c>
      <c r="GF7" s="4">
        <f>+[1]Flc_Arqos_Projetos!GF7</f>
        <v>0</v>
      </c>
      <c r="GG7" s="4">
        <f>+[1]Flc_Arqos_Projetos!GG7</f>
        <v>0</v>
      </c>
      <c r="GH7" s="4">
        <f>+[1]Flc_Arqos_Projetos!GH7</f>
        <v>0</v>
      </c>
      <c r="GI7" s="4">
        <f>+[1]Flc_Arqos_Projetos!GI7</f>
        <v>0</v>
      </c>
      <c r="GJ7" s="4">
        <f>+[1]Flc_Arqos_Projetos!GJ7</f>
        <v>0</v>
      </c>
      <c r="GK7" s="4">
        <f>+[1]Flc_Arqos_Projetos!GK7</f>
        <v>0</v>
      </c>
      <c r="GL7" s="4">
        <f>+[1]Flc_Arqos_Projetos!GL7</f>
        <v>0</v>
      </c>
      <c r="GM7" s="4">
        <f>+[1]Flc_Arqos_Projetos!GM7</f>
        <v>0</v>
      </c>
      <c r="GN7" s="4">
        <f>+[1]Flc_Arqos_Projetos!GN7</f>
        <v>0</v>
      </c>
      <c r="GO7" s="4">
        <f>+[1]Flc_Arqos_Projetos!GO7</f>
        <v>0</v>
      </c>
      <c r="GP7" s="4">
        <f>+[1]Flc_Arqos_Projetos!GP7</f>
        <v>0</v>
      </c>
      <c r="GQ7" s="4">
        <f>+[1]Flc_Arqos_Projetos!GQ7</f>
        <v>0</v>
      </c>
      <c r="GR7" s="4">
        <f>+[1]Flc_Arqos_Projetos!GR7</f>
        <v>0</v>
      </c>
      <c r="GS7" s="4">
        <f>+[1]Flc_Arqos_Projetos!GS7</f>
        <v>0</v>
      </c>
      <c r="GT7" s="4">
        <f>+[1]Flc_Arqos_Projetos!GT7</f>
        <v>0</v>
      </c>
      <c r="GU7" s="4">
        <f>+[1]Flc_Arqos_Projetos!GU7</f>
        <v>0</v>
      </c>
      <c r="GV7" s="4">
        <f>+[1]Flc_Arqos_Projetos!GV7</f>
        <v>0</v>
      </c>
      <c r="GW7" s="4">
        <f>+[1]Flc_Arqos_Projetos!GW7</f>
        <v>0</v>
      </c>
      <c r="GX7" s="4">
        <f>+[1]Flc_Arqos_Projetos!GX7</f>
        <v>0</v>
      </c>
      <c r="GY7" s="4"/>
    </row>
    <row r="8" spans="1:207" x14ac:dyDescent="0.25">
      <c r="B8" s="76" t="s">
        <v>5</v>
      </c>
      <c r="C8" s="4">
        <f>+[1]Flc_Arqos_Projetos!C8</f>
        <v>0</v>
      </c>
      <c r="D8" s="4">
        <f>+[1]Flc_Arqos_Projetos!D8</f>
        <v>0</v>
      </c>
      <c r="E8" s="4">
        <f>+[1]Flc_Arqos_Projetos!E8</f>
        <v>0</v>
      </c>
      <c r="F8" s="4">
        <f>+[1]Flc_Arqos_Projetos!F8</f>
        <v>0</v>
      </c>
      <c r="G8" s="4">
        <f>+[1]Flc_Arqos_Projetos!G8</f>
        <v>0</v>
      </c>
      <c r="H8" s="4">
        <f>+[1]Flc_Arqos_Projetos!H8</f>
        <v>0</v>
      </c>
      <c r="I8" s="4"/>
      <c r="J8" s="4"/>
      <c r="K8" s="4"/>
      <c r="L8" s="4"/>
      <c r="M8" s="4"/>
      <c r="N8" s="4"/>
      <c r="O8" s="4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</row>
    <row r="9" spans="1:207" x14ac:dyDescent="0.25">
      <c r="B9" s="76" t="s">
        <v>6</v>
      </c>
      <c r="C9" s="4">
        <f>+[1]Flc_Arqos_Projetos!C9</f>
        <v>0</v>
      </c>
      <c r="D9" s="4">
        <f>+[1]Flc_Arqos_Projetos!D9</f>
        <v>0</v>
      </c>
      <c r="E9" s="4">
        <f>+[1]Flc_Arqos_Projetos!E9</f>
        <v>0</v>
      </c>
      <c r="F9" s="4">
        <f>+[1]Flc_Arqos_Projetos!F9</f>
        <v>0</v>
      </c>
      <c r="G9" s="4">
        <f>+[1]Flc_Arqos_Projetos!G9</f>
        <v>0</v>
      </c>
      <c r="H9" s="4">
        <f>+[1]Flc_Arqos_Projetos!H9</f>
        <v>0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</row>
    <row r="10" spans="1:207" x14ac:dyDescent="0.25">
      <c r="B10" s="43" t="s">
        <v>7</v>
      </c>
      <c r="C10" s="4">
        <f>+[1]Flc_Arqos_Projetos!C10</f>
        <v>459335.14000000007</v>
      </c>
      <c r="D10" s="4">
        <f>+[1]Flc_Arqos_Projetos!D10</f>
        <v>310446.35000000003</v>
      </c>
      <c r="E10" s="4">
        <f>+[1]Flc_Arqos_Projetos!E10</f>
        <v>226224.70999999996</v>
      </c>
      <c r="F10" s="4">
        <f>+[1]Flc_Arqos_Projetos!F10</f>
        <v>1268078.6000000001</v>
      </c>
      <c r="G10" s="4">
        <f>+[1]Flc_Arqos_Projetos!G10</f>
        <v>-115333.14</v>
      </c>
      <c r="H10" s="4">
        <f>+[1]Flc_Arqos_Projetos!H10</f>
        <v>284272.32</v>
      </c>
      <c r="I10" s="4"/>
      <c r="J10" s="4"/>
      <c r="K10" s="4"/>
      <c r="L10" s="4"/>
      <c r="M10" s="4"/>
      <c r="N10" s="4"/>
      <c r="O10" s="4">
        <v>543269.66</v>
      </c>
      <c r="P10" s="4">
        <v>906801.7</v>
      </c>
      <c r="Q10" s="4">
        <v>1080324.49</v>
      </c>
      <c r="R10" s="4"/>
      <c r="S10" s="4"/>
      <c r="T10" s="4"/>
      <c r="U10" s="4">
        <f>+[1]Flc_Arqos_Projetos!U10</f>
        <v>-24955.911000000004</v>
      </c>
      <c r="V10" s="4">
        <f>+[1]Flc_Arqos_Projetos!V10</f>
        <v>-413.68860000000006</v>
      </c>
      <c r="W10" s="4">
        <f>+[1]Flc_Arqos_Projetos!W10</f>
        <v>9999.9360000000015</v>
      </c>
      <c r="X10" s="4">
        <f>+[1]Flc_Arqos_Projetos!X10</f>
        <v>16221.2004</v>
      </c>
      <c r="Y10" s="4">
        <f>+[1]Flc_Arqos_Projetos!Y10</f>
        <v>297098.66340000002</v>
      </c>
      <c r="Z10" s="4">
        <f>+[1]Flc_Arqos_Projetos!Z10</f>
        <v>1914968.0934000001</v>
      </c>
      <c r="AA10" s="4">
        <f>+[1]Flc_Arqos_Projetos!AA10</f>
        <v>-78422.245200000005</v>
      </c>
      <c r="AB10" s="4">
        <f>+[1]Flc_Arqos_Projetos!AB10</f>
        <v>55419.535800000005</v>
      </c>
      <c r="AC10" s="4">
        <f>+[1]Flc_Arqos_Projetos!AC10</f>
        <v>46126.951200000003</v>
      </c>
      <c r="AD10" s="4">
        <f>+[1]Flc_Arqos_Projetos!AD10</f>
        <v>32595.339599999999</v>
      </c>
      <c r="AE10" s="4">
        <f>+[1]Flc_Arqos_Projetos!AE10</f>
        <v>27334.233</v>
      </c>
      <c r="AF10" s="4">
        <f>+[1]Flc_Arqos_Projetos!AF10</f>
        <v>17833.316400000003</v>
      </c>
      <c r="AG10" s="4">
        <f>+[1]Flc_Arqos_Projetos!AG10</f>
        <v>6154.1532000000007</v>
      </c>
      <c r="AH10" s="4">
        <f>+[1]Flc_Arqos_Projetos!AH10</f>
        <v>-1379.5110000000002</v>
      </c>
      <c r="AI10" s="4">
        <f>+[1]Flc_Arqos_Projetos!AI10</f>
        <v>-1003.1634000000001</v>
      </c>
      <c r="AJ10" s="4">
        <f>+[1]Flc_Arqos_Projetos!AJ10</f>
        <v>-1239.9750000000001</v>
      </c>
      <c r="AK10" s="4">
        <f>+[1]Flc_Arqos_Projetos!AK10</f>
        <v>-1003.1634000000001</v>
      </c>
      <c r="AL10" s="4">
        <f>+[1]Flc_Arqos_Projetos!AL10</f>
        <v>-1003.1634000000001</v>
      </c>
      <c r="AM10" s="4">
        <f>+[1]Flc_Arqos_Projetos!AM10</f>
        <v>-1003.1634000000001</v>
      </c>
      <c r="AN10" s="4">
        <f>+[1]Flc_Arqos_Projetos!AN10</f>
        <v>-1003.1634000000001</v>
      </c>
      <c r="AO10" s="4">
        <f>+[1]Flc_Arqos_Projetos!AO10</f>
        <v>-1003.1634000000001</v>
      </c>
      <c r="AP10" s="4">
        <f>+[1]Flc_Arqos_Projetos!AP10</f>
        <v>-1003.1634000000001</v>
      </c>
      <c r="AQ10" s="4">
        <f>+[1]Flc_Arqos_Projetos!AQ10</f>
        <v>-1003.1634000000001</v>
      </c>
      <c r="AR10" s="4">
        <f>+[1]Flc_Arqos_Projetos!AR10</f>
        <v>-1003.1634000000001</v>
      </c>
      <c r="AS10" s="4">
        <f>+[1]Flc_Arqos_Projetos!AS10</f>
        <v>-1003.1634000000001</v>
      </c>
      <c r="AT10" s="4">
        <f>+[1]Flc_Arqos_Projetos!AT10</f>
        <v>-1003.1634000000001</v>
      </c>
      <c r="AU10" s="4">
        <f>+[1]Flc_Arqos_Projetos!AU10</f>
        <v>-1003.1634000000001</v>
      </c>
      <c r="AV10" s="4">
        <f>+[1]Flc_Arqos_Projetos!AV10</f>
        <v>-1003.1634000000001</v>
      </c>
      <c r="AW10" s="4">
        <f>+[1]Flc_Arqos_Projetos!AW10</f>
        <v>-1003.1634000000001</v>
      </c>
      <c r="AX10" s="4">
        <f>+[1]Flc_Arqos_Projetos!AX10</f>
        <v>-1003.1634000000001</v>
      </c>
      <c r="AY10" s="4">
        <f>+[1]Flc_Arqos_Projetos!AY10</f>
        <v>-1003.1634000000001</v>
      </c>
      <c r="AZ10" s="4">
        <f>+[1]Flc_Arqos_Projetos!AZ10</f>
        <v>-1003.1634000000001</v>
      </c>
      <c r="BA10" s="4">
        <f>+[1]Flc_Arqos_Projetos!BA10</f>
        <v>-1003.1634000000001</v>
      </c>
      <c r="BB10" s="4">
        <f>+[1]Flc_Arqos_Projetos!BB10</f>
        <v>-1003.1634000000001</v>
      </c>
      <c r="BC10" s="4">
        <f>+[1]Flc_Arqos_Projetos!BC10</f>
        <v>-1003.1634000000001</v>
      </c>
      <c r="BD10" s="4">
        <f>+[1]Flc_Arqos_Projetos!BD10</f>
        <v>-1003.1634000000001</v>
      </c>
      <c r="BE10" s="4">
        <f>+[1]Flc_Arqos_Projetos!BE10</f>
        <v>-1003.1634000000001</v>
      </c>
      <c r="BF10" s="4">
        <f>+[1]Flc_Arqos_Projetos!BF10</f>
        <v>-1003.1634000000001</v>
      </c>
      <c r="BG10" s="4">
        <f>+[1]Flc_Arqos_Projetos!BG10</f>
        <v>-1003.1634000000001</v>
      </c>
      <c r="BH10" s="4">
        <f>+[1]Flc_Arqos_Projetos!BH10</f>
        <v>-1003.1634000000001</v>
      </c>
      <c r="BI10" s="4">
        <f>+[1]Flc_Arqos_Projetos!BI10</f>
        <v>-1003.1634000000001</v>
      </c>
      <c r="BJ10" s="4">
        <f>+[1]Flc_Arqos_Projetos!BJ10</f>
        <v>-1003.1634000000001</v>
      </c>
      <c r="BK10" s="4">
        <f>+[1]Flc_Arqos_Projetos!BK10</f>
        <v>-1003.1634000000001</v>
      </c>
      <c r="BL10" s="4">
        <f>+[1]Flc_Arqos_Projetos!BL10</f>
        <v>-1003.1634000000001</v>
      </c>
      <c r="BM10" s="4">
        <f>+[1]Flc_Arqos_Projetos!BM10</f>
        <v>-1003.1634000000001</v>
      </c>
      <c r="BN10" s="4">
        <f>+[1]Flc_Arqos_Projetos!BN10</f>
        <v>-1003.1634000000001</v>
      </c>
      <c r="BO10" s="4">
        <f>+[1]Flc_Arqos_Projetos!BO10</f>
        <v>-1003.1634000000001</v>
      </c>
      <c r="BP10" s="4">
        <f>+[1]Flc_Arqos_Projetos!BP10</f>
        <v>-1003.1634000000001</v>
      </c>
      <c r="BQ10" s="4">
        <f>+[1]Flc_Arqos_Projetos!BQ10</f>
        <v>0</v>
      </c>
      <c r="BR10" s="4">
        <f>+[1]Flc_Arqos_Projetos!BR10</f>
        <v>0</v>
      </c>
      <c r="BS10" s="4">
        <f>+[1]Flc_Arqos_Projetos!BS10</f>
        <v>0</v>
      </c>
      <c r="BT10" s="4">
        <f>+[1]Flc_Arqos_Projetos!BT10</f>
        <v>0</v>
      </c>
      <c r="BU10" s="4">
        <f>+[1]Flc_Arqos_Projetos!BU10</f>
        <v>0</v>
      </c>
      <c r="BV10" s="4">
        <f>+[1]Flc_Arqos_Projetos!BV10</f>
        <v>0</v>
      </c>
      <c r="BW10" s="4">
        <f>+[1]Flc_Arqos_Projetos!BW10</f>
        <v>0</v>
      </c>
      <c r="BX10" s="4">
        <f>+[1]Flc_Arqos_Projetos!BX10</f>
        <v>0</v>
      </c>
      <c r="BY10" s="4">
        <f>+[1]Flc_Arqos_Projetos!BY10</f>
        <v>0</v>
      </c>
      <c r="BZ10" s="4">
        <f>+[1]Flc_Arqos_Projetos!BZ10</f>
        <v>0</v>
      </c>
      <c r="CA10" s="4">
        <f>+[1]Flc_Arqos_Projetos!CA10</f>
        <v>0</v>
      </c>
      <c r="CB10" s="4">
        <f>+[1]Flc_Arqos_Projetos!CB10</f>
        <v>0</v>
      </c>
      <c r="CC10" s="4">
        <f>+[1]Flc_Arqos_Projetos!CC10</f>
        <v>0</v>
      </c>
      <c r="CD10" s="4">
        <f>+[1]Flc_Arqos_Projetos!CD10</f>
        <v>0</v>
      </c>
      <c r="CE10" s="4">
        <f>+[1]Flc_Arqos_Projetos!CE10</f>
        <v>0</v>
      </c>
      <c r="CF10" s="4">
        <f>+[1]Flc_Arqos_Projetos!CF10</f>
        <v>0</v>
      </c>
      <c r="CG10" s="4">
        <f>+[1]Flc_Arqos_Projetos!CG10</f>
        <v>0</v>
      </c>
      <c r="CH10" s="4">
        <f>+[1]Flc_Arqos_Projetos!CH10</f>
        <v>0</v>
      </c>
      <c r="CI10" s="4">
        <f>+[1]Flc_Arqos_Projetos!CI10</f>
        <v>0</v>
      </c>
      <c r="CJ10" s="4">
        <f>+[1]Flc_Arqos_Projetos!CJ10</f>
        <v>0</v>
      </c>
      <c r="CK10" s="4">
        <f>+[1]Flc_Arqos_Projetos!CK10</f>
        <v>0</v>
      </c>
      <c r="CL10" s="4">
        <f>+[1]Flc_Arqos_Projetos!CL10</f>
        <v>0</v>
      </c>
      <c r="CM10" s="4">
        <f>+[1]Flc_Arqos_Projetos!CM10</f>
        <v>0</v>
      </c>
      <c r="CN10" s="4">
        <f>+[1]Flc_Arqos_Projetos!CN10</f>
        <v>0</v>
      </c>
      <c r="CO10" s="4">
        <f>+[1]Flc_Arqos_Projetos!CO10</f>
        <v>0</v>
      </c>
      <c r="CP10" s="4">
        <f>+[1]Flc_Arqos_Projetos!CP10</f>
        <v>0</v>
      </c>
      <c r="CQ10" s="4">
        <f>+[1]Flc_Arqos_Projetos!CQ10</f>
        <v>0</v>
      </c>
      <c r="CR10" s="4">
        <f>+[1]Flc_Arqos_Projetos!CR10</f>
        <v>0</v>
      </c>
      <c r="CS10" s="4">
        <f>+[1]Flc_Arqos_Projetos!CS10</f>
        <v>0</v>
      </c>
      <c r="CT10" s="4">
        <f>+[1]Flc_Arqos_Projetos!CT10</f>
        <v>0</v>
      </c>
      <c r="CU10" s="4">
        <f>+[1]Flc_Arqos_Projetos!CU10</f>
        <v>0</v>
      </c>
      <c r="CV10" s="4">
        <f>+[1]Flc_Arqos_Projetos!CV10</f>
        <v>0</v>
      </c>
      <c r="CW10" s="4">
        <f>+[1]Flc_Arqos_Projetos!CW10</f>
        <v>0</v>
      </c>
      <c r="CX10" s="4">
        <f>+[1]Flc_Arqos_Projetos!CX10</f>
        <v>0</v>
      </c>
      <c r="CY10" s="4">
        <f>+[1]Flc_Arqos_Projetos!CY10</f>
        <v>0</v>
      </c>
      <c r="CZ10" s="4">
        <f>+[1]Flc_Arqos_Projetos!CZ10</f>
        <v>0</v>
      </c>
      <c r="DA10" s="4">
        <f>+[1]Flc_Arqos_Projetos!DA10</f>
        <v>0</v>
      </c>
      <c r="DB10" s="4">
        <f>+[1]Flc_Arqos_Projetos!DB10</f>
        <v>0</v>
      </c>
      <c r="DC10" s="4">
        <f>+[1]Flc_Arqos_Projetos!DC10</f>
        <v>0</v>
      </c>
      <c r="DD10" s="4">
        <f>+[1]Flc_Arqos_Projetos!DD10</f>
        <v>0</v>
      </c>
      <c r="DE10" s="4">
        <f>+[1]Flc_Arqos_Projetos!DE10</f>
        <v>0</v>
      </c>
      <c r="DF10" s="4">
        <f>+[1]Flc_Arqos_Projetos!DF10</f>
        <v>0</v>
      </c>
      <c r="DG10" s="4">
        <f>+[1]Flc_Arqos_Projetos!DG10</f>
        <v>0</v>
      </c>
      <c r="DH10" s="4">
        <f>+[1]Flc_Arqos_Projetos!DH10</f>
        <v>0</v>
      </c>
      <c r="DI10" s="4">
        <f>+[1]Flc_Arqos_Projetos!DI10</f>
        <v>0</v>
      </c>
      <c r="DJ10" s="4">
        <f>+[1]Flc_Arqos_Projetos!DJ10</f>
        <v>0</v>
      </c>
      <c r="DK10" s="4">
        <f>+[1]Flc_Arqos_Projetos!DK10</f>
        <v>0</v>
      </c>
      <c r="DL10" s="4">
        <f>+[1]Flc_Arqos_Projetos!DL10</f>
        <v>0</v>
      </c>
      <c r="DM10" s="4">
        <f>+[1]Flc_Arqos_Projetos!DM10</f>
        <v>0</v>
      </c>
      <c r="DN10" s="4">
        <f>+[1]Flc_Arqos_Projetos!DN10</f>
        <v>0</v>
      </c>
      <c r="DO10" s="4">
        <f>+[1]Flc_Arqos_Projetos!DO10</f>
        <v>0</v>
      </c>
      <c r="DP10" s="4">
        <f>+[1]Flc_Arqos_Projetos!DP10</f>
        <v>0</v>
      </c>
      <c r="DQ10" s="4">
        <f>+[1]Flc_Arqos_Projetos!DQ10</f>
        <v>0</v>
      </c>
      <c r="DR10" s="4">
        <f>+[1]Flc_Arqos_Projetos!DR10</f>
        <v>0</v>
      </c>
      <c r="DS10" s="4">
        <f>+[1]Flc_Arqos_Projetos!DS10</f>
        <v>0</v>
      </c>
      <c r="DT10" s="4">
        <f>+[1]Flc_Arqos_Projetos!DT10</f>
        <v>0</v>
      </c>
      <c r="DU10" s="4">
        <f>+[1]Flc_Arqos_Projetos!DU10</f>
        <v>0</v>
      </c>
      <c r="DV10" s="4">
        <f>+[1]Flc_Arqos_Projetos!DV10</f>
        <v>0</v>
      </c>
      <c r="DW10" s="4">
        <f>+[1]Flc_Arqos_Projetos!DW10</f>
        <v>0</v>
      </c>
      <c r="DX10" s="4">
        <f>+[1]Flc_Arqos_Projetos!DX10</f>
        <v>0</v>
      </c>
      <c r="DY10" s="4">
        <f>+[1]Flc_Arqos_Projetos!DY10</f>
        <v>0</v>
      </c>
      <c r="DZ10" s="4">
        <f>+[1]Flc_Arqos_Projetos!DZ10</f>
        <v>0</v>
      </c>
      <c r="EA10" s="4">
        <f>+[1]Flc_Arqos_Projetos!EA10</f>
        <v>0</v>
      </c>
      <c r="EB10" s="4">
        <f>+[1]Flc_Arqos_Projetos!EB10</f>
        <v>0</v>
      </c>
      <c r="EC10" s="4">
        <f>+[1]Flc_Arqos_Projetos!EC10</f>
        <v>0</v>
      </c>
      <c r="ED10" s="4">
        <f>+[1]Flc_Arqos_Projetos!ED10</f>
        <v>0</v>
      </c>
      <c r="EE10" s="4">
        <f>+[1]Flc_Arqos_Projetos!EE10</f>
        <v>0</v>
      </c>
      <c r="EF10" s="4">
        <f>+[1]Flc_Arqos_Projetos!EF10</f>
        <v>0</v>
      </c>
      <c r="EG10" s="4">
        <f>+[1]Flc_Arqos_Projetos!EG10</f>
        <v>0</v>
      </c>
      <c r="EH10" s="4">
        <f>+[1]Flc_Arqos_Projetos!EH10</f>
        <v>0</v>
      </c>
      <c r="EI10" s="4">
        <f>+[1]Flc_Arqos_Projetos!EI10</f>
        <v>0</v>
      </c>
      <c r="EJ10" s="4">
        <f>+[1]Flc_Arqos_Projetos!EJ10</f>
        <v>0</v>
      </c>
      <c r="EK10" s="4">
        <f>+[1]Flc_Arqos_Projetos!EK10</f>
        <v>0</v>
      </c>
      <c r="EL10" s="4">
        <f>+[1]Flc_Arqos_Projetos!EL10</f>
        <v>0</v>
      </c>
      <c r="EM10" s="4">
        <f>+[1]Flc_Arqos_Projetos!EM10</f>
        <v>0</v>
      </c>
      <c r="EN10" s="4">
        <f>+[1]Flc_Arqos_Projetos!EN10</f>
        <v>0</v>
      </c>
      <c r="EO10" s="4">
        <f>+[1]Flc_Arqos_Projetos!EO10</f>
        <v>0</v>
      </c>
      <c r="EP10" s="4">
        <f>+[1]Flc_Arqos_Projetos!EP10</f>
        <v>0</v>
      </c>
      <c r="EQ10" s="4">
        <f>+[1]Flc_Arqos_Projetos!EQ10</f>
        <v>0</v>
      </c>
      <c r="ER10" s="4">
        <f>+[1]Flc_Arqos_Projetos!ER10</f>
        <v>0</v>
      </c>
      <c r="ES10" s="4">
        <f>+[1]Flc_Arqos_Projetos!ES10</f>
        <v>0</v>
      </c>
      <c r="ET10" s="4">
        <f>+[1]Flc_Arqos_Projetos!ET10</f>
        <v>0</v>
      </c>
      <c r="EU10" s="4">
        <f>+[1]Flc_Arqos_Projetos!EU10</f>
        <v>0</v>
      </c>
      <c r="EV10" s="4">
        <f>+[1]Flc_Arqos_Projetos!EV10</f>
        <v>0</v>
      </c>
      <c r="EW10" s="4">
        <f>+[1]Flc_Arqos_Projetos!EW10</f>
        <v>0</v>
      </c>
      <c r="EX10" s="4">
        <f>+[1]Flc_Arqos_Projetos!EX10</f>
        <v>0</v>
      </c>
      <c r="EY10" s="4">
        <f>+[1]Flc_Arqos_Projetos!EY10</f>
        <v>0</v>
      </c>
      <c r="EZ10" s="4">
        <f>+[1]Flc_Arqos_Projetos!EZ10</f>
        <v>0</v>
      </c>
      <c r="FA10" s="4">
        <f>+[1]Flc_Arqos_Projetos!FA10</f>
        <v>0</v>
      </c>
      <c r="FB10" s="4">
        <f>+[1]Flc_Arqos_Projetos!FB10</f>
        <v>0</v>
      </c>
      <c r="FC10" s="4">
        <f>+[1]Flc_Arqos_Projetos!FC10</f>
        <v>0</v>
      </c>
      <c r="FD10" s="4">
        <f>+[1]Flc_Arqos_Projetos!FD10</f>
        <v>0</v>
      </c>
      <c r="FE10" s="4">
        <f>+[1]Flc_Arqos_Projetos!FE10</f>
        <v>0</v>
      </c>
      <c r="FF10" s="4">
        <f>+[1]Flc_Arqos_Projetos!FF10</f>
        <v>0</v>
      </c>
      <c r="FG10" s="4">
        <f>+[1]Flc_Arqos_Projetos!FG10</f>
        <v>0</v>
      </c>
      <c r="FH10" s="4">
        <f>+[1]Flc_Arqos_Projetos!FH10</f>
        <v>0</v>
      </c>
      <c r="FI10" s="4">
        <f>+[1]Flc_Arqos_Projetos!FI10</f>
        <v>0</v>
      </c>
      <c r="FJ10" s="4">
        <f>+[1]Flc_Arqos_Projetos!FJ10</f>
        <v>0</v>
      </c>
      <c r="FK10" s="4">
        <f>+[1]Flc_Arqos_Projetos!FK10</f>
        <v>0</v>
      </c>
      <c r="FL10" s="4">
        <f>+[1]Flc_Arqos_Projetos!FL10</f>
        <v>0</v>
      </c>
      <c r="FM10" s="4">
        <f>+[1]Flc_Arqos_Projetos!FM10</f>
        <v>0</v>
      </c>
      <c r="FN10" s="4">
        <f>+[1]Flc_Arqos_Projetos!FN10</f>
        <v>0</v>
      </c>
      <c r="FO10" s="4">
        <f>+[1]Flc_Arqos_Projetos!FO10</f>
        <v>0</v>
      </c>
      <c r="FP10" s="4">
        <f>+[1]Flc_Arqos_Projetos!FP10</f>
        <v>0</v>
      </c>
      <c r="FQ10" s="4">
        <f>+[1]Flc_Arqos_Projetos!FQ10</f>
        <v>0</v>
      </c>
      <c r="FR10" s="4">
        <f>+[1]Flc_Arqos_Projetos!FR10</f>
        <v>0</v>
      </c>
      <c r="FS10" s="4">
        <f>+[1]Flc_Arqos_Projetos!FS10</f>
        <v>0</v>
      </c>
      <c r="FT10" s="4">
        <f>+[1]Flc_Arqos_Projetos!FT10</f>
        <v>0</v>
      </c>
      <c r="FU10" s="4">
        <f>+[1]Flc_Arqos_Projetos!FU10</f>
        <v>0</v>
      </c>
      <c r="FV10" s="4">
        <f>+[1]Flc_Arqos_Projetos!FV10</f>
        <v>0</v>
      </c>
      <c r="FW10" s="4">
        <f>+[1]Flc_Arqos_Projetos!FW10</f>
        <v>0</v>
      </c>
      <c r="FX10" s="4">
        <f>+[1]Flc_Arqos_Projetos!FX10</f>
        <v>0</v>
      </c>
      <c r="FY10" s="4">
        <f>+[1]Flc_Arqos_Projetos!FY10</f>
        <v>0</v>
      </c>
      <c r="FZ10" s="4">
        <f>+[1]Flc_Arqos_Projetos!FZ10</f>
        <v>0</v>
      </c>
      <c r="GA10" s="4">
        <f>+[1]Flc_Arqos_Projetos!GA10</f>
        <v>0</v>
      </c>
      <c r="GB10" s="4">
        <f>+[1]Flc_Arqos_Projetos!GB10</f>
        <v>0</v>
      </c>
      <c r="GC10" s="4">
        <f>+[1]Flc_Arqos_Projetos!GC10</f>
        <v>0</v>
      </c>
      <c r="GD10" s="4">
        <f>+[1]Flc_Arqos_Projetos!GD10</f>
        <v>0</v>
      </c>
      <c r="GE10" s="4">
        <f>+[1]Flc_Arqos_Projetos!GE10</f>
        <v>0</v>
      </c>
      <c r="GF10" s="4">
        <f>+[1]Flc_Arqos_Projetos!GF10</f>
        <v>0</v>
      </c>
      <c r="GG10" s="4">
        <f>+[1]Flc_Arqos_Projetos!GG10</f>
        <v>0</v>
      </c>
      <c r="GH10" s="4">
        <f>+[1]Flc_Arqos_Projetos!GH10</f>
        <v>0</v>
      </c>
      <c r="GI10" s="4">
        <f>+[1]Flc_Arqos_Projetos!GI10</f>
        <v>0</v>
      </c>
      <c r="GJ10" s="4">
        <f>+[1]Flc_Arqos_Projetos!GJ10</f>
        <v>0</v>
      </c>
      <c r="GK10" s="4">
        <f>+[1]Flc_Arqos_Projetos!GK10</f>
        <v>0</v>
      </c>
      <c r="GL10" s="4">
        <f>+[1]Flc_Arqos_Projetos!GL10</f>
        <v>0</v>
      </c>
      <c r="GM10" s="4">
        <f>+[1]Flc_Arqos_Projetos!GM10</f>
        <v>0</v>
      </c>
      <c r="GN10" s="4">
        <f>+[1]Flc_Arqos_Projetos!GN10</f>
        <v>0</v>
      </c>
      <c r="GO10" s="4">
        <f>+[1]Flc_Arqos_Projetos!GO10</f>
        <v>0</v>
      </c>
      <c r="GP10" s="4">
        <f>+[1]Flc_Arqos_Projetos!GP10</f>
        <v>0</v>
      </c>
      <c r="GQ10" s="4">
        <f>+[1]Flc_Arqos_Projetos!GQ10</f>
        <v>0</v>
      </c>
      <c r="GR10" s="4">
        <f>+[1]Flc_Arqos_Projetos!GR10</f>
        <v>0</v>
      </c>
      <c r="GS10" s="4">
        <f>+[1]Flc_Arqos_Projetos!GS10</f>
        <v>0</v>
      </c>
      <c r="GT10" s="4">
        <f>+[1]Flc_Arqos_Projetos!GT10</f>
        <v>0</v>
      </c>
      <c r="GU10" s="4">
        <f>+[1]Flc_Arqos_Projetos!GU10</f>
        <v>0</v>
      </c>
      <c r="GV10" s="4">
        <f>+[1]Flc_Arqos_Projetos!GV10</f>
        <v>0</v>
      </c>
      <c r="GW10" s="4">
        <f>+[1]Flc_Arqos_Projetos!GW10</f>
        <v>0</v>
      </c>
      <c r="GX10" s="4">
        <f>+[1]Flc_Arqos_Projetos!GX10</f>
        <v>0</v>
      </c>
      <c r="GY10" s="4">
        <f>+[1]Flc_Arqos_Projetos!GY10</f>
        <v>0</v>
      </c>
    </row>
    <row r="11" spans="1:207" x14ac:dyDescent="0.25">
      <c r="B11" s="43" t="s">
        <v>8</v>
      </c>
      <c r="C11" s="4">
        <f>+[1]Flc_Arqos_Projetos!C11</f>
        <v>0</v>
      </c>
      <c r="D11" s="4">
        <f>+[1]Flc_Arqos_Projetos!D11</f>
        <v>0</v>
      </c>
      <c r="E11" s="4">
        <f>+[1]Flc_Arqos_Projetos!E11</f>
        <v>0</v>
      </c>
      <c r="F11" s="4">
        <f>+[1]Flc_Arqos_Projetos!F11</f>
        <v>0</v>
      </c>
      <c r="G11" s="4">
        <f>+[1]Flc_Arqos_Projetos!G11</f>
        <v>0</v>
      </c>
      <c r="H11" s="4">
        <f>+[1]Flc_Arqos_Projetos!H11</f>
        <v>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</row>
    <row r="12" spans="1:207" x14ac:dyDescent="0.25">
      <c r="B12" s="43" t="s">
        <v>9</v>
      </c>
      <c r="C12" s="4">
        <f>+[1]Flc_Arqos_Projetos!C13</f>
        <v>0</v>
      </c>
      <c r="D12" s="4">
        <f>+[1]Flc_Arqos_Projetos!D13</f>
        <v>0</v>
      </c>
      <c r="E12" s="4">
        <f>+[1]Flc_Arqos_Projetos!E13</f>
        <v>0</v>
      </c>
      <c r="F12" s="4">
        <f>+[1]Flc_Arqos_Projetos!F13</f>
        <v>0</v>
      </c>
      <c r="G12" s="4">
        <f>+[1]Flc_Arqos_Projetos!G13</f>
        <v>0</v>
      </c>
      <c r="H12" s="4">
        <f>+[1]Flc_Arqos_Projetos!H13</f>
        <v>0</v>
      </c>
      <c r="I12" s="4"/>
      <c r="J12" s="4"/>
      <c r="K12" s="4"/>
      <c r="L12" s="4"/>
      <c r="M12" s="4"/>
      <c r="N12" s="4">
        <v>-1783915.43</v>
      </c>
      <c r="O12" s="4">
        <f>+[1]Flc_Arqos_Projetos!O13</f>
        <v>0</v>
      </c>
      <c r="P12" s="4">
        <f>+[1]Flc_Arqos_Projetos!P13</f>
        <v>0</v>
      </c>
      <c r="Q12" s="4">
        <f>+[1]Flc_Arqos_Projetos!Q13</f>
        <v>0</v>
      </c>
      <c r="R12" s="4">
        <f>+[1]Flc_Arqos_Projetos!R13</f>
        <v>0</v>
      </c>
      <c r="S12" s="4"/>
      <c r="T12" s="4">
        <f>+[1]Flc_Arqos_Projetos!T13</f>
        <v>0</v>
      </c>
      <c r="U12" s="4">
        <f>+[1]Flc_Arqos_Projetos!U13</f>
        <v>0</v>
      </c>
      <c r="V12" s="4">
        <f>+[1]Flc_Arqos_Projetos!V13</f>
        <v>0</v>
      </c>
      <c r="W12" s="4">
        <f>+[1]Flc_Arqos_Projetos!W13</f>
        <v>0</v>
      </c>
      <c r="X12" s="4">
        <f>+[1]Flc_Arqos_Projetos!X13</f>
        <v>0</v>
      </c>
      <c r="Y12" s="4">
        <f>+[1]Flc_Arqos_Projetos!Y13</f>
        <v>0</v>
      </c>
      <c r="Z12" s="4">
        <f>+[1]Flc_Arqos_Projetos!Z13</f>
        <v>0</v>
      </c>
      <c r="AA12" s="4">
        <f>+[1]Flc_Arqos_Projetos!AA13</f>
        <v>0</v>
      </c>
      <c r="AB12" s="4">
        <f>+[1]Flc_Arqos_Projetos!AB13</f>
        <v>0</v>
      </c>
      <c r="AC12" s="4">
        <f>+[1]Flc_Arqos_Projetos!AC13</f>
        <v>0</v>
      </c>
      <c r="AD12" s="4">
        <f>+[1]Flc_Arqos_Projetos!AD13</f>
        <v>0</v>
      </c>
      <c r="AE12" s="4">
        <f>+[1]Flc_Arqos_Projetos!AE13</f>
        <v>0</v>
      </c>
      <c r="AF12" s="4">
        <f>+[1]Flc_Arqos_Projetos!AF13</f>
        <v>0</v>
      </c>
      <c r="AG12" s="4">
        <f>+[1]Flc_Arqos_Projetos!AG13</f>
        <v>0</v>
      </c>
      <c r="AH12" s="4">
        <f>+[1]Flc_Arqos_Projetos!AH13</f>
        <v>0</v>
      </c>
      <c r="AI12" s="4">
        <f>+[1]Flc_Arqos_Projetos!AI13</f>
        <v>0</v>
      </c>
      <c r="AJ12" s="4">
        <f>+[1]Flc_Arqos_Projetos!AJ13</f>
        <v>0</v>
      </c>
      <c r="AK12" s="4">
        <f>+[1]Flc_Arqos_Projetos!AK13</f>
        <v>0</v>
      </c>
      <c r="AL12" s="4">
        <f>+[1]Flc_Arqos_Projetos!AL13</f>
        <v>0</v>
      </c>
      <c r="AM12" s="4">
        <f>+[1]Flc_Arqos_Projetos!AM13</f>
        <v>0</v>
      </c>
      <c r="AN12" s="4">
        <f>+[1]Flc_Arqos_Projetos!AN13</f>
        <v>0</v>
      </c>
      <c r="AO12" s="4">
        <f>+[1]Flc_Arqos_Projetos!AO13</f>
        <v>0</v>
      </c>
      <c r="AP12" s="4">
        <f>+[1]Flc_Arqos_Projetos!AP13</f>
        <v>0</v>
      </c>
      <c r="AQ12" s="4">
        <f>+[1]Flc_Arqos_Projetos!AQ13</f>
        <v>0</v>
      </c>
      <c r="AR12" s="4">
        <f>+[1]Flc_Arqos_Projetos!AR13</f>
        <v>0</v>
      </c>
      <c r="AS12" s="4">
        <f>+[1]Flc_Arqos_Projetos!AS13</f>
        <v>0</v>
      </c>
      <c r="AT12" s="4">
        <f>+[1]Flc_Arqos_Projetos!AT13</f>
        <v>0</v>
      </c>
      <c r="AU12" s="4">
        <f>+[1]Flc_Arqos_Projetos!AU13</f>
        <v>0</v>
      </c>
      <c r="AV12" s="4">
        <f>+[1]Flc_Arqos_Projetos!AV13</f>
        <v>0</v>
      </c>
      <c r="AW12" s="4">
        <f>+[1]Flc_Arqos_Projetos!AW13</f>
        <v>0</v>
      </c>
      <c r="AX12" s="4">
        <f>+[1]Flc_Arqos_Projetos!AX13</f>
        <v>0</v>
      </c>
      <c r="AY12" s="4">
        <f>+[1]Flc_Arqos_Projetos!AY13</f>
        <v>0</v>
      </c>
      <c r="AZ12" s="4">
        <f>+[1]Flc_Arqos_Projetos!AZ13</f>
        <v>0</v>
      </c>
      <c r="BA12" s="4">
        <f>+[1]Flc_Arqos_Projetos!BA13</f>
        <v>0</v>
      </c>
      <c r="BB12" s="4">
        <f>+[1]Flc_Arqos_Projetos!BB13</f>
        <v>0</v>
      </c>
      <c r="BC12" s="4">
        <f>+[1]Flc_Arqos_Projetos!BC13</f>
        <v>0</v>
      </c>
      <c r="BD12" s="4">
        <f>+[1]Flc_Arqos_Projetos!BD13</f>
        <v>0</v>
      </c>
      <c r="BE12" s="4">
        <f>+[1]Flc_Arqos_Projetos!BE13</f>
        <v>0</v>
      </c>
      <c r="BF12" s="4">
        <f>+[1]Flc_Arqos_Projetos!BF13</f>
        <v>0</v>
      </c>
      <c r="BG12" s="4">
        <f>+[1]Flc_Arqos_Projetos!BG13</f>
        <v>0</v>
      </c>
      <c r="BH12" s="4">
        <f>+[1]Flc_Arqos_Projetos!BH13</f>
        <v>0</v>
      </c>
      <c r="BI12" s="4">
        <f>+[1]Flc_Arqos_Projetos!BI13</f>
        <v>0</v>
      </c>
      <c r="BJ12" s="4">
        <f>+[1]Flc_Arqos_Projetos!BJ13</f>
        <v>0</v>
      </c>
      <c r="BK12" s="4">
        <f>+[1]Flc_Arqos_Projetos!BK13</f>
        <v>0</v>
      </c>
      <c r="BL12" s="4">
        <f>+[1]Flc_Arqos_Projetos!BL13</f>
        <v>0</v>
      </c>
      <c r="BM12" s="4">
        <f>+[1]Flc_Arqos_Projetos!BM13</f>
        <v>0</v>
      </c>
      <c r="BN12" s="4">
        <f>+[1]Flc_Arqos_Projetos!BN13</f>
        <v>0</v>
      </c>
      <c r="BO12" s="4">
        <f>+[1]Flc_Arqos_Projetos!BO13</f>
        <v>0</v>
      </c>
      <c r="BP12" s="4">
        <f>+[1]Flc_Arqos_Projetos!BP13</f>
        <v>0</v>
      </c>
      <c r="BQ12" s="4">
        <f>+[1]Flc_Arqos_Projetos!BQ13</f>
        <v>0</v>
      </c>
      <c r="BR12" s="4">
        <f>+[1]Flc_Arqos_Projetos!BR13</f>
        <v>0</v>
      </c>
      <c r="BS12" s="4">
        <f>+[1]Flc_Arqos_Projetos!BS13</f>
        <v>0</v>
      </c>
      <c r="BT12" s="4">
        <f>+[1]Flc_Arqos_Projetos!BT13</f>
        <v>0</v>
      </c>
      <c r="BU12" s="4">
        <f>+[1]Flc_Arqos_Projetos!BU13</f>
        <v>0</v>
      </c>
      <c r="BV12" s="4">
        <f>+[1]Flc_Arqos_Projetos!BV13</f>
        <v>0</v>
      </c>
      <c r="BW12" s="4">
        <f>+[1]Flc_Arqos_Projetos!BW13</f>
        <v>0</v>
      </c>
      <c r="BX12" s="4">
        <f>+[1]Flc_Arqos_Projetos!BX13</f>
        <v>0</v>
      </c>
      <c r="BY12" s="4">
        <f>+[1]Flc_Arqos_Projetos!BY13</f>
        <v>0</v>
      </c>
      <c r="BZ12" s="4">
        <f>+[1]Flc_Arqos_Projetos!BZ13</f>
        <v>0</v>
      </c>
      <c r="CA12" s="4">
        <f>+[1]Flc_Arqos_Projetos!CA13</f>
        <v>0</v>
      </c>
      <c r="CB12" s="4">
        <f>+[1]Flc_Arqos_Projetos!CB13</f>
        <v>0</v>
      </c>
      <c r="CC12" s="4">
        <f>+[1]Flc_Arqos_Projetos!CC13</f>
        <v>0</v>
      </c>
      <c r="CD12" s="4">
        <f>+[1]Flc_Arqos_Projetos!CD13</f>
        <v>0</v>
      </c>
      <c r="CE12" s="4">
        <f>+[1]Flc_Arqos_Projetos!CE13</f>
        <v>0</v>
      </c>
      <c r="CF12" s="4">
        <f>+[1]Flc_Arqos_Projetos!CF13</f>
        <v>0</v>
      </c>
      <c r="CG12" s="4">
        <f>+[1]Flc_Arqos_Projetos!CG13</f>
        <v>0</v>
      </c>
      <c r="CH12" s="4">
        <f>+[1]Flc_Arqos_Projetos!CH13</f>
        <v>0</v>
      </c>
      <c r="CI12" s="4">
        <f>+[1]Flc_Arqos_Projetos!CI13</f>
        <v>0</v>
      </c>
      <c r="CJ12" s="4">
        <f>+[1]Flc_Arqos_Projetos!CJ13</f>
        <v>0</v>
      </c>
      <c r="CK12" s="4">
        <f>+[1]Flc_Arqos_Projetos!CK13</f>
        <v>0</v>
      </c>
      <c r="CL12" s="4">
        <f>+[1]Flc_Arqos_Projetos!CL13</f>
        <v>0</v>
      </c>
      <c r="CM12" s="4">
        <f>+[1]Flc_Arqos_Projetos!CM13</f>
        <v>0</v>
      </c>
      <c r="CN12" s="4">
        <f>+[1]Flc_Arqos_Projetos!CN13</f>
        <v>0</v>
      </c>
      <c r="CO12" s="4">
        <f>+[1]Flc_Arqos_Projetos!CO13</f>
        <v>0</v>
      </c>
      <c r="CP12" s="4">
        <f>+[1]Flc_Arqos_Projetos!CP13</f>
        <v>0</v>
      </c>
      <c r="CQ12" s="4">
        <f>+[1]Flc_Arqos_Projetos!CQ13</f>
        <v>0</v>
      </c>
      <c r="CR12" s="4">
        <f>+[1]Flc_Arqos_Projetos!CR13</f>
        <v>0</v>
      </c>
      <c r="CS12" s="4">
        <f>+[1]Flc_Arqos_Projetos!CS13</f>
        <v>0</v>
      </c>
      <c r="CT12" s="4">
        <f>+[1]Flc_Arqos_Projetos!CT13</f>
        <v>0</v>
      </c>
      <c r="CU12" s="4">
        <f>+[1]Flc_Arqos_Projetos!CU13</f>
        <v>0</v>
      </c>
      <c r="CV12" s="4">
        <f>+[1]Flc_Arqos_Projetos!CV13</f>
        <v>0</v>
      </c>
      <c r="CW12" s="4">
        <f>+[1]Flc_Arqos_Projetos!CW13</f>
        <v>0</v>
      </c>
      <c r="CX12" s="4">
        <f>+[1]Flc_Arqos_Projetos!CX13</f>
        <v>0</v>
      </c>
      <c r="CY12" s="4">
        <f>+[1]Flc_Arqos_Projetos!CY13</f>
        <v>0</v>
      </c>
      <c r="CZ12" s="4">
        <f>+[1]Flc_Arqos_Projetos!CZ13</f>
        <v>0</v>
      </c>
      <c r="DA12" s="4">
        <f>+[1]Flc_Arqos_Projetos!DA13</f>
        <v>0</v>
      </c>
      <c r="DB12" s="4">
        <f>+[1]Flc_Arqos_Projetos!DB13</f>
        <v>0</v>
      </c>
      <c r="DC12" s="4">
        <f>+[1]Flc_Arqos_Projetos!DC13</f>
        <v>0</v>
      </c>
      <c r="DD12" s="4">
        <f>+[1]Flc_Arqos_Projetos!DD13</f>
        <v>0</v>
      </c>
      <c r="DE12" s="4">
        <f>+[1]Flc_Arqos_Projetos!DE13</f>
        <v>0</v>
      </c>
      <c r="DF12" s="4">
        <f>+[1]Flc_Arqos_Projetos!DF13</f>
        <v>0</v>
      </c>
      <c r="DG12" s="4">
        <f>+[1]Flc_Arqos_Projetos!DG13</f>
        <v>0</v>
      </c>
      <c r="DH12" s="4">
        <f>+[1]Flc_Arqos_Projetos!DH13</f>
        <v>0</v>
      </c>
      <c r="DI12" s="4">
        <f>+[1]Flc_Arqos_Projetos!DI13</f>
        <v>0</v>
      </c>
      <c r="DJ12" s="4">
        <f>+[1]Flc_Arqos_Projetos!DJ13</f>
        <v>0</v>
      </c>
      <c r="DK12" s="4">
        <f>+[1]Flc_Arqos_Projetos!DK13</f>
        <v>0</v>
      </c>
      <c r="DL12" s="4">
        <f>+[1]Flc_Arqos_Projetos!DL13</f>
        <v>0</v>
      </c>
      <c r="DM12" s="4">
        <f>+[1]Flc_Arqos_Projetos!DM13</f>
        <v>0</v>
      </c>
      <c r="DN12" s="4">
        <f>+[1]Flc_Arqos_Projetos!DN13</f>
        <v>0</v>
      </c>
      <c r="DO12" s="4">
        <f>+[1]Flc_Arqos_Projetos!DO13</f>
        <v>0</v>
      </c>
      <c r="DP12" s="4">
        <f>+[1]Flc_Arqos_Projetos!DP13</f>
        <v>0</v>
      </c>
      <c r="DQ12" s="4">
        <f>+[1]Flc_Arqos_Projetos!DQ13</f>
        <v>0</v>
      </c>
      <c r="DR12" s="4">
        <f>+[1]Flc_Arqos_Projetos!DR13</f>
        <v>0</v>
      </c>
      <c r="DS12" s="4">
        <f>+[1]Flc_Arqos_Projetos!DS13</f>
        <v>0</v>
      </c>
      <c r="DT12" s="4">
        <f>+[1]Flc_Arqos_Projetos!DT13</f>
        <v>0</v>
      </c>
      <c r="DU12" s="4">
        <f>+[1]Flc_Arqos_Projetos!DU13</f>
        <v>0</v>
      </c>
      <c r="DV12" s="4">
        <f>+[1]Flc_Arqos_Projetos!DV13</f>
        <v>0</v>
      </c>
      <c r="DW12" s="4">
        <f>+[1]Flc_Arqos_Projetos!DW13</f>
        <v>0</v>
      </c>
      <c r="DX12" s="4">
        <f>+[1]Flc_Arqos_Projetos!DX13</f>
        <v>0</v>
      </c>
      <c r="DY12" s="4">
        <f>+[1]Flc_Arqos_Projetos!DY13</f>
        <v>0</v>
      </c>
      <c r="DZ12" s="4">
        <f>+[1]Flc_Arqos_Projetos!DZ13</f>
        <v>0</v>
      </c>
      <c r="EA12" s="4">
        <f>+[1]Flc_Arqos_Projetos!EA13</f>
        <v>0</v>
      </c>
      <c r="EB12" s="4">
        <f>+[1]Flc_Arqos_Projetos!EB13</f>
        <v>0</v>
      </c>
      <c r="EC12" s="4">
        <f>+[1]Flc_Arqos_Projetos!EC13</f>
        <v>0</v>
      </c>
      <c r="ED12" s="4">
        <f>+[1]Flc_Arqos_Projetos!ED13</f>
        <v>0</v>
      </c>
      <c r="EE12" s="4">
        <f>+[1]Flc_Arqos_Projetos!EE13</f>
        <v>0</v>
      </c>
      <c r="EF12" s="4">
        <f>+[1]Flc_Arqos_Projetos!EF13</f>
        <v>0</v>
      </c>
      <c r="EG12" s="4">
        <f>+[1]Flc_Arqos_Projetos!EG13</f>
        <v>0</v>
      </c>
      <c r="EH12" s="4">
        <f>+[1]Flc_Arqos_Projetos!EH13</f>
        <v>0</v>
      </c>
      <c r="EI12" s="4">
        <f>+[1]Flc_Arqos_Projetos!EI13</f>
        <v>0</v>
      </c>
      <c r="EJ12" s="4">
        <f>+[1]Flc_Arqos_Projetos!EJ13</f>
        <v>0</v>
      </c>
      <c r="EK12" s="4">
        <f>+[1]Flc_Arqos_Projetos!EK13</f>
        <v>0</v>
      </c>
      <c r="EL12" s="4">
        <f>+[1]Flc_Arqos_Projetos!EL13</f>
        <v>0</v>
      </c>
      <c r="EM12" s="4">
        <f>+[1]Flc_Arqos_Projetos!EM13</f>
        <v>0</v>
      </c>
      <c r="EN12" s="4">
        <f>+[1]Flc_Arqos_Projetos!EN13</f>
        <v>0</v>
      </c>
      <c r="EO12" s="4">
        <f>+[1]Flc_Arqos_Projetos!EO13</f>
        <v>0</v>
      </c>
      <c r="EP12" s="4">
        <f>+[1]Flc_Arqos_Projetos!EP13</f>
        <v>0</v>
      </c>
      <c r="EQ12" s="4">
        <f>+[1]Flc_Arqos_Projetos!EQ13</f>
        <v>0</v>
      </c>
      <c r="ER12" s="4">
        <f>+[1]Flc_Arqos_Projetos!ER13</f>
        <v>0</v>
      </c>
      <c r="ES12" s="4">
        <f>+[1]Flc_Arqos_Projetos!ES13</f>
        <v>0</v>
      </c>
      <c r="ET12" s="4">
        <f>+[1]Flc_Arqos_Projetos!ET13</f>
        <v>0</v>
      </c>
      <c r="EU12" s="4">
        <f>+[1]Flc_Arqos_Projetos!EU13</f>
        <v>0</v>
      </c>
      <c r="EV12" s="4">
        <f>+[1]Flc_Arqos_Projetos!EV13</f>
        <v>0</v>
      </c>
      <c r="EW12" s="4">
        <f>+[1]Flc_Arqos_Projetos!EW13</f>
        <v>0</v>
      </c>
      <c r="EX12" s="4">
        <f>+[1]Flc_Arqos_Projetos!EX13</f>
        <v>0</v>
      </c>
      <c r="EY12" s="4">
        <f>+[1]Flc_Arqos_Projetos!EY13</f>
        <v>0</v>
      </c>
      <c r="EZ12" s="4">
        <f>+[1]Flc_Arqos_Projetos!EZ13</f>
        <v>0</v>
      </c>
      <c r="FA12" s="4">
        <f>+[1]Flc_Arqos_Projetos!FA13</f>
        <v>0</v>
      </c>
      <c r="FB12" s="4">
        <f>+[1]Flc_Arqos_Projetos!FB13</f>
        <v>0</v>
      </c>
      <c r="FC12" s="4">
        <f>+[1]Flc_Arqos_Projetos!FC13</f>
        <v>0</v>
      </c>
      <c r="FD12" s="4">
        <f>+[1]Flc_Arqos_Projetos!FD13</f>
        <v>0</v>
      </c>
      <c r="FE12" s="4">
        <f>+[1]Flc_Arqos_Projetos!FE13</f>
        <v>0</v>
      </c>
      <c r="FF12" s="4">
        <f>+[1]Flc_Arqos_Projetos!FF13</f>
        <v>0</v>
      </c>
      <c r="FG12" s="4">
        <f>+[1]Flc_Arqos_Projetos!FG13</f>
        <v>0</v>
      </c>
      <c r="FH12" s="4">
        <f>+[1]Flc_Arqos_Projetos!FH13</f>
        <v>0</v>
      </c>
      <c r="FI12" s="4">
        <f>+[1]Flc_Arqos_Projetos!FI13</f>
        <v>0</v>
      </c>
      <c r="FJ12" s="4">
        <f>+[1]Flc_Arqos_Projetos!FJ13</f>
        <v>0</v>
      </c>
      <c r="FK12" s="4">
        <f>+[1]Flc_Arqos_Projetos!FK13</f>
        <v>0</v>
      </c>
      <c r="FL12" s="4">
        <f>+[1]Flc_Arqos_Projetos!FL13</f>
        <v>0</v>
      </c>
      <c r="FM12" s="4">
        <f>+[1]Flc_Arqos_Projetos!FM13</f>
        <v>0</v>
      </c>
      <c r="FN12" s="4">
        <f>+[1]Flc_Arqos_Projetos!FN13</f>
        <v>0</v>
      </c>
      <c r="FO12" s="4">
        <f>+[1]Flc_Arqos_Projetos!FO13</f>
        <v>0</v>
      </c>
      <c r="FP12" s="4">
        <f>+[1]Flc_Arqos_Projetos!FP13</f>
        <v>0</v>
      </c>
      <c r="FQ12" s="4">
        <f>+[1]Flc_Arqos_Projetos!FQ13</f>
        <v>0</v>
      </c>
      <c r="FR12" s="4">
        <f>+[1]Flc_Arqos_Projetos!FR13</f>
        <v>0</v>
      </c>
      <c r="FS12" s="4">
        <f>+[1]Flc_Arqos_Projetos!FS13</f>
        <v>0</v>
      </c>
      <c r="FT12" s="4">
        <f>+[1]Flc_Arqos_Projetos!FT13</f>
        <v>0</v>
      </c>
      <c r="FU12" s="4">
        <f>+[1]Flc_Arqos_Projetos!FU13</f>
        <v>0</v>
      </c>
      <c r="FV12" s="4">
        <f>+[1]Flc_Arqos_Projetos!FV13</f>
        <v>0</v>
      </c>
      <c r="FW12" s="4">
        <f>+[1]Flc_Arqos_Projetos!FW13</f>
        <v>0</v>
      </c>
      <c r="FX12" s="4">
        <f>+[1]Flc_Arqos_Projetos!FX13</f>
        <v>0</v>
      </c>
      <c r="FY12" s="4">
        <f>+[1]Flc_Arqos_Projetos!FY13</f>
        <v>0</v>
      </c>
      <c r="FZ12" s="4">
        <f>+[1]Flc_Arqos_Projetos!FZ13</f>
        <v>0</v>
      </c>
      <c r="GA12" s="4">
        <f>+[1]Flc_Arqos_Projetos!GA13</f>
        <v>0</v>
      </c>
      <c r="GB12" s="4">
        <f>+[1]Flc_Arqos_Projetos!GB13</f>
        <v>0</v>
      </c>
      <c r="GC12" s="4">
        <f>+[1]Flc_Arqos_Projetos!GC13</f>
        <v>0</v>
      </c>
      <c r="GD12" s="4">
        <f>+[1]Flc_Arqos_Projetos!GD13</f>
        <v>0</v>
      </c>
      <c r="GE12" s="4">
        <f>+[1]Flc_Arqos_Projetos!GE13</f>
        <v>0</v>
      </c>
      <c r="GF12" s="4">
        <f>+[1]Flc_Arqos_Projetos!GF13</f>
        <v>0</v>
      </c>
      <c r="GG12" s="4">
        <f>+[1]Flc_Arqos_Projetos!GG13</f>
        <v>0</v>
      </c>
      <c r="GH12" s="4">
        <f>+[1]Flc_Arqos_Projetos!GH13</f>
        <v>0</v>
      </c>
      <c r="GI12" s="4">
        <f>+[1]Flc_Arqos_Projetos!GI13</f>
        <v>0</v>
      </c>
      <c r="GJ12" s="4">
        <f>+[1]Flc_Arqos_Projetos!GJ13</f>
        <v>0</v>
      </c>
      <c r="GK12" s="4">
        <f>+[1]Flc_Arqos_Projetos!GK13</f>
        <v>0</v>
      </c>
      <c r="GL12" s="4">
        <f>+[1]Flc_Arqos_Projetos!GL13</f>
        <v>0</v>
      </c>
      <c r="GM12" s="4">
        <f>+[1]Flc_Arqos_Projetos!GM13</f>
        <v>0</v>
      </c>
      <c r="GN12" s="4">
        <f>+[1]Flc_Arqos_Projetos!GN13</f>
        <v>0</v>
      </c>
      <c r="GO12" s="4">
        <f>+[1]Flc_Arqos_Projetos!GO13</f>
        <v>0</v>
      </c>
      <c r="GP12" s="4">
        <f>+[1]Flc_Arqos_Projetos!GP13</f>
        <v>0</v>
      </c>
      <c r="GQ12" s="4">
        <f>+[1]Flc_Arqos_Projetos!GQ13</f>
        <v>0</v>
      </c>
      <c r="GR12" s="4">
        <f>+[1]Flc_Arqos_Projetos!GR13</f>
        <v>0</v>
      </c>
      <c r="GS12" s="4">
        <f>+[1]Flc_Arqos_Projetos!GS13</f>
        <v>0</v>
      </c>
      <c r="GT12" s="4">
        <f>+[1]Flc_Arqos_Projetos!GT13</f>
        <v>0</v>
      </c>
      <c r="GU12" s="4">
        <f>+[1]Flc_Arqos_Projetos!GU13</f>
        <v>0</v>
      </c>
      <c r="GV12" s="4">
        <f>+[1]Flc_Arqos_Projetos!GV13</f>
        <v>0</v>
      </c>
      <c r="GW12" s="4">
        <f>+[1]Flc_Arqos_Projetos!GW13</f>
        <v>0</v>
      </c>
      <c r="GX12" s="4">
        <f>+[1]Flc_Arqos_Projetos!GX13</f>
        <v>0</v>
      </c>
    </row>
    <row r="13" spans="1:207" x14ac:dyDescent="0.25">
      <c r="B13" s="43" t="s">
        <v>10</v>
      </c>
      <c r="C13" s="4">
        <f>+[1]Flc_Arqos_Projetos!C14</f>
        <v>0</v>
      </c>
      <c r="D13" s="4">
        <f>+[1]Flc_Arqos_Projetos!D14</f>
        <v>0</v>
      </c>
      <c r="E13" s="4">
        <f>+[1]Flc_Arqos_Projetos!E14</f>
        <v>0</v>
      </c>
      <c r="F13" s="4">
        <f>+[1]Flc_Arqos_Projetos!F14</f>
        <v>0</v>
      </c>
      <c r="G13" s="4">
        <f>+[1]Flc_Arqos_Projetos!G14</f>
        <v>0</v>
      </c>
      <c r="H13" s="4">
        <f>+[1]Flc_Arqos_Projetos!H14</f>
        <v>0</v>
      </c>
      <c r="I13" s="4"/>
      <c r="J13" s="4"/>
      <c r="K13" s="4"/>
      <c r="L13" s="4"/>
      <c r="M13" s="4"/>
      <c r="N13" s="4">
        <v>921837.49</v>
      </c>
      <c r="O13" s="4">
        <f>+[1]Flc_Arqos_Projetos!O14</f>
        <v>0</v>
      </c>
      <c r="P13" s="4">
        <f>+[1]Flc_Arqos_Projetos!P14</f>
        <v>0</v>
      </c>
      <c r="Q13" s="4">
        <f>+[1]Flc_Arqos_Projetos!Q14</f>
        <v>0</v>
      </c>
      <c r="R13" s="4">
        <f>+[1]Flc_Arqos_Projetos!R14</f>
        <v>0</v>
      </c>
      <c r="S13" s="4"/>
      <c r="T13" s="4">
        <f>+[1]Flc_Arqos_Projetos!T14</f>
        <v>0</v>
      </c>
      <c r="U13" s="4">
        <f>+[1]Flc_Arqos_Projetos!U14</f>
        <v>0</v>
      </c>
      <c r="V13" s="4">
        <f>+[1]Flc_Arqos_Projetos!V14</f>
        <v>0</v>
      </c>
      <c r="W13" s="4">
        <f>+[1]Flc_Arqos_Projetos!W14</f>
        <v>0</v>
      </c>
      <c r="X13" s="4">
        <f>+[1]Flc_Arqos_Projetos!X14</f>
        <v>0</v>
      </c>
      <c r="Y13" s="4">
        <f>+[1]Flc_Arqos_Projetos!Y14</f>
        <v>0</v>
      </c>
      <c r="Z13" s="4">
        <f>+[1]Flc_Arqos_Projetos!Z14</f>
        <v>0</v>
      </c>
      <c r="AA13" s="4">
        <f>+[1]Flc_Arqos_Projetos!AA14</f>
        <v>0</v>
      </c>
      <c r="AB13" s="4">
        <f>+[1]Flc_Arqos_Projetos!AB14</f>
        <v>0</v>
      </c>
      <c r="AC13" s="4">
        <f>+[1]Flc_Arqos_Projetos!AC14</f>
        <v>0</v>
      </c>
      <c r="AD13" s="4">
        <f>+[1]Flc_Arqos_Projetos!AD14</f>
        <v>0</v>
      </c>
      <c r="AE13" s="4">
        <f>+[1]Flc_Arqos_Projetos!AE14</f>
        <v>0</v>
      </c>
      <c r="AF13" s="4">
        <f>+[1]Flc_Arqos_Projetos!AF14</f>
        <v>0</v>
      </c>
      <c r="AG13" s="4">
        <f>+[1]Flc_Arqos_Projetos!AG14</f>
        <v>0</v>
      </c>
      <c r="AH13" s="4">
        <f>+[1]Flc_Arqos_Projetos!AH14</f>
        <v>0</v>
      </c>
      <c r="AI13" s="4">
        <f>+[1]Flc_Arqos_Projetos!AI14</f>
        <v>0</v>
      </c>
      <c r="AJ13" s="4">
        <f>+[1]Flc_Arqos_Projetos!AJ14</f>
        <v>0</v>
      </c>
      <c r="AK13" s="4">
        <f>+[1]Flc_Arqos_Projetos!AK14</f>
        <v>0</v>
      </c>
      <c r="AL13" s="4">
        <f>+[1]Flc_Arqos_Projetos!AL14</f>
        <v>0</v>
      </c>
      <c r="AM13" s="4">
        <f>+[1]Flc_Arqos_Projetos!AM14</f>
        <v>0</v>
      </c>
      <c r="AN13" s="4">
        <f>+[1]Flc_Arqos_Projetos!AN14</f>
        <v>0</v>
      </c>
      <c r="AO13" s="4">
        <f>+[1]Flc_Arqos_Projetos!AO14</f>
        <v>0</v>
      </c>
      <c r="AP13" s="4">
        <f>+[1]Flc_Arqos_Projetos!AP14</f>
        <v>0</v>
      </c>
      <c r="AQ13" s="4">
        <f>+[1]Flc_Arqos_Projetos!AQ14</f>
        <v>0</v>
      </c>
      <c r="AR13" s="4">
        <f>+[1]Flc_Arqos_Projetos!AR14</f>
        <v>0</v>
      </c>
      <c r="AS13" s="4">
        <f>+[1]Flc_Arqos_Projetos!AS14</f>
        <v>0</v>
      </c>
      <c r="AT13" s="4">
        <f>+[1]Flc_Arqos_Projetos!AT14</f>
        <v>0</v>
      </c>
      <c r="AU13" s="4">
        <f>+[1]Flc_Arqos_Projetos!AU14</f>
        <v>0</v>
      </c>
      <c r="AV13" s="4">
        <f>+[1]Flc_Arqos_Projetos!AV14</f>
        <v>0</v>
      </c>
      <c r="AW13" s="4">
        <f>+[1]Flc_Arqos_Projetos!AW14</f>
        <v>0</v>
      </c>
      <c r="AX13" s="4">
        <f>+[1]Flc_Arqos_Projetos!AX14</f>
        <v>0</v>
      </c>
      <c r="AY13" s="4">
        <f>+[1]Flc_Arqos_Projetos!AY14</f>
        <v>0</v>
      </c>
      <c r="AZ13" s="4">
        <f>+[1]Flc_Arqos_Projetos!AZ14</f>
        <v>0</v>
      </c>
      <c r="BA13" s="4">
        <f>+[1]Flc_Arqos_Projetos!BA14</f>
        <v>0</v>
      </c>
      <c r="BB13" s="4">
        <f>+[1]Flc_Arqos_Projetos!BB14</f>
        <v>0</v>
      </c>
      <c r="BC13" s="4">
        <f>+[1]Flc_Arqos_Projetos!BC14</f>
        <v>0</v>
      </c>
      <c r="BD13" s="4">
        <f>+[1]Flc_Arqos_Projetos!BD14</f>
        <v>0</v>
      </c>
      <c r="BE13" s="4">
        <f>+[1]Flc_Arqos_Projetos!BE14</f>
        <v>0</v>
      </c>
      <c r="BF13" s="4">
        <f>+[1]Flc_Arqos_Projetos!BF14</f>
        <v>0</v>
      </c>
      <c r="BG13" s="4">
        <f>+[1]Flc_Arqos_Projetos!BG14</f>
        <v>0</v>
      </c>
      <c r="BH13" s="4">
        <f>+[1]Flc_Arqos_Projetos!BH14</f>
        <v>0</v>
      </c>
      <c r="BI13" s="4">
        <f>+[1]Flc_Arqos_Projetos!BI14</f>
        <v>0</v>
      </c>
      <c r="BJ13" s="4">
        <f>+[1]Flc_Arqos_Projetos!BJ14</f>
        <v>0</v>
      </c>
      <c r="BK13" s="4">
        <f>+[1]Flc_Arqos_Projetos!BK14</f>
        <v>0</v>
      </c>
      <c r="BL13" s="4">
        <f>+[1]Flc_Arqos_Projetos!BL14</f>
        <v>0</v>
      </c>
      <c r="BM13" s="4">
        <f>+[1]Flc_Arqos_Projetos!BM14</f>
        <v>0</v>
      </c>
      <c r="BN13" s="4">
        <f>+[1]Flc_Arqos_Projetos!BN14</f>
        <v>0</v>
      </c>
      <c r="BO13" s="4">
        <f>+[1]Flc_Arqos_Projetos!BO14</f>
        <v>0</v>
      </c>
      <c r="BP13" s="4">
        <f>+[1]Flc_Arqos_Projetos!BP14</f>
        <v>0</v>
      </c>
      <c r="BQ13" s="4">
        <f>+[1]Flc_Arqos_Projetos!BQ14</f>
        <v>0</v>
      </c>
      <c r="BR13" s="4">
        <f>+[1]Flc_Arqos_Projetos!BR14</f>
        <v>0</v>
      </c>
      <c r="BS13" s="4">
        <f>+[1]Flc_Arqos_Projetos!BS14</f>
        <v>0</v>
      </c>
      <c r="BT13" s="4">
        <f>+[1]Flc_Arqos_Projetos!BT14</f>
        <v>0</v>
      </c>
      <c r="BU13" s="4">
        <f>+[1]Flc_Arqos_Projetos!BU14</f>
        <v>0</v>
      </c>
      <c r="BV13" s="4">
        <f>+[1]Flc_Arqos_Projetos!BV14</f>
        <v>0</v>
      </c>
      <c r="BW13" s="4">
        <f>+[1]Flc_Arqos_Projetos!BW14</f>
        <v>0</v>
      </c>
      <c r="BX13" s="4">
        <f>+[1]Flc_Arqos_Projetos!BX14</f>
        <v>0</v>
      </c>
      <c r="BY13" s="4">
        <f>+[1]Flc_Arqos_Projetos!BY14</f>
        <v>0</v>
      </c>
      <c r="BZ13" s="4">
        <f>+[1]Flc_Arqos_Projetos!BZ14</f>
        <v>0</v>
      </c>
      <c r="CA13" s="4">
        <f>+[1]Flc_Arqos_Projetos!CA14</f>
        <v>0</v>
      </c>
      <c r="CB13" s="4">
        <f>+[1]Flc_Arqos_Projetos!CB14</f>
        <v>0</v>
      </c>
      <c r="CC13" s="4">
        <f>+[1]Flc_Arqos_Projetos!CC14</f>
        <v>0</v>
      </c>
      <c r="CD13" s="4">
        <f>+[1]Flc_Arqos_Projetos!CD14</f>
        <v>0</v>
      </c>
      <c r="CE13" s="4">
        <f>+[1]Flc_Arqos_Projetos!CE14</f>
        <v>0</v>
      </c>
      <c r="CF13" s="4">
        <f>+[1]Flc_Arqos_Projetos!CF14</f>
        <v>0</v>
      </c>
      <c r="CG13" s="4">
        <f>+[1]Flc_Arqos_Projetos!CG14</f>
        <v>0</v>
      </c>
      <c r="CH13" s="4">
        <f>+[1]Flc_Arqos_Projetos!CH14</f>
        <v>0</v>
      </c>
      <c r="CI13" s="4">
        <f>+[1]Flc_Arqos_Projetos!CI14</f>
        <v>0</v>
      </c>
      <c r="CJ13" s="4">
        <f>+[1]Flc_Arqos_Projetos!CJ14</f>
        <v>0</v>
      </c>
      <c r="CK13" s="4">
        <f>+[1]Flc_Arqos_Projetos!CK14</f>
        <v>0</v>
      </c>
      <c r="CL13" s="4">
        <f>+[1]Flc_Arqos_Projetos!CL14</f>
        <v>0</v>
      </c>
      <c r="CM13" s="4">
        <f>+[1]Flc_Arqos_Projetos!CM14</f>
        <v>0</v>
      </c>
      <c r="CN13" s="4">
        <f>+[1]Flc_Arqos_Projetos!CN14</f>
        <v>0</v>
      </c>
      <c r="CO13" s="4">
        <f>+[1]Flc_Arqos_Projetos!CO14</f>
        <v>0</v>
      </c>
      <c r="CP13" s="4">
        <f>+[1]Flc_Arqos_Projetos!CP14</f>
        <v>0</v>
      </c>
      <c r="CQ13" s="4">
        <f>+[1]Flc_Arqos_Projetos!CQ14</f>
        <v>0</v>
      </c>
      <c r="CR13" s="4">
        <f>+[1]Flc_Arqos_Projetos!CR14</f>
        <v>0</v>
      </c>
      <c r="CS13" s="4">
        <f>+[1]Flc_Arqos_Projetos!CS14</f>
        <v>0</v>
      </c>
      <c r="CT13" s="4">
        <f>+[1]Flc_Arqos_Projetos!CT14</f>
        <v>0</v>
      </c>
      <c r="CU13" s="4">
        <f>+[1]Flc_Arqos_Projetos!CU14</f>
        <v>0</v>
      </c>
      <c r="CV13" s="4">
        <f>+[1]Flc_Arqos_Projetos!CV14</f>
        <v>0</v>
      </c>
      <c r="CW13" s="4">
        <f>+[1]Flc_Arqos_Projetos!CW14</f>
        <v>0</v>
      </c>
      <c r="CX13" s="4">
        <f>+[1]Flc_Arqos_Projetos!CX14</f>
        <v>0</v>
      </c>
      <c r="CY13" s="4">
        <f>+[1]Flc_Arqos_Projetos!CY14</f>
        <v>0</v>
      </c>
      <c r="CZ13" s="4">
        <f>+[1]Flc_Arqos_Projetos!CZ14</f>
        <v>0</v>
      </c>
      <c r="DA13" s="4">
        <f>+[1]Flc_Arqos_Projetos!DA14</f>
        <v>0</v>
      </c>
      <c r="DB13" s="4">
        <f>+[1]Flc_Arqos_Projetos!DB14</f>
        <v>0</v>
      </c>
      <c r="DC13" s="4">
        <f>+[1]Flc_Arqos_Projetos!DC14</f>
        <v>0</v>
      </c>
      <c r="DD13" s="4">
        <f>+[1]Flc_Arqos_Projetos!DD14</f>
        <v>0</v>
      </c>
      <c r="DE13" s="4">
        <f>+[1]Flc_Arqos_Projetos!DE14</f>
        <v>0</v>
      </c>
      <c r="DF13" s="4">
        <f>+[1]Flc_Arqos_Projetos!DF14</f>
        <v>0</v>
      </c>
      <c r="DG13" s="4">
        <f>+[1]Flc_Arqos_Projetos!DG14</f>
        <v>0</v>
      </c>
      <c r="DH13" s="4">
        <f>+[1]Flc_Arqos_Projetos!DH14</f>
        <v>0</v>
      </c>
      <c r="DI13" s="4">
        <f>+[1]Flc_Arqos_Projetos!DI14</f>
        <v>0</v>
      </c>
      <c r="DJ13" s="4">
        <f>+[1]Flc_Arqos_Projetos!DJ14</f>
        <v>0</v>
      </c>
      <c r="DK13" s="4">
        <f>+[1]Flc_Arqos_Projetos!DK14</f>
        <v>0</v>
      </c>
      <c r="DL13" s="4">
        <f>+[1]Flc_Arqos_Projetos!DL14</f>
        <v>0</v>
      </c>
      <c r="DM13" s="4">
        <f>+[1]Flc_Arqos_Projetos!DM14</f>
        <v>0</v>
      </c>
      <c r="DN13" s="4">
        <f>+[1]Flc_Arqos_Projetos!DN14</f>
        <v>0</v>
      </c>
      <c r="DO13" s="4">
        <f>+[1]Flc_Arqos_Projetos!DO14</f>
        <v>0</v>
      </c>
      <c r="DP13" s="4">
        <f>+[1]Flc_Arqos_Projetos!DP14</f>
        <v>0</v>
      </c>
      <c r="DQ13" s="4">
        <f>+[1]Flc_Arqos_Projetos!DQ14</f>
        <v>0</v>
      </c>
      <c r="DR13" s="4">
        <f>+[1]Flc_Arqos_Projetos!DR14</f>
        <v>0</v>
      </c>
      <c r="DS13" s="4">
        <f>+[1]Flc_Arqos_Projetos!DS14</f>
        <v>0</v>
      </c>
      <c r="DT13" s="4">
        <f>+[1]Flc_Arqos_Projetos!DT14</f>
        <v>0</v>
      </c>
      <c r="DU13" s="4">
        <f>+[1]Flc_Arqos_Projetos!DU14</f>
        <v>0</v>
      </c>
      <c r="DV13" s="4">
        <f>+[1]Flc_Arqos_Projetos!DV14</f>
        <v>0</v>
      </c>
      <c r="DW13" s="4">
        <f>+[1]Flc_Arqos_Projetos!DW14</f>
        <v>0</v>
      </c>
      <c r="DX13" s="4">
        <f>+[1]Flc_Arqos_Projetos!DX14</f>
        <v>0</v>
      </c>
      <c r="DY13" s="4">
        <f>+[1]Flc_Arqos_Projetos!DY14</f>
        <v>0</v>
      </c>
      <c r="DZ13" s="4">
        <f>+[1]Flc_Arqos_Projetos!DZ14</f>
        <v>0</v>
      </c>
      <c r="EA13" s="4">
        <f>+[1]Flc_Arqos_Projetos!EA14</f>
        <v>0</v>
      </c>
      <c r="EB13" s="4">
        <f>+[1]Flc_Arqos_Projetos!EB14</f>
        <v>0</v>
      </c>
      <c r="EC13" s="4">
        <f>+[1]Flc_Arqos_Projetos!EC14</f>
        <v>0</v>
      </c>
      <c r="ED13" s="4">
        <f>+[1]Flc_Arqos_Projetos!ED14</f>
        <v>0</v>
      </c>
      <c r="EE13" s="4">
        <f>+[1]Flc_Arqos_Projetos!EE14</f>
        <v>0</v>
      </c>
      <c r="EF13" s="4">
        <f>+[1]Flc_Arqos_Projetos!EF14</f>
        <v>0</v>
      </c>
      <c r="EG13" s="4">
        <f>+[1]Flc_Arqos_Projetos!EG14</f>
        <v>0</v>
      </c>
      <c r="EH13" s="4">
        <f>+[1]Flc_Arqos_Projetos!EH14</f>
        <v>0</v>
      </c>
      <c r="EI13" s="4">
        <f>+[1]Flc_Arqos_Projetos!EI14</f>
        <v>0</v>
      </c>
      <c r="EJ13" s="4">
        <f>+[1]Flc_Arqos_Projetos!EJ14</f>
        <v>0</v>
      </c>
      <c r="EK13" s="4">
        <f>+[1]Flc_Arqos_Projetos!EK14</f>
        <v>0</v>
      </c>
      <c r="EL13" s="4">
        <f>+[1]Flc_Arqos_Projetos!EL14</f>
        <v>0</v>
      </c>
      <c r="EM13" s="4">
        <f>+[1]Flc_Arqos_Projetos!EM14</f>
        <v>0</v>
      </c>
      <c r="EN13" s="4">
        <f>+[1]Flc_Arqos_Projetos!EN14</f>
        <v>0</v>
      </c>
      <c r="EO13" s="4">
        <f>+[1]Flc_Arqos_Projetos!EO14</f>
        <v>0</v>
      </c>
      <c r="EP13" s="4">
        <f>+[1]Flc_Arqos_Projetos!EP14</f>
        <v>0</v>
      </c>
      <c r="EQ13" s="4">
        <f>+[1]Flc_Arqos_Projetos!EQ14</f>
        <v>0</v>
      </c>
      <c r="ER13" s="4">
        <f>+[1]Flc_Arqos_Projetos!ER14</f>
        <v>0</v>
      </c>
      <c r="ES13" s="4">
        <f>+[1]Flc_Arqos_Projetos!ES14</f>
        <v>0</v>
      </c>
      <c r="ET13" s="4">
        <f>+[1]Flc_Arqos_Projetos!ET14</f>
        <v>0</v>
      </c>
      <c r="EU13" s="4">
        <f>+[1]Flc_Arqos_Projetos!EU14</f>
        <v>0</v>
      </c>
      <c r="EV13" s="4">
        <f>+[1]Flc_Arqos_Projetos!EV14</f>
        <v>0</v>
      </c>
      <c r="EW13" s="4">
        <f>+[1]Flc_Arqos_Projetos!EW14</f>
        <v>0</v>
      </c>
      <c r="EX13" s="4">
        <f>+[1]Flc_Arqos_Projetos!EX14</f>
        <v>0</v>
      </c>
      <c r="EY13" s="4">
        <f>+[1]Flc_Arqos_Projetos!EY14</f>
        <v>0</v>
      </c>
      <c r="EZ13" s="4">
        <f>+[1]Flc_Arqos_Projetos!EZ14</f>
        <v>0</v>
      </c>
      <c r="FA13" s="4">
        <f>+[1]Flc_Arqos_Projetos!FA14</f>
        <v>0</v>
      </c>
      <c r="FB13" s="4">
        <f>+[1]Flc_Arqos_Projetos!FB14</f>
        <v>0</v>
      </c>
      <c r="FC13" s="4">
        <f>+[1]Flc_Arqos_Projetos!FC14</f>
        <v>0</v>
      </c>
      <c r="FD13" s="4">
        <f>+[1]Flc_Arqos_Projetos!FD14</f>
        <v>0</v>
      </c>
      <c r="FE13" s="4">
        <f>+[1]Flc_Arqos_Projetos!FE14</f>
        <v>0</v>
      </c>
      <c r="FF13" s="4">
        <f>+[1]Flc_Arqos_Projetos!FF14</f>
        <v>0</v>
      </c>
      <c r="FG13" s="4">
        <f>+[1]Flc_Arqos_Projetos!FG14</f>
        <v>0</v>
      </c>
      <c r="FH13" s="4">
        <f>+[1]Flc_Arqos_Projetos!FH14</f>
        <v>0</v>
      </c>
      <c r="FI13" s="4">
        <f>+[1]Flc_Arqos_Projetos!FI14</f>
        <v>0</v>
      </c>
      <c r="FJ13" s="4">
        <f>+[1]Flc_Arqos_Projetos!FJ14</f>
        <v>0</v>
      </c>
      <c r="FK13" s="4">
        <f>+[1]Flc_Arqos_Projetos!FK14</f>
        <v>0</v>
      </c>
      <c r="FL13" s="4">
        <f>+[1]Flc_Arqos_Projetos!FL14</f>
        <v>0</v>
      </c>
      <c r="FM13" s="4">
        <f>+[1]Flc_Arqos_Projetos!FM14</f>
        <v>0</v>
      </c>
      <c r="FN13" s="4">
        <f>+[1]Flc_Arqos_Projetos!FN14</f>
        <v>0</v>
      </c>
      <c r="FO13" s="4">
        <f>+[1]Flc_Arqos_Projetos!FO14</f>
        <v>0</v>
      </c>
      <c r="FP13" s="4">
        <f>+[1]Flc_Arqos_Projetos!FP14</f>
        <v>0</v>
      </c>
      <c r="FQ13" s="4">
        <f>+[1]Flc_Arqos_Projetos!FQ14</f>
        <v>0</v>
      </c>
      <c r="FR13" s="4">
        <f>+[1]Flc_Arqos_Projetos!FR14</f>
        <v>0</v>
      </c>
      <c r="FS13" s="4">
        <f>+[1]Flc_Arqos_Projetos!FS14</f>
        <v>0</v>
      </c>
      <c r="FT13" s="4">
        <f>+[1]Flc_Arqos_Projetos!FT14</f>
        <v>0</v>
      </c>
      <c r="FU13" s="4">
        <f>+[1]Flc_Arqos_Projetos!FU14</f>
        <v>0</v>
      </c>
      <c r="FV13" s="4">
        <f>+[1]Flc_Arqos_Projetos!FV14</f>
        <v>0</v>
      </c>
      <c r="FW13" s="4">
        <f>+[1]Flc_Arqos_Projetos!FW14</f>
        <v>0</v>
      </c>
      <c r="FX13" s="4">
        <f>+[1]Flc_Arqos_Projetos!FX14</f>
        <v>0</v>
      </c>
      <c r="FY13" s="4">
        <f>+[1]Flc_Arqos_Projetos!FY14</f>
        <v>0</v>
      </c>
      <c r="FZ13" s="4">
        <f>+[1]Flc_Arqos_Projetos!FZ14</f>
        <v>0</v>
      </c>
      <c r="GA13" s="4">
        <f>+[1]Flc_Arqos_Projetos!GA14</f>
        <v>0</v>
      </c>
      <c r="GB13" s="4">
        <f>+[1]Flc_Arqos_Projetos!GB14</f>
        <v>0</v>
      </c>
      <c r="GC13" s="4">
        <f>+[1]Flc_Arqos_Projetos!GC14</f>
        <v>0</v>
      </c>
      <c r="GD13" s="4">
        <f>+[1]Flc_Arqos_Projetos!GD14</f>
        <v>0</v>
      </c>
      <c r="GE13" s="4">
        <f>+[1]Flc_Arqos_Projetos!GE14</f>
        <v>0</v>
      </c>
      <c r="GF13" s="4">
        <f>+[1]Flc_Arqos_Projetos!GF14</f>
        <v>0</v>
      </c>
      <c r="GG13" s="4">
        <f>+[1]Flc_Arqos_Projetos!GG14</f>
        <v>0</v>
      </c>
      <c r="GH13" s="4">
        <f>+[1]Flc_Arqos_Projetos!GH14</f>
        <v>0</v>
      </c>
      <c r="GI13" s="4">
        <f>+[1]Flc_Arqos_Projetos!GI14</f>
        <v>0</v>
      </c>
      <c r="GJ13" s="4">
        <f>+[1]Flc_Arqos_Projetos!GJ14</f>
        <v>0</v>
      </c>
      <c r="GK13" s="4">
        <f>+[1]Flc_Arqos_Projetos!GK14</f>
        <v>0</v>
      </c>
      <c r="GL13" s="4">
        <f>+[1]Flc_Arqos_Projetos!GL14</f>
        <v>0</v>
      </c>
      <c r="GM13" s="4">
        <f>+[1]Flc_Arqos_Projetos!GM14</f>
        <v>0</v>
      </c>
      <c r="GN13" s="4">
        <f>+[1]Flc_Arqos_Projetos!GN14</f>
        <v>0</v>
      </c>
      <c r="GO13" s="4">
        <f>+[1]Flc_Arqos_Projetos!GO14</f>
        <v>0</v>
      </c>
      <c r="GP13" s="4">
        <f>+[1]Flc_Arqos_Projetos!GP14</f>
        <v>0</v>
      </c>
      <c r="GQ13" s="4">
        <f>+[1]Flc_Arqos_Projetos!GQ14</f>
        <v>0</v>
      </c>
      <c r="GR13" s="4">
        <f>+[1]Flc_Arqos_Projetos!GR14</f>
        <v>0</v>
      </c>
      <c r="GS13" s="4">
        <f>+[1]Flc_Arqos_Projetos!GS14</f>
        <v>0</v>
      </c>
      <c r="GT13" s="4">
        <f>+[1]Flc_Arqos_Projetos!GT14</f>
        <v>0</v>
      </c>
      <c r="GU13" s="4">
        <f>+[1]Flc_Arqos_Projetos!GU14</f>
        <v>0</v>
      </c>
      <c r="GV13" s="4">
        <f>+[1]Flc_Arqos_Projetos!GV14</f>
        <v>0</v>
      </c>
      <c r="GW13" s="4">
        <f>+[1]Flc_Arqos_Projetos!GW14</f>
        <v>0</v>
      </c>
      <c r="GX13" s="4">
        <f>+[1]Flc_Arqos_Projetos!GX14</f>
        <v>0</v>
      </c>
    </row>
    <row r="14" spans="1:207" x14ac:dyDescent="0.25">
      <c r="A14">
        <v>1</v>
      </c>
      <c r="B14" s="43" t="s">
        <v>11</v>
      </c>
      <c r="C14" s="4">
        <f>+[1]Flc_Arqos_Projetos!C15</f>
        <v>0</v>
      </c>
      <c r="D14" s="4">
        <f>+[1]Flc_Arqos_Projetos!D15</f>
        <v>0</v>
      </c>
      <c r="E14" s="4">
        <f>+[1]Flc_Arqos_Projetos!E15</f>
        <v>4763668.18</v>
      </c>
      <c r="F14" s="4">
        <f>+[1]Flc_Arqos_Projetos!F15</f>
        <v>0</v>
      </c>
      <c r="G14" s="4">
        <f>+[1]Flc_Arqos_Projetos!G15</f>
        <v>0</v>
      </c>
      <c r="H14" s="4">
        <f>+[1]Flc_Arqos_Projetos!H15</f>
        <v>0</v>
      </c>
      <c r="I14" s="4"/>
      <c r="J14" s="4"/>
      <c r="K14" s="4"/>
      <c r="L14" s="4"/>
      <c r="M14" s="4"/>
      <c r="N14" s="83"/>
      <c r="O14" s="83"/>
      <c r="P14" s="83"/>
      <c r="Q14" s="83">
        <v>0</v>
      </c>
      <c r="R14" s="83"/>
      <c r="S14" s="83"/>
      <c r="T14" s="83"/>
      <c r="U14" s="83">
        <f>+'[2]Fluxo de Caixa_base'!W38+1000000</f>
        <v>950323.38545969268</v>
      </c>
      <c r="V14" s="83">
        <f>+'[2]Fluxo de Caixa_base'!X38</f>
        <v>10598.427000000031</v>
      </c>
      <c r="W14" s="83">
        <f>+'[2]Fluxo de Caixa_base'!Y38</f>
        <v>68161.670499999964</v>
      </c>
      <c r="X14" s="83">
        <f>+'[2]Fluxo de Caixa_base'!Z38</f>
        <v>-207136.39800000007</v>
      </c>
      <c r="Y14" s="83">
        <f>+'[2]Fluxo de Caixa_base'!AA38</f>
        <v>187816.53450000004</v>
      </c>
      <c r="Z14" s="83">
        <f>+'[2]Fluxo de Caixa_base'!AB38</f>
        <v>178624.48800000001</v>
      </c>
      <c r="AA14" s="83">
        <f>+'[2]Fluxo de Caixa_base'!AC38</f>
        <v>254309.69549999997</v>
      </c>
      <c r="AB14" s="83">
        <f>+'[2]Fluxo de Caixa_base'!AD38</f>
        <v>17359605.110399999</v>
      </c>
      <c r="AC14" s="83">
        <f>+'[2]Fluxo de Caixa_base'!AE38</f>
        <v>1449322.0548333335</v>
      </c>
      <c r="AD14" s="83">
        <f>+'[2]Fluxo de Caixa_base'!AF38</f>
        <v>2828693.0402500001</v>
      </c>
      <c r="AE14" s="83">
        <f>+'[2]Fluxo de Caixa_base'!AG38</f>
        <v>2819733.0402500001</v>
      </c>
      <c r="AF14" s="83">
        <f>+'[2]Fluxo de Caixa_base'!AH38</f>
        <v>2828252.0402500001</v>
      </c>
      <c r="AG14" s="83">
        <f>+'[2]Fluxo de Caixa_base'!AI38</f>
        <v>2819011.7602499998</v>
      </c>
      <c r="AH14" s="83">
        <f>+'[2]Fluxo de Caixa_base'!AJ38</f>
        <v>2886403.2662499999</v>
      </c>
      <c r="AI14" s="83">
        <f>+'[2]Fluxo de Caixa_base'!AK38</f>
        <v>2886403.2662499999</v>
      </c>
      <c r="AJ14" s="83">
        <f>+'[2]Fluxo de Caixa_base'!AL38</f>
        <v>2887243.2662499999</v>
      </c>
      <c r="AK14" s="83">
        <f>+'[2]Fluxo de Caixa_base'!AM38</f>
        <v>2886403.2662499999</v>
      </c>
      <c r="AL14" s="83">
        <f>+'[2]Fluxo de Caixa_base'!AN38</f>
        <v>2886403.2662499999</v>
      </c>
      <c r="AM14" s="83">
        <f>+'[2]Fluxo de Caixa_base'!AO38</f>
        <v>2898244.34375</v>
      </c>
      <c r="AN14" s="83">
        <f>+'[2]Fluxo de Caixa_base'!AP38</f>
        <v>2898244.34375</v>
      </c>
      <c r="AO14" s="83">
        <f>+'[2]Fluxo de Caixa_base'!AQ38</f>
        <v>653869.34375</v>
      </c>
      <c r="AP14" s="83">
        <f>+'[2]Fluxo de Caixa_base'!AR38</f>
        <v>804915.78125</v>
      </c>
      <c r="AQ14" s="83">
        <f>+'[2]Fluxo de Caixa_base'!AS38</f>
        <v>804915.78125</v>
      </c>
      <c r="AR14" s="83">
        <f>+'[2]Fluxo de Caixa_base'!AT38</f>
        <v>804915.78125</v>
      </c>
      <c r="AS14" s="83">
        <f>+'[2]Fluxo de Caixa_base'!AU38</f>
        <v>804915.78125</v>
      </c>
      <c r="AT14" s="83">
        <f>+'[2]Fluxo de Caixa_base'!AV38</f>
        <v>804915.78125</v>
      </c>
      <c r="AU14" s="83">
        <f>+'[2]Fluxo de Caixa_base'!AW38</f>
        <v>804915.78125</v>
      </c>
      <c r="AV14" s="83">
        <f>+'[2]Fluxo de Caixa_base'!AX38</f>
        <v>804915.78125</v>
      </c>
      <c r="AW14" s="83">
        <f>+'[2]Fluxo de Caixa_base'!AY38</f>
        <v>-3376129.7675000005</v>
      </c>
      <c r="AX14" s="83">
        <f>+'[2]Fluxo de Caixa_base'!AZ38</f>
        <v>804915.78125</v>
      </c>
      <c r="AY14" s="83">
        <f>+'[2]Fluxo de Caixa_base'!BA38</f>
        <v>804915.78125</v>
      </c>
      <c r="AZ14" s="83">
        <f>+'[2]Fluxo de Caixa_base'!BB38</f>
        <v>804915.78125</v>
      </c>
      <c r="BA14" s="83">
        <f>+'[2]Fluxo de Caixa_base'!BC38</f>
        <v>-35000</v>
      </c>
      <c r="BB14" s="83">
        <f>+'[2]Fluxo de Caixa_base'!BD38</f>
        <v>-35000</v>
      </c>
      <c r="BC14" s="83">
        <f>+'[2]Fluxo de Caixa_base'!BE38</f>
        <v>-35000</v>
      </c>
      <c r="BD14" s="83">
        <f>+'[2]Fluxo de Caixa_base'!BF38</f>
        <v>-35000</v>
      </c>
      <c r="BE14" s="83">
        <f>+'[2]Fluxo de Caixa_base'!BG38</f>
        <v>-35000</v>
      </c>
      <c r="BF14" s="83">
        <f>+'[2]Fluxo de Caixa_base'!BH38</f>
        <v>-35000</v>
      </c>
      <c r="BG14" s="83">
        <f>+'[2]Fluxo de Caixa_base'!BI38</f>
        <v>-35000</v>
      </c>
      <c r="BH14" s="83">
        <f>+'[2]Fluxo de Caixa_base'!BJ38</f>
        <v>-35000</v>
      </c>
      <c r="BI14" s="83">
        <f>+'[2]Fluxo de Caixa_base'!BK38</f>
        <v>-35000</v>
      </c>
      <c r="BJ14" s="83">
        <f>+'[2]Fluxo de Caixa_base'!BL38</f>
        <v>-35000</v>
      </c>
      <c r="BK14" s="83">
        <f>+'[2]Fluxo de Caixa_base'!BM38</f>
        <v>-35000</v>
      </c>
      <c r="BL14" s="83">
        <f>+'[2]Fluxo de Caixa_base'!BN38</f>
        <v>-35000</v>
      </c>
      <c r="BM14" s="83">
        <f>+'[2]Fluxo de Caixa_base'!BO38</f>
        <v>-35000</v>
      </c>
      <c r="BN14" s="83">
        <f>+'[2]Fluxo de Caixa_base'!BP38</f>
        <v>0</v>
      </c>
      <c r="BO14" s="83">
        <f>+'[2]Fluxo de Caixa_base'!BQ38</f>
        <v>0</v>
      </c>
      <c r="BP14" s="83">
        <f>+'[2]Fluxo de Caixa_base'!BR38</f>
        <v>0</v>
      </c>
      <c r="BQ14" s="83">
        <f>+'[2]Fluxo de Caixa_base'!BS38</f>
        <v>0</v>
      </c>
      <c r="BR14" s="83">
        <f>+'[2]Fluxo de Caixa_base'!BT38</f>
        <v>0</v>
      </c>
      <c r="BS14" s="83">
        <f>+'[2]Fluxo de Caixa_base'!BU38</f>
        <v>0</v>
      </c>
      <c r="BT14" s="83">
        <f>+'[2]Fluxo de Caixa_base'!BV38</f>
        <v>0</v>
      </c>
      <c r="BU14" s="83">
        <f>+'[2]Fluxo de Caixa_base'!BW38</f>
        <v>0</v>
      </c>
      <c r="BV14" s="83">
        <f>+'[2]Fluxo de Caixa_base'!BX38</f>
        <v>0</v>
      </c>
      <c r="BW14" s="83"/>
      <c r="BX14" s="83"/>
      <c r="BY14" s="83"/>
      <c r="BZ14" s="83"/>
      <c r="CA14" s="83"/>
      <c r="CB14" s="83"/>
      <c r="CC14" s="83"/>
      <c r="CD14" s="83"/>
      <c r="CE14" s="83"/>
      <c r="CF14" s="83"/>
      <c r="CG14" s="83"/>
      <c r="CH14" s="83"/>
      <c r="CI14" s="83"/>
      <c r="CJ14" s="83"/>
      <c r="CK14" s="83"/>
      <c r="CL14" s="83"/>
      <c r="CM14" s="83"/>
      <c r="CN14" s="83"/>
      <c r="CO14" s="83"/>
      <c r="CP14" s="83"/>
      <c r="CQ14" s="83"/>
      <c r="CR14" s="83"/>
      <c r="CS14" s="83"/>
      <c r="CT14" s="83"/>
      <c r="CU14" s="83"/>
      <c r="CV14" s="83"/>
      <c r="CW14" s="83"/>
      <c r="CX14" s="83"/>
      <c r="CY14" s="83"/>
      <c r="CZ14" s="83"/>
      <c r="DA14" s="83"/>
      <c r="DB14" s="83"/>
      <c r="DC14" s="83"/>
      <c r="DD14" s="83"/>
      <c r="DE14" s="83"/>
      <c r="DF14" s="83"/>
      <c r="DG14" s="83"/>
      <c r="DH14" s="83"/>
      <c r="DI14" s="83"/>
      <c r="DJ14" s="83"/>
      <c r="DK14" s="83"/>
      <c r="DL14" s="83"/>
      <c r="DM14" s="83"/>
      <c r="DN14" s="83"/>
      <c r="DO14" s="83"/>
      <c r="DP14" s="83"/>
      <c r="DQ14" s="83"/>
      <c r="DR14" s="83"/>
      <c r="DS14" s="83"/>
      <c r="DT14" s="83"/>
      <c r="DU14" s="83"/>
      <c r="DV14" s="83"/>
      <c r="DW14" s="83"/>
      <c r="DX14" s="83"/>
      <c r="DY14" s="83"/>
      <c r="DZ14" s="83"/>
      <c r="EA14" s="83"/>
      <c r="EB14" s="83"/>
      <c r="EC14" s="83"/>
      <c r="ED14" s="83"/>
      <c r="EE14" s="83"/>
      <c r="EF14" s="83"/>
      <c r="EG14" s="83"/>
      <c r="EH14" s="83"/>
      <c r="EI14" s="83"/>
      <c r="EJ14" s="83"/>
      <c r="EK14" s="83"/>
      <c r="EL14" s="83"/>
      <c r="EM14" s="83"/>
      <c r="EN14" s="83"/>
      <c r="EO14" s="83"/>
      <c r="EP14" s="83"/>
      <c r="EQ14" s="83"/>
      <c r="ER14" s="83"/>
      <c r="ES14" s="83"/>
      <c r="ET14" s="83"/>
      <c r="EU14" s="83"/>
      <c r="EV14" s="83"/>
      <c r="EW14" s="83"/>
      <c r="EX14" s="83"/>
      <c r="EY14" s="83"/>
      <c r="EZ14" s="83"/>
      <c r="FA14" s="83"/>
      <c r="FB14" s="83"/>
      <c r="FC14" s="83"/>
      <c r="FD14" s="83"/>
      <c r="FE14" s="83"/>
      <c r="FF14" s="83"/>
      <c r="FG14" s="83"/>
      <c r="FH14" s="83"/>
      <c r="FI14" s="83"/>
      <c r="FJ14" s="83"/>
      <c r="FK14" s="83"/>
      <c r="FL14" s="83"/>
      <c r="FM14" s="83"/>
      <c r="FN14" s="83"/>
      <c r="FO14" s="83"/>
      <c r="FP14" s="83"/>
      <c r="FQ14" s="83"/>
      <c r="FR14" s="83"/>
      <c r="FS14" s="83"/>
      <c r="FT14" s="83"/>
      <c r="FU14" s="83"/>
      <c r="FV14" s="83"/>
      <c r="FW14" s="83"/>
      <c r="FX14" s="83"/>
      <c r="FY14" s="83"/>
      <c r="FZ14" s="83"/>
      <c r="GA14" s="83"/>
      <c r="GB14" s="83"/>
      <c r="GC14" s="83"/>
      <c r="GD14" s="83"/>
      <c r="GE14" s="83"/>
      <c r="GF14" s="83"/>
      <c r="GG14" s="83"/>
      <c r="GH14" s="83"/>
      <c r="GI14" s="83"/>
      <c r="GJ14" s="83"/>
      <c r="GK14" s="83"/>
      <c r="GL14" s="83"/>
      <c r="GM14" s="83"/>
      <c r="GN14" s="83"/>
      <c r="GO14" s="83"/>
      <c r="GP14" s="83"/>
      <c r="GQ14" s="83"/>
      <c r="GR14" s="83"/>
      <c r="GS14" s="83"/>
      <c r="GT14" s="83"/>
      <c r="GU14" s="83"/>
      <c r="GV14" s="83"/>
      <c r="GW14" s="83"/>
      <c r="GX14" s="83"/>
    </row>
    <row r="15" spans="1:207" x14ac:dyDescent="0.25">
      <c r="B15" s="43" t="s">
        <v>12</v>
      </c>
      <c r="C15" s="4">
        <f>+[1]Flc_Arqos_Projetos!C16</f>
        <v>0</v>
      </c>
      <c r="D15" s="4">
        <f>+[1]Flc_Arqos_Projetos!D16</f>
        <v>0</v>
      </c>
      <c r="E15" s="4">
        <f>+[1]Flc_Arqos_Projetos!E16</f>
        <v>0</v>
      </c>
      <c r="F15" s="4">
        <f>+[1]Flc_Arqos_Projetos!F16</f>
        <v>0</v>
      </c>
      <c r="G15" s="4">
        <f>+[1]Flc_Arqos_Projetos!G16</f>
        <v>0</v>
      </c>
      <c r="H15" s="4">
        <f>+[1]Flc_Arqos_Projetos!H16</f>
        <v>0</v>
      </c>
      <c r="I15" s="4"/>
      <c r="J15" s="4"/>
      <c r="K15" s="4"/>
      <c r="L15" s="4"/>
      <c r="M15" s="4"/>
      <c r="N15" s="4"/>
      <c r="O15" s="4">
        <f>+[1]Flc_Arqos_Projetos!O16</f>
        <v>0</v>
      </c>
      <c r="P15" s="4">
        <f>+[1]Flc_Arqos_Projetos!P16</f>
        <v>0</v>
      </c>
      <c r="Q15" s="4">
        <f>+[1]Flc_Arqos_Projetos!Q16</f>
        <v>0</v>
      </c>
      <c r="R15" s="4"/>
      <c r="S15" s="4"/>
      <c r="T15" s="4">
        <f>+[1]Flc_Arqos_Projetos!T16</f>
        <v>0</v>
      </c>
      <c r="U15" s="4">
        <f>+[1]Flc_Arqos_Projetos!U16</f>
        <v>0</v>
      </c>
      <c r="V15" s="4">
        <f>+[1]Flc_Arqos_Projetos!V16</f>
        <v>0</v>
      </c>
      <c r="W15" s="4">
        <f>+[1]Flc_Arqos_Projetos!W16</f>
        <v>0</v>
      </c>
      <c r="X15" s="4">
        <f>+[1]Flc_Arqos_Projetos!X16</f>
        <v>0</v>
      </c>
      <c r="Y15" s="4">
        <f>+[1]Flc_Arqos_Projetos!Y16</f>
        <v>0</v>
      </c>
      <c r="Z15" s="4">
        <f>+[1]Flc_Arqos_Projetos!Z16</f>
        <v>0</v>
      </c>
      <c r="AA15" s="4">
        <f>+[1]Flc_Arqos_Projetos!AA16</f>
        <v>0</v>
      </c>
      <c r="AB15" s="4">
        <f>+[1]Flc_Arqos_Projetos!AB16</f>
        <v>0</v>
      </c>
      <c r="AC15" s="4">
        <f>+[1]Flc_Arqos_Projetos!AC16</f>
        <v>0</v>
      </c>
      <c r="AD15" s="4">
        <f>+[1]Flc_Arqos_Projetos!AD16</f>
        <v>0</v>
      </c>
      <c r="AE15" s="4">
        <f>+[1]Flc_Arqos_Projetos!AE16</f>
        <v>0</v>
      </c>
      <c r="AF15" s="4">
        <f>+[1]Flc_Arqos_Projetos!AF16</f>
        <v>0</v>
      </c>
      <c r="AG15" s="4">
        <f>+[1]Flc_Arqos_Projetos!AG16</f>
        <v>0</v>
      </c>
      <c r="AH15" s="4">
        <f>+[1]Flc_Arqos_Projetos!AH16</f>
        <v>0</v>
      </c>
      <c r="AI15" s="4">
        <f>+[1]Flc_Arqos_Projetos!AI16</f>
        <v>0</v>
      </c>
      <c r="AJ15" s="4">
        <f>+[1]Flc_Arqos_Projetos!AJ16</f>
        <v>0</v>
      </c>
      <c r="AK15" s="4">
        <f>+[1]Flc_Arqos_Projetos!AK16</f>
        <v>0</v>
      </c>
      <c r="AL15" s="4">
        <f>+[1]Flc_Arqos_Projetos!AL16</f>
        <v>0</v>
      </c>
      <c r="AM15" s="4">
        <f>+[1]Flc_Arqos_Projetos!AM16</f>
        <v>0</v>
      </c>
      <c r="AN15" s="4">
        <f>+[1]Flc_Arqos_Projetos!AN16</f>
        <v>0</v>
      </c>
      <c r="AO15" s="4">
        <f>+[1]Flc_Arqos_Projetos!AO16</f>
        <v>0</v>
      </c>
      <c r="AP15" s="4">
        <f>+[1]Flc_Arqos_Projetos!AP16</f>
        <v>0</v>
      </c>
      <c r="AQ15" s="4">
        <f>+[1]Flc_Arqos_Projetos!AQ16</f>
        <v>0</v>
      </c>
      <c r="AR15" s="4">
        <f>+[1]Flc_Arqos_Projetos!AR16</f>
        <v>0</v>
      </c>
      <c r="AS15" s="4">
        <f>+[1]Flc_Arqos_Projetos!AS16</f>
        <v>0</v>
      </c>
      <c r="AT15" s="4">
        <f>+[1]Flc_Arqos_Projetos!AT16</f>
        <v>0</v>
      </c>
      <c r="AU15" s="4">
        <f>+[1]Flc_Arqos_Projetos!AU16</f>
        <v>0</v>
      </c>
      <c r="AV15" s="4">
        <f>+[1]Flc_Arqos_Projetos!AV16</f>
        <v>0</v>
      </c>
      <c r="AW15" s="4">
        <f>+[1]Flc_Arqos_Projetos!AW16</f>
        <v>0</v>
      </c>
      <c r="AX15" s="4">
        <f>+[1]Flc_Arqos_Projetos!AX16</f>
        <v>0</v>
      </c>
      <c r="AY15" s="4">
        <f>+[1]Flc_Arqos_Projetos!AY16</f>
        <v>0</v>
      </c>
      <c r="AZ15" s="4">
        <f>+[1]Flc_Arqos_Projetos!AZ16</f>
        <v>0</v>
      </c>
      <c r="BA15" s="4">
        <f>+[1]Flc_Arqos_Projetos!BA16</f>
        <v>0</v>
      </c>
      <c r="BB15" s="4">
        <f>+[1]Flc_Arqos_Projetos!BB16</f>
        <v>0</v>
      </c>
      <c r="BC15" s="4">
        <f>+[1]Flc_Arqos_Projetos!BC16</f>
        <v>0</v>
      </c>
      <c r="BD15" s="4">
        <f>+[1]Flc_Arqos_Projetos!BD16</f>
        <v>0</v>
      </c>
      <c r="BE15" s="4">
        <f>+[1]Flc_Arqos_Projetos!BE16</f>
        <v>0</v>
      </c>
      <c r="BF15" s="4">
        <f>+[1]Flc_Arqos_Projetos!BF16</f>
        <v>0</v>
      </c>
      <c r="BG15" s="4">
        <f>+[1]Flc_Arqos_Projetos!BG16</f>
        <v>0</v>
      </c>
      <c r="BH15" s="4">
        <f>+[1]Flc_Arqos_Projetos!BH16</f>
        <v>0</v>
      </c>
      <c r="BI15" s="4">
        <f>+[1]Flc_Arqos_Projetos!BI16</f>
        <v>0</v>
      </c>
      <c r="BJ15" s="4">
        <f>+[1]Flc_Arqos_Projetos!BJ16</f>
        <v>0</v>
      </c>
      <c r="BK15" s="4">
        <f>+[1]Flc_Arqos_Projetos!BK16</f>
        <v>0</v>
      </c>
      <c r="BL15" s="4">
        <f>+[1]Flc_Arqos_Projetos!BL16</f>
        <v>0</v>
      </c>
      <c r="BM15" s="4">
        <f>+[1]Flc_Arqos_Projetos!BM16</f>
        <v>0</v>
      </c>
      <c r="BN15" s="4">
        <f>+[1]Flc_Arqos_Projetos!BN16</f>
        <v>0</v>
      </c>
      <c r="BO15" s="4">
        <f>+[1]Flc_Arqos_Projetos!BO16</f>
        <v>0</v>
      </c>
      <c r="BP15" s="4">
        <f>+[1]Flc_Arqos_Projetos!BP16</f>
        <v>0</v>
      </c>
      <c r="BQ15" s="4">
        <f>+[1]Flc_Arqos_Projetos!BQ16</f>
        <v>0</v>
      </c>
      <c r="BR15" s="4">
        <f>+[1]Flc_Arqos_Projetos!BR16</f>
        <v>0</v>
      </c>
      <c r="BS15" s="4">
        <f>+[1]Flc_Arqos_Projetos!BS16</f>
        <v>0</v>
      </c>
      <c r="BT15" s="4">
        <f>+[1]Flc_Arqos_Projetos!BT16</f>
        <v>0</v>
      </c>
      <c r="BU15" s="4">
        <f>+[1]Flc_Arqos_Projetos!BU16</f>
        <v>0</v>
      </c>
      <c r="BV15" s="4">
        <f>+[1]Flc_Arqos_Projetos!BV16</f>
        <v>0</v>
      </c>
      <c r="BW15" s="4">
        <f>+[1]Flc_Arqos_Projetos!BW16</f>
        <v>0</v>
      </c>
      <c r="BX15" s="4">
        <f>+[1]Flc_Arqos_Projetos!BX16</f>
        <v>0</v>
      </c>
      <c r="BY15" s="4">
        <f>+[1]Flc_Arqos_Projetos!BY16</f>
        <v>0</v>
      </c>
      <c r="BZ15" s="4">
        <f>+[1]Flc_Arqos_Projetos!BZ16</f>
        <v>0</v>
      </c>
      <c r="CA15" s="4">
        <f>+[1]Flc_Arqos_Projetos!CA16</f>
        <v>0</v>
      </c>
      <c r="CB15" s="4">
        <f>+[1]Flc_Arqos_Projetos!CB16</f>
        <v>0</v>
      </c>
      <c r="CC15" s="4">
        <f>+[1]Flc_Arqos_Projetos!CC16</f>
        <v>0</v>
      </c>
      <c r="CD15" s="4">
        <f>+[1]Flc_Arqos_Projetos!CD16</f>
        <v>0</v>
      </c>
      <c r="CE15" s="4">
        <f>+[1]Flc_Arqos_Projetos!CE16</f>
        <v>0</v>
      </c>
      <c r="CF15" s="4">
        <f>+[1]Flc_Arqos_Projetos!CF16</f>
        <v>0</v>
      </c>
      <c r="CG15" s="4">
        <f>+[1]Flc_Arqos_Projetos!CG16</f>
        <v>0</v>
      </c>
      <c r="CH15" s="4">
        <f>+[1]Flc_Arqos_Projetos!CH16</f>
        <v>0</v>
      </c>
      <c r="CI15" s="4">
        <f>+[1]Flc_Arqos_Projetos!CI16</f>
        <v>0</v>
      </c>
      <c r="CJ15" s="4">
        <f>+[1]Flc_Arqos_Projetos!CJ16</f>
        <v>0</v>
      </c>
      <c r="CK15" s="4">
        <f>+[1]Flc_Arqos_Projetos!CK16</f>
        <v>0</v>
      </c>
      <c r="CL15" s="4">
        <f>+[1]Flc_Arqos_Projetos!CL16</f>
        <v>0</v>
      </c>
      <c r="CM15" s="4">
        <f>+[1]Flc_Arqos_Projetos!CM16</f>
        <v>0</v>
      </c>
      <c r="CN15" s="4">
        <f>+[1]Flc_Arqos_Projetos!CN16</f>
        <v>0</v>
      </c>
      <c r="CO15" s="4">
        <f>+[1]Flc_Arqos_Projetos!CO16</f>
        <v>0</v>
      </c>
      <c r="CP15" s="4">
        <f>+[1]Flc_Arqos_Projetos!CP16</f>
        <v>0</v>
      </c>
      <c r="CQ15" s="4">
        <f>+[1]Flc_Arqos_Projetos!CQ16</f>
        <v>0</v>
      </c>
      <c r="CR15" s="4">
        <f>+[1]Flc_Arqos_Projetos!CR16</f>
        <v>0</v>
      </c>
      <c r="CS15" s="4">
        <f>+[1]Flc_Arqos_Projetos!CS16</f>
        <v>0</v>
      </c>
      <c r="CT15" s="4">
        <f>+[1]Flc_Arqos_Projetos!CT16</f>
        <v>0</v>
      </c>
      <c r="CU15" s="4">
        <f>+[1]Flc_Arqos_Projetos!CU16</f>
        <v>0</v>
      </c>
      <c r="CV15" s="4">
        <f>+[1]Flc_Arqos_Projetos!CV16</f>
        <v>0</v>
      </c>
      <c r="CW15" s="4">
        <f>+[1]Flc_Arqos_Projetos!CW16</f>
        <v>0</v>
      </c>
      <c r="CX15" s="4">
        <f>+[1]Flc_Arqos_Projetos!CX16</f>
        <v>0</v>
      </c>
      <c r="CY15" s="4">
        <f>+[1]Flc_Arqos_Projetos!CY16</f>
        <v>0</v>
      </c>
      <c r="CZ15" s="4">
        <f>+[1]Flc_Arqos_Projetos!CZ16</f>
        <v>0</v>
      </c>
      <c r="DA15" s="4">
        <f>+[1]Flc_Arqos_Projetos!DA16</f>
        <v>0</v>
      </c>
      <c r="DB15" s="4">
        <f>+[1]Flc_Arqos_Projetos!DB16</f>
        <v>0</v>
      </c>
      <c r="DC15" s="4">
        <f>+[1]Flc_Arqos_Projetos!DC16</f>
        <v>0</v>
      </c>
      <c r="DD15" s="4">
        <f>+[1]Flc_Arqos_Projetos!DD16</f>
        <v>0</v>
      </c>
      <c r="DE15" s="4">
        <f>+[1]Flc_Arqos_Projetos!DE16</f>
        <v>0</v>
      </c>
      <c r="DF15" s="4">
        <f>+[1]Flc_Arqos_Projetos!DF16</f>
        <v>0</v>
      </c>
      <c r="DG15" s="4">
        <f>+[1]Flc_Arqos_Projetos!DG16</f>
        <v>0</v>
      </c>
      <c r="DH15" s="4">
        <f>+[1]Flc_Arqos_Projetos!DH16</f>
        <v>0</v>
      </c>
      <c r="DI15" s="4">
        <f>+[1]Flc_Arqos_Projetos!DI16</f>
        <v>0</v>
      </c>
      <c r="DJ15" s="4">
        <f>+[1]Flc_Arqos_Projetos!DJ16</f>
        <v>0</v>
      </c>
      <c r="DK15" s="4">
        <f>+[1]Flc_Arqos_Projetos!DK16</f>
        <v>0</v>
      </c>
      <c r="DL15" s="4">
        <f>+[1]Flc_Arqos_Projetos!DL16</f>
        <v>0</v>
      </c>
      <c r="DM15" s="4">
        <f>+[1]Flc_Arqos_Projetos!DM16</f>
        <v>0</v>
      </c>
      <c r="DN15" s="4">
        <f>+[1]Flc_Arqos_Projetos!DN16</f>
        <v>0</v>
      </c>
      <c r="DO15" s="4">
        <f>+[1]Flc_Arqos_Projetos!DO16</f>
        <v>0</v>
      </c>
      <c r="DP15" s="4">
        <f>+[1]Flc_Arqos_Projetos!DP16</f>
        <v>0</v>
      </c>
      <c r="DQ15" s="4">
        <f>+[1]Flc_Arqos_Projetos!DQ16</f>
        <v>0</v>
      </c>
      <c r="DR15" s="4">
        <f>+[1]Flc_Arqos_Projetos!DR16</f>
        <v>0</v>
      </c>
      <c r="DS15" s="4">
        <f>+[1]Flc_Arqos_Projetos!DS16</f>
        <v>0</v>
      </c>
      <c r="DT15" s="4">
        <f>+[1]Flc_Arqos_Projetos!DT16</f>
        <v>0</v>
      </c>
      <c r="DU15" s="4">
        <f>+[1]Flc_Arqos_Projetos!DU16</f>
        <v>0</v>
      </c>
      <c r="DV15" s="4">
        <f>+[1]Flc_Arqos_Projetos!DV16</f>
        <v>0</v>
      </c>
      <c r="DW15" s="4">
        <f>+[1]Flc_Arqos_Projetos!DW16</f>
        <v>0</v>
      </c>
      <c r="DX15" s="4">
        <f>+[1]Flc_Arqos_Projetos!DX16</f>
        <v>0</v>
      </c>
      <c r="DY15" s="4">
        <f>+[1]Flc_Arqos_Projetos!DY16</f>
        <v>0</v>
      </c>
      <c r="DZ15" s="4">
        <f>+[1]Flc_Arqos_Projetos!DZ16</f>
        <v>0</v>
      </c>
      <c r="EA15" s="4">
        <f>+[1]Flc_Arqos_Projetos!EA16</f>
        <v>0</v>
      </c>
      <c r="EB15" s="4">
        <f>+[1]Flc_Arqos_Projetos!EB16</f>
        <v>0</v>
      </c>
      <c r="EC15" s="4">
        <f>+[1]Flc_Arqos_Projetos!EC16</f>
        <v>0</v>
      </c>
      <c r="ED15" s="4">
        <f>+[1]Flc_Arqos_Projetos!ED16</f>
        <v>0</v>
      </c>
      <c r="EE15" s="4">
        <f>+[1]Flc_Arqos_Projetos!EE16</f>
        <v>0</v>
      </c>
      <c r="EF15" s="4">
        <f>+[1]Flc_Arqos_Projetos!EF16</f>
        <v>0</v>
      </c>
      <c r="EG15" s="4">
        <f>+[1]Flc_Arqos_Projetos!EG16</f>
        <v>0</v>
      </c>
      <c r="EH15" s="4">
        <f>+[1]Flc_Arqos_Projetos!EH16</f>
        <v>0</v>
      </c>
      <c r="EI15" s="4">
        <f>+[1]Flc_Arqos_Projetos!EI16</f>
        <v>0</v>
      </c>
      <c r="EJ15" s="4">
        <f>+[1]Flc_Arqos_Projetos!EJ16</f>
        <v>0</v>
      </c>
      <c r="EK15" s="4">
        <f>+[1]Flc_Arqos_Projetos!EK16</f>
        <v>0</v>
      </c>
      <c r="EL15" s="4">
        <f>+[1]Flc_Arqos_Projetos!EL16</f>
        <v>0</v>
      </c>
      <c r="EM15" s="4">
        <f>+[1]Flc_Arqos_Projetos!EM16</f>
        <v>0</v>
      </c>
      <c r="EN15" s="4">
        <f>+[1]Flc_Arqos_Projetos!EN16</f>
        <v>0</v>
      </c>
      <c r="EO15" s="4">
        <f>+[1]Flc_Arqos_Projetos!EO16</f>
        <v>0</v>
      </c>
      <c r="EP15" s="4">
        <f>+[1]Flc_Arqos_Projetos!EP16</f>
        <v>0</v>
      </c>
      <c r="EQ15" s="4">
        <f>+[1]Flc_Arqos_Projetos!EQ16</f>
        <v>0</v>
      </c>
      <c r="ER15" s="4">
        <f>+[1]Flc_Arqos_Projetos!ER16</f>
        <v>0</v>
      </c>
      <c r="ES15" s="4">
        <f>+[1]Flc_Arqos_Projetos!ES16</f>
        <v>0</v>
      </c>
      <c r="ET15" s="4">
        <f>+[1]Flc_Arqos_Projetos!ET16</f>
        <v>0</v>
      </c>
      <c r="EU15" s="4">
        <f>+[1]Flc_Arqos_Projetos!EU16</f>
        <v>0</v>
      </c>
      <c r="EV15" s="4">
        <f>+[1]Flc_Arqos_Projetos!EV16</f>
        <v>0</v>
      </c>
      <c r="EW15" s="4">
        <f>+[1]Flc_Arqos_Projetos!EW16</f>
        <v>0</v>
      </c>
      <c r="EX15" s="4">
        <f>+[1]Flc_Arqos_Projetos!EX16</f>
        <v>0</v>
      </c>
      <c r="EY15" s="4">
        <f>+[1]Flc_Arqos_Projetos!EY16</f>
        <v>0</v>
      </c>
      <c r="EZ15" s="4">
        <f>+[1]Flc_Arqos_Projetos!EZ16</f>
        <v>0</v>
      </c>
      <c r="FA15" s="4">
        <f>+[1]Flc_Arqos_Projetos!FA16</f>
        <v>0</v>
      </c>
      <c r="FB15" s="4">
        <f>+[1]Flc_Arqos_Projetos!FB16</f>
        <v>0</v>
      </c>
      <c r="FC15" s="4">
        <f>+[1]Flc_Arqos_Projetos!FC16</f>
        <v>0</v>
      </c>
      <c r="FD15" s="4">
        <f>+[1]Flc_Arqos_Projetos!FD16</f>
        <v>0</v>
      </c>
      <c r="FE15" s="4">
        <f>+[1]Flc_Arqos_Projetos!FE16</f>
        <v>0</v>
      </c>
      <c r="FF15" s="4">
        <f>+[1]Flc_Arqos_Projetos!FF16</f>
        <v>0</v>
      </c>
      <c r="FG15" s="4">
        <f>+[1]Flc_Arqos_Projetos!FG16</f>
        <v>0</v>
      </c>
      <c r="FH15" s="4">
        <f>+[1]Flc_Arqos_Projetos!FH16</f>
        <v>0</v>
      </c>
      <c r="FI15" s="4">
        <f>+[1]Flc_Arqos_Projetos!FI16</f>
        <v>0</v>
      </c>
      <c r="FJ15" s="4">
        <f>+[1]Flc_Arqos_Projetos!FJ16</f>
        <v>0</v>
      </c>
      <c r="FK15" s="4">
        <f>+[1]Flc_Arqos_Projetos!FK16</f>
        <v>0</v>
      </c>
      <c r="FL15" s="4">
        <f>+[1]Flc_Arqos_Projetos!FL16</f>
        <v>0</v>
      </c>
      <c r="FM15" s="4">
        <f>+[1]Flc_Arqos_Projetos!FM16</f>
        <v>0</v>
      </c>
      <c r="FN15" s="4">
        <f>+[1]Flc_Arqos_Projetos!FN16</f>
        <v>0</v>
      </c>
      <c r="FO15" s="4">
        <f>+[1]Flc_Arqos_Projetos!FO16</f>
        <v>0</v>
      </c>
      <c r="FP15" s="4">
        <f>+[1]Flc_Arqos_Projetos!FP16</f>
        <v>0</v>
      </c>
      <c r="FQ15" s="4">
        <f>+[1]Flc_Arqos_Projetos!FQ16</f>
        <v>0</v>
      </c>
      <c r="FR15" s="4">
        <f>+[1]Flc_Arqos_Projetos!FR16</f>
        <v>0</v>
      </c>
      <c r="FS15" s="4">
        <f>+[1]Flc_Arqos_Projetos!FS16</f>
        <v>0</v>
      </c>
      <c r="FT15" s="4">
        <f>+[1]Flc_Arqos_Projetos!FT16</f>
        <v>0</v>
      </c>
      <c r="FU15" s="4">
        <f>+[1]Flc_Arqos_Projetos!FU16</f>
        <v>0</v>
      </c>
      <c r="FV15" s="4">
        <f>+[1]Flc_Arqos_Projetos!FV16</f>
        <v>0</v>
      </c>
      <c r="FW15" s="4">
        <f>+[1]Flc_Arqos_Projetos!FW16</f>
        <v>0</v>
      </c>
      <c r="FX15" s="4">
        <f>+[1]Flc_Arqos_Projetos!FX16</f>
        <v>0</v>
      </c>
      <c r="FY15" s="4">
        <f>+[1]Flc_Arqos_Projetos!FY16</f>
        <v>0</v>
      </c>
      <c r="FZ15" s="4">
        <f>+[1]Flc_Arqos_Projetos!FZ16</f>
        <v>0</v>
      </c>
      <c r="GA15" s="4">
        <f>+[1]Flc_Arqos_Projetos!GA16</f>
        <v>0</v>
      </c>
      <c r="GB15" s="4">
        <f>+[1]Flc_Arqos_Projetos!GB16</f>
        <v>0</v>
      </c>
      <c r="GC15" s="4">
        <f>+[1]Flc_Arqos_Projetos!GC16</f>
        <v>0</v>
      </c>
      <c r="GD15" s="4">
        <f>+[1]Flc_Arqos_Projetos!GD16</f>
        <v>0</v>
      </c>
      <c r="GE15" s="4">
        <f>+[1]Flc_Arqos_Projetos!GE16</f>
        <v>0</v>
      </c>
      <c r="GF15" s="4">
        <f>+[1]Flc_Arqos_Projetos!GF16</f>
        <v>0</v>
      </c>
      <c r="GG15" s="4">
        <f>+[1]Flc_Arqos_Projetos!GG16</f>
        <v>0</v>
      </c>
      <c r="GH15" s="4">
        <f>+[1]Flc_Arqos_Projetos!GH16</f>
        <v>0</v>
      </c>
      <c r="GI15" s="4">
        <f>+[1]Flc_Arqos_Projetos!GI16</f>
        <v>0</v>
      </c>
      <c r="GJ15" s="4">
        <f>+[1]Flc_Arqos_Projetos!GJ16</f>
        <v>0</v>
      </c>
      <c r="GK15" s="4">
        <f>+[1]Flc_Arqos_Projetos!GK16</f>
        <v>0</v>
      </c>
      <c r="GL15" s="4">
        <f>+[1]Flc_Arqos_Projetos!GL16</f>
        <v>0</v>
      </c>
      <c r="GM15" s="4">
        <f>+[1]Flc_Arqos_Projetos!GM16</f>
        <v>0</v>
      </c>
      <c r="GN15" s="4">
        <f>+[1]Flc_Arqos_Projetos!GN16</f>
        <v>0</v>
      </c>
      <c r="GO15" s="4">
        <f>+[1]Flc_Arqos_Projetos!GO16</f>
        <v>0</v>
      </c>
      <c r="GP15" s="4">
        <f>+[1]Flc_Arqos_Projetos!GP16</f>
        <v>0</v>
      </c>
      <c r="GQ15" s="4">
        <f>+[1]Flc_Arqos_Projetos!GQ16</f>
        <v>0</v>
      </c>
      <c r="GR15" s="4">
        <f>+[1]Flc_Arqos_Projetos!GR16</f>
        <v>0</v>
      </c>
      <c r="GS15" s="4">
        <f>+[1]Flc_Arqos_Projetos!GS16</f>
        <v>0</v>
      </c>
      <c r="GT15" s="4">
        <f>+[1]Flc_Arqos_Projetos!GT16</f>
        <v>0</v>
      </c>
      <c r="GU15" s="4">
        <f>+[1]Flc_Arqos_Projetos!GU16</f>
        <v>0</v>
      </c>
      <c r="GV15" s="4">
        <f>+[1]Flc_Arqos_Projetos!GV16</f>
        <v>0</v>
      </c>
      <c r="GW15" s="4">
        <f>+[1]Flc_Arqos_Projetos!GW16</f>
        <v>0</v>
      </c>
      <c r="GX15" s="4">
        <f>+[1]Flc_Arqos_Projetos!GX16</f>
        <v>0</v>
      </c>
    </row>
    <row r="16" spans="1:207" x14ac:dyDescent="0.25">
      <c r="B16" s="48" t="s">
        <v>13</v>
      </c>
      <c r="C16" s="49">
        <f t="shared" ref="C16:I16" si="4">SUM(C4:C15)</f>
        <v>10299100.380000001</v>
      </c>
      <c r="D16" s="49">
        <f t="shared" si="4"/>
        <v>-1109905.75</v>
      </c>
      <c r="E16" s="49">
        <f t="shared" si="4"/>
        <v>5110977</v>
      </c>
      <c r="F16" s="49">
        <f t="shared" si="4"/>
        <v>3174104.18</v>
      </c>
      <c r="G16" s="49">
        <f t="shared" si="4"/>
        <v>1469109.6400000001</v>
      </c>
      <c r="H16" s="49">
        <f t="shared" si="4"/>
        <v>284272.32</v>
      </c>
      <c r="I16" s="49">
        <f t="shared" si="4"/>
        <v>0</v>
      </c>
      <c r="J16" s="49"/>
      <c r="K16" s="49"/>
      <c r="L16" s="49"/>
      <c r="M16" s="49">
        <f t="shared" ref="M16:AR16" si="5">SUM(M4:M15)</f>
        <v>0</v>
      </c>
      <c r="N16" s="49">
        <f t="shared" si="5"/>
        <v>-862077.94</v>
      </c>
      <c r="O16" s="49">
        <f t="shared" si="5"/>
        <v>-835332.13</v>
      </c>
      <c r="P16" s="49">
        <f t="shared" si="5"/>
        <v>-196412.12000000011</v>
      </c>
      <c r="Q16" s="49">
        <f t="shared" si="5"/>
        <v>-951316.07000000007</v>
      </c>
      <c r="R16" s="49">
        <f t="shared" si="5"/>
        <v>0</v>
      </c>
      <c r="S16" s="49"/>
      <c r="T16" s="49">
        <f t="shared" si="5"/>
        <v>0</v>
      </c>
      <c r="U16" s="49">
        <f t="shared" si="5"/>
        <v>-3100779.8655403075</v>
      </c>
      <c r="V16" s="49">
        <f t="shared" si="5"/>
        <v>-5181702.9015999995</v>
      </c>
      <c r="W16" s="49">
        <f t="shared" si="5"/>
        <v>-4689632.9035</v>
      </c>
      <c r="X16" s="49">
        <f t="shared" si="5"/>
        <v>-6088062.7675999999</v>
      </c>
      <c r="Y16" s="49">
        <f t="shared" si="5"/>
        <v>-4218814.8021</v>
      </c>
      <c r="Z16" s="49">
        <f t="shared" si="5"/>
        <v>-1915364.3585999995</v>
      </c>
      <c r="AA16" s="49">
        <f t="shared" si="5"/>
        <v>-6059578.9596999995</v>
      </c>
      <c r="AB16" s="49">
        <f t="shared" si="5"/>
        <v>11586291.346199999</v>
      </c>
      <c r="AC16" s="49">
        <f t="shared" si="5"/>
        <v>-5792469.7639666665</v>
      </c>
      <c r="AD16" s="49">
        <f t="shared" si="5"/>
        <v>-1055944.4101499999</v>
      </c>
      <c r="AE16" s="49">
        <f t="shared" si="5"/>
        <v>-1607100.55675</v>
      </c>
      <c r="AF16" s="49">
        <f t="shared" si="5"/>
        <v>-3752758.0433500004</v>
      </c>
      <c r="AG16" s="49">
        <f t="shared" si="5"/>
        <v>-1470248.4265500004</v>
      </c>
      <c r="AH16" s="49">
        <f t="shared" si="5"/>
        <v>-251205.6747500007</v>
      </c>
      <c r="AI16" s="49">
        <f t="shared" si="5"/>
        <v>4324582.3128500003</v>
      </c>
      <c r="AJ16" s="49">
        <f t="shared" si="5"/>
        <v>5445146.4712499995</v>
      </c>
      <c r="AK16" s="49">
        <f t="shared" si="5"/>
        <v>11723057.062849998</v>
      </c>
      <c r="AL16" s="49">
        <f t="shared" si="5"/>
        <v>7795277.9728500005</v>
      </c>
      <c r="AM16" s="49">
        <f t="shared" si="5"/>
        <v>11739981.840350002</v>
      </c>
      <c r="AN16" s="49">
        <f t="shared" si="5"/>
        <v>11125091.590349998</v>
      </c>
      <c r="AO16" s="49">
        <f t="shared" si="5"/>
        <v>101920586.74035001</v>
      </c>
      <c r="AP16" s="49">
        <f t="shared" si="5"/>
        <v>2599385.8178500002</v>
      </c>
      <c r="AQ16" s="49">
        <f t="shared" si="5"/>
        <v>-1756658.46215</v>
      </c>
      <c r="AR16" s="49">
        <f t="shared" si="5"/>
        <v>-6173226.92215</v>
      </c>
      <c r="AS16" s="49">
        <f t="shared" ref="AS16:BX16" si="6">SUM(AS4:AS15)</f>
        <v>-7130110.8221500004</v>
      </c>
      <c r="AT16" s="49">
        <f t="shared" si="6"/>
        <v>-9466424.63215</v>
      </c>
      <c r="AU16" s="49">
        <f t="shared" si="6"/>
        <v>-12921049.792149998</v>
      </c>
      <c r="AV16" s="49">
        <f t="shared" si="6"/>
        <v>-14591922.082149999</v>
      </c>
      <c r="AW16" s="49">
        <f t="shared" si="6"/>
        <v>-19491121.670900002</v>
      </c>
      <c r="AX16" s="49">
        <f t="shared" si="6"/>
        <v>-14667748.812150002</v>
      </c>
      <c r="AY16" s="49">
        <f t="shared" si="6"/>
        <v>-14635709.15215</v>
      </c>
      <c r="AZ16" s="49">
        <f t="shared" si="6"/>
        <v>-15315520.162149997</v>
      </c>
      <c r="BA16" s="49">
        <f t="shared" si="6"/>
        <v>-13927835.6734</v>
      </c>
      <c r="BB16" s="49">
        <f t="shared" si="6"/>
        <v>-13016846.043400001</v>
      </c>
      <c r="BC16" s="49">
        <f t="shared" si="6"/>
        <v>-23610818.573400002</v>
      </c>
      <c r="BD16" s="49">
        <f t="shared" si="6"/>
        <v>-23907652.583400004</v>
      </c>
      <c r="BE16" s="49">
        <f t="shared" si="6"/>
        <v>-25626418.983400002</v>
      </c>
      <c r="BF16" s="49">
        <f t="shared" si="6"/>
        <v>-23559282.1734</v>
      </c>
      <c r="BG16" s="49">
        <f t="shared" si="6"/>
        <v>-18407327.713400003</v>
      </c>
      <c r="BH16" s="49">
        <f t="shared" si="6"/>
        <v>-19046033.853399999</v>
      </c>
      <c r="BI16" s="49">
        <f t="shared" si="6"/>
        <v>-11438505.893399999</v>
      </c>
      <c r="BJ16" s="49">
        <f t="shared" si="6"/>
        <v>117671316.89659999</v>
      </c>
      <c r="BK16" s="49">
        <f t="shared" si="6"/>
        <v>26165852.106599994</v>
      </c>
      <c r="BL16" s="49">
        <f t="shared" si="6"/>
        <v>76104632.276600003</v>
      </c>
      <c r="BM16" s="49">
        <f t="shared" si="6"/>
        <v>-17029937.283400003</v>
      </c>
      <c r="BN16" s="49">
        <f t="shared" si="6"/>
        <v>19536890.896599997</v>
      </c>
      <c r="BO16" s="49">
        <f t="shared" si="6"/>
        <v>34758273.676600002</v>
      </c>
      <c r="BP16" s="49">
        <f t="shared" si="6"/>
        <v>47561838.986599997</v>
      </c>
      <c r="BQ16" s="49">
        <f t="shared" si="6"/>
        <v>-12286080.390000001</v>
      </c>
      <c r="BR16" s="49">
        <f t="shared" si="6"/>
        <v>-9784492.3200000003</v>
      </c>
      <c r="BS16" s="49">
        <f t="shared" si="6"/>
        <v>-11475040.620000001</v>
      </c>
      <c r="BT16" s="49">
        <f t="shared" si="6"/>
        <v>-11115111.74</v>
      </c>
      <c r="BU16" s="49">
        <f t="shared" si="6"/>
        <v>-12723751.960000001</v>
      </c>
      <c r="BV16" s="49">
        <f t="shared" si="6"/>
        <v>-12554722.780000001</v>
      </c>
      <c r="BW16" s="49">
        <f t="shared" si="6"/>
        <v>-12617470.149999999</v>
      </c>
      <c r="BX16" s="49">
        <f t="shared" si="6"/>
        <v>-13034660.119999999</v>
      </c>
      <c r="BY16" s="49">
        <f t="shared" ref="BY16:DD16" si="7">SUM(BY4:BY15)</f>
        <v>-9328658.8000000007</v>
      </c>
      <c r="BZ16" s="49">
        <f t="shared" si="7"/>
        <v>62781746.419999994</v>
      </c>
      <c r="CA16" s="49">
        <f t="shared" si="7"/>
        <v>23044868.59</v>
      </c>
      <c r="CB16" s="49">
        <f t="shared" si="7"/>
        <v>47915183.799999997</v>
      </c>
      <c r="CC16" s="49">
        <f t="shared" si="7"/>
        <v>-10194251.109999999</v>
      </c>
      <c r="CD16" s="49">
        <f t="shared" si="7"/>
        <v>-7429629.8699999992</v>
      </c>
      <c r="CE16" s="49">
        <f t="shared" si="7"/>
        <v>-4916263.38</v>
      </c>
      <c r="CF16" s="49">
        <f t="shared" si="7"/>
        <v>152073867.18000001</v>
      </c>
      <c r="CG16" s="49">
        <f t="shared" si="7"/>
        <v>144610467.91</v>
      </c>
      <c r="CH16" s="49">
        <f t="shared" si="7"/>
        <v>45475101.290000007</v>
      </c>
      <c r="CI16" s="49">
        <f t="shared" si="7"/>
        <v>-2197097.3800000004</v>
      </c>
      <c r="CJ16" s="49">
        <f t="shared" si="7"/>
        <v>1070501.9500000002</v>
      </c>
      <c r="CK16" s="49">
        <f t="shared" si="7"/>
        <v>21525687.07</v>
      </c>
      <c r="CL16" s="49">
        <f t="shared" si="7"/>
        <v>88595228.480000004</v>
      </c>
      <c r="CM16" s="49">
        <f t="shared" si="7"/>
        <v>60461002.420000002</v>
      </c>
      <c r="CN16" s="49">
        <f t="shared" si="7"/>
        <v>22783341.710000001</v>
      </c>
      <c r="CO16" s="49">
        <f t="shared" si="7"/>
        <v>-1473127.8199999998</v>
      </c>
      <c r="CP16" s="49">
        <f t="shared" si="7"/>
        <v>-430969.01999999996</v>
      </c>
      <c r="CQ16" s="49">
        <f t="shared" si="7"/>
        <v>-417402.76</v>
      </c>
      <c r="CR16" s="49">
        <f t="shared" si="7"/>
        <v>-418425.71</v>
      </c>
      <c r="CS16" s="49">
        <f t="shared" si="7"/>
        <v>-416251.67</v>
      </c>
      <c r="CT16" s="49">
        <f t="shared" si="7"/>
        <v>-417280.23</v>
      </c>
      <c r="CU16" s="49">
        <f t="shared" si="7"/>
        <v>-418311.6</v>
      </c>
      <c r="CV16" s="49">
        <f t="shared" si="7"/>
        <v>-419345.8</v>
      </c>
      <c r="CW16" s="49">
        <f t="shared" si="7"/>
        <v>-420382.83</v>
      </c>
      <c r="CX16" s="49">
        <f t="shared" si="7"/>
        <v>-421422.69999999995</v>
      </c>
      <c r="CY16" s="49">
        <f t="shared" si="7"/>
        <v>-422465.42</v>
      </c>
      <c r="CZ16" s="49">
        <f t="shared" si="7"/>
        <v>-423511.01</v>
      </c>
      <c r="DA16" s="49">
        <f t="shared" si="7"/>
        <v>-256167.25</v>
      </c>
      <c r="DB16" s="49">
        <f t="shared" si="7"/>
        <v>-256871.72</v>
      </c>
      <c r="DC16" s="49">
        <f t="shared" si="7"/>
        <v>-169086.64</v>
      </c>
      <c r="DD16" s="49">
        <f t="shared" si="7"/>
        <v>-169434.93</v>
      </c>
      <c r="DE16" s="49">
        <f t="shared" ref="DE16:EJ16" si="8">SUM(DE4:DE15)</f>
        <v>-169783.94</v>
      </c>
      <c r="DF16" s="49">
        <f t="shared" si="8"/>
        <v>-170133.66</v>
      </c>
      <c r="DG16" s="49">
        <f t="shared" si="8"/>
        <v>-170484.11</v>
      </c>
      <c r="DH16" s="49">
        <f t="shared" si="8"/>
        <v>-170835.28</v>
      </c>
      <c r="DI16" s="49">
        <f t="shared" si="8"/>
        <v>-171187.17</v>
      </c>
      <c r="DJ16" s="49">
        <f t="shared" si="8"/>
        <v>-171539.79</v>
      </c>
      <c r="DK16" s="49">
        <f t="shared" si="8"/>
        <v>-171893.13</v>
      </c>
      <c r="DL16" s="49">
        <f t="shared" si="8"/>
        <v>-172247.21</v>
      </c>
      <c r="DM16" s="49">
        <f t="shared" si="8"/>
        <v>0</v>
      </c>
      <c r="DN16" s="49">
        <f t="shared" si="8"/>
        <v>0</v>
      </c>
      <c r="DO16" s="49">
        <f t="shared" si="8"/>
        <v>0</v>
      </c>
      <c r="DP16" s="49">
        <f t="shared" si="8"/>
        <v>0</v>
      </c>
      <c r="DQ16" s="49">
        <f t="shared" si="8"/>
        <v>0</v>
      </c>
      <c r="DR16" s="49">
        <f t="shared" si="8"/>
        <v>0</v>
      </c>
      <c r="DS16" s="49">
        <f t="shared" si="8"/>
        <v>0</v>
      </c>
      <c r="DT16" s="49">
        <f t="shared" si="8"/>
        <v>0</v>
      </c>
      <c r="DU16" s="49">
        <f t="shared" si="8"/>
        <v>0</v>
      </c>
      <c r="DV16" s="49">
        <f t="shared" si="8"/>
        <v>0</v>
      </c>
      <c r="DW16" s="49">
        <f t="shared" si="8"/>
        <v>0</v>
      </c>
      <c r="DX16" s="49">
        <f t="shared" si="8"/>
        <v>0</v>
      </c>
      <c r="DY16" s="49">
        <f t="shared" si="8"/>
        <v>0</v>
      </c>
      <c r="DZ16" s="49">
        <f t="shared" si="8"/>
        <v>0</v>
      </c>
      <c r="EA16" s="49">
        <f t="shared" si="8"/>
        <v>0</v>
      </c>
      <c r="EB16" s="49">
        <f t="shared" si="8"/>
        <v>0</v>
      </c>
      <c r="EC16" s="49">
        <f t="shared" si="8"/>
        <v>0</v>
      </c>
      <c r="ED16" s="49">
        <f t="shared" si="8"/>
        <v>0</v>
      </c>
      <c r="EE16" s="49">
        <f t="shared" si="8"/>
        <v>0</v>
      </c>
      <c r="EF16" s="49">
        <f t="shared" si="8"/>
        <v>0</v>
      </c>
      <c r="EG16" s="49">
        <f t="shared" si="8"/>
        <v>0</v>
      </c>
      <c r="EH16" s="49">
        <f t="shared" si="8"/>
        <v>0</v>
      </c>
      <c r="EI16" s="49">
        <f t="shared" si="8"/>
        <v>0</v>
      </c>
      <c r="EJ16" s="49">
        <f t="shared" si="8"/>
        <v>0</v>
      </c>
      <c r="EK16" s="49">
        <f t="shared" ref="EK16:FP16" si="9">SUM(EK4:EK15)</f>
        <v>0</v>
      </c>
      <c r="EL16" s="49">
        <f t="shared" si="9"/>
        <v>0</v>
      </c>
      <c r="EM16" s="49">
        <f t="shared" si="9"/>
        <v>0</v>
      </c>
      <c r="EN16" s="49">
        <f t="shared" si="9"/>
        <v>0</v>
      </c>
      <c r="EO16" s="49">
        <f t="shared" si="9"/>
        <v>0</v>
      </c>
      <c r="EP16" s="49">
        <f t="shared" si="9"/>
        <v>0</v>
      </c>
      <c r="EQ16" s="49">
        <f t="shared" si="9"/>
        <v>0</v>
      </c>
      <c r="ER16" s="49">
        <f t="shared" si="9"/>
        <v>0</v>
      </c>
      <c r="ES16" s="49">
        <f t="shared" si="9"/>
        <v>0</v>
      </c>
      <c r="ET16" s="49">
        <f t="shared" si="9"/>
        <v>0</v>
      </c>
      <c r="EU16" s="49">
        <f t="shared" si="9"/>
        <v>0</v>
      </c>
      <c r="EV16" s="49">
        <f t="shared" si="9"/>
        <v>0</v>
      </c>
      <c r="EW16" s="49">
        <f t="shared" si="9"/>
        <v>0</v>
      </c>
      <c r="EX16" s="49">
        <f t="shared" si="9"/>
        <v>0</v>
      </c>
      <c r="EY16" s="49">
        <f t="shared" si="9"/>
        <v>0</v>
      </c>
      <c r="EZ16" s="49">
        <f t="shared" si="9"/>
        <v>0</v>
      </c>
      <c r="FA16" s="49">
        <f t="shared" si="9"/>
        <v>0</v>
      </c>
      <c r="FB16" s="49">
        <f t="shared" si="9"/>
        <v>0</v>
      </c>
      <c r="FC16" s="49">
        <f t="shared" si="9"/>
        <v>0</v>
      </c>
      <c r="FD16" s="49">
        <f t="shared" si="9"/>
        <v>0</v>
      </c>
      <c r="FE16" s="49">
        <f t="shared" si="9"/>
        <v>0</v>
      </c>
      <c r="FF16" s="49">
        <f t="shared" si="9"/>
        <v>0</v>
      </c>
      <c r="FG16" s="49">
        <f t="shared" si="9"/>
        <v>0</v>
      </c>
      <c r="FH16" s="49">
        <f t="shared" si="9"/>
        <v>0</v>
      </c>
      <c r="FI16" s="49">
        <f t="shared" si="9"/>
        <v>0</v>
      </c>
      <c r="FJ16" s="49">
        <f t="shared" si="9"/>
        <v>0</v>
      </c>
      <c r="FK16" s="49">
        <f t="shared" si="9"/>
        <v>0</v>
      </c>
      <c r="FL16" s="49">
        <f t="shared" si="9"/>
        <v>0</v>
      </c>
      <c r="FM16" s="49">
        <f t="shared" si="9"/>
        <v>0</v>
      </c>
      <c r="FN16" s="49">
        <f t="shared" si="9"/>
        <v>0</v>
      </c>
      <c r="FO16" s="49">
        <f t="shared" si="9"/>
        <v>0</v>
      </c>
      <c r="FP16" s="49">
        <f t="shared" si="9"/>
        <v>0</v>
      </c>
      <c r="FQ16" s="49">
        <f t="shared" ref="FQ16:GV16" si="10">SUM(FQ4:FQ15)</f>
        <v>0</v>
      </c>
      <c r="FR16" s="49">
        <f t="shared" si="10"/>
        <v>0</v>
      </c>
      <c r="FS16" s="49">
        <f t="shared" si="10"/>
        <v>0</v>
      </c>
      <c r="FT16" s="49">
        <f t="shared" si="10"/>
        <v>0</v>
      </c>
      <c r="FU16" s="49">
        <f t="shared" si="10"/>
        <v>0</v>
      </c>
      <c r="FV16" s="49">
        <f t="shared" si="10"/>
        <v>0</v>
      </c>
      <c r="FW16" s="49">
        <f t="shared" si="10"/>
        <v>0</v>
      </c>
      <c r="FX16" s="49">
        <f t="shared" si="10"/>
        <v>0</v>
      </c>
      <c r="FY16" s="49">
        <f t="shared" si="10"/>
        <v>0</v>
      </c>
      <c r="FZ16" s="49">
        <f t="shared" si="10"/>
        <v>0</v>
      </c>
      <c r="GA16" s="49">
        <f t="shared" si="10"/>
        <v>0</v>
      </c>
      <c r="GB16" s="49">
        <f t="shared" si="10"/>
        <v>0</v>
      </c>
      <c r="GC16" s="49">
        <f t="shared" si="10"/>
        <v>0</v>
      </c>
      <c r="GD16" s="49">
        <f t="shared" si="10"/>
        <v>0</v>
      </c>
      <c r="GE16" s="49">
        <f t="shared" si="10"/>
        <v>0</v>
      </c>
      <c r="GF16" s="49">
        <f t="shared" si="10"/>
        <v>0</v>
      </c>
      <c r="GG16" s="49">
        <f t="shared" si="10"/>
        <v>0</v>
      </c>
      <c r="GH16" s="49">
        <f t="shared" si="10"/>
        <v>0</v>
      </c>
      <c r="GI16" s="49">
        <f t="shared" si="10"/>
        <v>0</v>
      </c>
      <c r="GJ16" s="49">
        <f t="shared" si="10"/>
        <v>0</v>
      </c>
      <c r="GK16" s="49">
        <f t="shared" si="10"/>
        <v>0</v>
      </c>
      <c r="GL16" s="49">
        <f t="shared" si="10"/>
        <v>0</v>
      </c>
      <c r="GM16" s="49">
        <f t="shared" si="10"/>
        <v>0</v>
      </c>
      <c r="GN16" s="49">
        <f t="shared" si="10"/>
        <v>0</v>
      </c>
      <c r="GO16" s="49">
        <f t="shared" si="10"/>
        <v>0</v>
      </c>
      <c r="GP16" s="49">
        <f t="shared" si="10"/>
        <v>0</v>
      </c>
      <c r="GQ16" s="49">
        <f t="shared" si="10"/>
        <v>0</v>
      </c>
      <c r="GR16" s="49">
        <f t="shared" si="10"/>
        <v>0</v>
      </c>
      <c r="GS16" s="49">
        <f t="shared" si="10"/>
        <v>0</v>
      </c>
      <c r="GT16" s="49">
        <f t="shared" si="10"/>
        <v>0</v>
      </c>
      <c r="GU16" s="49">
        <f t="shared" si="10"/>
        <v>0</v>
      </c>
      <c r="GV16" s="49">
        <f t="shared" si="10"/>
        <v>0</v>
      </c>
      <c r="GW16" s="49">
        <f t="shared" ref="GW16:GX16" si="11">SUM(GW4:GW15)</f>
        <v>0</v>
      </c>
      <c r="GX16" s="49">
        <f t="shared" si="11"/>
        <v>0</v>
      </c>
    </row>
    <row r="17" spans="2:206" x14ac:dyDescent="0.25">
      <c r="B17" s="43" t="s">
        <v>14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>
        <v>900000</v>
      </c>
      <c r="O17" s="4">
        <f>SUMIF(debt!$B$4:$B$207,Flc_Arqos_Base!O2,debt!$D$4:$D$207)</f>
        <v>852631.58</v>
      </c>
      <c r="P17" s="4">
        <f>SUMIF(debt!$B$4:$B$207,Flc_Arqos_Base!P2,debt!$D$4:$D$207)</f>
        <v>397894.74</v>
      </c>
      <c r="Q17" s="4">
        <f>SUMIF(debt!$B$4:$B$207,Flc_Arqos_Base!Q2,debt!$D$4:$D$207)</f>
        <v>535263.16</v>
      </c>
      <c r="R17" s="4"/>
      <c r="S17" s="4"/>
      <c r="T17" s="4"/>
      <c r="U17" s="4">
        <f>SUMIF(debt!$B$4:$B$207,Flc_Arqos_Base!U2,debt!$D$4:$D$207)</f>
        <v>1397201.5996763897</v>
      </c>
      <c r="V17" s="4">
        <f>SUMIF(debt!$B$4:$B$207,Flc_Arqos_Base!V2,debt!$D$4:$D$207)</f>
        <v>1554839.688709195</v>
      </c>
      <c r="W17" s="4">
        <f>SUMIF(debt!$B$4:$B$207,Flc_Arqos_Base!W2,debt!$D$4:$D$207)</f>
        <v>7117340.6605357975</v>
      </c>
      <c r="X17" s="4">
        <f>SUMIF(debt!$B$4:$B$207,Flc_Arqos_Base!X2,debt!$D$4:$D$207)</f>
        <v>2116702.8997911373</v>
      </c>
      <c r="Y17" s="4">
        <f>SUMIF(debt!$B$4:$B$207,Flc_Arqos_Base!Y2,debt!$D$4:$D$207)</f>
        <v>3127305.463477463</v>
      </c>
      <c r="Z17" s="4">
        <f>SUMIF(debt!$B$4:$B$207,Flc_Arqos_Base!Z2,debt!$D$4:$D$207)</f>
        <v>3040490.421951096</v>
      </c>
      <c r="AA17" s="4">
        <f>SUMIF(debt!$B$4:$B$207,Flc_Arqos_Base!AA2,debt!$D$4:$D$207)</f>
        <v>3195956.6490408857</v>
      </c>
      <c r="AB17" s="4">
        <f>SUMIF(debt!$B$4:$B$207,Flc_Arqos_Base!AB2,debt!$D$4:$D$207)</f>
        <v>3059667.8600133015</v>
      </c>
      <c r="AC17" s="4">
        <f>SUMIF(debt!$B$4:$B$207,Flc_Arqos_Base!AC2,debt!$D$4:$D$207)</f>
        <v>2560307.74446422</v>
      </c>
      <c r="AD17" s="4">
        <f>SUMIF(debt!$B$4:$B$207,Flc_Arqos_Base!AD2,debt!$D$4:$D$207)</f>
        <v>2634031.5468829675</v>
      </c>
      <c r="AE17" s="4">
        <f>SUMIF(debt!$B$4:$B$207,Flc_Arqos_Base!AE2,debt!$D$4:$D$207)</f>
        <v>2197611.1240796135</v>
      </c>
      <c r="AF17" s="4">
        <f>SUMIF(debt!$B$4:$B$207,Flc_Arqos_Base!AF2,debt!$D$4:$D$207)</f>
        <v>2209491.4752275054</v>
      </c>
      <c r="AG17" s="4">
        <f>SUMIF(debt!$B$4:$B$207,Flc_Arqos_Base!AG2,debt!$D$4:$D$207)</f>
        <v>2196071.4012020444</v>
      </c>
      <c r="AH17" s="4">
        <f>SUMIF(debt!$B$4:$B$207,Flc_Arqos_Base!AH2,debt!$D$4:$D$207)</f>
        <v>2081980.9049782967</v>
      </c>
      <c r="AI17" s="4">
        <f>SUMIF(debt!$B$4:$B$207,Flc_Arqos_Base!AI2,debt!$D$4:$D$207)</f>
        <v>1565780.6477913854</v>
      </c>
      <c r="AJ17" s="4">
        <f>SUMIF(debt!$B$4:$B$207,Flc_Arqos_Base!AJ2,debt!$D$4:$D$207)</f>
        <v>418375.47429859551</v>
      </c>
      <c r="AK17" s="4">
        <f>SUMIF(debt!$B$4:$B$207,Flc_Arqos_Base!AK2,debt!$D$4:$D$207)</f>
        <v>383087.42233013688</v>
      </c>
      <c r="AL17" s="4">
        <f>SUMIF(debt!$B$4:$B$207,Flc_Arqos_Base!AL2,debt!$D$4:$D$207)</f>
        <v>-1391817.7364786146</v>
      </c>
      <c r="AM17" s="4">
        <f>SUMIF(debt!$B$4:$B$207,Flc_Arqos_Base!AM2,debt!$D$4:$D$207)</f>
        <v>-8004563.1699999999</v>
      </c>
      <c r="AN17" s="4">
        <f>SUMIF(debt!$B$4:$B$207,Flc_Arqos_Base!AN2,debt!$D$4:$D$207)</f>
        <v>1893621.09</v>
      </c>
      <c r="AO17" s="4">
        <f>SUMIF(debt!$B$4:$B$207,Flc_Arqos_Base!AO2,debt!$D$4:$D$207)</f>
        <v>1893621.09</v>
      </c>
      <c r="AP17" s="4">
        <f>SUMIF(debt!$B$4:$B$207,Flc_Arqos_Base!AP2,debt!$D$4:$D$207)</f>
        <v>-28411840.91</v>
      </c>
      <c r="AQ17" s="4">
        <f>SUMIF(debt!$B$4:$B$207,Flc_Arqos_Base!AQ2,debt!$D$4:$D$207)</f>
        <v>-28106378.91</v>
      </c>
      <c r="AR17" s="4">
        <f>SUMIF(debt!$B$4:$B$207,Flc_Arqos_Base!AR2,debt!$D$4:$D$207)</f>
        <v>6857010.5099999998</v>
      </c>
      <c r="AS17" s="4">
        <f>SUMIF(debt!$B$4:$B$207,Flc_Arqos_Base!AS2,debt!$D$4:$D$207)</f>
        <v>7488217.54</v>
      </c>
      <c r="AT17" s="4">
        <f>SUMIF(debt!$B$4:$B$207,Flc_Arqos_Base!AT2,debt!$D$4:$D$207)</f>
        <v>9381838.6300000008</v>
      </c>
      <c r="AU17" s="4">
        <f>SUMIF(debt!$B$4:$B$207,Flc_Arqos_Base!AU2,debt!$D$4:$D$207)</f>
        <v>10013045.66</v>
      </c>
      <c r="AV17" s="4">
        <f>SUMIF(debt!$B$4:$B$207,Flc_Arqos_Base!AV2,debt!$D$4:$D$207)</f>
        <v>11275459.73</v>
      </c>
      <c r="AW17" s="4">
        <f>SUMIF(debt!$B$4:$B$207,Flc_Arqos_Base!AW2,debt!$D$4:$D$207)</f>
        <v>11275459.73</v>
      </c>
      <c r="AX17" s="4">
        <f>SUMIF(debt!$B$4:$B$207,Flc_Arqos_Base!AX2,debt!$D$4:$D$207)</f>
        <v>11275459.73</v>
      </c>
      <c r="AY17" s="4">
        <f>SUMIF(debt!$B$4:$B$207,Flc_Arqos_Base!AY2,debt!$D$4:$D$207)</f>
        <v>14204394.42</v>
      </c>
      <c r="AZ17" s="4">
        <f>SUMIF(debt!$B$4:$B$207,Flc_Arqos_Base!AZ2,debt!$D$4:$D$207)</f>
        <v>14204394.42</v>
      </c>
      <c r="BA17" s="4">
        <f>SUMIF(debt!$B$4:$B$207,Flc_Arqos_Base!BA2,debt!$D$4:$D$207)</f>
        <v>13634715.309999999</v>
      </c>
      <c r="BB17" s="4">
        <f>SUMIF(debt!$B$4:$B$207,Flc_Arqos_Base!BB2,debt!$D$4:$D$207)</f>
        <v>11741094.210000001</v>
      </c>
      <c r="BC17" s="4">
        <f>SUMIF(debt!$B$4:$B$207,Flc_Arqos_Base!BC2,debt!$D$4:$D$207)</f>
        <v>12931494.35</v>
      </c>
      <c r="BD17" s="4">
        <f>SUMIF(debt!$B$4:$B$207,Flc_Arqos_Base!BD2,debt!$D$4:$D$207)</f>
        <v>12931494.35</v>
      </c>
      <c r="BE17" s="4">
        <f>SUMIF(debt!$B$4:$B$207,Flc_Arqos_Base!BE2,debt!$D$4:$D$207)</f>
        <v>14193908.41</v>
      </c>
      <c r="BF17" s="4">
        <f>SUMIF(debt!$B$4:$B$207,Flc_Arqos_Base!BF2,debt!$D$4:$D$207)</f>
        <v>12931494.35</v>
      </c>
      <c r="BG17" s="4">
        <f>SUMIF(debt!$B$4:$B$207,Flc_Arqos_Base!BG2,debt!$D$4:$D$207)</f>
        <v>12073187.02</v>
      </c>
      <c r="BH17" s="4">
        <f>SUMIF(debt!$B$4:$B$207,Flc_Arqos_Base!BH2,debt!$D$4:$D$207)</f>
        <v>12073187.02</v>
      </c>
      <c r="BI17" s="4">
        <f>SUMIF(debt!$B$4:$B$207,Flc_Arqos_Base!BI2,debt!$D$4:$D$207)</f>
        <v>8285944.8300000001</v>
      </c>
      <c r="BJ17" s="4">
        <f>SUMIF(debt!$B$4:$B$207,Flc_Arqos_Base!BJ2,debt!$D$4:$D$207)</f>
        <v>8285944.8300000001</v>
      </c>
      <c r="BK17" s="4">
        <f>SUMIF(debt!$B$4:$B$207,Flc_Arqos_Base!BK2,debt!$D$4:$D$207)</f>
        <v>8285944.8300000001</v>
      </c>
      <c r="BL17" s="4">
        <f>SUMIF(debt!$B$4:$B$207,Flc_Arqos_Base!BL2,debt!$D$4:$D$207)</f>
        <v>8285944.8300000001</v>
      </c>
      <c r="BM17" s="4">
        <f>SUMIF(debt!$B$4:$B$207,Flc_Arqos_Base!BM2,debt!$D$4:$D$207)</f>
        <v>8285944.8300000001</v>
      </c>
      <c r="BN17" s="4">
        <f>SUMIF(debt!$B$4:$B$207,Flc_Arqos_Base!BN2,debt!$D$4:$D$207)</f>
        <v>-16075259.830000002</v>
      </c>
      <c r="BO17" s="4">
        <f>SUMIF(debt!$B$4:$B$207,Flc_Arqos_Base!BO2,debt!$D$4:$D$207)</f>
        <v>-35964371.600000001</v>
      </c>
      <c r="BP17" s="4">
        <f>SUMIF(debt!$B$4:$B$207,Flc_Arqos_Base!BP2,debt!$D$4:$D$207)</f>
        <v>8717016.7899999991</v>
      </c>
      <c r="BQ17" s="4">
        <f>SUMIF(debt!$B$4:$B$207,Flc_Arqos_Base!BQ2,debt!$D$4:$D$207)</f>
        <v>9193541.3300000001</v>
      </c>
      <c r="BR17" s="4">
        <f>SUMIF(debt!$B$4:$B$207,Flc_Arqos_Base!BR2,debt!$D$4:$D$207)</f>
        <v>9193541.3300000001</v>
      </c>
      <c r="BS17" s="4">
        <f>SUMIF(debt!$B$4:$B$207,Flc_Arqos_Base!BS2,debt!$D$4:$D$207)</f>
        <v>10146590.41</v>
      </c>
      <c r="BT17" s="4">
        <f>SUMIF(debt!$B$4:$B$207,Flc_Arqos_Base!BT2,debt!$D$4:$D$207)</f>
        <v>10146590.41</v>
      </c>
      <c r="BU17" s="4">
        <f>SUMIF(debt!$B$4:$B$207,Flc_Arqos_Base!BU2,debt!$D$4:$D$207)</f>
        <v>10623114.949999999</v>
      </c>
      <c r="BV17" s="4">
        <f>SUMIF(debt!$B$4:$B$207,Flc_Arqos_Base!BV2,debt!$D$4:$D$207)</f>
        <v>10623114.949999999</v>
      </c>
      <c r="BW17" s="4">
        <f>SUMIF(debt!$B$4:$B$207,Flc_Arqos_Base!BW2,debt!$D$4:$D$207)</f>
        <v>10623114.949999999</v>
      </c>
      <c r="BX17" s="4">
        <f>SUMIF(debt!$B$4:$B$207,Flc_Arqos_Base!BX2,debt!$D$4:$D$207)</f>
        <v>11099639.5</v>
      </c>
      <c r="BY17" s="4">
        <f>SUMIF(debt!$B$4:$B$207,Flc_Arqos_Base!BY2,debt!$D$4:$D$207)</f>
        <v>8170704.8000000007</v>
      </c>
      <c r="BZ17" s="4">
        <f>SUMIF(debt!$B$4:$B$207,Flc_Arqos_Base!BZ2,debt!$D$4:$D$207)</f>
        <v>-47885062.280000001</v>
      </c>
      <c r="CA17" s="4">
        <f>SUMIF(debt!$B$4:$B$207,Flc_Arqos_Base!CA2,debt!$D$4:$D$207)</f>
        <v>-11925830.199999999</v>
      </c>
      <c r="CB17" s="4">
        <f>SUMIF(debt!$B$4:$B$207,Flc_Arqos_Base!CB2,debt!$D$4:$D$207)</f>
        <v>7694180.2599999998</v>
      </c>
      <c r="CC17" s="4">
        <f>SUMIF(debt!$B$4:$B$207,Flc_Arqos_Base!CC2,debt!$D$4:$D$207)</f>
        <v>7217655.7200000007</v>
      </c>
      <c r="CD17" s="4">
        <f>SUMIF(debt!$B$4:$B$207,Flc_Arqos_Base!CD2,debt!$D$4:$D$207)</f>
        <v>7217655.7200000007</v>
      </c>
      <c r="CE17" s="4">
        <f>SUMIF(debt!$B$4:$B$207,Flc_Arqos_Base!CE2,debt!$D$4:$D$207)</f>
        <v>5788082.0999999996</v>
      </c>
      <c r="CF17" s="4">
        <f>SUMIF(debt!$B$4:$B$207,Flc_Arqos_Base!CF2,debt!$D$4:$D$207)</f>
        <v>-70840748.769999996</v>
      </c>
      <c r="CG17" s="4">
        <f>SUMIF(debt!$B$4:$B$207,Flc_Arqos_Base!CG2,debt!$D$4:$D$207)</f>
        <v>2382622.7000000002</v>
      </c>
      <c r="CH17" s="4">
        <f>SUMIF(debt!$B$4:$B$207,Flc_Arqos_Base!CH2,debt!$D$4:$D$207)</f>
        <v>1906098.16</v>
      </c>
      <c r="CI17" s="4">
        <f>SUMIF(debt!$B$4:$B$207,Flc_Arqos_Base!CI2,debt!$D$4:$D$207)</f>
        <v>1429573.62</v>
      </c>
      <c r="CJ17" s="4">
        <f>SUMIF(debt!$B$4:$B$207,Flc_Arqos_Base!CJ2,debt!$D$4:$D$207)</f>
        <v>953049.08</v>
      </c>
      <c r="CK17" s="4">
        <f>SUMIF(debt!$B$4:$B$207,Flc_Arqos_Base!CK2,debt!$D$4:$D$207)</f>
        <v>0</v>
      </c>
      <c r="CL17" s="4">
        <f>SUMIF(debt!$B$4:$B$207,Flc_Arqos_Base!CL2,debt!$D$4:$D$207)</f>
        <v>-67836610.609999999</v>
      </c>
      <c r="CM17" s="4">
        <f>SUMIF(debt!$B$4:$B$207,Flc_Arqos_Base!CM2,debt!$D$4:$D$207)</f>
        <v>-10789938.539999999</v>
      </c>
      <c r="CN17" s="4">
        <f>SUMIF(debt!$B$4:$B$207,Flc_Arqos_Base!CN2,debt!$D$4:$D$207)</f>
        <v>0</v>
      </c>
      <c r="CO17" s="4">
        <f>SUMIF(debt!$B$4:$B$207,Flc_Arqos_Base!CO2,debt!$D$4:$D$207)</f>
        <v>0</v>
      </c>
      <c r="CP17" s="4">
        <f>SUMIF(debt!$B$4:$B$207,Flc_Arqos_Base!CP2,debt!$D$4:$D$207)</f>
        <v>0</v>
      </c>
      <c r="CQ17" s="4">
        <f>SUMIF(debt!$B$4:$B$207,Flc_Arqos_Base!CQ2,debt!$D$4:$D$207)</f>
        <v>0</v>
      </c>
      <c r="CR17" s="4">
        <f>SUMIF(debt!$B$4:$B$207,Flc_Arqos_Base!CR2,debt!$D$4:$D$207)</f>
        <v>0</v>
      </c>
      <c r="CS17" s="4">
        <f>SUMIF(debt!$B$4:$B$207,Flc_Arqos_Base!CS2,debt!$D$4:$D$207)</f>
        <v>0</v>
      </c>
      <c r="CT17" s="4">
        <f>SUMIF(debt!$B$4:$B$207,Flc_Arqos_Base!CT2,debt!$D$4:$D$207)</f>
        <v>0</v>
      </c>
      <c r="CU17" s="4">
        <f>SUMIF(debt!$B$4:$B$207,Flc_Arqos_Base!CU2,debt!$D$4:$D$207)</f>
        <v>0</v>
      </c>
      <c r="CV17" s="4">
        <f>SUMIF(debt!$B$4:$B$207,Flc_Arqos_Base!CV2,debt!$D$4:$D$207)</f>
        <v>0</v>
      </c>
      <c r="CW17" s="4">
        <f>SUMIF(debt!$B$4:$B$207,Flc_Arqos_Base!CW2,debt!$D$4:$D$207)</f>
        <v>0</v>
      </c>
      <c r="CX17" s="4">
        <f>SUMIF(debt!$B$4:$B$207,Flc_Arqos_Base!CX2,debt!$D$4:$D$207)</f>
        <v>0</v>
      </c>
      <c r="CY17" s="4">
        <f>SUMIF(debt!$B$4:$B$207,Flc_Arqos_Base!CY2,debt!$D$4:$D$207)</f>
        <v>0</v>
      </c>
      <c r="CZ17" s="4">
        <f>SUMIF(debt!$B$4:$B$207,Flc_Arqos_Base!CZ2,debt!$D$4:$D$207)</f>
        <v>0</v>
      </c>
      <c r="DA17" s="4">
        <f>SUMIF(debt!$B$4:$B$207,Flc_Arqos_Base!DA2,debt!$D$4:$D$207)</f>
        <v>0</v>
      </c>
      <c r="DB17" s="4">
        <f>SUMIF(debt!$B$4:$B$207,Flc_Arqos_Base!DB2,debt!$D$4:$D$207)</f>
        <v>0</v>
      </c>
      <c r="DC17" s="4">
        <f>SUMIF(debt!$B$4:$B$207,Flc_Arqos_Base!DC2,debt!$D$4:$D$207)</f>
        <v>0</v>
      </c>
      <c r="DD17" s="4">
        <f>SUMIF(debt!$B$4:$B$207,Flc_Arqos_Base!DD2,debt!$D$4:$D$207)</f>
        <v>0</v>
      </c>
      <c r="DE17" s="4">
        <f>SUMIF(debt!$B$4:$B$207,Flc_Arqos_Base!DE2,debt!$D$4:$D$207)</f>
        <v>0</v>
      </c>
      <c r="DF17" s="4">
        <f>SUMIF(debt!$B$4:$B$207,Flc_Arqos_Base!DF2,debt!$D$4:$D$207)</f>
        <v>0</v>
      </c>
      <c r="DG17" s="4">
        <f>SUMIF(debt!$B$4:$B$207,Flc_Arqos_Base!DG2,debt!$D$4:$D$207)</f>
        <v>0</v>
      </c>
      <c r="DH17" s="4">
        <f>SUMIF(debt!$B$4:$B$207,Flc_Arqos_Base!DH2,debt!$D$4:$D$207)</f>
        <v>0</v>
      </c>
      <c r="DI17" s="4">
        <f>SUMIF(debt!$B$4:$B$207,Flc_Arqos_Base!DI2,debt!$D$4:$D$207)</f>
        <v>0</v>
      </c>
      <c r="DJ17" s="4">
        <f>SUMIF(debt!$B$4:$B$207,Flc_Arqos_Base!DJ2,debt!$D$4:$D$207)</f>
        <v>0</v>
      </c>
      <c r="DK17" s="4">
        <f>SUMIF(debt!$B$4:$B$207,Flc_Arqos_Base!DK2,debt!$D$4:$D$207)</f>
        <v>0</v>
      </c>
      <c r="DL17" s="4">
        <f>SUMIF(debt!$B$4:$B$207,Flc_Arqos_Base!DL2,debt!$D$4:$D$207)</f>
        <v>0</v>
      </c>
      <c r="DM17" s="4">
        <f>SUMIF(debt!$B$4:$B$207,Flc_Arqos_Base!DM2,debt!$D$4:$D$207)</f>
        <v>0</v>
      </c>
      <c r="DN17" s="4">
        <f>SUMIF(debt!$B$4:$B$207,Flc_Arqos_Base!DN2,debt!$D$4:$D$207)</f>
        <v>0</v>
      </c>
      <c r="DO17" s="4">
        <f>SUMIF(debt!$B$4:$B$207,Flc_Arqos_Base!DO2,debt!$D$4:$D$207)</f>
        <v>0</v>
      </c>
      <c r="DP17" s="4">
        <f>SUMIF(debt!$B$4:$B$207,Flc_Arqos_Base!DP2,debt!$D$4:$D$207)</f>
        <v>0</v>
      </c>
      <c r="DQ17" s="4">
        <f>SUMIF(debt!$B$4:$B$207,Flc_Arqos_Base!DQ2,debt!$D$4:$D$207)</f>
        <v>0</v>
      </c>
      <c r="DR17" s="4">
        <f>SUMIF(debt!$B$4:$B$207,Flc_Arqos_Base!DR2,debt!$D$4:$D$207)</f>
        <v>0</v>
      </c>
      <c r="DS17" s="4">
        <f>SUMIF(debt!$B$4:$B$207,Flc_Arqos_Base!DS2,debt!$D$4:$D$207)</f>
        <v>0</v>
      </c>
      <c r="DT17" s="4">
        <f>SUMIF(debt!$B$4:$B$207,Flc_Arqos_Base!DT2,debt!$D$4:$D$207)</f>
        <v>0</v>
      </c>
      <c r="DU17" s="4">
        <f>SUMIF(debt!$B$4:$B$207,Flc_Arqos_Base!DU2,debt!$D$4:$D$207)</f>
        <v>0</v>
      </c>
      <c r="DV17" s="4">
        <f>SUMIF(debt!$B$4:$B$207,Flc_Arqos_Base!DV2,debt!$D$4:$D$207)</f>
        <v>0</v>
      </c>
      <c r="DW17" s="4">
        <f>SUMIF(debt!$B$4:$B$207,Flc_Arqos_Base!DW2,debt!$D$4:$D$207)</f>
        <v>0</v>
      </c>
      <c r="DX17" s="4">
        <f>SUMIF(debt!$B$4:$B$207,Flc_Arqos_Base!DX2,debt!$D$4:$D$207)</f>
        <v>0</v>
      </c>
      <c r="DY17" s="4">
        <f>SUMIF(debt!$B$4:$B$207,Flc_Arqos_Base!DY2,debt!$D$4:$D$207)</f>
        <v>0</v>
      </c>
      <c r="DZ17" s="4">
        <f>SUMIF(debt!$B$4:$B$207,Flc_Arqos_Base!DZ2,debt!$D$4:$D$207)</f>
        <v>0</v>
      </c>
      <c r="EA17" s="4">
        <f>SUMIF(debt!$B$4:$B$207,Flc_Arqos_Base!EA2,debt!$D$4:$D$207)</f>
        <v>0</v>
      </c>
      <c r="EB17" s="4">
        <f>SUMIF(debt!$B$4:$B$207,Flc_Arqos_Base!EB2,debt!$D$4:$D$207)</f>
        <v>0</v>
      </c>
      <c r="EC17" s="4">
        <f>SUMIF(debt!$B$4:$B$207,Flc_Arqos_Base!EC2,debt!$D$4:$D$207)</f>
        <v>0</v>
      </c>
      <c r="ED17" s="4">
        <f>SUMIF(debt!$B$4:$B$207,Flc_Arqos_Base!ED2,debt!$D$4:$D$207)</f>
        <v>0</v>
      </c>
      <c r="EE17" s="4">
        <f>SUMIF(debt!$B$4:$B$207,Flc_Arqos_Base!EE2,debt!$D$4:$D$207)</f>
        <v>0</v>
      </c>
      <c r="EF17" s="4">
        <f>SUMIF(debt!$B$4:$B$207,Flc_Arqos_Base!EF2,debt!$D$4:$D$207)</f>
        <v>0</v>
      </c>
      <c r="EG17" s="4">
        <f>SUMIF(debt!$B$4:$B$207,Flc_Arqos_Base!EG2,debt!$D$4:$D$207)</f>
        <v>0</v>
      </c>
      <c r="EH17" s="4">
        <f>SUMIF(debt!$B$4:$B$207,Flc_Arqos_Base!EH2,debt!$D$4:$D$207)</f>
        <v>0</v>
      </c>
      <c r="EI17" s="4">
        <f>SUMIF(debt!$B$4:$B$207,Flc_Arqos_Base!EI2,debt!$D$4:$D$207)</f>
        <v>0</v>
      </c>
      <c r="EJ17" s="4">
        <f>SUMIF(debt!$B$4:$B$207,Flc_Arqos_Base!EJ2,debt!$D$4:$D$207)</f>
        <v>0</v>
      </c>
      <c r="EK17" s="4">
        <f>SUMIF(debt!$B$4:$B$207,Flc_Arqos_Base!EK2,debt!$D$4:$D$207)</f>
        <v>0</v>
      </c>
      <c r="EL17" s="4">
        <f>SUMIF(debt!$B$4:$B$207,Flc_Arqos_Base!EL2,debt!$D$4:$D$207)</f>
        <v>0</v>
      </c>
      <c r="EM17" s="4">
        <f>SUMIF(debt!$B$4:$B$207,Flc_Arqos_Base!EM2,debt!$D$4:$D$207)</f>
        <v>0</v>
      </c>
      <c r="EN17" s="4">
        <f>SUMIF(debt!$B$4:$B$207,Flc_Arqos_Base!EN2,debt!$D$4:$D$207)</f>
        <v>0</v>
      </c>
      <c r="EO17" s="4">
        <f>SUMIF(debt!$B$4:$B$207,Flc_Arqos_Base!EO2,debt!$D$4:$D$207)</f>
        <v>0</v>
      </c>
      <c r="EP17" s="4">
        <f>SUMIF(debt!$B$4:$B$207,Flc_Arqos_Base!EP2,debt!$D$4:$D$207)</f>
        <v>0</v>
      </c>
      <c r="EQ17" s="4">
        <f>SUMIF(debt!$B$4:$B$207,Flc_Arqos_Base!EQ2,debt!$D$4:$D$207)</f>
        <v>0</v>
      </c>
      <c r="ER17" s="4">
        <f>SUMIF(debt!$B$4:$B$207,Flc_Arqos_Base!ER2,debt!$D$4:$D$207)</f>
        <v>0</v>
      </c>
      <c r="ES17" s="4">
        <f>SUMIF(debt!$B$4:$B$207,Flc_Arqos_Base!ES2,debt!$D$4:$D$207)</f>
        <v>0</v>
      </c>
      <c r="ET17" s="4">
        <f>SUMIF(debt!$B$4:$B$207,Flc_Arqos_Base!ET2,debt!$D$4:$D$207)</f>
        <v>0</v>
      </c>
      <c r="EU17" s="4">
        <f>SUMIF(debt!$B$4:$B$207,Flc_Arqos_Base!EU2,debt!$D$4:$D$207)</f>
        <v>0</v>
      </c>
      <c r="EV17" s="4">
        <f>SUMIF(debt!$B$4:$B$207,Flc_Arqos_Base!EV2,debt!$D$4:$D$207)</f>
        <v>0</v>
      </c>
      <c r="EW17" s="4">
        <f>SUMIF(debt!$B$4:$B$207,Flc_Arqos_Base!EW2,debt!$D$4:$D$207)</f>
        <v>0</v>
      </c>
      <c r="EX17" s="4">
        <f>SUMIF(debt!$B$4:$B$207,Flc_Arqos_Base!EX2,debt!$D$4:$D$207)</f>
        <v>0</v>
      </c>
      <c r="EY17" s="4">
        <f>SUMIF(debt!$B$4:$B$207,Flc_Arqos_Base!EY2,debt!$D$4:$D$207)</f>
        <v>0</v>
      </c>
      <c r="EZ17" s="4">
        <f>SUMIF(debt!$B$4:$B$207,Flc_Arqos_Base!EZ2,debt!$D$4:$D$207)</f>
        <v>0</v>
      </c>
      <c r="FA17" s="4">
        <f>SUMIF(debt!$B$4:$B$207,Flc_Arqos_Base!FA2,debt!$D$4:$D$207)</f>
        <v>0</v>
      </c>
      <c r="FB17" s="4">
        <f>SUMIF(debt!$B$4:$B$207,Flc_Arqos_Base!FB2,debt!$D$4:$D$207)</f>
        <v>0</v>
      </c>
      <c r="FC17" s="4">
        <f>SUMIF(debt!$B$4:$B$207,Flc_Arqos_Base!FC2,debt!$D$4:$D$207)</f>
        <v>0</v>
      </c>
      <c r="FD17" s="4">
        <f>SUMIF(debt!$B$4:$B$207,Flc_Arqos_Base!FD2,debt!$D$4:$D$207)</f>
        <v>0</v>
      </c>
      <c r="FE17" s="4">
        <f>SUMIF(debt!$B$4:$B$207,Flc_Arqos_Base!FE2,debt!$D$4:$D$207)</f>
        <v>0</v>
      </c>
      <c r="FF17" s="4">
        <f>SUMIF(debt!$B$4:$B$207,Flc_Arqos_Base!FF2,debt!$D$4:$D$207)</f>
        <v>0</v>
      </c>
      <c r="FG17" s="4">
        <f>SUMIF(debt!$B$4:$B$207,Flc_Arqos_Base!FG2,debt!$D$4:$D$207)</f>
        <v>0</v>
      </c>
      <c r="FH17" s="4">
        <f>SUMIF(debt!$B$4:$B$207,Flc_Arqos_Base!FH2,debt!$D$4:$D$207)</f>
        <v>0</v>
      </c>
      <c r="FI17" s="4">
        <f>SUMIF(debt!$B$4:$B$207,Flc_Arqos_Base!FI2,debt!$D$4:$D$207)</f>
        <v>0</v>
      </c>
      <c r="FJ17" s="4">
        <f>SUMIF(debt!$B$4:$B$207,Flc_Arqos_Base!FJ2,debt!$D$4:$D$207)</f>
        <v>0</v>
      </c>
      <c r="FK17" s="4">
        <f>SUMIF(debt!$B$4:$B$207,Flc_Arqos_Base!FK2,debt!$D$4:$D$207)</f>
        <v>0</v>
      </c>
      <c r="FL17" s="4">
        <f>SUMIF(debt!$B$4:$B$207,Flc_Arqos_Base!FL2,debt!$D$4:$D$207)</f>
        <v>0</v>
      </c>
      <c r="FM17" s="4">
        <f>SUMIF(debt!$B$4:$B$207,Flc_Arqos_Base!FM2,debt!$D$4:$D$207)</f>
        <v>0</v>
      </c>
      <c r="FN17" s="4">
        <f>SUMIF(debt!$B$4:$B$207,Flc_Arqos_Base!FN2,debt!$D$4:$D$207)</f>
        <v>0</v>
      </c>
      <c r="FO17" s="4">
        <f>SUMIF(debt!$B$4:$B$207,Flc_Arqos_Base!FO2,debt!$D$4:$D$207)</f>
        <v>0</v>
      </c>
      <c r="FP17" s="4">
        <f>SUMIF(debt!$B$4:$B$207,Flc_Arqos_Base!FP2,debt!$D$4:$D$207)</f>
        <v>0</v>
      </c>
      <c r="FQ17" s="4">
        <f>SUMIF(debt!$B$4:$B$207,Flc_Arqos_Base!FQ2,debt!$D$4:$D$207)</f>
        <v>0</v>
      </c>
      <c r="FR17" s="4">
        <f>SUMIF(debt!$B$4:$B$207,Flc_Arqos_Base!FR2,debt!$D$4:$D$207)</f>
        <v>0</v>
      </c>
      <c r="FS17" s="4">
        <f>SUMIF(debt!$B$4:$B$207,Flc_Arqos_Base!FS2,debt!$D$4:$D$207)</f>
        <v>0</v>
      </c>
      <c r="FT17" s="4">
        <f>SUMIF(debt!$B$4:$B$207,Flc_Arqos_Base!FT2,debt!$D$4:$D$207)</f>
        <v>0</v>
      </c>
      <c r="FU17" s="4">
        <f>SUMIF(debt!$B$4:$B$207,Flc_Arqos_Base!FU2,debt!$D$4:$D$207)</f>
        <v>0</v>
      </c>
      <c r="FV17" s="4">
        <f>SUMIF(debt!$B$4:$B$207,Flc_Arqos_Base!FV2,debt!$D$4:$D$207)</f>
        <v>0</v>
      </c>
      <c r="FW17" s="4">
        <f>SUMIF(debt!$B$4:$B$207,Flc_Arqos_Base!FW2,debt!$D$4:$D$207)</f>
        <v>0</v>
      </c>
      <c r="FX17" s="4">
        <f>SUMIF(debt!$B$4:$B$207,Flc_Arqos_Base!FX2,debt!$D$4:$D$207)</f>
        <v>0</v>
      </c>
      <c r="FY17" s="4">
        <f>SUMIF(debt!$B$4:$B$207,Flc_Arqos_Base!FY2,debt!$D$4:$D$207)</f>
        <v>0</v>
      </c>
      <c r="FZ17" s="4">
        <f>SUMIF(debt!$B$4:$B$207,Flc_Arqos_Base!FZ2,debt!$D$4:$D$207)</f>
        <v>0</v>
      </c>
      <c r="GA17" s="4">
        <f>SUMIF(debt!$B$4:$B$207,Flc_Arqos_Base!GA2,debt!$D$4:$D$207)</f>
        <v>0</v>
      </c>
      <c r="GB17" s="4">
        <f>SUMIF(debt!$B$4:$B$207,Flc_Arqos_Base!GB2,debt!$D$4:$D$207)</f>
        <v>0</v>
      </c>
      <c r="GC17" s="4">
        <f>SUMIF(debt!$B$4:$B$207,Flc_Arqos_Base!GC2,debt!$D$4:$D$207)</f>
        <v>0</v>
      </c>
      <c r="GD17" s="4">
        <f>SUMIF(debt!$B$4:$B$207,Flc_Arqos_Base!GD2,debt!$D$4:$D$207)</f>
        <v>0</v>
      </c>
      <c r="GE17" s="4">
        <f>SUMIF(debt!$B$4:$B$207,Flc_Arqos_Base!GE2,debt!$D$4:$D$207)</f>
        <v>0</v>
      </c>
      <c r="GF17" s="4">
        <f>SUMIF(debt!$B$4:$B$207,Flc_Arqos_Base!GF2,debt!$D$4:$D$207)</f>
        <v>0</v>
      </c>
      <c r="GG17" s="4">
        <f>SUMIF(debt!$B$4:$B$207,Flc_Arqos_Base!GG2,debt!$D$4:$D$207)</f>
        <v>0</v>
      </c>
      <c r="GH17" s="4">
        <f>SUMIF(debt!$B$4:$B$207,Flc_Arqos_Base!GH2,debt!$D$4:$D$207)</f>
        <v>0</v>
      </c>
      <c r="GI17" s="4">
        <f>SUMIF(debt!$B$4:$B$207,Flc_Arqos_Base!GI2,debt!$D$4:$D$207)</f>
        <v>0</v>
      </c>
      <c r="GJ17" s="4">
        <f>SUMIF(debt!$B$4:$B$207,Flc_Arqos_Base!GJ2,debt!$D$4:$D$207)</f>
        <v>0</v>
      </c>
      <c r="GK17" s="4">
        <f>SUMIF(debt!$B$4:$B$207,Flc_Arqos_Base!GK2,debt!$D$4:$D$207)</f>
        <v>0</v>
      </c>
      <c r="GL17" s="4">
        <f>SUMIF(debt!$B$4:$B$207,Flc_Arqos_Base!GL2,debt!$D$4:$D$207)</f>
        <v>0</v>
      </c>
      <c r="GM17" s="4">
        <f>SUMIF(debt!$B$4:$B$207,Flc_Arqos_Base!GM2,debt!$D$4:$D$207)</f>
        <v>0</v>
      </c>
      <c r="GN17" s="4">
        <f>SUMIF(debt!$B$4:$B$207,Flc_Arqos_Base!GN2,debt!$D$4:$D$207)</f>
        <v>0</v>
      </c>
      <c r="GO17" s="4">
        <f>SUMIF(debt!$B$4:$B$207,Flc_Arqos_Base!GO2,debt!$D$4:$D$207)</f>
        <v>0</v>
      </c>
      <c r="GP17" s="4">
        <f>SUMIF(debt!$B$4:$B$207,Flc_Arqos_Base!GP2,debt!$D$4:$D$207)</f>
        <v>0</v>
      </c>
      <c r="GQ17" s="4">
        <f>SUMIF(debt!$B$4:$B$207,Flc_Arqos_Base!GQ2,debt!$D$4:$D$207)</f>
        <v>0</v>
      </c>
      <c r="GR17" s="4">
        <f>SUMIF(debt!$B$4:$B$207,Flc_Arqos_Base!GR2,debt!$D$4:$D$207)</f>
        <v>0</v>
      </c>
      <c r="GS17" s="4">
        <f>SUMIF(debt!$B$4:$B$207,Flc_Arqos_Base!GS2,debt!$D$4:$D$207)</f>
        <v>0</v>
      </c>
      <c r="GT17" s="4">
        <f>SUMIF(debt!$B$4:$B$207,Flc_Arqos_Base!GT2,debt!$D$4:$D$207)</f>
        <v>0</v>
      </c>
      <c r="GU17" s="4">
        <f>SUMIF(debt!$B$4:$B$207,Flc_Arqos_Base!GU2,debt!$D$4:$D$207)</f>
        <v>0</v>
      </c>
      <c r="GV17" s="4">
        <f>SUMIF(debt!$B$4:$B$207,Flc_Arqos_Base!GV2,debt!$D$4:$D$207)</f>
        <v>0</v>
      </c>
      <c r="GW17" s="4">
        <f>SUMIF(debt!$B$4:$B$207,Flc_Arqos_Base!GW2,debt!$D$4:$D$207)</f>
        <v>0</v>
      </c>
      <c r="GX17" s="4">
        <f>SUMIF(debt!$B$4:$B$207,Flc_Arqos_Base!GX2,debt!$D$4:$D$207)</f>
        <v>0</v>
      </c>
    </row>
    <row r="18" spans="2:206" x14ac:dyDescent="0.25">
      <c r="B18" s="43" t="s">
        <v>15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>
        <f>SUMIF(debt!$B$4:$B$207,Flc_Arqos_Base!O2,debt!$R$4:$R$207)</f>
        <v>-1263034.249779772</v>
      </c>
      <c r="P18" s="4">
        <f>SUMIF(debt!$B$4:$B$207,Flc_Arqos_Base!P2,debt!$R$4:$R$207)</f>
        <v>-348897.11903254956</v>
      </c>
      <c r="Q18" s="4">
        <f>SUMIF(debt!$B$4:$B$207,Flc_Arqos_Base!Q2,debt!$R$4:$R$207)</f>
        <v>-349058.85655959061</v>
      </c>
      <c r="R18" s="4"/>
      <c r="S18" s="4"/>
      <c r="T18" s="4"/>
      <c r="U18" s="4">
        <f>SUMIF(debt!$B$4:$B$207,Flc_Arqos_Base!U2,debt!$R$4:$R$207)</f>
        <v>-528539.19333480531</v>
      </c>
      <c r="V18" s="4">
        <f>SUMIF(debt!$B$4:$B$207,Flc_Arqos_Base!V2,debt!$R$4:$R$207)</f>
        <v>-545390.37891985232</v>
      </c>
      <c r="W18" s="4">
        <f>SUMIF(debt!$B$4:$B$207,Flc_Arqos_Base!W2,debt!$R$4:$R$207)</f>
        <v>-564142.7852694469</v>
      </c>
      <c r="X18" s="4">
        <f>SUMIF(debt!$B$4:$B$207,Flc_Arqos_Base!X2,debt!$R$4:$R$207)</f>
        <v>-661932.23421467433</v>
      </c>
      <c r="Y18" s="4">
        <f>SUMIF(debt!$B$4:$B$207,Flc_Arqos_Base!Y2,debt!$R$4:$R$207)</f>
        <v>-687461.0866015089</v>
      </c>
      <c r="Z18" s="4">
        <f>SUMIF(debt!$B$4:$B$207,Flc_Arqos_Base!Z2,debt!$R$4:$R$207)</f>
        <v>-725178.48168493563</v>
      </c>
      <c r="AA18" s="4">
        <f>SUMIF(debt!$B$4:$B$207,Flc_Arqos_Base!AA2,debt!$R$4:$R$207)</f>
        <v>-718246.92875812401</v>
      </c>
      <c r="AB18" s="4">
        <f>SUMIF(debt!$B$4:$B$207,Flc_Arqos_Base!AB2,debt!$R$4:$R$207)</f>
        <v>-754342.83380170958</v>
      </c>
      <c r="AC18" s="4">
        <f>SUMIF(debt!$B$4:$B$207,Flc_Arqos_Base!AC2,debt!$R$4:$R$207)</f>
        <v>-788899.46039834851</v>
      </c>
      <c r="AD18" s="4">
        <f>SUMIF(debt!$B$4:$B$207,Flc_Arqos_Base!AD2,debt!$R$4:$R$207)</f>
        <v>-817816.19343797583</v>
      </c>
      <c r="AE18" s="4">
        <f>SUMIF(debt!$B$4:$B$207,Flc_Arqos_Base!AE2,debt!$R$4:$R$207)</f>
        <v>-847565.58087933238</v>
      </c>
      <c r="AF18" s="4">
        <f>SUMIF(debt!$B$4:$B$207,Flc_Arqos_Base!AF2,debt!$R$4:$R$207)</f>
        <v>-872385.93083035899</v>
      </c>
      <c r="AG18" s="4">
        <f>SUMIF(debt!$B$4:$B$207,Flc_Arqos_Base!AG2,debt!$R$4:$R$207)</f>
        <v>-897340.46033198992</v>
      </c>
      <c r="AH18" s="4">
        <f>SUMIF(debt!$B$4:$B$207,Flc_Arqos_Base!AH2,debt!$R$4:$R$207)</f>
        <v>-922143.42028155993</v>
      </c>
      <c r="AI18" s="4">
        <f>SUMIF(debt!$B$4:$B$207,Flc_Arqos_Base!AI2,debt!$R$4:$R$207)</f>
        <v>-945657.81465584156</v>
      </c>
      <c r="AJ18" s="4">
        <f>SUMIF(debt!$B$4:$B$207,Flc_Arqos_Base!AJ2,debt!$R$4:$R$207)</f>
        <v>-963342.11885274714</v>
      </c>
      <c r="AK18" s="4">
        <f>SUMIF(debt!$B$4:$B$207,Flc_Arqos_Base!AK2,debt!$R$4:$R$207)</f>
        <v>-968067.35234343901</v>
      </c>
      <c r="AL18" s="4">
        <f>SUMIF(debt!$B$4:$B$207,Flc_Arqos_Base!AL2,debt!$R$4:$R$207)</f>
        <v>-997578.03406609944</v>
      </c>
      <c r="AM18" s="4">
        <f>SUMIF(debt!$B$4:$B$207,Flc_Arqos_Base!AM2,debt!$R$4:$R$207)</f>
        <v>-926595.79665818275</v>
      </c>
      <c r="AN18" s="4">
        <f>SUMIF(debt!$B$4:$B$207,Flc_Arqos_Base!AN2,debt!$R$4:$R$207)</f>
        <v>-839277.07273023436</v>
      </c>
      <c r="AO18" s="4">
        <f>SUMIF(debt!$B$4:$B$207,Flc_Arqos_Base!AO2,debt!$R$4:$R$207)</f>
        <v>-792060.88365332759</v>
      </c>
      <c r="AP18" s="4">
        <f>SUMIF(debt!$B$4:$B$207,Flc_Arqos_Base!AP2,debt!$R$4:$R$207)</f>
        <v>-764031.06931837578</v>
      </c>
      <c r="AQ18" s="4">
        <f>SUMIF(debt!$B$4:$B$207,Flc_Arqos_Base!AQ2,debt!$R$4:$R$207)</f>
        <v>-455830.5232872187</v>
      </c>
      <c r="AR18" s="4">
        <f>SUMIF(debt!$B$4:$B$207,Flc_Arqos_Base!AR2,debt!$R$4:$R$207)</f>
        <v>-79683.802499528174</v>
      </c>
      <c r="AS18" s="4">
        <f>SUMIF(debt!$B$4:$B$207,Flc_Arqos_Base!AS2,debt!$R$4:$R$207)</f>
        <v>-151425.94249952817</v>
      </c>
      <c r="AT18" s="4">
        <f>SUMIF(debt!$B$4:$B$207,Flc_Arqos_Base!AT2,debt!$R$4:$R$207)</f>
        <v>-283117.35249952821</v>
      </c>
      <c r="AU18" s="4">
        <f>SUMIF(debt!$B$4:$B$207,Flc_Arqos_Base!AU2,debt!$R$4:$R$207)</f>
        <v>-326977.21249952813</v>
      </c>
      <c r="AV18" s="4">
        <f>SUMIF(debt!$B$4:$B$207,Flc_Arqos_Base!AV2,debt!$R$4:$R$207)</f>
        <v>-451198.61000000004</v>
      </c>
      <c r="AW18" s="4">
        <f>SUMIF(debt!$B$4:$B$207,Flc_Arqos_Base!AW2,debt!$R$4:$R$207)</f>
        <v>-569022.08000000007</v>
      </c>
      <c r="AX18" s="4">
        <f>SUMIF(debt!$B$4:$B$207,Flc_Arqos_Base!AX2,debt!$R$4:$R$207)</f>
        <v>-684874.32000000007</v>
      </c>
      <c r="AY18" s="4">
        <f>SUMIF(debt!$B$4:$B$207,Flc_Arqos_Base!AY2,debt!$R$4:$R$207)</f>
        <v>-798826.35000000009</v>
      </c>
      <c r="AZ18" s="4">
        <f>SUMIF(debt!$B$4:$B$207,Flc_Arqos_Base!AZ2,debt!$R$4:$R$207)</f>
        <v>-939860.05999999994</v>
      </c>
      <c r="BA18" s="4">
        <f>SUMIF(debt!$B$4:$B$207,Flc_Arqos_Base!BA2,debt!$R$4:$R$207)</f>
        <v>-1080858.28</v>
      </c>
      <c r="BB18" s="4">
        <f>SUMIF(debt!$B$4:$B$207,Flc_Arqos_Base!BB2,debt!$R$4:$R$207)</f>
        <v>-1217143.5</v>
      </c>
      <c r="BC18" s="4">
        <f>SUMIF(debt!$B$4:$B$207,Flc_Arqos_Base!BC2,debt!$R$4:$R$207)</f>
        <v>-1335425.05</v>
      </c>
      <c r="BD18" s="4">
        <f>SUMIF(debt!$B$4:$B$207,Flc_Arqos_Base!BD2,debt!$R$4:$R$207)</f>
        <v>-1464700.14</v>
      </c>
      <c r="BE18" s="4">
        <f>SUMIF(debt!$B$4:$B$207,Flc_Arqos_Base!BE2,debt!$R$4:$R$207)</f>
        <v>-1595200.6199999999</v>
      </c>
      <c r="BF18" s="4">
        <f>SUMIF(debt!$B$4:$B$207,Flc_Arqos_Base!BF2,debt!$R$4:$R$207)</f>
        <v>-1738088.3299999998</v>
      </c>
      <c r="BG18" s="4">
        <f>SUMIF(debt!$B$4:$B$207,Flc_Arqos_Base!BG2,debt!$R$4:$R$207)</f>
        <v>-1871217.13</v>
      </c>
      <c r="BH18" s="4">
        <f>SUMIF(debt!$B$4:$B$207,Flc_Arqos_Base!BH2,debt!$R$4:$R$207)</f>
        <v>-1997870.97</v>
      </c>
      <c r="BI18" s="4">
        <f>SUMIF(debt!$B$4:$B$207,Flc_Arqos_Base!BI2,debt!$R$4:$R$207)</f>
        <v>-2119996.2600000002</v>
      </c>
      <c r="BJ18" s="4">
        <f>SUMIF(debt!$B$4:$B$207,Flc_Arqos_Base!BJ2,debt!$R$4:$R$207)</f>
        <v>-96961182.929999992</v>
      </c>
      <c r="BK18" s="4">
        <f>SUMIF(debt!$B$4:$B$207,Flc_Arqos_Base!BK2,debt!$R$4:$R$207)</f>
        <v>-25924805.390000001</v>
      </c>
      <c r="BL18" s="4">
        <f>SUMIF(debt!$B$4:$B$207,Flc_Arqos_Base!BL2,debt!$R$4:$R$207)</f>
        <v>-1160255.82</v>
      </c>
      <c r="BM18" s="4">
        <f>SUMIF(debt!$B$4:$B$207,Flc_Arqos_Base!BM2,debt!$R$4:$R$207)</f>
        <v>-1196777.9900000002</v>
      </c>
      <c r="BN18" s="4">
        <f>SUMIF(debt!$B$4:$B$207,Flc_Arqos_Base!BN2,debt!$R$4:$R$207)</f>
        <v>-1247333.95</v>
      </c>
      <c r="BO18" s="4">
        <f>SUMIF(debt!$B$4:$B$207,Flc_Arqos_Base!BO2,debt!$R$4:$R$207)</f>
        <v>-1063851.92</v>
      </c>
      <c r="BP18" s="4">
        <f>SUMIF(debt!$B$4:$B$207,Flc_Arqos_Base!BP2,debt!$R$4:$R$207)</f>
        <v>-722593.44</v>
      </c>
      <c r="BQ18" s="4">
        <f>SUMIF(debt!$B$4:$B$207,Flc_Arqos_Base!BQ2,debt!$R$4:$R$207)</f>
        <v>-820514.54000000015</v>
      </c>
      <c r="BR18" s="4">
        <f>SUMIF(debt!$B$4:$B$207,Flc_Arqos_Base!BR2,debt!$R$4:$R$207)</f>
        <v>-923135.87</v>
      </c>
      <c r="BS18" s="4">
        <f>SUMIF(debt!$B$4:$B$207,Flc_Arqos_Base!BS2,debt!$R$4:$R$207)</f>
        <v>-1025757.2100000001</v>
      </c>
      <c r="BT18" s="4">
        <f>SUMIF(debt!$B$4:$B$207,Flc_Arqos_Base!BT2,debt!$R$4:$R$207)</f>
        <v>-1137779.01</v>
      </c>
      <c r="BU18" s="4">
        <f>SUMIF(debt!$B$4:$B$207,Flc_Arqos_Base!BU2,debt!$R$4:$R$207)</f>
        <v>-1249800.83</v>
      </c>
      <c r="BV18" s="4">
        <f>SUMIF(debt!$B$4:$B$207,Flc_Arqos_Base!BV2,debt!$R$4:$R$207)</f>
        <v>-1366522.8800000001</v>
      </c>
      <c r="BW18" s="4">
        <f>SUMIF(debt!$B$4:$B$207,Flc_Arqos_Base!BW2,debt!$R$4:$R$207)</f>
        <v>-1483244.92</v>
      </c>
      <c r="BX18" s="4">
        <f>SUMIF(debt!$B$4:$B$207,Flc_Arqos_Base!BX2,debt!$R$4:$R$207)</f>
        <v>-1599966.98</v>
      </c>
      <c r="BY18" s="4">
        <f>SUMIF(debt!$B$4:$B$207,Flc_Arqos_Base!BY2,debt!$R$4:$R$207)</f>
        <v>-1721389.26</v>
      </c>
      <c r="BZ18" s="4">
        <f>SUMIF(debt!$B$4:$B$207,Flc_Arqos_Base!BZ2,debt!$R$4:$R$207)</f>
        <v>-1815019.49</v>
      </c>
      <c r="CA18" s="4">
        <f>SUMIF(debt!$B$4:$B$207,Flc_Arqos_Base!CA2,debt!$R$4:$R$207)</f>
        <v>-1376748.17</v>
      </c>
      <c r="CB18" s="4">
        <f>SUMIF(debt!$B$4:$B$207,Flc_Arqos_Base!CB2,debt!$R$4:$R$207)</f>
        <v>-1279686.53</v>
      </c>
      <c r="CC18" s="4">
        <f>SUMIF(debt!$B$4:$B$207,Flc_Arqos_Base!CC2,debt!$R$4:$R$207)</f>
        <v>-1368616.53</v>
      </c>
      <c r="CD18" s="4">
        <f>SUMIF(debt!$B$4:$B$207,Flc_Arqos_Base!CD2,debt!$R$4:$R$207)</f>
        <v>-1452846.29</v>
      </c>
      <c r="CE18" s="4">
        <f>SUMIF(debt!$B$4:$B$207,Flc_Arqos_Base!CE2,debt!$R$4:$R$207)</f>
        <v>-1537076.04</v>
      </c>
      <c r="CF18" s="4">
        <f>SUMIF(debt!$B$4:$B$207,Flc_Arqos_Base!CF2,debt!$R$4:$R$207)</f>
        <v>-1607205.0899999999</v>
      </c>
      <c r="CG18" s="4">
        <f>SUMIF(debt!$B$4:$B$207,Flc_Arqos_Base!CG2,debt!$R$4:$R$207)</f>
        <v>-950040.41999999993</v>
      </c>
      <c r="CH18" s="4">
        <f>SUMIF(debt!$B$4:$B$207,Flc_Arqos_Base!CH2,debt!$R$4:$R$207)</f>
        <v>-987677.17</v>
      </c>
      <c r="CI18" s="4">
        <f>SUMIF(debt!$B$4:$B$207,Flc_Arqos_Base!CI2,debt!$R$4:$R$207)</f>
        <v>-1020613.6799999999</v>
      </c>
      <c r="CJ18" s="4">
        <f>SUMIF(debt!$B$4:$B$207,Flc_Arqos_Base!CJ2,debt!$R$4:$R$207)</f>
        <v>-868418.39999999991</v>
      </c>
      <c r="CK18" s="4">
        <f>SUMIF(debt!$B$4:$B$207,Flc_Arqos_Base!CK2,debt!$R$4:$R$207)</f>
        <v>-775539.3</v>
      </c>
      <c r="CL18" s="4">
        <f>SUMIF(debt!$B$4:$B$207,Flc_Arqos_Base!CL2,debt!$R$4:$R$207)</f>
        <v>-775539.3</v>
      </c>
      <c r="CM18" s="4">
        <f>SUMIF(debt!$B$4:$B$207,Flc_Arqos_Base!CM2,debt!$R$4:$R$207)</f>
        <v>-106427.43</v>
      </c>
      <c r="CN18" s="4">
        <f>SUMIF(debt!$B$4:$B$207,Flc_Arqos_Base!CN2,debt!$R$4:$R$207)</f>
        <v>0</v>
      </c>
      <c r="CO18" s="4">
        <f>SUMIF(debt!$B$4:$B$207,Flc_Arqos_Base!CO2,debt!$R$4:$R$207)</f>
        <v>0</v>
      </c>
      <c r="CP18" s="4">
        <f>SUMIF(debt!$B$4:$B$207,Flc_Arqos_Base!CP2,debt!$R$4:$R$207)</f>
        <v>0</v>
      </c>
      <c r="CQ18" s="4">
        <f>SUMIF(debt!$B$4:$B$207,Flc_Arqos_Base!CQ2,debt!$R$4:$R$207)</f>
        <v>0</v>
      </c>
      <c r="CR18" s="4">
        <f>SUMIF(debt!$B$4:$B$207,Flc_Arqos_Base!CR2,debt!$R$4:$R$207)</f>
        <v>0</v>
      </c>
      <c r="CS18" s="4">
        <f>SUMIF(debt!$B$4:$B$207,Flc_Arqos_Base!CS2,debt!$R$4:$R$207)</f>
        <v>0</v>
      </c>
      <c r="CT18" s="4">
        <f>SUMIF(debt!$B$4:$B$207,Flc_Arqos_Base!CT2,debt!$R$4:$R$207)</f>
        <v>0</v>
      </c>
      <c r="CU18" s="4">
        <f>SUMIF(debt!$B$4:$B$207,Flc_Arqos_Base!CU2,debt!$R$4:$R$207)</f>
        <v>0</v>
      </c>
      <c r="CV18" s="4">
        <f>SUMIF(debt!$B$4:$B$207,Flc_Arqos_Base!CV2,debt!$R$4:$R$207)</f>
        <v>0</v>
      </c>
      <c r="CW18" s="4">
        <f>SUMIF(debt!$B$4:$B$207,Flc_Arqos_Base!CW2,debt!$R$4:$R$207)</f>
        <v>0</v>
      </c>
      <c r="CX18" s="4">
        <f>SUMIF(debt!$B$4:$B$207,Flc_Arqos_Base!CX2,debt!$R$4:$R$207)</f>
        <v>0</v>
      </c>
      <c r="CY18" s="4">
        <f>SUMIF(debt!$B$4:$B$207,Flc_Arqos_Base!CY2,debt!$R$4:$R$207)</f>
        <v>0</v>
      </c>
      <c r="CZ18" s="4">
        <f>SUMIF(debt!$B$4:$B$207,Flc_Arqos_Base!CZ2,debt!$R$4:$R$207)</f>
        <v>0</v>
      </c>
      <c r="DA18" s="4">
        <f>SUMIF(debt!$B$4:$B$207,Flc_Arqos_Base!DA2,debt!$R$4:$R$207)</f>
        <v>0</v>
      </c>
      <c r="DB18" s="4">
        <f>SUMIF(debt!$B$4:$B$207,Flc_Arqos_Base!DB2,debt!$R$4:$R$207)</f>
        <v>0</v>
      </c>
      <c r="DC18" s="4">
        <f>SUMIF(debt!$B$4:$B$207,Flc_Arqos_Base!DC2,debt!$R$4:$R$207)</f>
        <v>0</v>
      </c>
      <c r="DD18" s="4">
        <f>SUMIF(debt!$B$4:$B$207,Flc_Arqos_Base!DD2,debt!$R$4:$R$207)</f>
        <v>0</v>
      </c>
      <c r="DE18" s="4">
        <f>SUMIF(debt!$B$4:$B$207,Flc_Arqos_Base!DE2,debt!$R$4:$R$207)</f>
        <v>0</v>
      </c>
      <c r="DF18" s="4">
        <f>SUMIF(debt!$B$4:$B$207,Flc_Arqos_Base!DF2,debt!$R$4:$R$207)</f>
        <v>0</v>
      </c>
      <c r="DG18" s="4">
        <f>SUMIF(debt!$B$4:$B$207,Flc_Arqos_Base!DG2,debt!$R$4:$R$207)</f>
        <v>0</v>
      </c>
      <c r="DH18" s="4">
        <f>SUMIF(debt!$B$4:$B$207,Flc_Arqos_Base!DH2,debt!$R$4:$R$207)</f>
        <v>0</v>
      </c>
      <c r="DI18" s="4">
        <f>SUMIF(debt!$B$4:$B$207,Flc_Arqos_Base!DI2,debt!$R$4:$R$207)</f>
        <v>0</v>
      </c>
      <c r="DJ18" s="4">
        <f>SUMIF(debt!$B$4:$B$207,Flc_Arqos_Base!DJ2,debt!$R$4:$R$207)</f>
        <v>0</v>
      </c>
      <c r="DK18" s="4">
        <f>SUMIF(debt!$B$4:$B$207,Flc_Arqos_Base!DK2,debt!$R$4:$R$207)</f>
        <v>0</v>
      </c>
      <c r="DL18" s="4">
        <f>SUMIF(debt!$B$4:$B$207,Flc_Arqos_Base!DL2,debt!$R$4:$R$207)</f>
        <v>0</v>
      </c>
      <c r="DM18" s="4">
        <f>SUMIF(debt!$B$4:$B$207,Flc_Arqos_Base!DM2,debt!$R$4:$R$207)</f>
        <v>0</v>
      </c>
      <c r="DN18" s="4">
        <f>SUMIF(debt!$B$4:$B$207,Flc_Arqos_Base!DN2,debt!$R$4:$R$207)</f>
        <v>0</v>
      </c>
      <c r="DO18" s="4">
        <f>SUMIF(debt!$B$4:$B$207,Flc_Arqos_Base!DO2,debt!$R$4:$R$207)</f>
        <v>0</v>
      </c>
      <c r="DP18" s="4">
        <f>SUMIF(debt!$B$4:$B$207,Flc_Arqos_Base!DP2,debt!$R$4:$R$207)</f>
        <v>0</v>
      </c>
      <c r="DQ18" s="4">
        <f>SUMIF(debt!$B$4:$B$207,Flc_Arqos_Base!DQ2,debt!$R$4:$R$207)</f>
        <v>0</v>
      </c>
      <c r="DR18" s="4">
        <f>SUMIF(debt!$B$4:$B$207,Flc_Arqos_Base!DR2,debt!$R$4:$R$207)</f>
        <v>0</v>
      </c>
      <c r="DS18" s="4">
        <f>SUMIF(debt!$B$4:$B$207,Flc_Arqos_Base!DS2,debt!$R$4:$R$207)</f>
        <v>0</v>
      </c>
      <c r="DT18" s="4">
        <f>SUMIF(debt!$B$4:$B$207,Flc_Arqos_Base!DT2,debt!$R$4:$R$207)</f>
        <v>0</v>
      </c>
      <c r="DU18" s="4">
        <f>SUMIF(debt!$B$4:$B$207,Flc_Arqos_Base!DU2,debt!$R$4:$R$207)</f>
        <v>0</v>
      </c>
      <c r="DV18" s="4">
        <f>SUMIF(debt!$B$4:$B$207,Flc_Arqos_Base!DV2,debt!$R$4:$R$207)</f>
        <v>0</v>
      </c>
      <c r="DW18" s="4">
        <f>SUMIF(debt!$B$4:$B$207,Flc_Arqos_Base!DW2,debt!$R$4:$R$207)</f>
        <v>0</v>
      </c>
      <c r="DX18" s="4">
        <f>SUMIF(debt!$B$4:$B$207,Flc_Arqos_Base!DX2,debt!$R$4:$R$207)</f>
        <v>0</v>
      </c>
      <c r="DY18" s="4">
        <f>SUMIF(debt!$B$4:$B$207,Flc_Arqos_Base!DY2,debt!$R$4:$R$207)</f>
        <v>0</v>
      </c>
      <c r="DZ18" s="4">
        <f>SUMIF(debt!$B$4:$B$207,Flc_Arqos_Base!DZ2,debt!$R$4:$R$207)</f>
        <v>0</v>
      </c>
      <c r="EA18" s="4">
        <f>SUMIF(debt!$B$4:$B$207,Flc_Arqos_Base!EA2,debt!$R$4:$R$207)</f>
        <v>0</v>
      </c>
      <c r="EB18" s="4">
        <f>SUMIF(debt!$B$4:$B$207,Flc_Arqos_Base!EB2,debt!$R$4:$R$207)</f>
        <v>0</v>
      </c>
      <c r="EC18" s="4">
        <f>SUMIF(debt!$B$4:$B$207,Flc_Arqos_Base!EC2,debt!$R$4:$R$207)</f>
        <v>0</v>
      </c>
      <c r="ED18" s="4">
        <f>SUMIF(debt!$B$4:$B$207,Flc_Arqos_Base!ED2,debt!$R$4:$R$207)</f>
        <v>0</v>
      </c>
      <c r="EE18" s="4">
        <f>SUMIF(debt!$B$4:$B$207,Flc_Arqos_Base!EE2,debt!$R$4:$R$207)</f>
        <v>0</v>
      </c>
      <c r="EF18" s="4">
        <f>SUMIF(debt!$B$4:$B$207,Flc_Arqos_Base!EF2,debt!$R$4:$R$207)</f>
        <v>0</v>
      </c>
      <c r="EG18" s="4">
        <f>SUMIF(debt!$B$4:$B$207,Flc_Arqos_Base!EG2,debt!$R$4:$R$207)</f>
        <v>0</v>
      </c>
      <c r="EH18" s="4">
        <f>SUMIF(debt!$B$4:$B$207,Flc_Arqos_Base!EH2,debt!$R$4:$R$207)</f>
        <v>0</v>
      </c>
      <c r="EI18" s="4">
        <f>SUMIF(debt!$B$4:$B$207,Flc_Arqos_Base!EI2,debt!$R$4:$R$207)</f>
        <v>0</v>
      </c>
      <c r="EJ18" s="4">
        <f>SUMIF(debt!$B$4:$B$207,Flc_Arqos_Base!EJ2,debt!$R$4:$R$207)</f>
        <v>0</v>
      </c>
      <c r="EK18" s="4">
        <f>SUMIF(debt!$B$4:$B$207,Flc_Arqos_Base!EK2,debt!$R$4:$R$207)</f>
        <v>0</v>
      </c>
      <c r="EL18" s="4">
        <f>SUMIF(debt!$B$4:$B$207,Flc_Arqos_Base!EL2,debt!$R$4:$R$207)</f>
        <v>0</v>
      </c>
      <c r="EM18" s="4">
        <f>SUMIF(debt!$B$4:$B$207,Flc_Arqos_Base!EM2,debt!$R$4:$R$207)</f>
        <v>0</v>
      </c>
      <c r="EN18" s="4">
        <f>SUMIF(debt!$B$4:$B$207,Flc_Arqos_Base!EN2,debt!$R$4:$R$207)</f>
        <v>0</v>
      </c>
      <c r="EO18" s="4">
        <f>SUMIF(debt!$B$4:$B$207,Flc_Arqos_Base!EO2,debt!$R$4:$R$207)</f>
        <v>0</v>
      </c>
      <c r="EP18" s="4">
        <f>SUMIF(debt!$B$4:$B$207,Flc_Arqos_Base!EP2,debt!$R$4:$R$207)</f>
        <v>0</v>
      </c>
      <c r="EQ18" s="4">
        <f>SUMIF(debt!$B$4:$B$207,Flc_Arqos_Base!EQ2,debt!$R$4:$R$207)</f>
        <v>0</v>
      </c>
      <c r="ER18" s="4">
        <f>SUMIF(debt!$B$4:$B$207,Flc_Arqos_Base!ER2,debt!$R$4:$R$207)</f>
        <v>0</v>
      </c>
      <c r="ES18" s="4">
        <f>SUMIF(debt!$B$4:$B$207,Flc_Arqos_Base!ES2,debt!$R$4:$R$207)</f>
        <v>0</v>
      </c>
      <c r="ET18" s="4">
        <f>SUMIF(debt!$B$4:$B$207,Flc_Arqos_Base!ET2,debt!$R$4:$R$207)</f>
        <v>0</v>
      </c>
      <c r="EU18" s="4">
        <f>SUMIF(debt!$B$4:$B$207,Flc_Arqos_Base!EU2,debt!$R$4:$R$207)</f>
        <v>0</v>
      </c>
      <c r="EV18" s="4">
        <f>SUMIF(debt!$B$4:$B$207,Flc_Arqos_Base!EV2,debt!$R$4:$R$207)</f>
        <v>0</v>
      </c>
      <c r="EW18" s="4">
        <f>SUMIF(debt!$B$4:$B$207,Flc_Arqos_Base!EW2,debt!$R$4:$R$207)</f>
        <v>0</v>
      </c>
      <c r="EX18" s="4">
        <f>SUMIF(debt!$B$4:$B$207,Flc_Arqos_Base!EX2,debt!$R$4:$R$207)</f>
        <v>0</v>
      </c>
      <c r="EY18" s="4">
        <f>SUMIF(debt!$B$4:$B$207,Flc_Arqos_Base!EY2,debt!$R$4:$R$207)</f>
        <v>0</v>
      </c>
      <c r="EZ18" s="4">
        <f>SUMIF(debt!$B$4:$B$207,Flc_Arqos_Base!EZ2,debt!$R$4:$R$207)</f>
        <v>0</v>
      </c>
      <c r="FA18" s="4">
        <f>SUMIF(debt!$B$4:$B$207,Flc_Arqos_Base!FA2,debt!$R$4:$R$207)</f>
        <v>0</v>
      </c>
      <c r="FB18" s="4">
        <f>SUMIF(debt!$B$4:$B$207,Flc_Arqos_Base!FB2,debt!$R$4:$R$207)</f>
        <v>0</v>
      </c>
      <c r="FC18" s="4">
        <f>SUMIF(debt!$B$4:$B$207,Flc_Arqos_Base!FC2,debt!$R$4:$R$207)</f>
        <v>0</v>
      </c>
      <c r="FD18" s="4">
        <f>SUMIF(debt!$B$4:$B$207,Flc_Arqos_Base!FD2,debt!$R$4:$R$207)</f>
        <v>0</v>
      </c>
      <c r="FE18" s="4">
        <f>SUMIF(debt!$B$4:$B$207,Flc_Arqos_Base!FE2,debt!$R$4:$R$207)</f>
        <v>0</v>
      </c>
      <c r="FF18" s="4">
        <f>SUMIF(debt!$B$4:$B$207,Flc_Arqos_Base!FF2,debt!$R$4:$R$207)</f>
        <v>0</v>
      </c>
      <c r="FG18" s="4">
        <f>SUMIF(debt!$B$4:$B$207,Flc_Arqos_Base!FG2,debt!$R$4:$R$207)</f>
        <v>0</v>
      </c>
      <c r="FH18" s="4">
        <f>SUMIF(debt!$B$4:$B$207,Flc_Arqos_Base!FH2,debt!$R$4:$R$207)</f>
        <v>0</v>
      </c>
      <c r="FI18" s="4">
        <f>SUMIF(debt!$B$4:$B$207,Flc_Arqos_Base!FI2,debt!$R$4:$R$207)</f>
        <v>0</v>
      </c>
      <c r="FJ18" s="4">
        <f>SUMIF(debt!$B$4:$B$207,Flc_Arqos_Base!FJ2,debt!$R$4:$R$207)</f>
        <v>0</v>
      </c>
      <c r="FK18" s="4">
        <f>SUMIF(debt!$B$4:$B$207,Flc_Arqos_Base!FK2,debt!$R$4:$R$207)</f>
        <v>0</v>
      </c>
      <c r="FL18" s="4">
        <f>SUMIF(debt!$B$4:$B$207,Flc_Arqos_Base!FL2,debt!$R$4:$R$207)</f>
        <v>0</v>
      </c>
      <c r="FM18" s="4">
        <f>SUMIF(debt!$B$4:$B$207,Flc_Arqos_Base!FM2,debt!$R$4:$R$207)</f>
        <v>0</v>
      </c>
      <c r="FN18" s="4">
        <f>SUMIF(debt!$B$4:$B$207,Flc_Arqos_Base!FN2,debt!$R$4:$R$207)</f>
        <v>0</v>
      </c>
      <c r="FO18" s="4">
        <f>SUMIF(debt!$B$4:$B$207,Flc_Arqos_Base!FO2,debt!$R$4:$R$207)</f>
        <v>0</v>
      </c>
      <c r="FP18" s="4">
        <f>SUMIF(debt!$B$4:$B$207,Flc_Arqos_Base!FP2,debt!$R$4:$R$207)</f>
        <v>0</v>
      </c>
      <c r="FQ18" s="4">
        <f>SUMIF(debt!$B$4:$B$207,Flc_Arqos_Base!FQ2,debt!$R$4:$R$207)</f>
        <v>0</v>
      </c>
      <c r="FR18" s="4">
        <f>SUMIF(debt!$B$4:$B$207,Flc_Arqos_Base!FR2,debt!$R$4:$R$207)</f>
        <v>0</v>
      </c>
      <c r="FS18" s="4">
        <f>SUMIF(debt!$B$4:$B$207,Flc_Arqos_Base!FS2,debt!$R$4:$R$207)</f>
        <v>0</v>
      </c>
      <c r="FT18" s="4">
        <f>SUMIF(debt!$B$4:$B$207,Flc_Arqos_Base!FT2,debt!$R$4:$R$207)</f>
        <v>0</v>
      </c>
      <c r="FU18" s="4">
        <f>SUMIF(debt!$B$4:$B$207,Flc_Arqos_Base!FU2,debt!$R$4:$R$207)</f>
        <v>0</v>
      </c>
      <c r="FV18" s="4">
        <f>SUMIF(debt!$B$4:$B$207,Flc_Arqos_Base!FV2,debt!$R$4:$R$207)</f>
        <v>0</v>
      </c>
      <c r="FW18" s="4">
        <f>SUMIF(debt!$B$4:$B$207,Flc_Arqos_Base!FW2,debt!$R$4:$R$207)</f>
        <v>0</v>
      </c>
      <c r="FX18" s="4">
        <f>SUMIF(debt!$B$4:$B$207,Flc_Arqos_Base!FX2,debt!$R$4:$R$207)</f>
        <v>0</v>
      </c>
      <c r="FY18" s="4">
        <f>SUMIF(debt!$B$4:$B$207,Flc_Arqos_Base!FY2,debt!$R$4:$R$207)</f>
        <v>0</v>
      </c>
      <c r="FZ18" s="4">
        <f>SUMIF(debt!$B$4:$B$207,Flc_Arqos_Base!FZ2,debt!$R$4:$R$207)</f>
        <v>0</v>
      </c>
      <c r="GA18" s="4">
        <f>SUMIF(debt!$B$4:$B$207,Flc_Arqos_Base!GA2,debt!$R$4:$R$207)</f>
        <v>0</v>
      </c>
      <c r="GB18" s="4">
        <f>SUMIF(debt!$B$4:$B$207,Flc_Arqos_Base!GB2,debt!$R$4:$R$207)</f>
        <v>0</v>
      </c>
      <c r="GC18" s="4">
        <f>SUMIF(debt!$B$4:$B$207,Flc_Arqos_Base!GC2,debt!$R$4:$R$207)</f>
        <v>0</v>
      </c>
      <c r="GD18" s="4">
        <f>SUMIF(debt!$B$4:$B$207,Flc_Arqos_Base!GD2,debt!$R$4:$R$207)</f>
        <v>0</v>
      </c>
      <c r="GE18" s="4">
        <f>SUMIF(debt!$B$4:$B$207,Flc_Arqos_Base!GE2,debt!$R$4:$R$207)</f>
        <v>0</v>
      </c>
      <c r="GF18" s="4">
        <f>SUMIF(debt!$B$4:$B$207,Flc_Arqos_Base!GF2,debt!$R$4:$R$207)</f>
        <v>0</v>
      </c>
      <c r="GG18" s="4">
        <f>SUMIF(debt!$B$4:$B$207,Flc_Arqos_Base!GG2,debt!$R$4:$R$207)</f>
        <v>0</v>
      </c>
      <c r="GH18" s="4">
        <f>SUMIF(debt!$B$4:$B$207,Flc_Arqos_Base!GH2,debt!$R$4:$R$207)</f>
        <v>0</v>
      </c>
      <c r="GI18" s="4">
        <f>SUMIF(debt!$B$4:$B$207,Flc_Arqos_Base!GI2,debt!$R$4:$R$207)</f>
        <v>0</v>
      </c>
      <c r="GJ18" s="4">
        <f>SUMIF(debt!$B$4:$B$207,Flc_Arqos_Base!GJ2,debt!$R$4:$R$207)</f>
        <v>0</v>
      </c>
      <c r="GK18" s="4">
        <f>SUMIF(debt!$B$4:$B$207,Flc_Arqos_Base!GK2,debt!$R$4:$R$207)</f>
        <v>0</v>
      </c>
      <c r="GL18" s="4">
        <f>SUMIF(debt!$B$4:$B$207,Flc_Arqos_Base!GL2,debt!$R$4:$R$207)</f>
        <v>0</v>
      </c>
      <c r="GM18" s="4">
        <f>SUMIF(debt!$B$4:$B$207,Flc_Arqos_Base!GM2,debt!$R$4:$R$207)</f>
        <v>0</v>
      </c>
      <c r="GN18" s="4">
        <f>SUMIF(debt!$B$4:$B$207,Flc_Arqos_Base!GN2,debt!$R$4:$R$207)</f>
        <v>0</v>
      </c>
      <c r="GO18" s="4">
        <f>SUMIF(debt!$B$4:$B$207,Flc_Arqos_Base!GO2,debt!$R$4:$R$207)</f>
        <v>0</v>
      </c>
      <c r="GP18" s="4">
        <f>SUMIF(debt!$B$4:$B$207,Flc_Arqos_Base!GP2,debt!$R$4:$R$207)</f>
        <v>0</v>
      </c>
      <c r="GQ18" s="4">
        <f>SUMIF(debt!$B$4:$B$207,Flc_Arqos_Base!GQ2,debt!$R$4:$R$207)</f>
        <v>0</v>
      </c>
      <c r="GR18" s="4">
        <f>SUMIF(debt!$B$4:$B$207,Flc_Arqos_Base!GR2,debt!$R$4:$R$207)</f>
        <v>0</v>
      </c>
      <c r="GS18" s="4">
        <f>SUMIF(debt!$B$4:$B$207,Flc_Arqos_Base!GS2,debt!$R$4:$R$207)</f>
        <v>0</v>
      </c>
      <c r="GT18" s="4">
        <f>SUMIF(debt!$B$4:$B$207,Flc_Arqos_Base!GT2,debt!$R$4:$R$207)</f>
        <v>0</v>
      </c>
      <c r="GU18" s="4">
        <f>SUMIF(debt!$B$4:$B$207,Flc_Arqos_Base!GU2,debt!$R$4:$R$207)</f>
        <v>0</v>
      </c>
      <c r="GV18" s="4">
        <f>SUMIF(debt!$B$4:$B$207,Flc_Arqos_Base!GV2,debt!$R$4:$R$207)</f>
        <v>0</v>
      </c>
      <c r="GW18" s="4">
        <f>SUMIF(debt!$B$4:$B$207,Flc_Arqos_Base!GW2,debt!$R$4:$R$207)</f>
        <v>0</v>
      </c>
      <c r="GX18" s="4">
        <f>SUMIF(debt!$B$4:$B$207,Flc_Arqos_Base!GX2,debt!$R$4:$R$207)</f>
        <v>0</v>
      </c>
    </row>
    <row r="19" spans="2:206" x14ac:dyDescent="0.25">
      <c r="B19" s="48" t="s">
        <v>16</v>
      </c>
      <c r="C19" s="49">
        <f t="shared" ref="C19:BN19" si="12">SUM(C16:C18)</f>
        <v>10299100.380000001</v>
      </c>
      <c r="D19" s="49">
        <f t="shared" si="12"/>
        <v>-1109905.75</v>
      </c>
      <c r="E19" s="49">
        <f t="shared" si="12"/>
        <v>5110977</v>
      </c>
      <c r="F19" s="49">
        <f t="shared" si="12"/>
        <v>3174104.18</v>
      </c>
      <c r="G19" s="49">
        <f t="shared" si="12"/>
        <v>1469109.6400000001</v>
      </c>
      <c r="H19" s="49">
        <f t="shared" si="12"/>
        <v>284272.32</v>
      </c>
      <c r="I19" s="49">
        <f t="shared" si="12"/>
        <v>0</v>
      </c>
      <c r="J19" s="49">
        <f t="shared" si="12"/>
        <v>0</v>
      </c>
      <c r="K19" s="49"/>
      <c r="L19" s="49"/>
      <c r="M19" s="49">
        <f t="shared" si="12"/>
        <v>0</v>
      </c>
      <c r="N19" s="49">
        <f t="shared" si="12"/>
        <v>37922.060000000056</v>
      </c>
      <c r="O19" s="49">
        <f t="shared" si="12"/>
        <v>-1245734.7997797721</v>
      </c>
      <c r="P19" s="49">
        <f t="shared" si="12"/>
        <v>-147414.49903254968</v>
      </c>
      <c r="Q19" s="49">
        <f t="shared" si="12"/>
        <v>-765111.76655959059</v>
      </c>
      <c r="R19" s="49">
        <f t="shared" si="12"/>
        <v>0</v>
      </c>
      <c r="S19" s="49"/>
      <c r="T19" s="49">
        <f t="shared" si="12"/>
        <v>0</v>
      </c>
      <c r="U19" s="49">
        <f t="shared" si="12"/>
        <v>-2232117.4591987231</v>
      </c>
      <c r="V19" s="49">
        <f t="shared" si="12"/>
        <v>-4172253.5918106572</v>
      </c>
      <c r="W19" s="49">
        <f t="shared" si="12"/>
        <v>1863564.9717663506</v>
      </c>
      <c r="X19" s="49">
        <f t="shared" si="12"/>
        <v>-4633292.1020235373</v>
      </c>
      <c r="Y19" s="49">
        <f t="shared" si="12"/>
        <v>-1778970.4252240458</v>
      </c>
      <c r="Z19" s="49">
        <f t="shared" si="12"/>
        <v>399947.58166616096</v>
      </c>
      <c r="AA19" s="49">
        <f t="shared" si="12"/>
        <v>-3581869.2394172377</v>
      </c>
      <c r="AB19" s="49">
        <f t="shared" si="12"/>
        <v>13891616.37241159</v>
      </c>
      <c r="AC19" s="49">
        <f t="shared" si="12"/>
        <v>-4021061.479900795</v>
      </c>
      <c r="AD19" s="49">
        <f t="shared" si="12"/>
        <v>760270.94329499174</v>
      </c>
      <c r="AE19" s="49">
        <f t="shared" si="12"/>
        <v>-257055.01354971889</v>
      </c>
      <c r="AF19" s="49">
        <f t="shared" si="12"/>
        <v>-2415652.498952854</v>
      </c>
      <c r="AG19" s="49">
        <f t="shared" si="12"/>
        <v>-171517.48567994591</v>
      </c>
      <c r="AH19" s="49">
        <f t="shared" si="12"/>
        <v>908631.80994673609</v>
      </c>
      <c r="AI19" s="49">
        <f t="shared" si="12"/>
        <v>4944705.1459855447</v>
      </c>
      <c r="AJ19" s="49">
        <f t="shared" si="12"/>
        <v>4900179.8266958483</v>
      </c>
      <c r="AK19" s="49">
        <f t="shared" si="12"/>
        <v>11138077.132836698</v>
      </c>
      <c r="AL19" s="49">
        <f t="shared" si="12"/>
        <v>5405882.2023052862</v>
      </c>
      <c r="AM19" s="49">
        <f t="shared" si="12"/>
        <v>2808822.8736918196</v>
      </c>
      <c r="AN19" s="49">
        <f t="shared" si="12"/>
        <v>12179435.607619764</v>
      </c>
      <c r="AO19" s="49">
        <f t="shared" si="12"/>
        <v>103022146.94669668</v>
      </c>
      <c r="AP19" s="49">
        <f t="shared" si="12"/>
        <v>-26576486.161468375</v>
      </c>
      <c r="AQ19" s="49">
        <f t="shared" si="12"/>
        <v>-30318867.895437218</v>
      </c>
      <c r="AR19" s="49">
        <f t="shared" si="12"/>
        <v>604099.78535047162</v>
      </c>
      <c r="AS19" s="49">
        <f t="shared" si="12"/>
        <v>206680.77535047149</v>
      </c>
      <c r="AT19" s="49">
        <f t="shared" si="12"/>
        <v>-367703.35464952735</v>
      </c>
      <c r="AU19" s="49">
        <f t="shared" si="12"/>
        <v>-3234981.3446495263</v>
      </c>
      <c r="AV19" s="49">
        <f t="shared" si="12"/>
        <v>-3767660.9621499986</v>
      </c>
      <c r="AW19" s="49">
        <f t="shared" si="12"/>
        <v>-8784684.0209000017</v>
      </c>
      <c r="AX19" s="49">
        <f t="shared" si="12"/>
        <v>-4077163.4021500014</v>
      </c>
      <c r="AY19" s="49">
        <f t="shared" si="12"/>
        <v>-1230141.0821499997</v>
      </c>
      <c r="AZ19" s="49">
        <f t="shared" si="12"/>
        <v>-2050985.8021499976</v>
      </c>
      <c r="BA19" s="49">
        <f t="shared" si="12"/>
        <v>-1373978.6434000011</v>
      </c>
      <c r="BB19" s="49">
        <f t="shared" si="12"/>
        <v>-2492895.3333999999</v>
      </c>
      <c r="BC19" s="49">
        <f t="shared" si="12"/>
        <v>-12014749.273400003</v>
      </c>
      <c r="BD19" s="49">
        <f t="shared" si="12"/>
        <v>-12440858.373400005</v>
      </c>
      <c r="BE19" s="49">
        <f t="shared" si="12"/>
        <v>-13027711.193400001</v>
      </c>
      <c r="BF19" s="49">
        <f t="shared" si="12"/>
        <v>-12365876.1534</v>
      </c>
      <c r="BG19" s="49">
        <f t="shared" si="12"/>
        <v>-8205357.8234000029</v>
      </c>
      <c r="BH19" s="49">
        <f t="shared" si="12"/>
        <v>-8970717.8034000006</v>
      </c>
      <c r="BI19" s="49">
        <f t="shared" si="12"/>
        <v>-5272557.3233999982</v>
      </c>
      <c r="BJ19" s="49">
        <f t="shared" si="12"/>
        <v>28996078.796599999</v>
      </c>
      <c r="BK19" s="49">
        <f t="shared" si="12"/>
        <v>8526991.5465999916</v>
      </c>
      <c r="BL19" s="49">
        <f t="shared" si="12"/>
        <v>83230321.286600009</v>
      </c>
      <c r="BM19" s="49">
        <f t="shared" si="12"/>
        <v>-9940770.443400003</v>
      </c>
      <c r="BN19" s="49">
        <f t="shared" si="12"/>
        <v>2214297.1165999947</v>
      </c>
      <c r="BO19" s="49">
        <f t="shared" ref="BO19:DZ19" si="13">SUM(BO16:BO18)</f>
        <v>-2269949.8433999997</v>
      </c>
      <c r="BP19" s="49">
        <f t="shared" si="13"/>
        <v>55556262.336599998</v>
      </c>
      <c r="BQ19" s="49">
        <f t="shared" si="13"/>
        <v>-3913053.6000000006</v>
      </c>
      <c r="BR19" s="49">
        <f t="shared" si="13"/>
        <v>-1514086.8600000003</v>
      </c>
      <c r="BS19" s="49">
        <f t="shared" si="13"/>
        <v>-2354207.4200000009</v>
      </c>
      <c r="BT19" s="49">
        <f t="shared" si="13"/>
        <v>-2106300.34</v>
      </c>
      <c r="BU19" s="49">
        <f t="shared" si="13"/>
        <v>-3350437.8400000017</v>
      </c>
      <c r="BV19" s="49">
        <f t="shared" si="13"/>
        <v>-3298130.7100000018</v>
      </c>
      <c r="BW19" s="49">
        <f t="shared" si="13"/>
        <v>-3477600.1199999992</v>
      </c>
      <c r="BX19" s="49">
        <f t="shared" si="13"/>
        <v>-3534987.5999999992</v>
      </c>
      <c r="BY19" s="49">
        <f t="shared" si="13"/>
        <v>-2879343.26</v>
      </c>
      <c r="BZ19" s="49">
        <f t="shared" si="13"/>
        <v>13081664.649999993</v>
      </c>
      <c r="CA19" s="49">
        <f t="shared" si="13"/>
        <v>9742290.2200000007</v>
      </c>
      <c r="CB19" s="49">
        <f t="shared" si="13"/>
        <v>54329677.529999994</v>
      </c>
      <c r="CC19" s="49">
        <f t="shared" si="13"/>
        <v>-4345211.919999999</v>
      </c>
      <c r="CD19" s="49">
        <f t="shared" si="13"/>
        <v>-1664820.4399999985</v>
      </c>
      <c r="CE19" s="49">
        <f t="shared" si="13"/>
        <v>-665257.3200000003</v>
      </c>
      <c r="CF19" s="49">
        <f t="shared" si="13"/>
        <v>79625913.320000008</v>
      </c>
      <c r="CG19" s="49">
        <f t="shared" si="13"/>
        <v>146043050.19</v>
      </c>
      <c r="CH19" s="49">
        <f t="shared" si="13"/>
        <v>46393522.280000001</v>
      </c>
      <c r="CI19" s="49">
        <f t="shared" si="13"/>
        <v>-1788137.4400000002</v>
      </c>
      <c r="CJ19" s="49">
        <f t="shared" si="13"/>
        <v>1155132.6300000004</v>
      </c>
      <c r="CK19" s="49">
        <f t="shared" si="13"/>
        <v>20750147.77</v>
      </c>
      <c r="CL19" s="49">
        <f t="shared" si="13"/>
        <v>19983078.570000004</v>
      </c>
      <c r="CM19" s="49">
        <f t="shared" si="13"/>
        <v>49564636.450000003</v>
      </c>
      <c r="CN19" s="49">
        <f t="shared" si="13"/>
        <v>22783341.710000001</v>
      </c>
      <c r="CO19" s="49">
        <f t="shared" si="13"/>
        <v>-1473127.8199999998</v>
      </c>
      <c r="CP19" s="49">
        <f t="shared" si="13"/>
        <v>-430969.01999999996</v>
      </c>
      <c r="CQ19" s="49">
        <f t="shared" si="13"/>
        <v>-417402.76</v>
      </c>
      <c r="CR19" s="49">
        <f t="shared" si="13"/>
        <v>-418425.71</v>
      </c>
      <c r="CS19" s="49">
        <f t="shared" si="13"/>
        <v>-416251.67</v>
      </c>
      <c r="CT19" s="49">
        <f t="shared" si="13"/>
        <v>-417280.23</v>
      </c>
      <c r="CU19" s="49">
        <f t="shared" si="13"/>
        <v>-418311.6</v>
      </c>
      <c r="CV19" s="49">
        <f t="shared" si="13"/>
        <v>-419345.8</v>
      </c>
      <c r="CW19" s="49">
        <f t="shared" si="13"/>
        <v>-420382.83</v>
      </c>
      <c r="CX19" s="49">
        <f t="shared" si="13"/>
        <v>-421422.69999999995</v>
      </c>
      <c r="CY19" s="49">
        <f t="shared" si="13"/>
        <v>-422465.42</v>
      </c>
      <c r="CZ19" s="49">
        <f t="shared" si="13"/>
        <v>-423511.01</v>
      </c>
      <c r="DA19" s="49">
        <f t="shared" si="13"/>
        <v>-256167.25</v>
      </c>
      <c r="DB19" s="49">
        <f t="shared" si="13"/>
        <v>-256871.72</v>
      </c>
      <c r="DC19" s="49">
        <f t="shared" si="13"/>
        <v>-169086.64</v>
      </c>
      <c r="DD19" s="49">
        <f t="shared" si="13"/>
        <v>-169434.93</v>
      </c>
      <c r="DE19" s="49">
        <f t="shared" si="13"/>
        <v>-169783.94</v>
      </c>
      <c r="DF19" s="49">
        <f t="shared" si="13"/>
        <v>-170133.66</v>
      </c>
      <c r="DG19" s="49">
        <f t="shared" si="13"/>
        <v>-170484.11</v>
      </c>
      <c r="DH19" s="49">
        <f t="shared" si="13"/>
        <v>-170835.28</v>
      </c>
      <c r="DI19" s="49">
        <f t="shared" si="13"/>
        <v>-171187.17</v>
      </c>
      <c r="DJ19" s="49">
        <f t="shared" si="13"/>
        <v>-171539.79</v>
      </c>
      <c r="DK19" s="49">
        <f t="shared" si="13"/>
        <v>-171893.13</v>
      </c>
      <c r="DL19" s="49">
        <f t="shared" si="13"/>
        <v>-172247.21</v>
      </c>
      <c r="DM19" s="49">
        <f t="shared" si="13"/>
        <v>0</v>
      </c>
      <c r="DN19" s="49">
        <f t="shared" si="13"/>
        <v>0</v>
      </c>
      <c r="DO19" s="49">
        <f t="shared" si="13"/>
        <v>0</v>
      </c>
      <c r="DP19" s="49">
        <f t="shared" si="13"/>
        <v>0</v>
      </c>
      <c r="DQ19" s="49">
        <f t="shared" si="13"/>
        <v>0</v>
      </c>
      <c r="DR19" s="49">
        <f t="shared" si="13"/>
        <v>0</v>
      </c>
      <c r="DS19" s="49">
        <f t="shared" si="13"/>
        <v>0</v>
      </c>
      <c r="DT19" s="49">
        <f t="shared" si="13"/>
        <v>0</v>
      </c>
      <c r="DU19" s="49">
        <f t="shared" si="13"/>
        <v>0</v>
      </c>
      <c r="DV19" s="49">
        <f t="shared" si="13"/>
        <v>0</v>
      </c>
      <c r="DW19" s="49">
        <f t="shared" si="13"/>
        <v>0</v>
      </c>
      <c r="DX19" s="49">
        <f t="shared" si="13"/>
        <v>0</v>
      </c>
      <c r="DY19" s="49">
        <f t="shared" si="13"/>
        <v>0</v>
      </c>
      <c r="DZ19" s="49">
        <f t="shared" si="13"/>
        <v>0</v>
      </c>
      <c r="EA19" s="49">
        <f t="shared" ref="EA19:GL19" si="14">SUM(EA16:EA18)</f>
        <v>0</v>
      </c>
      <c r="EB19" s="49">
        <f t="shared" si="14"/>
        <v>0</v>
      </c>
      <c r="EC19" s="49">
        <f t="shared" si="14"/>
        <v>0</v>
      </c>
      <c r="ED19" s="49">
        <f t="shared" si="14"/>
        <v>0</v>
      </c>
      <c r="EE19" s="49">
        <f t="shared" si="14"/>
        <v>0</v>
      </c>
      <c r="EF19" s="49">
        <f t="shared" si="14"/>
        <v>0</v>
      </c>
      <c r="EG19" s="49">
        <f t="shared" si="14"/>
        <v>0</v>
      </c>
      <c r="EH19" s="49">
        <f t="shared" si="14"/>
        <v>0</v>
      </c>
      <c r="EI19" s="49">
        <f t="shared" si="14"/>
        <v>0</v>
      </c>
      <c r="EJ19" s="49">
        <f t="shared" si="14"/>
        <v>0</v>
      </c>
      <c r="EK19" s="49">
        <f t="shared" si="14"/>
        <v>0</v>
      </c>
      <c r="EL19" s="49">
        <f t="shared" si="14"/>
        <v>0</v>
      </c>
      <c r="EM19" s="49">
        <f t="shared" si="14"/>
        <v>0</v>
      </c>
      <c r="EN19" s="49">
        <f t="shared" si="14"/>
        <v>0</v>
      </c>
      <c r="EO19" s="49">
        <f t="shared" si="14"/>
        <v>0</v>
      </c>
      <c r="EP19" s="49">
        <f t="shared" si="14"/>
        <v>0</v>
      </c>
      <c r="EQ19" s="49">
        <f t="shared" si="14"/>
        <v>0</v>
      </c>
      <c r="ER19" s="49">
        <f t="shared" si="14"/>
        <v>0</v>
      </c>
      <c r="ES19" s="49">
        <f t="shared" si="14"/>
        <v>0</v>
      </c>
      <c r="ET19" s="49">
        <f t="shared" si="14"/>
        <v>0</v>
      </c>
      <c r="EU19" s="49">
        <f t="shared" si="14"/>
        <v>0</v>
      </c>
      <c r="EV19" s="49">
        <f t="shared" si="14"/>
        <v>0</v>
      </c>
      <c r="EW19" s="49">
        <f t="shared" si="14"/>
        <v>0</v>
      </c>
      <c r="EX19" s="49">
        <f t="shared" si="14"/>
        <v>0</v>
      </c>
      <c r="EY19" s="49">
        <f t="shared" si="14"/>
        <v>0</v>
      </c>
      <c r="EZ19" s="49">
        <f t="shared" si="14"/>
        <v>0</v>
      </c>
      <c r="FA19" s="49">
        <f t="shared" si="14"/>
        <v>0</v>
      </c>
      <c r="FB19" s="49">
        <f t="shared" si="14"/>
        <v>0</v>
      </c>
      <c r="FC19" s="49">
        <f t="shared" si="14"/>
        <v>0</v>
      </c>
      <c r="FD19" s="49">
        <f t="shared" si="14"/>
        <v>0</v>
      </c>
      <c r="FE19" s="49">
        <f t="shared" si="14"/>
        <v>0</v>
      </c>
      <c r="FF19" s="49">
        <f t="shared" si="14"/>
        <v>0</v>
      </c>
      <c r="FG19" s="49">
        <f t="shared" si="14"/>
        <v>0</v>
      </c>
      <c r="FH19" s="49">
        <f t="shared" si="14"/>
        <v>0</v>
      </c>
      <c r="FI19" s="49">
        <f t="shared" si="14"/>
        <v>0</v>
      </c>
      <c r="FJ19" s="49">
        <f t="shared" si="14"/>
        <v>0</v>
      </c>
      <c r="FK19" s="49">
        <f t="shared" si="14"/>
        <v>0</v>
      </c>
      <c r="FL19" s="49">
        <f t="shared" si="14"/>
        <v>0</v>
      </c>
      <c r="FM19" s="49">
        <f t="shared" si="14"/>
        <v>0</v>
      </c>
      <c r="FN19" s="49">
        <f t="shared" si="14"/>
        <v>0</v>
      </c>
      <c r="FO19" s="49">
        <f t="shared" si="14"/>
        <v>0</v>
      </c>
      <c r="FP19" s="49">
        <f t="shared" si="14"/>
        <v>0</v>
      </c>
      <c r="FQ19" s="49">
        <f t="shared" si="14"/>
        <v>0</v>
      </c>
      <c r="FR19" s="49">
        <f t="shared" si="14"/>
        <v>0</v>
      </c>
      <c r="FS19" s="49">
        <f t="shared" si="14"/>
        <v>0</v>
      </c>
      <c r="FT19" s="49">
        <f t="shared" si="14"/>
        <v>0</v>
      </c>
      <c r="FU19" s="49">
        <f t="shared" si="14"/>
        <v>0</v>
      </c>
      <c r="FV19" s="49">
        <f t="shared" si="14"/>
        <v>0</v>
      </c>
      <c r="FW19" s="49">
        <f t="shared" si="14"/>
        <v>0</v>
      </c>
      <c r="FX19" s="49">
        <f t="shared" si="14"/>
        <v>0</v>
      </c>
      <c r="FY19" s="49">
        <f t="shared" si="14"/>
        <v>0</v>
      </c>
      <c r="FZ19" s="49">
        <f t="shared" si="14"/>
        <v>0</v>
      </c>
      <c r="GA19" s="49">
        <f t="shared" si="14"/>
        <v>0</v>
      </c>
      <c r="GB19" s="49">
        <f t="shared" si="14"/>
        <v>0</v>
      </c>
      <c r="GC19" s="49">
        <f t="shared" si="14"/>
        <v>0</v>
      </c>
      <c r="GD19" s="49">
        <f t="shared" si="14"/>
        <v>0</v>
      </c>
      <c r="GE19" s="49">
        <f t="shared" si="14"/>
        <v>0</v>
      </c>
      <c r="GF19" s="49">
        <f t="shared" si="14"/>
        <v>0</v>
      </c>
      <c r="GG19" s="49">
        <f t="shared" si="14"/>
        <v>0</v>
      </c>
      <c r="GH19" s="49">
        <f t="shared" si="14"/>
        <v>0</v>
      </c>
      <c r="GI19" s="49">
        <f t="shared" si="14"/>
        <v>0</v>
      </c>
      <c r="GJ19" s="49">
        <f t="shared" si="14"/>
        <v>0</v>
      </c>
      <c r="GK19" s="49">
        <f t="shared" si="14"/>
        <v>0</v>
      </c>
      <c r="GL19" s="49">
        <f t="shared" si="14"/>
        <v>0</v>
      </c>
      <c r="GM19" s="49">
        <f t="shared" ref="GM19:GX19" si="15">SUM(GM16:GM18)</f>
        <v>0</v>
      </c>
      <c r="GN19" s="49">
        <f t="shared" si="15"/>
        <v>0</v>
      </c>
      <c r="GO19" s="49">
        <f t="shared" si="15"/>
        <v>0</v>
      </c>
      <c r="GP19" s="49">
        <f t="shared" si="15"/>
        <v>0</v>
      </c>
      <c r="GQ19" s="49">
        <f t="shared" si="15"/>
        <v>0</v>
      </c>
      <c r="GR19" s="49">
        <f t="shared" si="15"/>
        <v>0</v>
      </c>
      <c r="GS19" s="49">
        <f t="shared" si="15"/>
        <v>0</v>
      </c>
      <c r="GT19" s="49">
        <f t="shared" si="15"/>
        <v>0</v>
      </c>
      <c r="GU19" s="49">
        <f t="shared" si="15"/>
        <v>0</v>
      </c>
      <c r="GV19" s="49">
        <f t="shared" si="15"/>
        <v>0</v>
      </c>
      <c r="GW19" s="49">
        <f t="shared" si="15"/>
        <v>0</v>
      </c>
      <c r="GX19" s="49">
        <f t="shared" si="15"/>
        <v>0</v>
      </c>
    </row>
    <row r="20" spans="2:206" x14ac:dyDescent="0.25">
      <c r="B20" s="43" t="s">
        <v>17</v>
      </c>
      <c r="C20" s="4">
        <v>-484564.18750000006</v>
      </c>
      <c r="D20" s="4">
        <v>-528060.84500000009</v>
      </c>
      <c r="E20" s="4">
        <v>-606687.375</v>
      </c>
      <c r="F20" s="4">
        <v>-462116.21500000003</v>
      </c>
      <c r="G20" s="4">
        <v>-486068</v>
      </c>
      <c r="H20" s="4">
        <v>-500725</v>
      </c>
      <c r="I20" s="4"/>
      <c r="J20" s="4"/>
      <c r="K20" s="4"/>
      <c r="L20" s="4"/>
      <c r="M20" s="4"/>
      <c r="N20" s="4"/>
      <c r="O20" s="4">
        <v>-550000</v>
      </c>
      <c r="P20" s="4">
        <v>-550000</v>
      </c>
      <c r="Q20" s="4">
        <v>-550000</v>
      </c>
      <c r="R20" s="4"/>
      <c r="S20" s="4"/>
      <c r="T20" s="4"/>
      <c r="U20" s="4">
        <f t="shared" ref="U20:X20" si="16">-307000-70000-13000</f>
        <v>-390000</v>
      </c>
      <c r="V20" s="4">
        <f t="shared" si="16"/>
        <v>-390000</v>
      </c>
      <c r="W20" s="4">
        <f t="shared" si="16"/>
        <v>-390000</v>
      </c>
      <c r="X20" s="4">
        <f t="shared" si="16"/>
        <v>-390000</v>
      </c>
      <c r="Y20" s="4">
        <f>-307000-(390000*0.5)</f>
        <v>-502000</v>
      </c>
      <c r="Z20" s="4">
        <f>-307000-(390000*0.5)-(307000*0.5)</f>
        <v>-655500</v>
      </c>
      <c r="AA20" s="4">
        <f t="shared" ref="AA20:AE20" si="17">-307000-70000-13000</f>
        <v>-390000</v>
      </c>
      <c r="AB20" s="4">
        <f t="shared" si="17"/>
        <v>-390000</v>
      </c>
      <c r="AC20" s="4">
        <f t="shared" si="17"/>
        <v>-390000</v>
      </c>
      <c r="AD20" s="4">
        <f t="shared" si="17"/>
        <v>-390000</v>
      </c>
      <c r="AE20" s="4">
        <f t="shared" si="17"/>
        <v>-390000</v>
      </c>
      <c r="AF20" s="4">
        <f>-307000-70000-13000</f>
        <v>-390000</v>
      </c>
      <c r="AG20" s="4">
        <f t="shared" ref="AG20:AJ20" si="18">-307000-70000-13000</f>
        <v>-390000</v>
      </c>
      <c r="AH20" s="4">
        <f t="shared" si="18"/>
        <v>-390000</v>
      </c>
      <c r="AI20" s="4">
        <f t="shared" si="18"/>
        <v>-390000</v>
      </c>
      <c r="AJ20" s="4">
        <f t="shared" si="18"/>
        <v>-390000</v>
      </c>
      <c r="AK20" s="4">
        <f>-307000-(390000*0.5)</f>
        <v>-502000</v>
      </c>
      <c r="AL20" s="4">
        <f>-307000-(390000*0.5)-(307000*0.5)</f>
        <v>-655500</v>
      </c>
      <c r="AM20" s="4">
        <f>+AA20</f>
        <v>-390000</v>
      </c>
      <c r="AN20" s="4">
        <f t="shared" ref="AN20:CY20" si="19">+AB20</f>
        <v>-390000</v>
      </c>
      <c r="AO20" s="4">
        <f t="shared" si="19"/>
        <v>-390000</v>
      </c>
      <c r="AP20" s="4">
        <f t="shared" si="19"/>
        <v>-390000</v>
      </c>
      <c r="AQ20" s="4">
        <f t="shared" si="19"/>
        <v>-390000</v>
      </c>
      <c r="AR20" s="4">
        <f t="shared" si="19"/>
        <v>-390000</v>
      </c>
      <c r="AS20" s="4">
        <f t="shared" si="19"/>
        <v>-390000</v>
      </c>
      <c r="AT20" s="4">
        <f t="shared" si="19"/>
        <v>-390000</v>
      </c>
      <c r="AU20" s="4">
        <f t="shared" si="19"/>
        <v>-390000</v>
      </c>
      <c r="AV20" s="4">
        <f t="shared" si="19"/>
        <v>-390000</v>
      </c>
      <c r="AW20" s="4">
        <f t="shared" si="19"/>
        <v>-502000</v>
      </c>
      <c r="AX20" s="4">
        <f t="shared" si="19"/>
        <v>-655500</v>
      </c>
      <c r="AY20" s="4">
        <f t="shared" si="19"/>
        <v>-390000</v>
      </c>
      <c r="AZ20" s="4">
        <f t="shared" si="19"/>
        <v>-390000</v>
      </c>
      <c r="BA20" s="4">
        <f t="shared" si="19"/>
        <v>-390000</v>
      </c>
      <c r="BB20" s="4">
        <f t="shared" si="19"/>
        <v>-390000</v>
      </c>
      <c r="BC20" s="4">
        <f t="shared" si="19"/>
        <v>-390000</v>
      </c>
      <c r="BD20" s="4">
        <f t="shared" si="19"/>
        <v>-390000</v>
      </c>
      <c r="BE20" s="4">
        <f t="shared" si="19"/>
        <v>-390000</v>
      </c>
      <c r="BF20" s="4">
        <f t="shared" si="19"/>
        <v>-390000</v>
      </c>
      <c r="BG20" s="4">
        <f t="shared" si="19"/>
        <v>-390000</v>
      </c>
      <c r="BH20" s="4">
        <f t="shared" si="19"/>
        <v>-390000</v>
      </c>
      <c r="BI20" s="4">
        <f t="shared" si="19"/>
        <v>-502000</v>
      </c>
      <c r="BJ20" s="4">
        <f t="shared" si="19"/>
        <v>-655500</v>
      </c>
      <c r="BK20" s="4">
        <f t="shared" si="19"/>
        <v>-390000</v>
      </c>
      <c r="BL20" s="4">
        <f t="shared" si="19"/>
        <v>-390000</v>
      </c>
      <c r="BM20" s="4">
        <f t="shared" si="19"/>
        <v>-390000</v>
      </c>
      <c r="BN20" s="4">
        <f t="shared" si="19"/>
        <v>-390000</v>
      </c>
      <c r="BO20" s="4">
        <f t="shared" si="19"/>
        <v>-390000</v>
      </c>
      <c r="BP20" s="4">
        <f t="shared" si="19"/>
        <v>-390000</v>
      </c>
      <c r="BQ20" s="4">
        <f t="shared" si="19"/>
        <v>-390000</v>
      </c>
      <c r="BR20" s="4">
        <f t="shared" si="19"/>
        <v>-390000</v>
      </c>
      <c r="BS20" s="4">
        <f t="shared" si="19"/>
        <v>-390000</v>
      </c>
      <c r="BT20" s="4">
        <f t="shared" si="19"/>
        <v>-390000</v>
      </c>
      <c r="BU20" s="4">
        <f t="shared" si="19"/>
        <v>-502000</v>
      </c>
      <c r="BV20" s="4">
        <f t="shared" si="19"/>
        <v>-655500</v>
      </c>
      <c r="BW20" s="4">
        <f t="shared" si="19"/>
        <v>-390000</v>
      </c>
      <c r="BX20" s="4">
        <f t="shared" si="19"/>
        <v>-390000</v>
      </c>
      <c r="BY20" s="4">
        <f t="shared" si="19"/>
        <v>-390000</v>
      </c>
      <c r="BZ20" s="4">
        <f t="shared" si="19"/>
        <v>-390000</v>
      </c>
      <c r="CA20" s="4">
        <f t="shared" si="19"/>
        <v>-390000</v>
      </c>
      <c r="CB20" s="4">
        <f t="shared" si="19"/>
        <v>-390000</v>
      </c>
      <c r="CC20" s="4">
        <f t="shared" si="19"/>
        <v>-390000</v>
      </c>
      <c r="CD20" s="4">
        <f t="shared" si="19"/>
        <v>-390000</v>
      </c>
      <c r="CE20" s="4">
        <f t="shared" si="19"/>
        <v>-390000</v>
      </c>
      <c r="CF20" s="4">
        <f t="shared" si="19"/>
        <v>-390000</v>
      </c>
      <c r="CG20" s="4">
        <f t="shared" si="19"/>
        <v>-502000</v>
      </c>
      <c r="CH20" s="4">
        <f t="shared" si="19"/>
        <v>-655500</v>
      </c>
      <c r="CI20" s="4">
        <f t="shared" si="19"/>
        <v>-390000</v>
      </c>
      <c r="CJ20" s="4">
        <f t="shared" si="19"/>
        <v>-390000</v>
      </c>
      <c r="CK20" s="4">
        <f t="shared" si="19"/>
        <v>-390000</v>
      </c>
      <c r="CL20" s="4">
        <f t="shared" si="19"/>
        <v>-390000</v>
      </c>
      <c r="CM20" s="4">
        <f t="shared" si="19"/>
        <v>-390000</v>
      </c>
      <c r="CN20" s="4">
        <f t="shared" si="19"/>
        <v>-390000</v>
      </c>
      <c r="CO20" s="4">
        <f t="shared" si="19"/>
        <v>-390000</v>
      </c>
      <c r="CP20" s="4">
        <f t="shared" si="19"/>
        <v>-390000</v>
      </c>
      <c r="CQ20" s="4">
        <f t="shared" si="19"/>
        <v>-390000</v>
      </c>
      <c r="CR20" s="4">
        <f t="shared" si="19"/>
        <v>-390000</v>
      </c>
      <c r="CS20" s="4">
        <f t="shared" si="19"/>
        <v>-502000</v>
      </c>
      <c r="CT20" s="4">
        <f t="shared" si="19"/>
        <v>-655500</v>
      </c>
      <c r="CU20" s="4">
        <f t="shared" si="19"/>
        <v>-390000</v>
      </c>
      <c r="CV20" s="4">
        <f t="shared" si="19"/>
        <v>-390000</v>
      </c>
      <c r="CW20" s="4">
        <f t="shared" si="19"/>
        <v>-390000</v>
      </c>
      <c r="CX20" s="4">
        <f t="shared" si="19"/>
        <v>-390000</v>
      </c>
      <c r="CY20" s="4">
        <f t="shared" si="19"/>
        <v>-390000</v>
      </c>
      <c r="CZ20" s="4">
        <f t="shared" ref="CZ20:FK20" si="20">+CN20</f>
        <v>-390000</v>
      </c>
      <c r="DA20" s="4">
        <f t="shared" si="20"/>
        <v>-390000</v>
      </c>
      <c r="DB20" s="4">
        <f t="shared" si="20"/>
        <v>-390000</v>
      </c>
      <c r="DC20" s="4">
        <f t="shared" si="20"/>
        <v>-390000</v>
      </c>
      <c r="DD20" s="4">
        <f t="shared" si="20"/>
        <v>-390000</v>
      </c>
      <c r="DE20" s="4">
        <f t="shared" si="20"/>
        <v>-502000</v>
      </c>
      <c r="DF20" s="4">
        <f t="shared" si="20"/>
        <v>-655500</v>
      </c>
      <c r="DG20" s="4">
        <f t="shared" si="20"/>
        <v>-390000</v>
      </c>
      <c r="DH20" s="4">
        <f t="shared" si="20"/>
        <v>-390000</v>
      </c>
      <c r="DI20" s="4">
        <f t="shared" si="20"/>
        <v>-390000</v>
      </c>
      <c r="DJ20" s="4">
        <f t="shared" si="20"/>
        <v>-390000</v>
      </c>
      <c r="DK20" s="4">
        <f t="shared" si="20"/>
        <v>-390000</v>
      </c>
      <c r="DL20" s="4">
        <f t="shared" si="20"/>
        <v>-390000</v>
      </c>
      <c r="DM20" s="4">
        <f t="shared" si="20"/>
        <v>-390000</v>
      </c>
      <c r="DN20" s="4">
        <f t="shared" si="20"/>
        <v>-390000</v>
      </c>
      <c r="DO20" s="4">
        <f t="shared" si="20"/>
        <v>-390000</v>
      </c>
      <c r="DP20" s="4">
        <f t="shared" si="20"/>
        <v>-390000</v>
      </c>
      <c r="DQ20" s="4">
        <f t="shared" si="20"/>
        <v>-502000</v>
      </c>
      <c r="DR20" s="4">
        <f t="shared" si="20"/>
        <v>-655500</v>
      </c>
      <c r="DS20" s="4">
        <f t="shared" si="20"/>
        <v>-390000</v>
      </c>
      <c r="DT20" s="4">
        <f t="shared" si="20"/>
        <v>-390000</v>
      </c>
      <c r="DU20" s="4">
        <f t="shared" si="20"/>
        <v>-390000</v>
      </c>
      <c r="DV20" s="4">
        <f t="shared" si="20"/>
        <v>-390000</v>
      </c>
      <c r="DW20" s="4">
        <f t="shared" si="20"/>
        <v>-390000</v>
      </c>
      <c r="DX20" s="4">
        <f t="shared" si="20"/>
        <v>-390000</v>
      </c>
      <c r="DY20" s="4">
        <f t="shared" si="20"/>
        <v>-390000</v>
      </c>
      <c r="DZ20" s="4">
        <f t="shared" si="20"/>
        <v>-390000</v>
      </c>
      <c r="EA20" s="4">
        <f t="shared" si="20"/>
        <v>-390000</v>
      </c>
      <c r="EB20" s="4">
        <f t="shared" si="20"/>
        <v>-390000</v>
      </c>
      <c r="EC20" s="4">
        <f t="shared" si="20"/>
        <v>-502000</v>
      </c>
      <c r="ED20" s="4">
        <f t="shared" si="20"/>
        <v>-655500</v>
      </c>
      <c r="EE20" s="4">
        <f t="shared" si="20"/>
        <v>-390000</v>
      </c>
      <c r="EF20" s="4">
        <f t="shared" si="20"/>
        <v>-390000</v>
      </c>
      <c r="EG20" s="4">
        <f t="shared" si="20"/>
        <v>-390000</v>
      </c>
      <c r="EH20" s="4">
        <f t="shared" si="20"/>
        <v>-390000</v>
      </c>
      <c r="EI20" s="4">
        <f t="shared" si="20"/>
        <v>-390000</v>
      </c>
      <c r="EJ20" s="4">
        <f t="shared" si="20"/>
        <v>-390000</v>
      </c>
      <c r="EK20" s="4">
        <f t="shared" si="20"/>
        <v>-390000</v>
      </c>
      <c r="EL20" s="4">
        <f t="shared" si="20"/>
        <v>-390000</v>
      </c>
      <c r="EM20" s="4">
        <f t="shared" si="20"/>
        <v>-390000</v>
      </c>
      <c r="EN20" s="4">
        <f t="shared" si="20"/>
        <v>-390000</v>
      </c>
      <c r="EO20" s="4">
        <f t="shared" si="20"/>
        <v>-502000</v>
      </c>
      <c r="EP20" s="4">
        <f t="shared" si="20"/>
        <v>-655500</v>
      </c>
      <c r="EQ20" s="4">
        <f t="shared" si="20"/>
        <v>-390000</v>
      </c>
      <c r="ER20" s="4">
        <f t="shared" si="20"/>
        <v>-390000</v>
      </c>
      <c r="ES20" s="4">
        <f t="shared" si="20"/>
        <v>-390000</v>
      </c>
      <c r="ET20" s="4">
        <f t="shared" si="20"/>
        <v>-390000</v>
      </c>
      <c r="EU20" s="4">
        <f t="shared" si="20"/>
        <v>-390000</v>
      </c>
      <c r="EV20" s="4">
        <f t="shared" si="20"/>
        <v>-390000</v>
      </c>
      <c r="EW20" s="4">
        <f t="shared" si="20"/>
        <v>-390000</v>
      </c>
      <c r="EX20" s="4">
        <f t="shared" si="20"/>
        <v>-390000</v>
      </c>
      <c r="EY20" s="4">
        <f t="shared" si="20"/>
        <v>-390000</v>
      </c>
      <c r="EZ20" s="4">
        <f t="shared" si="20"/>
        <v>-390000</v>
      </c>
      <c r="FA20" s="4">
        <f t="shared" si="20"/>
        <v>-502000</v>
      </c>
      <c r="FB20" s="4">
        <f t="shared" si="20"/>
        <v>-655500</v>
      </c>
      <c r="FC20" s="4">
        <f t="shared" si="20"/>
        <v>-390000</v>
      </c>
      <c r="FD20" s="4">
        <f t="shared" si="20"/>
        <v>-390000</v>
      </c>
      <c r="FE20" s="4">
        <f t="shared" si="20"/>
        <v>-390000</v>
      </c>
      <c r="FF20" s="4">
        <f t="shared" si="20"/>
        <v>-390000</v>
      </c>
      <c r="FG20" s="4">
        <f t="shared" si="20"/>
        <v>-390000</v>
      </c>
      <c r="FH20" s="4">
        <f t="shared" si="20"/>
        <v>-390000</v>
      </c>
      <c r="FI20" s="4">
        <f t="shared" si="20"/>
        <v>-390000</v>
      </c>
      <c r="FJ20" s="4">
        <f t="shared" si="20"/>
        <v>-390000</v>
      </c>
      <c r="FK20" s="4">
        <f t="shared" si="20"/>
        <v>-390000</v>
      </c>
      <c r="FL20" s="4">
        <f t="shared" ref="FL20:GX20" si="21">+EZ20</f>
        <v>-390000</v>
      </c>
      <c r="FM20" s="4">
        <f t="shared" si="21"/>
        <v>-502000</v>
      </c>
      <c r="FN20" s="4">
        <f t="shared" si="21"/>
        <v>-655500</v>
      </c>
      <c r="FO20" s="4">
        <f t="shared" si="21"/>
        <v>-390000</v>
      </c>
      <c r="FP20" s="4">
        <f t="shared" si="21"/>
        <v>-390000</v>
      </c>
      <c r="FQ20" s="4">
        <f t="shared" si="21"/>
        <v>-390000</v>
      </c>
      <c r="FR20" s="4">
        <f t="shared" si="21"/>
        <v>-390000</v>
      </c>
      <c r="FS20" s="4">
        <f t="shared" si="21"/>
        <v>-390000</v>
      </c>
      <c r="FT20" s="4">
        <f t="shared" si="21"/>
        <v>-390000</v>
      </c>
      <c r="FU20" s="4">
        <f t="shared" si="21"/>
        <v>-390000</v>
      </c>
      <c r="FV20" s="4">
        <f t="shared" si="21"/>
        <v>-390000</v>
      </c>
      <c r="FW20" s="4">
        <f t="shared" si="21"/>
        <v>-390000</v>
      </c>
      <c r="FX20" s="4">
        <f t="shared" si="21"/>
        <v>-390000</v>
      </c>
      <c r="FY20" s="4">
        <f t="shared" si="21"/>
        <v>-502000</v>
      </c>
      <c r="FZ20" s="4">
        <f t="shared" si="21"/>
        <v>-655500</v>
      </c>
      <c r="GA20" s="4">
        <f t="shared" si="21"/>
        <v>-390000</v>
      </c>
      <c r="GB20" s="4">
        <f t="shared" si="21"/>
        <v>-390000</v>
      </c>
      <c r="GC20" s="4">
        <f t="shared" si="21"/>
        <v>-390000</v>
      </c>
      <c r="GD20" s="4">
        <f t="shared" si="21"/>
        <v>-390000</v>
      </c>
      <c r="GE20" s="4">
        <f t="shared" si="21"/>
        <v>-390000</v>
      </c>
      <c r="GF20" s="4">
        <f t="shared" si="21"/>
        <v>-390000</v>
      </c>
      <c r="GG20" s="4">
        <f t="shared" si="21"/>
        <v>-390000</v>
      </c>
      <c r="GH20" s="4">
        <f t="shared" si="21"/>
        <v>-390000</v>
      </c>
      <c r="GI20" s="4">
        <f t="shared" si="21"/>
        <v>-390000</v>
      </c>
      <c r="GJ20" s="4">
        <f t="shared" si="21"/>
        <v>-390000</v>
      </c>
      <c r="GK20" s="4">
        <f t="shared" si="21"/>
        <v>-502000</v>
      </c>
      <c r="GL20" s="4">
        <f t="shared" si="21"/>
        <v>-655500</v>
      </c>
      <c r="GM20" s="4">
        <f t="shared" si="21"/>
        <v>-390000</v>
      </c>
      <c r="GN20" s="4">
        <f t="shared" si="21"/>
        <v>-390000</v>
      </c>
      <c r="GO20" s="4">
        <f t="shared" si="21"/>
        <v>-390000</v>
      </c>
      <c r="GP20" s="4">
        <f t="shared" si="21"/>
        <v>-390000</v>
      </c>
      <c r="GQ20" s="4">
        <f t="shared" si="21"/>
        <v>-390000</v>
      </c>
      <c r="GR20" s="4">
        <f t="shared" si="21"/>
        <v>-390000</v>
      </c>
      <c r="GS20" s="4">
        <f t="shared" si="21"/>
        <v>-390000</v>
      </c>
      <c r="GT20" s="4">
        <f t="shared" si="21"/>
        <v>-390000</v>
      </c>
      <c r="GU20" s="4">
        <f t="shared" si="21"/>
        <v>-390000</v>
      </c>
      <c r="GV20" s="4">
        <f t="shared" si="21"/>
        <v>-390000</v>
      </c>
      <c r="GW20" s="4">
        <f t="shared" si="21"/>
        <v>-502000</v>
      </c>
      <c r="GX20" s="4">
        <f t="shared" si="21"/>
        <v>-655500</v>
      </c>
    </row>
    <row r="21" spans="2:206" x14ac:dyDescent="0.25">
      <c r="B21" s="43" t="s">
        <v>98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>
        <f t="shared" ref="U21:Z21" si="22">-65000-20765-19046</f>
        <v>-104811</v>
      </c>
      <c r="V21" s="4">
        <f t="shared" si="22"/>
        <v>-104811</v>
      </c>
      <c r="W21" s="4">
        <f t="shared" si="22"/>
        <v>-104811</v>
      </c>
      <c r="X21" s="4">
        <f t="shared" si="22"/>
        <v>-104811</v>
      </c>
      <c r="Y21" s="4">
        <f t="shared" si="22"/>
        <v>-104811</v>
      </c>
      <c r="Z21" s="4">
        <f t="shared" si="22"/>
        <v>-104811</v>
      </c>
      <c r="AA21" s="4">
        <f>-65000-20765-19046</f>
        <v>-104811</v>
      </c>
      <c r="AB21" s="4">
        <f t="shared" ref="AB21:CM21" si="23">-65000-20765-19046</f>
        <v>-104811</v>
      </c>
      <c r="AC21" s="4">
        <f t="shared" si="23"/>
        <v>-104811</v>
      </c>
      <c r="AD21" s="4">
        <f t="shared" si="23"/>
        <v>-104811</v>
      </c>
      <c r="AE21" s="4">
        <f t="shared" si="23"/>
        <v>-104811</v>
      </c>
      <c r="AF21" s="4">
        <f t="shared" si="23"/>
        <v>-104811</v>
      </c>
      <c r="AG21" s="4">
        <f t="shared" si="23"/>
        <v>-104811</v>
      </c>
      <c r="AH21" s="4">
        <f t="shared" si="23"/>
        <v>-104811</v>
      </c>
      <c r="AI21" s="4">
        <f t="shared" si="23"/>
        <v>-104811</v>
      </c>
      <c r="AJ21" s="4">
        <f t="shared" si="23"/>
        <v>-104811</v>
      </c>
      <c r="AK21" s="4">
        <f t="shared" si="23"/>
        <v>-104811</v>
      </c>
      <c r="AL21" s="4">
        <f t="shared" si="23"/>
        <v>-104811</v>
      </c>
      <c r="AM21" s="4">
        <f>-65000-20765-19046</f>
        <v>-104811</v>
      </c>
      <c r="AN21" s="4">
        <f t="shared" si="23"/>
        <v>-104811</v>
      </c>
      <c r="AO21" s="4">
        <f t="shared" si="23"/>
        <v>-104811</v>
      </c>
      <c r="AP21" s="4">
        <f t="shared" si="23"/>
        <v>-104811</v>
      </c>
      <c r="AQ21" s="4">
        <f t="shared" si="23"/>
        <v>-104811</v>
      </c>
      <c r="AR21" s="4">
        <f t="shared" si="23"/>
        <v>-104811</v>
      </c>
      <c r="AS21" s="4">
        <f t="shared" si="23"/>
        <v>-104811</v>
      </c>
      <c r="AT21" s="4">
        <f t="shared" si="23"/>
        <v>-104811</v>
      </c>
      <c r="AU21" s="4">
        <f t="shared" si="23"/>
        <v>-104811</v>
      </c>
      <c r="AV21" s="4">
        <f t="shared" si="23"/>
        <v>-104811</v>
      </c>
      <c r="AW21" s="4">
        <f t="shared" si="23"/>
        <v>-104811</v>
      </c>
      <c r="AX21" s="4">
        <f t="shared" si="23"/>
        <v>-104811</v>
      </c>
      <c r="AY21" s="4">
        <f>-65000-20765-19046</f>
        <v>-104811</v>
      </c>
      <c r="AZ21" s="4">
        <f t="shared" si="23"/>
        <v>-104811</v>
      </c>
      <c r="BA21" s="4">
        <f t="shared" si="23"/>
        <v>-104811</v>
      </c>
      <c r="BB21" s="4">
        <f t="shared" si="23"/>
        <v>-104811</v>
      </c>
      <c r="BC21" s="4">
        <f t="shared" si="23"/>
        <v>-104811</v>
      </c>
      <c r="BD21" s="4">
        <f t="shared" si="23"/>
        <v>-104811</v>
      </c>
      <c r="BE21" s="4">
        <f t="shared" si="23"/>
        <v>-104811</v>
      </c>
      <c r="BF21" s="4">
        <f t="shared" si="23"/>
        <v>-104811</v>
      </c>
      <c r="BG21" s="4">
        <f t="shared" si="23"/>
        <v>-104811</v>
      </c>
      <c r="BH21" s="4">
        <f t="shared" si="23"/>
        <v>-104811</v>
      </c>
      <c r="BI21" s="4">
        <f t="shared" si="23"/>
        <v>-104811</v>
      </c>
      <c r="BJ21" s="4">
        <f t="shared" si="23"/>
        <v>-104811</v>
      </c>
      <c r="BK21" s="4">
        <f>-65000-20765-19046</f>
        <v>-104811</v>
      </c>
      <c r="BL21" s="4">
        <f t="shared" si="23"/>
        <v>-104811</v>
      </c>
      <c r="BM21" s="4">
        <f t="shared" si="23"/>
        <v>-104811</v>
      </c>
      <c r="BN21" s="4">
        <f t="shared" si="23"/>
        <v>-104811</v>
      </c>
      <c r="BO21" s="4">
        <f t="shared" si="23"/>
        <v>-104811</v>
      </c>
      <c r="BP21" s="4">
        <f t="shared" si="23"/>
        <v>-104811</v>
      </c>
      <c r="BQ21" s="4">
        <f t="shared" si="23"/>
        <v>-104811</v>
      </c>
      <c r="BR21" s="4">
        <f t="shared" si="23"/>
        <v>-104811</v>
      </c>
      <c r="BS21" s="4">
        <f t="shared" si="23"/>
        <v>-104811</v>
      </c>
      <c r="BT21" s="4">
        <f t="shared" si="23"/>
        <v>-104811</v>
      </c>
      <c r="BU21" s="4">
        <f t="shared" si="23"/>
        <v>-104811</v>
      </c>
      <c r="BV21" s="4">
        <f t="shared" si="23"/>
        <v>-104811</v>
      </c>
      <c r="BW21" s="4">
        <f>-65000-20765-19046</f>
        <v>-104811</v>
      </c>
      <c r="BX21" s="4">
        <f t="shared" si="23"/>
        <v>-104811</v>
      </c>
      <c r="BY21" s="4">
        <f t="shared" si="23"/>
        <v>-104811</v>
      </c>
      <c r="BZ21" s="4">
        <f t="shared" si="23"/>
        <v>-104811</v>
      </c>
      <c r="CA21" s="4">
        <f t="shared" si="23"/>
        <v>-104811</v>
      </c>
      <c r="CB21" s="4">
        <f t="shared" si="23"/>
        <v>-104811</v>
      </c>
      <c r="CC21" s="4">
        <f t="shared" si="23"/>
        <v>-104811</v>
      </c>
      <c r="CD21" s="4">
        <f t="shared" si="23"/>
        <v>-104811</v>
      </c>
      <c r="CE21" s="4">
        <f t="shared" si="23"/>
        <v>-104811</v>
      </c>
      <c r="CF21" s="4">
        <f t="shared" si="23"/>
        <v>-104811</v>
      </c>
      <c r="CG21" s="4">
        <f t="shared" si="23"/>
        <v>-104811</v>
      </c>
      <c r="CH21" s="4">
        <f t="shared" si="23"/>
        <v>-104811</v>
      </c>
      <c r="CI21" s="4">
        <f>-65000-20765-19046</f>
        <v>-104811</v>
      </c>
      <c r="CJ21" s="4">
        <f t="shared" si="23"/>
        <v>-104811</v>
      </c>
      <c r="CK21" s="4">
        <f t="shared" si="23"/>
        <v>-104811</v>
      </c>
      <c r="CL21" s="4">
        <f t="shared" si="23"/>
        <v>-104811</v>
      </c>
      <c r="CM21" s="4">
        <f t="shared" si="23"/>
        <v>-104811</v>
      </c>
      <c r="CN21" s="4">
        <f t="shared" ref="CN21:CT21" si="24">-65000-20765-19046</f>
        <v>-104811</v>
      </c>
      <c r="CO21" s="4">
        <f t="shared" si="24"/>
        <v>-104811</v>
      </c>
      <c r="CP21" s="4">
        <f t="shared" si="24"/>
        <v>-104811</v>
      </c>
      <c r="CQ21" s="4">
        <f t="shared" si="24"/>
        <v>-104811</v>
      </c>
      <c r="CR21" s="4">
        <f t="shared" si="24"/>
        <v>-104811</v>
      </c>
      <c r="CS21" s="4">
        <f t="shared" si="24"/>
        <v>-104811</v>
      </c>
      <c r="CT21" s="4">
        <f t="shared" si="24"/>
        <v>-104811</v>
      </c>
      <c r="CU21" s="4">
        <f>-65000-20765-19046</f>
        <v>-104811</v>
      </c>
      <c r="CV21" s="4">
        <f t="shared" ref="CV21:DF21" si="25">-65000-20765-19046</f>
        <v>-104811</v>
      </c>
      <c r="CW21" s="4">
        <f t="shared" si="25"/>
        <v>-104811</v>
      </c>
      <c r="CX21" s="4">
        <f t="shared" si="25"/>
        <v>-104811</v>
      </c>
      <c r="CY21" s="4">
        <f t="shared" si="25"/>
        <v>-104811</v>
      </c>
      <c r="CZ21" s="4">
        <f t="shared" si="25"/>
        <v>-104811</v>
      </c>
      <c r="DA21" s="4">
        <f t="shared" si="25"/>
        <v>-104811</v>
      </c>
      <c r="DB21" s="4">
        <f t="shared" si="25"/>
        <v>-104811</v>
      </c>
      <c r="DC21" s="4">
        <f t="shared" si="25"/>
        <v>-104811</v>
      </c>
      <c r="DD21" s="4">
        <f t="shared" si="25"/>
        <v>-104811</v>
      </c>
      <c r="DE21" s="4">
        <f t="shared" si="25"/>
        <v>-104811</v>
      </c>
      <c r="DF21" s="4">
        <f t="shared" si="25"/>
        <v>-104811</v>
      </c>
      <c r="DG21" s="4">
        <f>-65000-20765-19046</f>
        <v>-104811</v>
      </c>
      <c r="DH21" s="4">
        <f t="shared" ref="DH21:DR21" si="26">-65000-20765-19046</f>
        <v>-104811</v>
      </c>
      <c r="DI21" s="4">
        <f t="shared" si="26"/>
        <v>-104811</v>
      </c>
      <c r="DJ21" s="4">
        <f t="shared" si="26"/>
        <v>-104811</v>
      </c>
      <c r="DK21" s="4">
        <f t="shared" si="26"/>
        <v>-104811</v>
      </c>
      <c r="DL21" s="4">
        <f t="shared" si="26"/>
        <v>-104811</v>
      </c>
      <c r="DM21" s="4">
        <f t="shared" si="26"/>
        <v>-104811</v>
      </c>
      <c r="DN21" s="4">
        <f t="shared" si="26"/>
        <v>-104811</v>
      </c>
      <c r="DO21" s="4">
        <f t="shared" si="26"/>
        <v>-104811</v>
      </c>
      <c r="DP21" s="4">
        <f t="shared" si="26"/>
        <v>-104811</v>
      </c>
      <c r="DQ21" s="4">
        <f t="shared" si="26"/>
        <v>-104811</v>
      </c>
      <c r="DR21" s="4">
        <f t="shared" si="26"/>
        <v>-104811</v>
      </c>
      <c r="DS21" s="4">
        <f>-65000-20765-19046</f>
        <v>-104811</v>
      </c>
      <c r="DT21" s="4">
        <f t="shared" ref="DT21:ED21" si="27">-65000-20765-19046</f>
        <v>-104811</v>
      </c>
      <c r="DU21" s="4">
        <f t="shared" si="27"/>
        <v>-104811</v>
      </c>
      <c r="DV21" s="4">
        <f t="shared" si="27"/>
        <v>-104811</v>
      </c>
      <c r="DW21" s="4">
        <f t="shared" si="27"/>
        <v>-104811</v>
      </c>
      <c r="DX21" s="4">
        <f t="shared" si="27"/>
        <v>-104811</v>
      </c>
      <c r="DY21" s="4">
        <f t="shared" si="27"/>
        <v>-104811</v>
      </c>
      <c r="DZ21" s="4">
        <f t="shared" si="27"/>
        <v>-104811</v>
      </c>
      <c r="EA21" s="4">
        <f t="shared" si="27"/>
        <v>-104811</v>
      </c>
      <c r="EB21" s="4">
        <f t="shared" si="27"/>
        <v>-104811</v>
      </c>
      <c r="EC21" s="4">
        <f t="shared" si="27"/>
        <v>-104811</v>
      </c>
      <c r="ED21" s="4">
        <f t="shared" si="27"/>
        <v>-104811</v>
      </c>
      <c r="EE21" s="4">
        <f>-65000-20765-19046</f>
        <v>-104811</v>
      </c>
      <c r="EF21" s="4">
        <f t="shared" ref="EF21:EP21" si="28">-65000-20765-19046</f>
        <v>-104811</v>
      </c>
      <c r="EG21" s="4">
        <f t="shared" si="28"/>
        <v>-104811</v>
      </c>
      <c r="EH21" s="4">
        <f t="shared" si="28"/>
        <v>-104811</v>
      </c>
      <c r="EI21" s="4">
        <f t="shared" si="28"/>
        <v>-104811</v>
      </c>
      <c r="EJ21" s="4">
        <f t="shared" si="28"/>
        <v>-104811</v>
      </c>
      <c r="EK21" s="4">
        <f t="shared" si="28"/>
        <v>-104811</v>
      </c>
      <c r="EL21" s="4">
        <f t="shared" si="28"/>
        <v>-104811</v>
      </c>
      <c r="EM21" s="4">
        <f t="shared" si="28"/>
        <v>-104811</v>
      </c>
      <c r="EN21" s="4">
        <f t="shared" si="28"/>
        <v>-104811</v>
      </c>
      <c r="EO21" s="4">
        <f t="shared" si="28"/>
        <v>-104811</v>
      </c>
      <c r="EP21" s="4">
        <f t="shared" si="28"/>
        <v>-104811</v>
      </c>
      <c r="EQ21" s="4">
        <f>-65000-20765-19046</f>
        <v>-104811</v>
      </c>
      <c r="ER21" s="4">
        <f t="shared" ref="ER21:FB21" si="29">-65000-20765-19046</f>
        <v>-104811</v>
      </c>
      <c r="ES21" s="4">
        <f t="shared" si="29"/>
        <v>-104811</v>
      </c>
      <c r="ET21" s="4">
        <f t="shared" si="29"/>
        <v>-104811</v>
      </c>
      <c r="EU21" s="4">
        <f t="shared" si="29"/>
        <v>-104811</v>
      </c>
      <c r="EV21" s="4">
        <f t="shared" si="29"/>
        <v>-104811</v>
      </c>
      <c r="EW21" s="4">
        <f t="shared" si="29"/>
        <v>-104811</v>
      </c>
      <c r="EX21" s="4">
        <f t="shared" si="29"/>
        <v>-104811</v>
      </c>
      <c r="EY21" s="4">
        <f t="shared" si="29"/>
        <v>-104811</v>
      </c>
      <c r="EZ21" s="4">
        <f t="shared" si="29"/>
        <v>-104811</v>
      </c>
      <c r="FA21" s="4">
        <f t="shared" si="29"/>
        <v>-104811</v>
      </c>
      <c r="FB21" s="4">
        <f t="shared" si="29"/>
        <v>-104811</v>
      </c>
      <c r="FC21" s="4">
        <f>-65000-20765-19046</f>
        <v>-104811</v>
      </c>
      <c r="FD21" s="4">
        <f t="shared" ref="FD21:FN21" si="30">-65000-20765-19046</f>
        <v>-104811</v>
      </c>
      <c r="FE21" s="4">
        <f t="shared" si="30"/>
        <v>-104811</v>
      </c>
      <c r="FF21" s="4">
        <f t="shared" si="30"/>
        <v>-104811</v>
      </c>
      <c r="FG21" s="4">
        <f t="shared" si="30"/>
        <v>-104811</v>
      </c>
      <c r="FH21" s="4">
        <f t="shared" si="30"/>
        <v>-104811</v>
      </c>
      <c r="FI21" s="4">
        <f t="shared" si="30"/>
        <v>-104811</v>
      </c>
      <c r="FJ21" s="4">
        <f t="shared" si="30"/>
        <v>-104811</v>
      </c>
      <c r="FK21" s="4">
        <f t="shared" si="30"/>
        <v>-104811</v>
      </c>
      <c r="FL21" s="4">
        <f t="shared" si="30"/>
        <v>-104811</v>
      </c>
      <c r="FM21" s="4">
        <f t="shared" si="30"/>
        <v>-104811</v>
      </c>
      <c r="FN21" s="4">
        <f t="shared" si="30"/>
        <v>-104811</v>
      </c>
      <c r="FO21" s="4">
        <f>-65000-20765-19046</f>
        <v>-104811</v>
      </c>
      <c r="FP21" s="4">
        <f t="shared" ref="FP21:FZ21" si="31">-65000-20765-19046</f>
        <v>-104811</v>
      </c>
      <c r="FQ21" s="4">
        <f t="shared" si="31"/>
        <v>-104811</v>
      </c>
      <c r="FR21" s="4">
        <f t="shared" si="31"/>
        <v>-104811</v>
      </c>
      <c r="FS21" s="4">
        <f t="shared" si="31"/>
        <v>-104811</v>
      </c>
      <c r="FT21" s="4">
        <f t="shared" si="31"/>
        <v>-104811</v>
      </c>
      <c r="FU21" s="4">
        <f t="shared" si="31"/>
        <v>-104811</v>
      </c>
      <c r="FV21" s="4">
        <f t="shared" si="31"/>
        <v>-104811</v>
      </c>
      <c r="FW21" s="4">
        <f t="shared" si="31"/>
        <v>-104811</v>
      </c>
      <c r="FX21" s="4">
        <f t="shared" si="31"/>
        <v>-104811</v>
      </c>
      <c r="FY21" s="4">
        <f t="shared" si="31"/>
        <v>-104811</v>
      </c>
      <c r="FZ21" s="4">
        <f t="shared" si="31"/>
        <v>-104811</v>
      </c>
      <c r="GA21" s="4">
        <f>-65000-20765-19046</f>
        <v>-104811</v>
      </c>
      <c r="GB21" s="4">
        <f t="shared" ref="GB21:GL21" si="32">-65000-20765-19046</f>
        <v>-104811</v>
      </c>
      <c r="GC21" s="4">
        <f t="shared" si="32"/>
        <v>-104811</v>
      </c>
      <c r="GD21" s="4">
        <f t="shared" si="32"/>
        <v>-104811</v>
      </c>
      <c r="GE21" s="4">
        <f t="shared" si="32"/>
        <v>-104811</v>
      </c>
      <c r="GF21" s="4">
        <f t="shared" si="32"/>
        <v>-104811</v>
      </c>
      <c r="GG21" s="4">
        <f t="shared" si="32"/>
        <v>-104811</v>
      </c>
      <c r="GH21" s="4">
        <f t="shared" si="32"/>
        <v>-104811</v>
      </c>
      <c r="GI21" s="4">
        <f t="shared" si="32"/>
        <v>-104811</v>
      </c>
      <c r="GJ21" s="4">
        <f t="shared" si="32"/>
        <v>-104811</v>
      </c>
      <c r="GK21" s="4">
        <f t="shared" si="32"/>
        <v>-104811</v>
      </c>
      <c r="GL21" s="4">
        <f t="shared" si="32"/>
        <v>-104811</v>
      </c>
      <c r="GM21" s="4">
        <f>-65000-20765-19046</f>
        <v>-104811</v>
      </c>
      <c r="GN21" s="4">
        <f t="shared" ref="GN21:GX21" si="33">-65000-20765-19046</f>
        <v>-104811</v>
      </c>
      <c r="GO21" s="4">
        <f t="shared" si="33"/>
        <v>-104811</v>
      </c>
      <c r="GP21" s="4">
        <f t="shared" si="33"/>
        <v>-104811</v>
      </c>
      <c r="GQ21" s="4">
        <f t="shared" si="33"/>
        <v>-104811</v>
      </c>
      <c r="GR21" s="4">
        <f t="shared" si="33"/>
        <v>-104811</v>
      </c>
      <c r="GS21" s="4">
        <f t="shared" si="33"/>
        <v>-104811</v>
      </c>
      <c r="GT21" s="4">
        <f t="shared" si="33"/>
        <v>-104811</v>
      </c>
      <c r="GU21" s="4">
        <f t="shared" si="33"/>
        <v>-104811</v>
      </c>
      <c r="GV21" s="4">
        <f t="shared" si="33"/>
        <v>-104811</v>
      </c>
      <c r="GW21" s="4">
        <f t="shared" si="33"/>
        <v>-104811</v>
      </c>
      <c r="GX21" s="4">
        <f t="shared" si="33"/>
        <v>-104811</v>
      </c>
    </row>
    <row r="22" spans="2:206" x14ac:dyDescent="0.25">
      <c r="B22" s="43" t="s">
        <v>18</v>
      </c>
      <c r="C22" s="4">
        <v>0</v>
      </c>
      <c r="D22" s="4">
        <v>0</v>
      </c>
      <c r="E22" s="4">
        <v>0</v>
      </c>
      <c r="F22" s="4">
        <v>0</v>
      </c>
      <c r="G22" s="4"/>
      <c r="H22" s="4"/>
      <c r="I22" s="4"/>
      <c r="J22" s="4"/>
      <c r="K22" s="4"/>
      <c r="L22" s="4"/>
      <c r="M22" s="4"/>
      <c r="O22" s="4"/>
      <c r="P22" s="4"/>
      <c r="Q22" s="4">
        <f>-500000-360000</f>
        <v>-860000</v>
      </c>
      <c r="R22" s="4"/>
      <c r="S22" s="4"/>
      <c r="T22" s="4"/>
      <c r="U22" s="4"/>
      <c r="V22" s="4"/>
      <c r="W22" s="4"/>
      <c r="X22" s="4"/>
      <c r="Z22" s="4">
        <v>0</v>
      </c>
      <c r="AA22" s="4"/>
      <c r="AB22" s="4">
        <f t="shared" ref="AB22:AI22" si="34">+P22</f>
        <v>0</v>
      </c>
      <c r="AC22" s="4"/>
      <c r="AD22" s="4"/>
      <c r="AE22" s="4"/>
      <c r="AF22" s="4">
        <f t="shared" si="34"/>
        <v>0</v>
      </c>
      <c r="AG22" s="4">
        <f t="shared" si="34"/>
        <v>0</v>
      </c>
      <c r="AH22" s="4">
        <f t="shared" si="34"/>
        <v>0</v>
      </c>
      <c r="AI22" s="4">
        <f t="shared" si="34"/>
        <v>0</v>
      </c>
      <c r="AJ22" s="4">
        <f>+X22</f>
        <v>0</v>
      </c>
      <c r="AK22" s="4">
        <f>+Y22</f>
        <v>0</v>
      </c>
      <c r="AL22" s="4">
        <f>+Z22</f>
        <v>0</v>
      </c>
      <c r="AM22" s="4">
        <f>+AA22</f>
        <v>0</v>
      </c>
      <c r="AN22" s="4">
        <f t="shared" ref="AN22:BS22" si="35">+AB22</f>
        <v>0</v>
      </c>
      <c r="AO22" s="4">
        <f t="shared" si="35"/>
        <v>0</v>
      </c>
      <c r="AP22" s="4">
        <f t="shared" si="35"/>
        <v>0</v>
      </c>
      <c r="AQ22" s="4">
        <f t="shared" si="35"/>
        <v>0</v>
      </c>
      <c r="AR22" s="4">
        <f t="shared" si="35"/>
        <v>0</v>
      </c>
      <c r="AS22" s="4">
        <f t="shared" si="35"/>
        <v>0</v>
      </c>
      <c r="AT22" s="4">
        <f t="shared" si="35"/>
        <v>0</v>
      </c>
      <c r="AU22" s="4">
        <f t="shared" si="35"/>
        <v>0</v>
      </c>
      <c r="AV22" s="4">
        <f t="shared" si="35"/>
        <v>0</v>
      </c>
      <c r="AW22" s="4">
        <f t="shared" si="35"/>
        <v>0</v>
      </c>
      <c r="AX22" s="4">
        <f t="shared" si="35"/>
        <v>0</v>
      </c>
      <c r="AY22" s="4">
        <f t="shared" si="35"/>
        <v>0</v>
      </c>
      <c r="AZ22" s="4">
        <f t="shared" si="35"/>
        <v>0</v>
      </c>
      <c r="BA22" s="4">
        <f t="shared" si="35"/>
        <v>0</v>
      </c>
      <c r="BB22" s="4">
        <f t="shared" si="35"/>
        <v>0</v>
      </c>
      <c r="BC22" s="4">
        <f t="shared" si="35"/>
        <v>0</v>
      </c>
      <c r="BD22" s="4">
        <f t="shared" si="35"/>
        <v>0</v>
      </c>
      <c r="BE22" s="4">
        <f t="shared" si="35"/>
        <v>0</v>
      </c>
      <c r="BF22" s="4">
        <f t="shared" si="35"/>
        <v>0</v>
      </c>
      <c r="BG22" s="4">
        <f t="shared" si="35"/>
        <v>0</v>
      </c>
      <c r="BH22" s="4">
        <f t="shared" si="35"/>
        <v>0</v>
      </c>
      <c r="BI22" s="4">
        <f t="shared" si="35"/>
        <v>0</v>
      </c>
      <c r="BJ22" s="4">
        <f t="shared" si="35"/>
        <v>0</v>
      </c>
      <c r="BK22" s="4">
        <f t="shared" si="35"/>
        <v>0</v>
      </c>
      <c r="BL22" s="4">
        <f t="shared" si="35"/>
        <v>0</v>
      </c>
      <c r="BM22" s="4">
        <f t="shared" si="35"/>
        <v>0</v>
      </c>
      <c r="BN22" s="4">
        <f t="shared" si="35"/>
        <v>0</v>
      </c>
      <c r="BO22" s="4">
        <f t="shared" si="35"/>
        <v>0</v>
      </c>
      <c r="BP22" s="4">
        <f t="shared" si="35"/>
        <v>0</v>
      </c>
      <c r="BQ22" s="4">
        <f t="shared" si="35"/>
        <v>0</v>
      </c>
      <c r="BR22" s="4">
        <f t="shared" si="35"/>
        <v>0</v>
      </c>
      <c r="BS22" s="4">
        <f t="shared" si="35"/>
        <v>0</v>
      </c>
      <c r="BT22" s="4">
        <f t="shared" ref="AN22:CY23" si="36">+BH22</f>
        <v>0</v>
      </c>
      <c r="BU22" s="4">
        <f t="shared" si="36"/>
        <v>0</v>
      </c>
      <c r="BV22" s="4">
        <f t="shared" si="36"/>
        <v>0</v>
      </c>
      <c r="BW22" s="4">
        <f t="shared" si="36"/>
        <v>0</v>
      </c>
      <c r="BX22" s="4">
        <f t="shared" si="36"/>
        <v>0</v>
      </c>
      <c r="BY22" s="4">
        <f t="shared" si="36"/>
        <v>0</v>
      </c>
      <c r="BZ22" s="4">
        <f t="shared" si="36"/>
        <v>0</v>
      </c>
      <c r="CA22" s="4">
        <f t="shared" si="36"/>
        <v>0</v>
      </c>
      <c r="CB22" s="4">
        <f t="shared" si="36"/>
        <v>0</v>
      </c>
      <c r="CC22" s="4">
        <f t="shared" si="36"/>
        <v>0</v>
      </c>
      <c r="CD22" s="4">
        <f t="shared" si="36"/>
        <v>0</v>
      </c>
      <c r="CE22" s="4">
        <f t="shared" si="36"/>
        <v>0</v>
      </c>
      <c r="CF22" s="4">
        <f t="shared" si="36"/>
        <v>0</v>
      </c>
      <c r="CG22" s="4">
        <f t="shared" si="36"/>
        <v>0</v>
      </c>
      <c r="CH22" s="4">
        <f t="shared" si="36"/>
        <v>0</v>
      </c>
      <c r="CI22" s="4">
        <f t="shared" si="36"/>
        <v>0</v>
      </c>
      <c r="CJ22" s="4">
        <f t="shared" si="36"/>
        <v>0</v>
      </c>
      <c r="CK22" s="4">
        <f t="shared" si="36"/>
        <v>0</v>
      </c>
      <c r="CL22" s="4">
        <f t="shared" si="36"/>
        <v>0</v>
      </c>
      <c r="CM22" s="4">
        <f t="shared" si="36"/>
        <v>0</v>
      </c>
      <c r="CN22" s="4">
        <f t="shared" si="36"/>
        <v>0</v>
      </c>
      <c r="CO22" s="4">
        <f t="shared" si="36"/>
        <v>0</v>
      </c>
      <c r="CP22" s="4">
        <f t="shared" si="36"/>
        <v>0</v>
      </c>
      <c r="CQ22" s="4">
        <f t="shared" si="36"/>
        <v>0</v>
      </c>
      <c r="CR22" s="4">
        <f t="shared" si="36"/>
        <v>0</v>
      </c>
      <c r="CS22" s="4">
        <f t="shared" si="36"/>
        <v>0</v>
      </c>
      <c r="CT22" s="4">
        <f t="shared" si="36"/>
        <v>0</v>
      </c>
      <c r="CU22" s="4">
        <f t="shared" si="36"/>
        <v>0</v>
      </c>
      <c r="CV22" s="4">
        <f t="shared" si="36"/>
        <v>0</v>
      </c>
      <c r="CW22" s="4">
        <f t="shared" si="36"/>
        <v>0</v>
      </c>
      <c r="CX22" s="4">
        <f t="shared" si="36"/>
        <v>0</v>
      </c>
      <c r="CY22" s="4">
        <f t="shared" si="36"/>
        <v>0</v>
      </c>
      <c r="CZ22" s="4">
        <f t="shared" ref="CZ22:FK23" si="37">+CN22</f>
        <v>0</v>
      </c>
      <c r="DA22" s="4">
        <f t="shared" si="37"/>
        <v>0</v>
      </c>
      <c r="DB22" s="4">
        <f t="shared" si="37"/>
        <v>0</v>
      </c>
      <c r="DC22" s="4">
        <f t="shared" si="37"/>
        <v>0</v>
      </c>
      <c r="DD22" s="4">
        <f t="shared" si="37"/>
        <v>0</v>
      </c>
      <c r="DE22" s="4">
        <f t="shared" si="37"/>
        <v>0</v>
      </c>
      <c r="DF22" s="4">
        <f t="shared" si="37"/>
        <v>0</v>
      </c>
      <c r="DG22" s="4">
        <f t="shared" si="37"/>
        <v>0</v>
      </c>
      <c r="DH22" s="4">
        <f t="shared" si="37"/>
        <v>0</v>
      </c>
      <c r="DI22" s="4">
        <f t="shared" si="37"/>
        <v>0</v>
      </c>
      <c r="DJ22" s="4">
        <f t="shared" si="37"/>
        <v>0</v>
      </c>
      <c r="DK22" s="4">
        <f t="shared" si="37"/>
        <v>0</v>
      </c>
      <c r="DL22" s="4">
        <f t="shared" si="37"/>
        <v>0</v>
      </c>
      <c r="DM22" s="4">
        <f t="shared" si="37"/>
        <v>0</v>
      </c>
      <c r="DN22" s="4">
        <f t="shared" si="37"/>
        <v>0</v>
      </c>
      <c r="DO22" s="4">
        <f t="shared" si="37"/>
        <v>0</v>
      </c>
      <c r="DP22" s="4">
        <f t="shared" si="37"/>
        <v>0</v>
      </c>
      <c r="DQ22" s="4">
        <f t="shared" si="37"/>
        <v>0</v>
      </c>
      <c r="DR22" s="4">
        <f t="shared" si="37"/>
        <v>0</v>
      </c>
      <c r="DS22" s="4">
        <f t="shared" si="37"/>
        <v>0</v>
      </c>
      <c r="DT22" s="4">
        <f t="shared" si="37"/>
        <v>0</v>
      </c>
      <c r="DU22" s="4">
        <f t="shared" si="37"/>
        <v>0</v>
      </c>
      <c r="DV22" s="4">
        <f t="shared" si="37"/>
        <v>0</v>
      </c>
      <c r="DW22" s="4">
        <f t="shared" si="37"/>
        <v>0</v>
      </c>
      <c r="DX22" s="4">
        <f t="shared" si="37"/>
        <v>0</v>
      </c>
      <c r="DY22" s="4">
        <f t="shared" si="37"/>
        <v>0</v>
      </c>
      <c r="DZ22" s="4">
        <f t="shared" si="37"/>
        <v>0</v>
      </c>
      <c r="EA22" s="4">
        <f t="shared" si="37"/>
        <v>0</v>
      </c>
      <c r="EB22" s="4">
        <f t="shared" si="37"/>
        <v>0</v>
      </c>
      <c r="EC22" s="4">
        <f t="shared" si="37"/>
        <v>0</v>
      </c>
      <c r="ED22" s="4">
        <f t="shared" si="37"/>
        <v>0</v>
      </c>
      <c r="EE22" s="4">
        <f t="shared" si="37"/>
        <v>0</v>
      </c>
      <c r="EF22" s="4">
        <f t="shared" si="37"/>
        <v>0</v>
      </c>
      <c r="EG22" s="4">
        <f t="shared" si="37"/>
        <v>0</v>
      </c>
      <c r="EH22" s="4">
        <f t="shared" si="37"/>
        <v>0</v>
      </c>
      <c r="EI22" s="4">
        <f t="shared" si="37"/>
        <v>0</v>
      </c>
      <c r="EJ22" s="4">
        <f t="shared" si="37"/>
        <v>0</v>
      </c>
      <c r="EK22" s="4">
        <f t="shared" si="37"/>
        <v>0</v>
      </c>
      <c r="EL22" s="4">
        <f t="shared" si="37"/>
        <v>0</v>
      </c>
      <c r="EM22" s="4">
        <f t="shared" si="37"/>
        <v>0</v>
      </c>
      <c r="EN22" s="4">
        <f t="shared" si="37"/>
        <v>0</v>
      </c>
      <c r="EO22" s="4">
        <f t="shared" si="37"/>
        <v>0</v>
      </c>
      <c r="EP22" s="4">
        <f t="shared" si="37"/>
        <v>0</v>
      </c>
      <c r="EQ22" s="4">
        <f t="shared" si="37"/>
        <v>0</v>
      </c>
      <c r="ER22" s="4">
        <f t="shared" si="37"/>
        <v>0</v>
      </c>
      <c r="ES22" s="4">
        <f t="shared" si="37"/>
        <v>0</v>
      </c>
      <c r="ET22" s="4">
        <f t="shared" si="37"/>
        <v>0</v>
      </c>
      <c r="EU22" s="4">
        <f t="shared" si="37"/>
        <v>0</v>
      </c>
      <c r="EV22" s="4">
        <f t="shared" si="37"/>
        <v>0</v>
      </c>
      <c r="EW22" s="4">
        <f t="shared" si="37"/>
        <v>0</v>
      </c>
      <c r="EX22" s="4">
        <f t="shared" si="37"/>
        <v>0</v>
      </c>
      <c r="EY22" s="4">
        <f t="shared" si="37"/>
        <v>0</v>
      </c>
      <c r="EZ22" s="4">
        <f t="shared" si="37"/>
        <v>0</v>
      </c>
      <c r="FA22" s="4">
        <f t="shared" si="37"/>
        <v>0</v>
      </c>
      <c r="FB22" s="4">
        <f t="shared" si="37"/>
        <v>0</v>
      </c>
      <c r="FC22" s="4">
        <f t="shared" si="37"/>
        <v>0</v>
      </c>
      <c r="FD22" s="4">
        <f t="shared" si="37"/>
        <v>0</v>
      </c>
      <c r="FE22" s="4">
        <f t="shared" si="37"/>
        <v>0</v>
      </c>
      <c r="FF22" s="4">
        <f t="shared" si="37"/>
        <v>0</v>
      </c>
      <c r="FG22" s="4">
        <f t="shared" si="37"/>
        <v>0</v>
      </c>
      <c r="FH22" s="4">
        <f t="shared" si="37"/>
        <v>0</v>
      </c>
      <c r="FI22" s="4">
        <f t="shared" si="37"/>
        <v>0</v>
      </c>
      <c r="FJ22" s="4">
        <f t="shared" si="37"/>
        <v>0</v>
      </c>
      <c r="FK22" s="4">
        <f t="shared" si="37"/>
        <v>0</v>
      </c>
      <c r="FL22" s="4">
        <f t="shared" ref="FL22:GX27" si="38">+EZ22</f>
        <v>0</v>
      </c>
      <c r="FM22" s="4">
        <f t="shared" si="38"/>
        <v>0</v>
      </c>
      <c r="FN22" s="4">
        <f t="shared" si="38"/>
        <v>0</v>
      </c>
      <c r="FO22" s="4">
        <f t="shared" si="38"/>
        <v>0</v>
      </c>
      <c r="FP22" s="4">
        <f t="shared" si="38"/>
        <v>0</v>
      </c>
      <c r="FQ22" s="4">
        <f t="shared" si="38"/>
        <v>0</v>
      </c>
      <c r="FR22" s="4">
        <f t="shared" si="38"/>
        <v>0</v>
      </c>
      <c r="FS22" s="4">
        <f t="shared" si="38"/>
        <v>0</v>
      </c>
      <c r="FT22" s="4">
        <f t="shared" si="38"/>
        <v>0</v>
      </c>
      <c r="FU22" s="4">
        <f t="shared" si="38"/>
        <v>0</v>
      </c>
      <c r="FV22" s="4">
        <f t="shared" si="38"/>
        <v>0</v>
      </c>
      <c r="FW22" s="4">
        <f t="shared" si="38"/>
        <v>0</v>
      </c>
      <c r="FX22" s="4">
        <f t="shared" si="38"/>
        <v>0</v>
      </c>
      <c r="FY22" s="4">
        <f t="shared" si="38"/>
        <v>0</v>
      </c>
      <c r="FZ22" s="4">
        <f t="shared" si="38"/>
        <v>0</v>
      </c>
      <c r="GA22" s="4">
        <f t="shared" si="38"/>
        <v>0</v>
      </c>
      <c r="GB22" s="4">
        <f t="shared" si="38"/>
        <v>0</v>
      </c>
      <c r="GC22" s="4">
        <f t="shared" si="38"/>
        <v>0</v>
      </c>
      <c r="GD22" s="4">
        <f t="shared" si="38"/>
        <v>0</v>
      </c>
      <c r="GE22" s="4">
        <f t="shared" si="38"/>
        <v>0</v>
      </c>
      <c r="GF22" s="4">
        <f t="shared" si="38"/>
        <v>0</v>
      </c>
      <c r="GG22" s="4">
        <f t="shared" si="38"/>
        <v>0</v>
      </c>
      <c r="GH22" s="4">
        <f t="shared" si="38"/>
        <v>0</v>
      </c>
      <c r="GI22" s="4">
        <f t="shared" si="38"/>
        <v>0</v>
      </c>
      <c r="GJ22" s="4">
        <f t="shared" si="38"/>
        <v>0</v>
      </c>
      <c r="GK22" s="4">
        <f t="shared" si="38"/>
        <v>0</v>
      </c>
      <c r="GL22" s="4">
        <f t="shared" si="38"/>
        <v>0</v>
      </c>
      <c r="GM22" s="4">
        <f t="shared" si="38"/>
        <v>0</v>
      </c>
      <c r="GN22" s="4">
        <f t="shared" si="38"/>
        <v>0</v>
      </c>
      <c r="GO22" s="4">
        <f t="shared" si="38"/>
        <v>0</v>
      </c>
      <c r="GP22" s="4">
        <f t="shared" si="38"/>
        <v>0</v>
      </c>
      <c r="GQ22" s="4">
        <f t="shared" si="38"/>
        <v>0</v>
      </c>
      <c r="GR22" s="4">
        <f t="shared" si="38"/>
        <v>0</v>
      </c>
      <c r="GS22" s="4">
        <f t="shared" si="38"/>
        <v>0</v>
      </c>
      <c r="GT22" s="4">
        <f t="shared" si="38"/>
        <v>0</v>
      </c>
      <c r="GU22" s="4">
        <f t="shared" si="38"/>
        <v>0</v>
      </c>
      <c r="GV22" s="4">
        <f t="shared" si="38"/>
        <v>0</v>
      </c>
      <c r="GW22" s="4">
        <f t="shared" si="38"/>
        <v>0</v>
      </c>
      <c r="GX22" s="4">
        <f t="shared" si="38"/>
        <v>0</v>
      </c>
    </row>
    <row r="23" spans="2:206" x14ac:dyDescent="0.25">
      <c r="B23" s="43" t="s">
        <v>19</v>
      </c>
      <c r="C23" s="4">
        <v>-139964.68</v>
      </c>
      <c r="D23" s="4">
        <v>-101384.73999999999</v>
      </c>
      <c r="E23" s="4">
        <v>467957.39</v>
      </c>
      <c r="F23" s="4">
        <v>-250314.96000000008</v>
      </c>
      <c r="G23" s="4">
        <v>-209324</v>
      </c>
      <c r="H23" s="4">
        <v>-209939</v>
      </c>
      <c r="I23" s="4"/>
      <c r="J23" s="4"/>
      <c r="K23" s="4"/>
      <c r="L23" s="4"/>
      <c r="M23" s="4"/>
      <c r="N23" s="4"/>
      <c r="O23" s="4">
        <v>-120000</v>
      </c>
      <c r="P23" s="4">
        <v>-120000</v>
      </c>
      <c r="Q23" s="4">
        <v>-120000</v>
      </c>
      <c r="R23" s="4"/>
      <c r="S23" s="4"/>
      <c r="T23" s="4"/>
      <c r="U23" s="4">
        <v>-120000</v>
      </c>
      <c r="V23" s="4">
        <v>-120000</v>
      </c>
      <c r="W23" s="4">
        <v>-120000</v>
      </c>
      <c r="X23" s="4">
        <v>-120000</v>
      </c>
      <c r="Y23" s="4">
        <v>-120000</v>
      </c>
      <c r="Z23" s="4">
        <v>-120000</v>
      </c>
      <c r="AA23" s="4">
        <v>-120000</v>
      </c>
      <c r="AB23" s="4">
        <v>-120000</v>
      </c>
      <c r="AC23" s="4">
        <v>-120000</v>
      </c>
      <c r="AD23" s="4">
        <v>-120000</v>
      </c>
      <c r="AE23" s="4">
        <v>-120000</v>
      </c>
      <c r="AF23" s="4">
        <v>-120000</v>
      </c>
      <c r="AG23" s="4">
        <v>-120000</v>
      </c>
      <c r="AH23" s="4">
        <v>-120000</v>
      </c>
      <c r="AI23" s="4">
        <v>-120000</v>
      </c>
      <c r="AJ23" s="4">
        <v>-120000</v>
      </c>
      <c r="AK23" s="4">
        <f t="shared" ref="AB23:AL25" si="39">+Y23</f>
        <v>-120000</v>
      </c>
      <c r="AL23" s="4">
        <f t="shared" si="39"/>
        <v>-120000</v>
      </c>
      <c r="AM23" s="4">
        <f t="shared" ref="AM23:AM28" si="40">+AA23</f>
        <v>-120000</v>
      </c>
      <c r="AN23" s="4">
        <f t="shared" si="36"/>
        <v>-120000</v>
      </c>
      <c r="AO23" s="4">
        <f t="shared" si="36"/>
        <v>-120000</v>
      </c>
      <c r="AP23" s="4">
        <f t="shared" si="36"/>
        <v>-120000</v>
      </c>
      <c r="AQ23" s="4">
        <f t="shared" si="36"/>
        <v>-120000</v>
      </c>
      <c r="AR23" s="4">
        <f t="shared" si="36"/>
        <v>-120000</v>
      </c>
      <c r="AS23" s="4">
        <f t="shared" si="36"/>
        <v>-120000</v>
      </c>
      <c r="AT23" s="4">
        <f t="shared" si="36"/>
        <v>-120000</v>
      </c>
      <c r="AU23" s="4">
        <f t="shared" si="36"/>
        <v>-120000</v>
      </c>
      <c r="AV23" s="4">
        <f t="shared" si="36"/>
        <v>-120000</v>
      </c>
      <c r="AW23" s="4">
        <f t="shared" si="36"/>
        <v>-120000</v>
      </c>
      <c r="AX23" s="4">
        <f t="shared" si="36"/>
        <v>-120000</v>
      </c>
      <c r="AY23" s="4">
        <f t="shared" si="36"/>
        <v>-120000</v>
      </c>
      <c r="AZ23" s="4">
        <f t="shared" si="36"/>
        <v>-120000</v>
      </c>
      <c r="BA23" s="4">
        <f t="shared" si="36"/>
        <v>-120000</v>
      </c>
      <c r="BB23" s="4">
        <f t="shared" si="36"/>
        <v>-120000</v>
      </c>
      <c r="BC23" s="4">
        <f t="shared" si="36"/>
        <v>-120000</v>
      </c>
      <c r="BD23" s="4">
        <f t="shared" si="36"/>
        <v>-120000</v>
      </c>
      <c r="BE23" s="4">
        <f t="shared" si="36"/>
        <v>-120000</v>
      </c>
      <c r="BF23" s="4">
        <f t="shared" si="36"/>
        <v>-120000</v>
      </c>
      <c r="BG23" s="4">
        <f t="shared" si="36"/>
        <v>-120000</v>
      </c>
      <c r="BH23" s="4">
        <f t="shared" si="36"/>
        <v>-120000</v>
      </c>
      <c r="BI23" s="4">
        <f t="shared" si="36"/>
        <v>-120000</v>
      </c>
      <c r="BJ23" s="4">
        <f t="shared" si="36"/>
        <v>-120000</v>
      </c>
      <c r="BK23" s="4">
        <f t="shared" si="36"/>
        <v>-120000</v>
      </c>
      <c r="BL23" s="4">
        <f t="shared" si="36"/>
        <v>-120000</v>
      </c>
      <c r="BM23" s="4">
        <f t="shared" si="36"/>
        <v>-120000</v>
      </c>
      <c r="BN23" s="4">
        <f t="shared" si="36"/>
        <v>-120000</v>
      </c>
      <c r="BO23" s="4">
        <f t="shared" si="36"/>
        <v>-120000</v>
      </c>
      <c r="BP23" s="4">
        <f t="shared" si="36"/>
        <v>-120000</v>
      </c>
      <c r="BQ23" s="4">
        <f t="shared" si="36"/>
        <v>-120000</v>
      </c>
      <c r="BR23" s="4">
        <f t="shared" si="36"/>
        <v>-120000</v>
      </c>
      <c r="BS23" s="4">
        <f t="shared" si="36"/>
        <v>-120000</v>
      </c>
      <c r="BT23" s="4">
        <f t="shared" si="36"/>
        <v>-120000</v>
      </c>
      <c r="BU23" s="4">
        <f t="shared" si="36"/>
        <v>-120000</v>
      </c>
      <c r="BV23" s="4">
        <f t="shared" si="36"/>
        <v>-120000</v>
      </c>
      <c r="BW23" s="4">
        <f t="shared" si="36"/>
        <v>-120000</v>
      </c>
      <c r="BX23" s="4">
        <f t="shared" si="36"/>
        <v>-120000</v>
      </c>
      <c r="BY23" s="4">
        <f t="shared" si="36"/>
        <v>-120000</v>
      </c>
      <c r="BZ23" s="4">
        <f t="shared" si="36"/>
        <v>-120000</v>
      </c>
      <c r="CA23" s="4">
        <f t="shared" si="36"/>
        <v>-120000</v>
      </c>
      <c r="CB23" s="4">
        <f t="shared" si="36"/>
        <v>-120000</v>
      </c>
      <c r="CC23" s="4">
        <f t="shared" si="36"/>
        <v>-120000</v>
      </c>
      <c r="CD23" s="4">
        <f t="shared" si="36"/>
        <v>-120000</v>
      </c>
      <c r="CE23" s="4">
        <f t="shared" si="36"/>
        <v>-120000</v>
      </c>
      <c r="CF23" s="4">
        <f t="shared" si="36"/>
        <v>-120000</v>
      </c>
      <c r="CG23" s="4">
        <f t="shared" si="36"/>
        <v>-120000</v>
      </c>
      <c r="CH23" s="4">
        <f t="shared" si="36"/>
        <v>-120000</v>
      </c>
      <c r="CI23" s="4">
        <f t="shared" si="36"/>
        <v>-120000</v>
      </c>
      <c r="CJ23" s="4">
        <f t="shared" si="36"/>
        <v>-120000</v>
      </c>
      <c r="CK23" s="4">
        <f t="shared" si="36"/>
        <v>-120000</v>
      </c>
      <c r="CL23" s="4">
        <f t="shared" si="36"/>
        <v>-120000</v>
      </c>
      <c r="CM23" s="4">
        <f t="shared" si="36"/>
        <v>-120000</v>
      </c>
      <c r="CN23" s="4">
        <f t="shared" si="36"/>
        <v>-120000</v>
      </c>
      <c r="CO23" s="4">
        <f t="shared" si="36"/>
        <v>-120000</v>
      </c>
      <c r="CP23" s="4">
        <f t="shared" si="36"/>
        <v>-120000</v>
      </c>
      <c r="CQ23" s="4">
        <f t="shared" si="36"/>
        <v>-120000</v>
      </c>
      <c r="CR23" s="4">
        <f t="shared" si="36"/>
        <v>-120000</v>
      </c>
      <c r="CS23" s="4">
        <f t="shared" si="36"/>
        <v>-120000</v>
      </c>
      <c r="CT23" s="4">
        <f t="shared" si="36"/>
        <v>-120000</v>
      </c>
      <c r="CU23" s="4">
        <f t="shared" si="36"/>
        <v>-120000</v>
      </c>
      <c r="CV23" s="4">
        <f t="shared" si="36"/>
        <v>-120000</v>
      </c>
      <c r="CW23" s="4">
        <f t="shared" si="36"/>
        <v>-120000</v>
      </c>
      <c r="CX23" s="4">
        <f t="shared" si="36"/>
        <v>-120000</v>
      </c>
      <c r="CY23" s="4">
        <f t="shared" si="36"/>
        <v>-120000</v>
      </c>
      <c r="CZ23" s="4">
        <f t="shared" si="37"/>
        <v>-120000</v>
      </c>
      <c r="DA23" s="4">
        <f t="shared" si="37"/>
        <v>-120000</v>
      </c>
      <c r="DB23" s="4">
        <f t="shared" si="37"/>
        <v>-120000</v>
      </c>
      <c r="DC23" s="4">
        <f t="shared" si="37"/>
        <v>-120000</v>
      </c>
      <c r="DD23" s="4">
        <f t="shared" si="37"/>
        <v>-120000</v>
      </c>
      <c r="DE23" s="4">
        <f t="shared" si="37"/>
        <v>-120000</v>
      </c>
      <c r="DF23" s="4">
        <f t="shared" si="37"/>
        <v>-120000</v>
      </c>
      <c r="DG23" s="4">
        <f t="shared" si="37"/>
        <v>-120000</v>
      </c>
      <c r="DH23" s="4">
        <f t="shared" si="37"/>
        <v>-120000</v>
      </c>
      <c r="DI23" s="4">
        <f t="shared" si="37"/>
        <v>-120000</v>
      </c>
      <c r="DJ23" s="4">
        <f t="shared" si="37"/>
        <v>-120000</v>
      </c>
      <c r="DK23" s="4">
        <f t="shared" si="37"/>
        <v>-120000</v>
      </c>
      <c r="DL23" s="4">
        <f t="shared" si="37"/>
        <v>-120000</v>
      </c>
      <c r="DM23" s="4">
        <f t="shared" si="37"/>
        <v>-120000</v>
      </c>
      <c r="DN23" s="4">
        <f t="shared" si="37"/>
        <v>-120000</v>
      </c>
      <c r="DO23" s="4">
        <f t="shared" si="37"/>
        <v>-120000</v>
      </c>
      <c r="DP23" s="4">
        <f t="shared" si="37"/>
        <v>-120000</v>
      </c>
      <c r="DQ23" s="4">
        <f t="shared" si="37"/>
        <v>-120000</v>
      </c>
      <c r="DR23" s="4">
        <f t="shared" si="37"/>
        <v>-120000</v>
      </c>
      <c r="DS23" s="4">
        <f t="shared" si="37"/>
        <v>-120000</v>
      </c>
      <c r="DT23" s="4">
        <f t="shared" si="37"/>
        <v>-120000</v>
      </c>
      <c r="DU23" s="4">
        <f t="shared" si="37"/>
        <v>-120000</v>
      </c>
      <c r="DV23" s="4">
        <f t="shared" si="37"/>
        <v>-120000</v>
      </c>
      <c r="DW23" s="4">
        <f t="shared" si="37"/>
        <v>-120000</v>
      </c>
      <c r="DX23" s="4">
        <f t="shared" si="37"/>
        <v>-120000</v>
      </c>
      <c r="DY23" s="4">
        <f t="shared" si="37"/>
        <v>-120000</v>
      </c>
      <c r="DZ23" s="4">
        <f t="shared" si="37"/>
        <v>-120000</v>
      </c>
      <c r="EA23" s="4">
        <f t="shared" si="37"/>
        <v>-120000</v>
      </c>
      <c r="EB23" s="4">
        <f t="shared" si="37"/>
        <v>-120000</v>
      </c>
      <c r="EC23" s="4">
        <f t="shared" si="37"/>
        <v>-120000</v>
      </c>
      <c r="ED23" s="4">
        <f t="shared" si="37"/>
        <v>-120000</v>
      </c>
      <c r="EE23" s="4">
        <f t="shared" si="37"/>
        <v>-120000</v>
      </c>
      <c r="EF23" s="4">
        <f t="shared" si="37"/>
        <v>-120000</v>
      </c>
      <c r="EG23" s="4">
        <f t="shared" si="37"/>
        <v>-120000</v>
      </c>
      <c r="EH23" s="4">
        <f t="shared" si="37"/>
        <v>-120000</v>
      </c>
      <c r="EI23" s="4">
        <f t="shared" si="37"/>
        <v>-120000</v>
      </c>
      <c r="EJ23" s="4">
        <f t="shared" si="37"/>
        <v>-120000</v>
      </c>
      <c r="EK23" s="4">
        <f t="shared" si="37"/>
        <v>-120000</v>
      </c>
      <c r="EL23" s="4">
        <f t="shared" si="37"/>
        <v>-120000</v>
      </c>
      <c r="EM23" s="4">
        <f t="shared" si="37"/>
        <v>-120000</v>
      </c>
      <c r="EN23" s="4">
        <f t="shared" si="37"/>
        <v>-120000</v>
      </c>
      <c r="EO23" s="4">
        <f t="shared" si="37"/>
        <v>-120000</v>
      </c>
      <c r="EP23" s="4">
        <f t="shared" si="37"/>
        <v>-120000</v>
      </c>
      <c r="EQ23" s="4">
        <f t="shared" si="37"/>
        <v>-120000</v>
      </c>
      <c r="ER23" s="4">
        <f t="shared" si="37"/>
        <v>-120000</v>
      </c>
      <c r="ES23" s="4">
        <f t="shared" si="37"/>
        <v>-120000</v>
      </c>
      <c r="ET23" s="4">
        <f t="shared" si="37"/>
        <v>-120000</v>
      </c>
      <c r="EU23" s="4">
        <f t="shared" si="37"/>
        <v>-120000</v>
      </c>
      <c r="EV23" s="4">
        <f t="shared" si="37"/>
        <v>-120000</v>
      </c>
      <c r="EW23" s="4">
        <f t="shared" si="37"/>
        <v>-120000</v>
      </c>
      <c r="EX23" s="4">
        <f t="shared" si="37"/>
        <v>-120000</v>
      </c>
      <c r="EY23" s="4">
        <f t="shared" si="37"/>
        <v>-120000</v>
      </c>
      <c r="EZ23" s="4">
        <f t="shared" si="37"/>
        <v>-120000</v>
      </c>
      <c r="FA23" s="4">
        <f t="shared" si="37"/>
        <v>-120000</v>
      </c>
      <c r="FB23" s="4">
        <f t="shared" si="37"/>
        <v>-120000</v>
      </c>
      <c r="FC23" s="4">
        <f t="shared" si="37"/>
        <v>-120000</v>
      </c>
      <c r="FD23" s="4">
        <f t="shared" si="37"/>
        <v>-120000</v>
      </c>
      <c r="FE23" s="4">
        <f t="shared" si="37"/>
        <v>-120000</v>
      </c>
      <c r="FF23" s="4">
        <f t="shared" si="37"/>
        <v>-120000</v>
      </c>
      <c r="FG23" s="4">
        <f t="shared" si="37"/>
        <v>-120000</v>
      </c>
      <c r="FH23" s="4">
        <f t="shared" si="37"/>
        <v>-120000</v>
      </c>
      <c r="FI23" s="4">
        <f t="shared" si="37"/>
        <v>-120000</v>
      </c>
      <c r="FJ23" s="4">
        <f t="shared" si="37"/>
        <v>-120000</v>
      </c>
      <c r="FK23" s="4">
        <f t="shared" si="37"/>
        <v>-120000</v>
      </c>
      <c r="FL23" s="4">
        <f t="shared" si="38"/>
        <v>-120000</v>
      </c>
      <c r="FM23" s="4">
        <f t="shared" si="38"/>
        <v>-120000</v>
      </c>
      <c r="FN23" s="4">
        <f t="shared" si="38"/>
        <v>-120000</v>
      </c>
      <c r="FO23" s="4">
        <f t="shared" si="38"/>
        <v>-120000</v>
      </c>
      <c r="FP23" s="4">
        <f t="shared" si="38"/>
        <v>-120000</v>
      </c>
      <c r="FQ23" s="4">
        <f t="shared" si="38"/>
        <v>-120000</v>
      </c>
      <c r="FR23" s="4">
        <f t="shared" si="38"/>
        <v>-120000</v>
      </c>
      <c r="FS23" s="4">
        <f t="shared" si="38"/>
        <v>-120000</v>
      </c>
      <c r="FT23" s="4">
        <f t="shared" si="38"/>
        <v>-120000</v>
      </c>
      <c r="FU23" s="4">
        <f t="shared" si="38"/>
        <v>-120000</v>
      </c>
      <c r="FV23" s="4">
        <f t="shared" si="38"/>
        <v>-120000</v>
      </c>
      <c r="FW23" s="4">
        <f t="shared" si="38"/>
        <v>-120000</v>
      </c>
      <c r="FX23" s="4">
        <f t="shared" si="38"/>
        <v>-120000</v>
      </c>
      <c r="FY23" s="4">
        <f t="shared" si="38"/>
        <v>-120000</v>
      </c>
      <c r="FZ23" s="4">
        <f t="shared" si="38"/>
        <v>-120000</v>
      </c>
      <c r="GA23" s="4">
        <f t="shared" si="38"/>
        <v>-120000</v>
      </c>
      <c r="GB23" s="4">
        <f t="shared" si="38"/>
        <v>-120000</v>
      </c>
      <c r="GC23" s="4">
        <f t="shared" si="38"/>
        <v>-120000</v>
      </c>
      <c r="GD23" s="4">
        <f t="shared" si="38"/>
        <v>-120000</v>
      </c>
      <c r="GE23" s="4">
        <f t="shared" si="38"/>
        <v>-120000</v>
      </c>
      <c r="GF23" s="4">
        <f t="shared" si="38"/>
        <v>-120000</v>
      </c>
      <c r="GG23" s="4">
        <f t="shared" si="38"/>
        <v>-120000</v>
      </c>
      <c r="GH23" s="4">
        <f t="shared" si="38"/>
        <v>-120000</v>
      </c>
      <c r="GI23" s="4">
        <f t="shared" si="38"/>
        <v>-120000</v>
      </c>
      <c r="GJ23" s="4">
        <f t="shared" si="38"/>
        <v>-120000</v>
      </c>
      <c r="GK23" s="4">
        <f t="shared" si="38"/>
        <v>-120000</v>
      </c>
      <c r="GL23" s="4">
        <f t="shared" si="38"/>
        <v>-120000</v>
      </c>
      <c r="GM23" s="4">
        <f t="shared" si="38"/>
        <v>-120000</v>
      </c>
      <c r="GN23" s="4">
        <f t="shared" si="38"/>
        <v>-120000</v>
      </c>
      <c r="GO23" s="4">
        <f t="shared" si="38"/>
        <v>-120000</v>
      </c>
      <c r="GP23" s="4">
        <f t="shared" si="38"/>
        <v>-120000</v>
      </c>
      <c r="GQ23" s="4">
        <f t="shared" si="38"/>
        <v>-120000</v>
      </c>
      <c r="GR23" s="4">
        <f t="shared" si="38"/>
        <v>-120000</v>
      </c>
      <c r="GS23" s="4">
        <f t="shared" si="38"/>
        <v>-120000</v>
      </c>
      <c r="GT23" s="4">
        <f t="shared" si="38"/>
        <v>-120000</v>
      </c>
      <c r="GU23" s="4">
        <f t="shared" si="38"/>
        <v>-120000</v>
      </c>
      <c r="GV23" s="4">
        <f t="shared" si="38"/>
        <v>-120000</v>
      </c>
      <c r="GW23" s="4">
        <f t="shared" si="38"/>
        <v>-120000</v>
      </c>
      <c r="GX23" s="4">
        <f t="shared" si="38"/>
        <v>-120000</v>
      </c>
    </row>
    <row r="24" spans="2:206" x14ac:dyDescent="0.25">
      <c r="B24" s="43" t="s">
        <v>20</v>
      </c>
      <c r="C24" s="4">
        <v>-83452.69</v>
      </c>
      <c r="D24" s="4">
        <v>-71127.710000000006</v>
      </c>
      <c r="E24" s="4">
        <v>-78591.08</v>
      </c>
      <c r="F24" s="4">
        <v>-72733.070000000007</v>
      </c>
      <c r="G24" s="4">
        <v>-53550</v>
      </c>
      <c r="H24" s="4">
        <v>-71550</v>
      </c>
      <c r="I24" s="4"/>
      <c r="J24" s="4"/>
      <c r="K24" s="4"/>
      <c r="L24" s="4"/>
      <c r="M24" s="4"/>
      <c r="N24" s="4"/>
      <c r="O24" s="4">
        <v>-82890.720000000001</v>
      </c>
      <c r="P24" s="4">
        <v>-180590.72</v>
      </c>
      <c r="Q24" s="4">
        <v>-100390.72</v>
      </c>
      <c r="R24" s="4"/>
      <c r="S24" s="4"/>
      <c r="T24" s="4"/>
      <c r="U24" s="4">
        <v>-180286.33000000002</v>
      </c>
      <c r="V24" s="4">
        <v>-488486.33</v>
      </c>
      <c r="W24" s="4">
        <v>-721715.42</v>
      </c>
      <c r="X24" s="4">
        <v>-265415.42000000004</v>
      </c>
      <c r="Y24" s="4">
        <v>-274715.42000000004</v>
      </c>
      <c r="Z24" s="4">
        <v>-196915.42</v>
      </c>
      <c r="AA24" s="4">
        <v>-180000</v>
      </c>
      <c r="AB24" s="4">
        <v>-180000</v>
      </c>
      <c r="AC24" s="4">
        <v>-180000</v>
      </c>
      <c r="AD24" s="4">
        <v>-180000</v>
      </c>
      <c r="AE24" s="4">
        <v>-180000</v>
      </c>
      <c r="AF24" s="4">
        <v>-180000</v>
      </c>
      <c r="AG24" s="4">
        <v>-180000</v>
      </c>
      <c r="AH24" s="4">
        <v>-180000</v>
      </c>
      <c r="AI24" s="4">
        <v>-180000</v>
      </c>
      <c r="AJ24" s="4">
        <v>-180000</v>
      </c>
      <c r="AK24" s="4">
        <v>-180000</v>
      </c>
      <c r="AL24" s="4">
        <v>-180000</v>
      </c>
      <c r="AM24" s="4">
        <v>-180000</v>
      </c>
      <c r="AN24" s="4">
        <v>-180000</v>
      </c>
      <c r="AO24" s="4">
        <v>-180000</v>
      </c>
      <c r="AP24" s="4">
        <v>-180000</v>
      </c>
      <c r="AQ24" s="4">
        <v>-180000</v>
      </c>
      <c r="AR24" s="4">
        <v>-180000</v>
      </c>
      <c r="AS24" s="4">
        <v>-180000</v>
      </c>
      <c r="AT24" s="4">
        <v>-180000</v>
      </c>
      <c r="AU24" s="4">
        <v>-180000</v>
      </c>
      <c r="AV24" s="4">
        <v>-180000</v>
      </c>
      <c r="AW24" s="4">
        <v>-180000</v>
      </c>
      <c r="AX24" s="4">
        <v>-180000</v>
      </c>
      <c r="AY24" s="4">
        <v>-180000</v>
      </c>
      <c r="AZ24" s="4">
        <v>-180000</v>
      </c>
      <c r="BA24" s="4">
        <v>-180000</v>
      </c>
      <c r="BB24" s="4">
        <v>-180000</v>
      </c>
      <c r="BC24" s="4">
        <v>-180000</v>
      </c>
      <c r="BD24" s="4">
        <v>-180000</v>
      </c>
      <c r="BE24" s="4">
        <v>-180000</v>
      </c>
      <c r="BF24" s="4">
        <v>-180000</v>
      </c>
      <c r="BG24" s="4">
        <v>-180000</v>
      </c>
      <c r="BH24" s="4">
        <v>-180000</v>
      </c>
      <c r="BI24" s="4">
        <v>-180000</v>
      </c>
      <c r="BJ24" s="4">
        <v>-180000</v>
      </c>
      <c r="BK24" s="4">
        <v>-180000</v>
      </c>
      <c r="BL24" s="4">
        <v>-180000</v>
      </c>
      <c r="BM24" s="4">
        <v>-180000</v>
      </c>
      <c r="BN24" s="4">
        <v>-180000</v>
      </c>
      <c r="BO24" s="4">
        <v>-180000</v>
      </c>
      <c r="BP24" s="4">
        <v>-180000</v>
      </c>
      <c r="BQ24" s="4">
        <v>-180000</v>
      </c>
      <c r="BR24" s="4">
        <v>-180000</v>
      </c>
      <c r="BS24" s="4">
        <v>-180000</v>
      </c>
      <c r="BT24" s="4">
        <v>-180000</v>
      </c>
      <c r="BU24" s="4">
        <v>-180000</v>
      </c>
      <c r="BV24" s="4">
        <v>-180000</v>
      </c>
      <c r="BW24" s="4">
        <v>-180000</v>
      </c>
      <c r="BX24" s="4">
        <v>-180000</v>
      </c>
      <c r="BY24" s="4">
        <v>-180000</v>
      </c>
      <c r="BZ24" s="4">
        <v>-180000</v>
      </c>
      <c r="CA24" s="4">
        <v>-180000</v>
      </c>
      <c r="CB24" s="4">
        <v>-180000</v>
      </c>
      <c r="CC24" s="4">
        <v>-180000</v>
      </c>
      <c r="CD24" s="4">
        <v>-180000</v>
      </c>
      <c r="CE24" s="4">
        <v>-180000</v>
      </c>
      <c r="CF24" s="4">
        <v>-180000</v>
      </c>
      <c r="CG24" s="4">
        <v>-180000</v>
      </c>
      <c r="CH24" s="4">
        <v>-180000</v>
      </c>
      <c r="CI24" s="4">
        <v>-180000</v>
      </c>
      <c r="CJ24" s="4">
        <v>-180000</v>
      </c>
      <c r="CK24" s="4">
        <v>-180000</v>
      </c>
      <c r="CL24" s="4">
        <v>-180000</v>
      </c>
      <c r="CM24" s="4">
        <v>-180000</v>
      </c>
      <c r="CN24" s="4">
        <v>-180000</v>
      </c>
      <c r="CO24" s="4">
        <v>-180000</v>
      </c>
      <c r="CP24" s="4">
        <v>-180000</v>
      </c>
      <c r="CQ24" s="4">
        <v>-180000</v>
      </c>
      <c r="CR24" s="4">
        <v>-180000</v>
      </c>
      <c r="CS24" s="4">
        <v>-180000</v>
      </c>
      <c r="CT24" s="4">
        <v>-180000</v>
      </c>
      <c r="CU24" s="4">
        <v>-180000</v>
      </c>
      <c r="CV24" s="4">
        <v>-180000</v>
      </c>
      <c r="CW24" s="4">
        <v>-180000</v>
      </c>
      <c r="CX24" s="4">
        <v>-180000</v>
      </c>
      <c r="CY24" s="4">
        <v>-180000</v>
      </c>
      <c r="CZ24" s="4">
        <v>-180000</v>
      </c>
      <c r="DA24" s="4">
        <v>-180000</v>
      </c>
      <c r="DB24" s="4">
        <v>-180000</v>
      </c>
      <c r="DC24" s="4">
        <v>-180000</v>
      </c>
      <c r="DD24" s="4">
        <v>-180000</v>
      </c>
      <c r="DE24" s="4">
        <v>-180000</v>
      </c>
      <c r="DF24" s="4">
        <v>-180000</v>
      </c>
      <c r="DG24" s="4">
        <v>-180000</v>
      </c>
      <c r="DH24" s="4">
        <v>-180000</v>
      </c>
      <c r="DI24" s="4">
        <v>-180000</v>
      </c>
      <c r="DJ24" s="4">
        <v>-180000</v>
      </c>
      <c r="DK24" s="4">
        <v>-180000</v>
      </c>
      <c r="DL24" s="4">
        <v>-180000</v>
      </c>
      <c r="DM24" s="4">
        <v>-180000</v>
      </c>
      <c r="DN24" s="4">
        <v>-180000</v>
      </c>
      <c r="DO24" s="4">
        <v>-180000</v>
      </c>
      <c r="DP24" s="4">
        <v>-180000</v>
      </c>
      <c r="DQ24" s="4">
        <v>-180000</v>
      </c>
      <c r="DR24" s="4">
        <v>-180000</v>
      </c>
      <c r="DS24" s="4">
        <v>-180000</v>
      </c>
      <c r="DT24" s="4">
        <v>-180000</v>
      </c>
      <c r="DU24" s="4">
        <v>-180000</v>
      </c>
      <c r="DV24" s="4">
        <v>-180000</v>
      </c>
      <c r="DW24" s="4">
        <v>-180000</v>
      </c>
      <c r="DX24" s="4">
        <v>-180000</v>
      </c>
      <c r="DY24" s="4">
        <v>-180000</v>
      </c>
      <c r="DZ24" s="4">
        <v>-180000</v>
      </c>
      <c r="EA24" s="4">
        <v>-180000</v>
      </c>
      <c r="EB24" s="4">
        <v>-180000</v>
      </c>
      <c r="EC24" s="4">
        <v>-180000</v>
      </c>
      <c r="ED24" s="4">
        <v>-180000</v>
      </c>
      <c r="EE24" s="4">
        <v>-180000</v>
      </c>
      <c r="EF24" s="4">
        <v>-180000</v>
      </c>
      <c r="EG24" s="4">
        <v>-180000</v>
      </c>
      <c r="EH24" s="4">
        <v>-180000</v>
      </c>
      <c r="EI24" s="4">
        <v>-180000</v>
      </c>
      <c r="EJ24" s="4">
        <v>-180000</v>
      </c>
      <c r="EK24" s="4">
        <v>-180000</v>
      </c>
      <c r="EL24" s="4">
        <v>-180000</v>
      </c>
      <c r="EM24" s="4">
        <v>-180000</v>
      </c>
      <c r="EN24" s="4">
        <v>-180000</v>
      </c>
      <c r="EO24" s="4">
        <v>-180000</v>
      </c>
      <c r="EP24" s="4">
        <v>-180000</v>
      </c>
      <c r="EQ24" s="4">
        <v>-180000</v>
      </c>
      <c r="ER24" s="4">
        <v>-180000</v>
      </c>
      <c r="ES24" s="4">
        <v>-180000</v>
      </c>
      <c r="ET24" s="4">
        <v>-180000</v>
      </c>
      <c r="EU24" s="4">
        <v>-180000</v>
      </c>
      <c r="EV24" s="4">
        <v>-180000</v>
      </c>
      <c r="EW24" s="4">
        <v>-180000</v>
      </c>
      <c r="EX24" s="4">
        <v>-180000</v>
      </c>
      <c r="EY24" s="4">
        <v>-180000</v>
      </c>
      <c r="EZ24" s="4">
        <v>-180000</v>
      </c>
      <c r="FA24" s="4">
        <v>-180000</v>
      </c>
      <c r="FB24" s="4">
        <v>-180000</v>
      </c>
      <c r="FC24" s="4">
        <v>-180000</v>
      </c>
      <c r="FD24" s="4">
        <v>-180000</v>
      </c>
      <c r="FE24" s="4">
        <v>-180000</v>
      </c>
      <c r="FF24" s="4">
        <v>-180000</v>
      </c>
      <c r="FG24" s="4">
        <v>-180000</v>
      </c>
      <c r="FH24" s="4">
        <v>-180000</v>
      </c>
      <c r="FI24" s="4">
        <v>-180000</v>
      </c>
      <c r="FJ24" s="4">
        <v>-180000</v>
      </c>
      <c r="FK24" s="4">
        <v>-180000</v>
      </c>
      <c r="FL24" s="4">
        <v>-180000</v>
      </c>
      <c r="FM24" s="4">
        <v>-180000</v>
      </c>
      <c r="FN24" s="4">
        <v>-180000</v>
      </c>
      <c r="FO24" s="4">
        <v>-180000</v>
      </c>
      <c r="FP24" s="4">
        <v>-180000</v>
      </c>
      <c r="FQ24" s="4">
        <v>-180000</v>
      </c>
      <c r="FR24" s="4">
        <v>-180000</v>
      </c>
      <c r="FS24" s="4">
        <v>-180000</v>
      </c>
      <c r="FT24" s="4">
        <v>-180000</v>
      </c>
      <c r="FU24" s="4">
        <v>-180000</v>
      </c>
      <c r="FV24" s="4">
        <v>-180000</v>
      </c>
      <c r="FW24" s="4">
        <v>-180000</v>
      </c>
      <c r="FX24" s="4">
        <v>-180000</v>
      </c>
      <c r="FY24" s="4">
        <v>-180000</v>
      </c>
      <c r="FZ24" s="4">
        <v>-180000</v>
      </c>
      <c r="GA24" s="4">
        <v>-180000</v>
      </c>
      <c r="GB24" s="4">
        <v>-180000</v>
      </c>
      <c r="GC24" s="4">
        <v>-180000</v>
      </c>
      <c r="GD24" s="4">
        <v>-180000</v>
      </c>
      <c r="GE24" s="4">
        <v>-180000</v>
      </c>
      <c r="GF24" s="4">
        <v>-180000</v>
      </c>
      <c r="GG24" s="4">
        <v>-180000</v>
      </c>
      <c r="GH24" s="4">
        <v>-180000</v>
      </c>
      <c r="GI24" s="4">
        <v>-180000</v>
      </c>
      <c r="GJ24" s="4">
        <v>-180000</v>
      </c>
      <c r="GK24" s="4">
        <v>-180000</v>
      </c>
      <c r="GL24" s="4">
        <v>-180000</v>
      </c>
      <c r="GM24" s="4">
        <v>-180000</v>
      </c>
      <c r="GN24" s="4">
        <v>-180000</v>
      </c>
      <c r="GO24" s="4">
        <v>-180000</v>
      </c>
      <c r="GP24" s="4">
        <v>-180000</v>
      </c>
      <c r="GQ24" s="4">
        <v>-180000</v>
      </c>
      <c r="GR24" s="4">
        <v>-180000</v>
      </c>
      <c r="GS24" s="4">
        <v>-180000</v>
      </c>
      <c r="GT24" s="4">
        <v>-180000</v>
      </c>
      <c r="GU24" s="4">
        <v>-180000</v>
      </c>
      <c r="GV24" s="4">
        <v>-180000</v>
      </c>
      <c r="GW24" s="4">
        <v>-180000</v>
      </c>
      <c r="GX24" s="4">
        <v>-180000</v>
      </c>
    </row>
    <row r="25" spans="2:206" x14ac:dyDescent="0.25">
      <c r="B25" s="43" t="s">
        <v>21</v>
      </c>
      <c r="C25" s="4">
        <v>0</v>
      </c>
      <c r="D25" s="4">
        <v>0</v>
      </c>
      <c r="E25" s="4">
        <v>0</v>
      </c>
      <c r="F25" s="4">
        <v>0</v>
      </c>
      <c r="G25" s="4">
        <v>-50000</v>
      </c>
      <c r="H25" s="4">
        <v>-50000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>
        <f t="shared" ref="AA25" si="41">+O25</f>
        <v>0</v>
      </c>
      <c r="AB25" s="4">
        <f t="shared" si="39"/>
        <v>0</v>
      </c>
      <c r="AC25" s="4">
        <f t="shared" si="39"/>
        <v>0</v>
      </c>
      <c r="AD25" s="4">
        <v>0</v>
      </c>
      <c r="AE25" s="4">
        <v>0</v>
      </c>
      <c r="AF25" s="4">
        <f t="shared" si="39"/>
        <v>0</v>
      </c>
      <c r="AG25" s="4">
        <f t="shared" si="39"/>
        <v>0</v>
      </c>
      <c r="AH25" s="4">
        <f t="shared" si="39"/>
        <v>0</v>
      </c>
      <c r="AI25" s="4">
        <f t="shared" si="39"/>
        <v>0</v>
      </c>
      <c r="AJ25" s="4">
        <f t="shared" si="39"/>
        <v>0</v>
      </c>
      <c r="AK25" s="4">
        <f t="shared" si="39"/>
        <v>0</v>
      </c>
      <c r="AL25" s="4">
        <f t="shared" si="39"/>
        <v>0</v>
      </c>
      <c r="AM25" s="4">
        <f t="shared" si="40"/>
        <v>0</v>
      </c>
      <c r="AN25" s="4">
        <v>-100000</v>
      </c>
      <c r="AO25" s="4">
        <v>-100000</v>
      </c>
      <c r="AP25" s="4">
        <v>-100000</v>
      </c>
      <c r="AQ25" s="4">
        <v>-100000</v>
      </c>
      <c r="AR25" s="4">
        <v>-100000</v>
      </c>
      <c r="AS25" s="4">
        <v>-100000</v>
      </c>
      <c r="AT25" s="4">
        <v>-100000</v>
      </c>
      <c r="AU25" s="4">
        <v>-100000</v>
      </c>
      <c r="AV25" s="4">
        <v>-100000</v>
      </c>
      <c r="AW25" s="4">
        <v>-100000</v>
      </c>
      <c r="AX25" s="4">
        <v>-100000</v>
      </c>
      <c r="AY25" s="4">
        <v>-100000</v>
      </c>
      <c r="AZ25" s="4">
        <v>-100000</v>
      </c>
      <c r="BA25" s="4">
        <v>-100000</v>
      </c>
      <c r="BB25" s="4">
        <v>-100000</v>
      </c>
      <c r="BC25" s="4">
        <v>-100000</v>
      </c>
      <c r="BD25" s="4">
        <v>-100000</v>
      </c>
      <c r="BE25" s="4">
        <v>-100000</v>
      </c>
      <c r="BF25" s="4">
        <v>-100000</v>
      </c>
      <c r="BG25" s="4">
        <v>-100000</v>
      </c>
      <c r="BH25" s="4">
        <v>-100000</v>
      </c>
      <c r="BI25" s="4">
        <v>-100000</v>
      </c>
      <c r="BJ25" s="4">
        <v>-100000</v>
      </c>
      <c r="BK25" s="4">
        <v>-100000</v>
      </c>
      <c r="BL25" s="4">
        <v>-100000</v>
      </c>
      <c r="BM25" s="4">
        <v>-100000</v>
      </c>
      <c r="BN25" s="4">
        <v>-100000</v>
      </c>
      <c r="BO25" s="4">
        <v>-100000</v>
      </c>
      <c r="BP25" s="4">
        <v>-100000</v>
      </c>
      <c r="BQ25" s="4">
        <v>-100000</v>
      </c>
      <c r="BR25" s="4">
        <v>-100000</v>
      </c>
      <c r="BS25" s="4">
        <v>-100000</v>
      </c>
      <c r="BT25" s="4">
        <v>-100000</v>
      </c>
      <c r="BU25" s="4">
        <v>-100000</v>
      </c>
      <c r="BV25" s="4">
        <v>-100000</v>
      </c>
      <c r="BW25" s="4">
        <v>-100000</v>
      </c>
      <c r="BX25" s="4">
        <v>-100000</v>
      </c>
      <c r="BY25" s="4">
        <v>-100000</v>
      </c>
      <c r="BZ25" s="4">
        <v>-100000</v>
      </c>
      <c r="CA25" s="4">
        <v>-100000</v>
      </c>
      <c r="CB25" s="4">
        <v>-100000</v>
      </c>
      <c r="CC25" s="4">
        <v>-100000</v>
      </c>
      <c r="CD25" s="4">
        <v>-100000</v>
      </c>
      <c r="CE25" s="4">
        <v>-100000</v>
      </c>
      <c r="CF25" s="4">
        <v>-100000</v>
      </c>
      <c r="CG25" s="4">
        <v>-100000</v>
      </c>
      <c r="CH25" s="4">
        <v>-100000</v>
      </c>
      <c r="CI25" s="4">
        <v>-100000</v>
      </c>
      <c r="CJ25" s="4">
        <v>-100000</v>
      </c>
      <c r="CK25" s="4">
        <v>-100000</v>
      </c>
      <c r="CL25" s="4">
        <v>-100000</v>
      </c>
      <c r="CM25" s="4">
        <v>-100000</v>
      </c>
      <c r="CN25" s="4">
        <v>-100000</v>
      </c>
      <c r="CO25" s="4">
        <v>-100000</v>
      </c>
      <c r="CP25" s="4">
        <v>-100000</v>
      </c>
      <c r="CQ25" s="4">
        <v>-100000</v>
      </c>
      <c r="CR25" s="4">
        <v>-100000</v>
      </c>
      <c r="CS25" s="4">
        <v>-100000</v>
      </c>
      <c r="CT25" s="4">
        <v>-100000</v>
      </c>
      <c r="CU25" s="4">
        <v>-100000</v>
      </c>
      <c r="CV25" s="4">
        <v>-100000</v>
      </c>
      <c r="CW25" s="4">
        <v>-100000</v>
      </c>
      <c r="CX25" s="4">
        <v>-100000</v>
      </c>
      <c r="CY25" s="4">
        <v>-100000</v>
      </c>
      <c r="CZ25" s="4">
        <v>-100000</v>
      </c>
      <c r="DA25" s="4">
        <v>-100000</v>
      </c>
      <c r="DB25" s="4">
        <v>-100000</v>
      </c>
      <c r="DC25" s="4">
        <v>-100000</v>
      </c>
      <c r="DD25" s="4">
        <v>-100000</v>
      </c>
      <c r="DE25" s="4">
        <v>-100000</v>
      </c>
      <c r="DF25" s="4">
        <v>-100000</v>
      </c>
      <c r="DG25" s="4">
        <v>-100000</v>
      </c>
      <c r="DH25" s="4">
        <v>-100000</v>
      </c>
      <c r="DI25" s="4">
        <v>-100000</v>
      </c>
      <c r="DJ25" s="4">
        <v>-100000</v>
      </c>
      <c r="DK25" s="4">
        <v>-100000</v>
      </c>
      <c r="DL25" s="4">
        <v>-100000</v>
      </c>
      <c r="DM25" s="4">
        <v>-100000</v>
      </c>
      <c r="DN25" s="4">
        <v>-100000</v>
      </c>
      <c r="DO25" s="4">
        <v>-100000</v>
      </c>
      <c r="DP25" s="4">
        <v>-100000</v>
      </c>
      <c r="DQ25" s="4">
        <v>-100000</v>
      </c>
      <c r="DR25" s="4">
        <v>-100000</v>
      </c>
      <c r="DS25" s="4">
        <v>-100000</v>
      </c>
      <c r="DT25" s="4">
        <v>-100000</v>
      </c>
      <c r="DU25" s="4">
        <v>-100000</v>
      </c>
      <c r="DV25" s="4">
        <v>-100000</v>
      </c>
      <c r="DW25" s="4">
        <v>-100000</v>
      </c>
      <c r="DX25" s="4">
        <v>-100000</v>
      </c>
      <c r="DY25" s="4">
        <v>-100000</v>
      </c>
      <c r="DZ25" s="4">
        <v>-100000</v>
      </c>
      <c r="EA25" s="4">
        <v>-100000</v>
      </c>
      <c r="EB25" s="4">
        <v>-100000</v>
      </c>
      <c r="EC25" s="4">
        <v>-100000</v>
      </c>
      <c r="ED25" s="4">
        <v>-100000</v>
      </c>
      <c r="EE25" s="4">
        <v>-100000</v>
      </c>
      <c r="EF25" s="4">
        <v>-100000</v>
      </c>
      <c r="EG25" s="4">
        <v>-100000</v>
      </c>
      <c r="EH25" s="4">
        <v>-100000</v>
      </c>
      <c r="EI25" s="4">
        <v>-100000</v>
      </c>
      <c r="EJ25" s="4">
        <v>-100000</v>
      </c>
      <c r="EK25" s="4">
        <v>-100000</v>
      </c>
      <c r="EL25" s="4">
        <v>-100000</v>
      </c>
      <c r="EM25" s="4">
        <v>-100000</v>
      </c>
      <c r="EN25" s="4">
        <v>-100000</v>
      </c>
      <c r="EO25" s="4">
        <v>-100000</v>
      </c>
      <c r="EP25" s="4">
        <v>-100000</v>
      </c>
      <c r="EQ25" s="4">
        <v>-100000</v>
      </c>
      <c r="ER25" s="4">
        <v>-100000</v>
      </c>
      <c r="ES25" s="4">
        <v>-100000</v>
      </c>
      <c r="ET25" s="4">
        <v>-100000</v>
      </c>
      <c r="EU25" s="4">
        <v>-100000</v>
      </c>
      <c r="EV25" s="4">
        <v>-100000</v>
      </c>
      <c r="EW25" s="4">
        <v>-100000</v>
      </c>
      <c r="EX25" s="4">
        <v>-100000</v>
      </c>
      <c r="EY25" s="4">
        <v>-100000</v>
      </c>
      <c r="EZ25" s="4">
        <v>-100000</v>
      </c>
      <c r="FA25" s="4">
        <v>-100000</v>
      </c>
      <c r="FB25" s="4">
        <v>-100000</v>
      </c>
      <c r="FC25" s="4">
        <v>-100000</v>
      </c>
      <c r="FD25" s="4">
        <v>-100000</v>
      </c>
      <c r="FE25" s="4">
        <v>-100000</v>
      </c>
      <c r="FF25" s="4">
        <v>-100000</v>
      </c>
      <c r="FG25" s="4">
        <v>-100000</v>
      </c>
      <c r="FH25" s="4">
        <v>-100000</v>
      </c>
      <c r="FI25" s="4">
        <v>-100000</v>
      </c>
      <c r="FJ25" s="4">
        <v>-100000</v>
      </c>
      <c r="FK25" s="4">
        <v>-100000</v>
      </c>
      <c r="FL25" s="4">
        <v>-100000</v>
      </c>
      <c r="FM25" s="4">
        <v>-100000</v>
      </c>
      <c r="FN25" s="4">
        <v>-100000</v>
      </c>
      <c r="FO25" s="4">
        <v>-100000</v>
      </c>
      <c r="FP25" s="4">
        <v>-100000</v>
      </c>
      <c r="FQ25" s="4">
        <v>-100000</v>
      </c>
      <c r="FR25" s="4">
        <v>-100000</v>
      </c>
      <c r="FS25" s="4">
        <v>-100000</v>
      </c>
      <c r="FT25" s="4">
        <v>-100000</v>
      </c>
      <c r="FU25" s="4">
        <v>-100000</v>
      </c>
      <c r="FV25" s="4">
        <v>-100000</v>
      </c>
      <c r="FW25" s="4">
        <v>-100000</v>
      </c>
      <c r="FX25" s="4">
        <v>-100000</v>
      </c>
      <c r="FY25" s="4">
        <v>-100000</v>
      </c>
      <c r="FZ25" s="4">
        <v>-100000</v>
      </c>
      <c r="GA25" s="4">
        <v>-100000</v>
      </c>
      <c r="GB25" s="4">
        <v>-100000</v>
      </c>
      <c r="GC25" s="4">
        <v>-100000</v>
      </c>
      <c r="GD25" s="4">
        <v>-100000</v>
      </c>
      <c r="GE25" s="4">
        <v>-100000</v>
      </c>
      <c r="GF25" s="4">
        <v>-100000</v>
      </c>
      <c r="GG25" s="4">
        <v>-100000</v>
      </c>
      <c r="GH25" s="4">
        <v>-100000</v>
      </c>
      <c r="GI25" s="4">
        <v>-100000</v>
      </c>
      <c r="GJ25" s="4">
        <v>-100000</v>
      </c>
      <c r="GK25" s="4">
        <v>-100000</v>
      </c>
      <c r="GL25" s="4">
        <v>-100000</v>
      </c>
      <c r="GM25" s="4">
        <v>-100000</v>
      </c>
      <c r="GN25" s="4">
        <v>-100000</v>
      </c>
      <c r="GO25" s="4">
        <v>-100000</v>
      </c>
      <c r="GP25" s="4">
        <v>-100000</v>
      </c>
      <c r="GQ25" s="4">
        <v>-100000</v>
      </c>
      <c r="GR25" s="4">
        <v>-100000</v>
      </c>
      <c r="GS25" s="4">
        <v>-100000</v>
      </c>
      <c r="GT25" s="4">
        <v>-100000</v>
      </c>
      <c r="GU25" s="4">
        <v>-100000</v>
      </c>
      <c r="GV25" s="4">
        <v>-100000</v>
      </c>
      <c r="GW25" s="4">
        <v>-100000</v>
      </c>
      <c r="GX25" s="4">
        <v>-100000</v>
      </c>
    </row>
    <row r="26" spans="2:206" x14ac:dyDescent="0.25">
      <c r="B26" s="43" t="s">
        <v>22</v>
      </c>
      <c r="C26" s="4">
        <v>0</v>
      </c>
      <c r="D26" s="4">
        <v>0</v>
      </c>
      <c r="E26" s="4">
        <v>0</v>
      </c>
      <c r="F26" s="4">
        <v>0</v>
      </c>
      <c r="G26" s="4">
        <v>-25000</v>
      </c>
      <c r="H26" s="4">
        <v>-25000</v>
      </c>
      <c r="I26" s="4"/>
      <c r="J26" s="4"/>
      <c r="K26" s="4"/>
      <c r="L26" s="4"/>
      <c r="M26" s="4"/>
      <c r="N26" s="4"/>
      <c r="O26" s="4">
        <v>-15000</v>
      </c>
      <c r="P26" s="4">
        <v>-15000</v>
      </c>
      <c r="Q26" s="4">
        <v>-15000</v>
      </c>
      <c r="R26" s="4"/>
      <c r="S26" s="4"/>
      <c r="T26" s="4"/>
      <c r="U26" s="4">
        <v>-15000</v>
      </c>
      <c r="V26" s="4">
        <v>-15000</v>
      </c>
      <c r="W26" s="4">
        <v>-15000</v>
      </c>
      <c r="X26" s="4">
        <v>-15000</v>
      </c>
      <c r="Y26" s="4">
        <v>-15000</v>
      </c>
      <c r="Z26" s="4">
        <v>-15000</v>
      </c>
      <c r="AA26" s="4">
        <v>-15000</v>
      </c>
      <c r="AB26" s="4">
        <v>-15000</v>
      </c>
      <c r="AC26" s="4">
        <v>-15000</v>
      </c>
      <c r="AD26" s="4">
        <v>-15000</v>
      </c>
      <c r="AE26" s="4">
        <v>-15000</v>
      </c>
      <c r="AF26" s="4">
        <v>-15000</v>
      </c>
      <c r="AG26" s="4">
        <v>-15000</v>
      </c>
      <c r="AH26" s="4">
        <v>-15000</v>
      </c>
      <c r="AI26" s="4">
        <v>-15000</v>
      </c>
      <c r="AJ26" s="4">
        <v>-15000</v>
      </c>
      <c r="AK26" s="4">
        <v>-15000</v>
      </c>
      <c r="AL26" s="4">
        <v>-15000</v>
      </c>
      <c r="AM26" s="4">
        <f t="shared" si="40"/>
        <v>-15000</v>
      </c>
      <c r="AN26" s="4">
        <f t="shared" ref="AN26:AN28" si="42">+AB26</f>
        <v>-15000</v>
      </c>
      <c r="AO26" s="4">
        <f t="shared" ref="AO26:AO28" si="43">+AC26</f>
        <v>-15000</v>
      </c>
      <c r="AP26" s="4">
        <f t="shared" ref="AP26:AP28" si="44">+AD26</f>
        <v>-15000</v>
      </c>
      <c r="AQ26" s="4">
        <f t="shared" ref="AQ26:AQ28" si="45">+AE26</f>
        <v>-15000</v>
      </c>
      <c r="AR26" s="4">
        <f t="shared" ref="AR26:AR28" si="46">+AF26</f>
        <v>-15000</v>
      </c>
      <c r="AS26" s="4">
        <f t="shared" ref="AS26:AS28" si="47">+AG26</f>
        <v>-15000</v>
      </c>
      <c r="AT26" s="4">
        <f t="shared" ref="AT26:AT28" si="48">+AH26</f>
        <v>-15000</v>
      </c>
      <c r="AU26" s="4">
        <f t="shared" ref="AU26:AU28" si="49">+AI26</f>
        <v>-15000</v>
      </c>
      <c r="AV26" s="4">
        <f t="shared" ref="AV26:AV28" si="50">+AJ26</f>
        <v>-15000</v>
      </c>
      <c r="AW26" s="4">
        <f t="shared" ref="AW26:AW28" si="51">+AK26</f>
        <v>-15000</v>
      </c>
      <c r="AX26" s="4">
        <f t="shared" ref="AX26:AX28" si="52">+AL26</f>
        <v>-15000</v>
      </c>
      <c r="AY26" s="4">
        <f t="shared" ref="AY26:AY31" si="53">+AM26</f>
        <v>-15000</v>
      </c>
      <c r="AZ26" s="4">
        <f t="shared" ref="AZ26:AZ28" si="54">+AN26</f>
        <v>-15000</v>
      </c>
      <c r="BA26" s="4">
        <f t="shared" ref="BA26:BA28" si="55">+AO26</f>
        <v>-15000</v>
      </c>
      <c r="BB26" s="4">
        <f t="shared" ref="BB26:BB28" si="56">+AP26</f>
        <v>-15000</v>
      </c>
      <c r="BC26" s="4">
        <f t="shared" ref="BC26:BC28" si="57">+AQ26</f>
        <v>-15000</v>
      </c>
      <c r="BD26" s="4">
        <f t="shared" ref="BD26:BD28" si="58">+AR26</f>
        <v>-15000</v>
      </c>
      <c r="BE26" s="4">
        <f t="shared" ref="BE26:BE28" si="59">+AS26</f>
        <v>-15000</v>
      </c>
      <c r="BF26" s="4">
        <f t="shared" ref="BF26:BF28" si="60">+AT26</f>
        <v>-15000</v>
      </c>
      <c r="BG26" s="4">
        <f t="shared" ref="BG26:BG28" si="61">+AU26</f>
        <v>-15000</v>
      </c>
      <c r="BH26" s="4">
        <f t="shared" ref="BH26:BH28" si="62">+AV26</f>
        <v>-15000</v>
      </c>
      <c r="BI26" s="4">
        <f t="shared" ref="BI26:BI28" si="63">+AW26</f>
        <v>-15000</v>
      </c>
      <c r="BJ26" s="4">
        <f t="shared" ref="BJ26:BJ28" si="64">+AX26</f>
        <v>-15000</v>
      </c>
      <c r="BK26" s="4">
        <f t="shared" ref="BK26:BK31" si="65">+AY26</f>
        <v>-15000</v>
      </c>
      <c r="BL26" s="4">
        <f t="shared" ref="BL26:BL28" si="66">+AZ26</f>
        <v>-15000</v>
      </c>
      <c r="BM26" s="4">
        <f t="shared" ref="BM26:BM28" si="67">+BA26</f>
        <v>-15000</v>
      </c>
      <c r="BN26" s="4">
        <f t="shared" ref="BN26:BN28" si="68">+BB26</f>
        <v>-15000</v>
      </c>
      <c r="BO26" s="4">
        <f t="shared" ref="BO26:BO28" si="69">+BC26</f>
        <v>-15000</v>
      </c>
      <c r="BP26" s="4">
        <f t="shared" ref="BP26:BP28" si="70">+BD26</f>
        <v>-15000</v>
      </c>
      <c r="BQ26" s="4">
        <f t="shared" ref="BQ26:BQ28" si="71">+BE26</f>
        <v>-15000</v>
      </c>
      <c r="BR26" s="4">
        <f t="shared" ref="BR26:BR28" si="72">+BF26</f>
        <v>-15000</v>
      </c>
      <c r="BS26" s="4">
        <f t="shared" ref="BS26:BS28" si="73">+BG26</f>
        <v>-15000</v>
      </c>
      <c r="BT26" s="4">
        <f t="shared" ref="BT26:BT28" si="74">+BH26</f>
        <v>-15000</v>
      </c>
      <c r="BU26" s="4">
        <f t="shared" ref="BU26:BU28" si="75">+BI26</f>
        <v>-15000</v>
      </c>
      <c r="BV26" s="4">
        <f t="shared" ref="BV26:BV28" si="76">+BJ26</f>
        <v>-15000</v>
      </c>
      <c r="BW26" s="4">
        <f t="shared" ref="BW26:BW31" si="77">+BK26</f>
        <v>-15000</v>
      </c>
      <c r="BX26" s="4">
        <f t="shared" ref="BX26:BX28" si="78">+BL26</f>
        <v>-15000</v>
      </c>
      <c r="BY26" s="4">
        <f t="shared" ref="BY26:BY28" si="79">+BM26</f>
        <v>-15000</v>
      </c>
      <c r="BZ26" s="4">
        <f t="shared" ref="BZ26:BZ28" si="80">+BN26</f>
        <v>-15000</v>
      </c>
      <c r="CA26" s="4">
        <f t="shared" ref="CA26:CA28" si="81">+BO26</f>
        <v>-15000</v>
      </c>
      <c r="CB26" s="4">
        <f t="shared" ref="CB26:CB28" si="82">+BP26</f>
        <v>-15000</v>
      </c>
      <c r="CC26" s="4">
        <f t="shared" ref="CC26:CC28" si="83">+BQ26</f>
        <v>-15000</v>
      </c>
      <c r="CD26" s="4">
        <f t="shared" ref="CD26:CD28" si="84">+BR26</f>
        <v>-15000</v>
      </c>
      <c r="CE26" s="4">
        <f t="shared" ref="CE26:CE28" si="85">+BS26</f>
        <v>-15000</v>
      </c>
      <c r="CF26" s="4">
        <f t="shared" ref="CF26:CF28" si="86">+BT26</f>
        <v>-15000</v>
      </c>
      <c r="CG26" s="4">
        <f t="shared" ref="CG26:CG28" si="87">+BU26</f>
        <v>-15000</v>
      </c>
      <c r="CH26" s="4">
        <f t="shared" ref="CH26:CH28" si="88">+BV26</f>
        <v>-15000</v>
      </c>
      <c r="CI26" s="4">
        <f t="shared" ref="CI26:CI31" si="89">+BW26</f>
        <v>-15000</v>
      </c>
      <c r="CJ26" s="4">
        <f t="shared" ref="CJ26:CJ28" si="90">+BX26</f>
        <v>-15000</v>
      </c>
      <c r="CK26" s="4">
        <f t="shared" ref="CK26:CK28" si="91">+BY26</f>
        <v>-15000</v>
      </c>
      <c r="CL26" s="4">
        <f t="shared" ref="CL26:CL28" si="92">+BZ26</f>
        <v>-15000</v>
      </c>
      <c r="CM26" s="4">
        <f t="shared" ref="CM26:CM28" si="93">+CA26</f>
        <v>-15000</v>
      </c>
      <c r="CN26" s="4">
        <f t="shared" ref="CN26:CN28" si="94">+CB26</f>
        <v>-15000</v>
      </c>
      <c r="CO26" s="4">
        <f t="shared" ref="CO26:CO28" si="95">+CC26</f>
        <v>-15000</v>
      </c>
      <c r="CP26" s="4">
        <f t="shared" ref="CP26:CP28" si="96">+CD26</f>
        <v>-15000</v>
      </c>
      <c r="CQ26" s="4">
        <f t="shared" ref="CQ26:CQ28" si="97">+CE26</f>
        <v>-15000</v>
      </c>
      <c r="CR26" s="4">
        <f t="shared" ref="CR26:CR28" si="98">+CF26</f>
        <v>-15000</v>
      </c>
      <c r="CS26" s="4">
        <f t="shared" ref="CS26:CS28" si="99">+CG26</f>
        <v>-15000</v>
      </c>
      <c r="CT26" s="4">
        <f t="shared" ref="CT26:CT28" si="100">+CH26</f>
        <v>-15000</v>
      </c>
      <c r="CU26" s="4">
        <f t="shared" ref="CU26:CU31" si="101">+CI26</f>
        <v>-15000</v>
      </c>
      <c r="CV26" s="4">
        <f t="shared" ref="CV26:CV28" si="102">+CJ26</f>
        <v>-15000</v>
      </c>
      <c r="CW26" s="4">
        <f t="shared" ref="CW26:CW28" si="103">+CK26</f>
        <v>-15000</v>
      </c>
      <c r="CX26" s="4">
        <f t="shared" ref="CX26:CX28" si="104">+CL26</f>
        <v>-15000</v>
      </c>
      <c r="CY26" s="4">
        <f t="shared" ref="CY26:CY28" si="105">+CM26</f>
        <v>-15000</v>
      </c>
      <c r="CZ26" s="4">
        <f t="shared" ref="CZ26:CZ28" si="106">+CN26</f>
        <v>-15000</v>
      </c>
      <c r="DA26" s="4">
        <f t="shared" ref="DA26:DA28" si="107">+CO26</f>
        <v>-15000</v>
      </c>
      <c r="DB26" s="4">
        <f t="shared" ref="DB26:DB28" si="108">+CP26</f>
        <v>-15000</v>
      </c>
      <c r="DC26" s="4">
        <f t="shared" ref="DC26:DC28" si="109">+CQ26</f>
        <v>-15000</v>
      </c>
      <c r="DD26" s="4">
        <f t="shared" ref="DD26:DD28" si="110">+CR26</f>
        <v>-15000</v>
      </c>
      <c r="DE26" s="4">
        <f t="shared" ref="DE26:DE28" si="111">+CS26</f>
        <v>-15000</v>
      </c>
      <c r="DF26" s="4">
        <f t="shared" ref="DF26:DF28" si="112">+CT26</f>
        <v>-15000</v>
      </c>
      <c r="DG26" s="4">
        <f t="shared" ref="DG26:DG31" si="113">+CU26</f>
        <v>-15000</v>
      </c>
      <c r="DH26" s="4">
        <f t="shared" ref="DH26:DH28" si="114">+CV26</f>
        <v>-15000</v>
      </c>
      <c r="DI26" s="4">
        <f t="shared" ref="DI26:DI28" si="115">+CW26</f>
        <v>-15000</v>
      </c>
      <c r="DJ26" s="4">
        <f t="shared" ref="DJ26:DJ28" si="116">+CX26</f>
        <v>-15000</v>
      </c>
      <c r="DK26" s="4">
        <f t="shared" ref="DK26:DK28" si="117">+CY26</f>
        <v>-15000</v>
      </c>
      <c r="DL26" s="4">
        <f t="shared" ref="DL26:DL28" si="118">+CZ26</f>
        <v>-15000</v>
      </c>
      <c r="DM26" s="4">
        <f t="shared" ref="DM26:DM28" si="119">+DA26</f>
        <v>-15000</v>
      </c>
      <c r="DN26" s="4">
        <f t="shared" ref="DN26:DN28" si="120">+DB26</f>
        <v>-15000</v>
      </c>
      <c r="DO26" s="4">
        <f t="shared" ref="DO26:DO28" si="121">+DC26</f>
        <v>-15000</v>
      </c>
      <c r="DP26" s="4">
        <f t="shared" ref="DP26:DP28" si="122">+DD26</f>
        <v>-15000</v>
      </c>
      <c r="DQ26" s="4">
        <f t="shared" ref="DQ26:DQ28" si="123">+DE26</f>
        <v>-15000</v>
      </c>
      <c r="DR26" s="4">
        <f t="shared" ref="DR26:DR28" si="124">+DF26</f>
        <v>-15000</v>
      </c>
      <c r="DS26" s="4">
        <f t="shared" ref="DS26:DS31" si="125">+DG26</f>
        <v>-15000</v>
      </c>
      <c r="DT26" s="4">
        <f t="shared" ref="DT26:DT28" si="126">+DH26</f>
        <v>-15000</v>
      </c>
      <c r="DU26" s="4">
        <f t="shared" ref="DU26:DU28" si="127">+DI26</f>
        <v>-15000</v>
      </c>
      <c r="DV26" s="4">
        <f t="shared" ref="DV26:DV28" si="128">+DJ26</f>
        <v>-15000</v>
      </c>
      <c r="DW26" s="4">
        <f t="shared" ref="DW26:DW28" si="129">+DK26</f>
        <v>-15000</v>
      </c>
      <c r="DX26" s="4">
        <f t="shared" ref="DX26:DX28" si="130">+DL26</f>
        <v>-15000</v>
      </c>
      <c r="DY26" s="4">
        <f t="shared" ref="DY26:DY28" si="131">+DM26</f>
        <v>-15000</v>
      </c>
      <c r="DZ26" s="4">
        <f t="shared" ref="DZ26:DZ28" si="132">+DN26</f>
        <v>-15000</v>
      </c>
      <c r="EA26" s="4">
        <f t="shared" ref="EA26:EA28" si="133">+DO26</f>
        <v>-15000</v>
      </c>
      <c r="EB26" s="4">
        <f t="shared" ref="EB26:EB28" si="134">+DP26</f>
        <v>-15000</v>
      </c>
      <c r="EC26" s="4">
        <f t="shared" ref="EC26:EC28" si="135">+DQ26</f>
        <v>-15000</v>
      </c>
      <c r="ED26" s="4">
        <f t="shared" ref="ED26:ED28" si="136">+DR26</f>
        <v>-15000</v>
      </c>
      <c r="EE26" s="4">
        <f t="shared" ref="EE26:EE31" si="137">+DS26</f>
        <v>-15000</v>
      </c>
      <c r="EF26" s="4">
        <f t="shared" ref="EF26:EF28" si="138">+DT26</f>
        <v>-15000</v>
      </c>
      <c r="EG26" s="4">
        <f t="shared" ref="EG26:EG28" si="139">+DU26</f>
        <v>-15000</v>
      </c>
      <c r="EH26" s="4">
        <f t="shared" ref="EH26:EH28" si="140">+DV26</f>
        <v>-15000</v>
      </c>
      <c r="EI26" s="4">
        <f t="shared" ref="EI26:EI28" si="141">+DW26</f>
        <v>-15000</v>
      </c>
      <c r="EJ26" s="4">
        <f t="shared" ref="EJ26:EJ28" si="142">+DX26</f>
        <v>-15000</v>
      </c>
      <c r="EK26" s="4">
        <f t="shared" ref="EK26:EK28" si="143">+DY26</f>
        <v>-15000</v>
      </c>
      <c r="EL26" s="4">
        <f t="shared" ref="EL26:EL28" si="144">+DZ26</f>
        <v>-15000</v>
      </c>
      <c r="EM26" s="4">
        <f t="shared" ref="EM26:EM28" si="145">+EA26</f>
        <v>-15000</v>
      </c>
      <c r="EN26" s="4">
        <f t="shared" ref="EN26:EN28" si="146">+EB26</f>
        <v>-15000</v>
      </c>
      <c r="EO26" s="4">
        <f t="shared" ref="EO26:EO28" si="147">+EC26</f>
        <v>-15000</v>
      </c>
      <c r="EP26" s="4">
        <f t="shared" ref="EP26:EP28" si="148">+ED26</f>
        <v>-15000</v>
      </c>
      <c r="EQ26" s="4">
        <f t="shared" ref="EQ26:EQ31" si="149">+EE26</f>
        <v>-15000</v>
      </c>
      <c r="ER26" s="4">
        <f t="shared" ref="ER26:ER28" si="150">+EF26</f>
        <v>-15000</v>
      </c>
      <c r="ES26" s="4">
        <f t="shared" ref="ES26:ES28" si="151">+EG26</f>
        <v>-15000</v>
      </c>
      <c r="ET26" s="4">
        <f t="shared" ref="ET26:ET28" si="152">+EH26</f>
        <v>-15000</v>
      </c>
      <c r="EU26" s="4">
        <f t="shared" ref="EU26:EU28" si="153">+EI26</f>
        <v>-15000</v>
      </c>
      <c r="EV26" s="4">
        <f t="shared" ref="EV26:EV28" si="154">+EJ26</f>
        <v>-15000</v>
      </c>
      <c r="EW26" s="4">
        <f t="shared" ref="EW26:EW28" si="155">+EK26</f>
        <v>-15000</v>
      </c>
      <c r="EX26" s="4">
        <f t="shared" ref="EX26:EX28" si="156">+EL26</f>
        <v>-15000</v>
      </c>
      <c r="EY26" s="4">
        <f t="shared" ref="EY26:EY28" si="157">+EM26</f>
        <v>-15000</v>
      </c>
      <c r="EZ26" s="4">
        <f t="shared" ref="EZ26:EZ28" si="158">+EN26</f>
        <v>-15000</v>
      </c>
      <c r="FA26" s="4">
        <f t="shared" ref="FA26:FA28" si="159">+EO26</f>
        <v>-15000</v>
      </c>
      <c r="FB26" s="4">
        <f t="shared" ref="FB26:FB28" si="160">+EP26</f>
        <v>-15000</v>
      </c>
      <c r="FC26" s="4">
        <f t="shared" ref="FC26:FC31" si="161">+EQ26</f>
        <v>-15000</v>
      </c>
      <c r="FD26" s="4">
        <f t="shared" ref="FD26:FD28" si="162">+ER26</f>
        <v>-15000</v>
      </c>
      <c r="FE26" s="4">
        <f t="shared" ref="FE26:FE28" si="163">+ES26</f>
        <v>-15000</v>
      </c>
      <c r="FF26" s="4">
        <f t="shared" ref="FF26:FF28" si="164">+ET26</f>
        <v>-15000</v>
      </c>
      <c r="FG26" s="4">
        <f t="shared" ref="FG26:FG28" si="165">+EU26</f>
        <v>-15000</v>
      </c>
      <c r="FH26" s="4">
        <f t="shared" ref="FH26:FH28" si="166">+EV26</f>
        <v>-15000</v>
      </c>
      <c r="FI26" s="4">
        <f t="shared" ref="FI26:FI28" si="167">+EW26</f>
        <v>-15000</v>
      </c>
      <c r="FJ26" s="4">
        <f t="shared" ref="FJ26:FJ28" si="168">+EX26</f>
        <v>-15000</v>
      </c>
      <c r="FK26" s="4">
        <f t="shared" ref="FK26:FK28" si="169">+EY26</f>
        <v>-15000</v>
      </c>
      <c r="FL26" s="4">
        <f t="shared" si="38"/>
        <v>-15000</v>
      </c>
      <c r="FM26" s="4">
        <f t="shared" si="38"/>
        <v>-15000</v>
      </c>
      <c r="FN26" s="4">
        <f t="shared" si="38"/>
        <v>-15000</v>
      </c>
      <c r="FO26" s="4">
        <f t="shared" si="38"/>
        <v>-15000</v>
      </c>
      <c r="FP26" s="4">
        <f t="shared" si="38"/>
        <v>-15000</v>
      </c>
      <c r="FQ26" s="4">
        <f t="shared" si="38"/>
        <v>-15000</v>
      </c>
      <c r="FR26" s="4">
        <f t="shared" si="38"/>
        <v>-15000</v>
      </c>
      <c r="FS26" s="4">
        <f t="shared" si="38"/>
        <v>-15000</v>
      </c>
      <c r="FT26" s="4">
        <f t="shared" si="38"/>
        <v>-15000</v>
      </c>
      <c r="FU26" s="4">
        <f t="shared" si="38"/>
        <v>-15000</v>
      </c>
      <c r="FV26" s="4">
        <f t="shared" si="38"/>
        <v>-15000</v>
      </c>
      <c r="FW26" s="4">
        <f t="shared" si="38"/>
        <v>-15000</v>
      </c>
      <c r="FX26" s="4">
        <f t="shared" si="38"/>
        <v>-15000</v>
      </c>
      <c r="FY26" s="4">
        <f t="shared" si="38"/>
        <v>-15000</v>
      </c>
      <c r="FZ26" s="4">
        <f t="shared" si="38"/>
        <v>-15000</v>
      </c>
      <c r="GA26" s="4">
        <f t="shared" si="38"/>
        <v>-15000</v>
      </c>
      <c r="GB26" s="4">
        <f t="shared" si="38"/>
        <v>-15000</v>
      </c>
      <c r="GC26" s="4">
        <f t="shared" si="38"/>
        <v>-15000</v>
      </c>
      <c r="GD26" s="4">
        <f t="shared" si="38"/>
        <v>-15000</v>
      </c>
      <c r="GE26" s="4">
        <f t="shared" si="38"/>
        <v>-15000</v>
      </c>
      <c r="GF26" s="4">
        <f t="shared" si="38"/>
        <v>-15000</v>
      </c>
      <c r="GG26" s="4">
        <f t="shared" si="38"/>
        <v>-15000</v>
      </c>
      <c r="GH26" s="4">
        <f t="shared" si="38"/>
        <v>-15000</v>
      </c>
      <c r="GI26" s="4">
        <f t="shared" si="38"/>
        <v>-15000</v>
      </c>
      <c r="GJ26" s="4">
        <f t="shared" si="38"/>
        <v>-15000</v>
      </c>
      <c r="GK26" s="4">
        <f t="shared" si="38"/>
        <v>-15000</v>
      </c>
      <c r="GL26" s="4">
        <f t="shared" si="38"/>
        <v>-15000</v>
      </c>
      <c r="GM26" s="4">
        <f t="shared" si="38"/>
        <v>-15000</v>
      </c>
      <c r="GN26" s="4">
        <f t="shared" si="38"/>
        <v>-15000</v>
      </c>
      <c r="GO26" s="4">
        <f t="shared" si="38"/>
        <v>-15000</v>
      </c>
      <c r="GP26" s="4">
        <f t="shared" si="38"/>
        <v>-15000</v>
      </c>
      <c r="GQ26" s="4">
        <f t="shared" si="38"/>
        <v>-15000</v>
      </c>
      <c r="GR26" s="4">
        <f t="shared" si="38"/>
        <v>-15000</v>
      </c>
      <c r="GS26" s="4">
        <f t="shared" si="38"/>
        <v>-15000</v>
      </c>
      <c r="GT26" s="4">
        <f t="shared" si="38"/>
        <v>-15000</v>
      </c>
      <c r="GU26" s="4">
        <f t="shared" si="38"/>
        <v>-15000</v>
      </c>
      <c r="GV26" s="4">
        <f t="shared" si="38"/>
        <v>-15000</v>
      </c>
      <c r="GW26" s="4">
        <f t="shared" si="38"/>
        <v>-15000</v>
      </c>
      <c r="GX26" s="4">
        <f t="shared" si="38"/>
        <v>-15000</v>
      </c>
    </row>
    <row r="27" spans="2:206" x14ac:dyDescent="0.25">
      <c r="B27" s="43" t="s">
        <v>23</v>
      </c>
      <c r="C27" s="4">
        <v>-11461.91</v>
      </c>
      <c r="D27" s="4">
        <v>-10895.89</v>
      </c>
      <c r="E27" s="4">
        <v>-2296.98</v>
      </c>
      <c r="F27" s="4">
        <v>-5200.41</v>
      </c>
      <c r="G27" s="4">
        <v>-7100</v>
      </c>
      <c r="H27" s="4">
        <v>-9420</v>
      </c>
      <c r="I27" s="4"/>
      <c r="J27" s="4"/>
      <c r="K27" s="4"/>
      <c r="L27" s="4"/>
      <c r="M27" s="4"/>
      <c r="N27" s="4"/>
      <c r="O27" s="4">
        <v>-10000</v>
      </c>
      <c r="P27" s="4">
        <v>-10000</v>
      </c>
      <c r="Q27" s="4">
        <v>-10000</v>
      </c>
      <c r="R27" s="4"/>
      <c r="S27" s="4"/>
      <c r="T27" s="4"/>
      <c r="U27" s="4">
        <v>-10000</v>
      </c>
      <c r="V27" s="4">
        <v>-10000</v>
      </c>
      <c r="W27" s="4">
        <v>-10000</v>
      </c>
      <c r="X27" s="4">
        <v>-10000</v>
      </c>
      <c r="Y27" s="4">
        <v>-10000</v>
      </c>
      <c r="Z27" s="4">
        <v>-10000</v>
      </c>
      <c r="AA27" s="4">
        <v>-10000</v>
      </c>
      <c r="AB27" s="4">
        <v>-10000</v>
      </c>
      <c r="AC27" s="4">
        <v>-10000</v>
      </c>
      <c r="AD27" s="4">
        <v>-10000</v>
      </c>
      <c r="AE27" s="4">
        <v>-10000</v>
      </c>
      <c r="AF27" s="4">
        <v>-10000</v>
      </c>
      <c r="AG27" s="4">
        <v>-10000</v>
      </c>
      <c r="AH27" s="4">
        <v>-10000</v>
      </c>
      <c r="AI27" s="4">
        <v>-10000</v>
      </c>
      <c r="AJ27" s="4">
        <v>-10000</v>
      </c>
      <c r="AK27" s="4">
        <v>-10000</v>
      </c>
      <c r="AL27" s="4">
        <v>-10000</v>
      </c>
      <c r="AM27" s="4">
        <f t="shared" si="40"/>
        <v>-10000</v>
      </c>
      <c r="AN27" s="4">
        <f t="shared" si="42"/>
        <v>-10000</v>
      </c>
      <c r="AO27" s="4">
        <f t="shared" si="43"/>
        <v>-10000</v>
      </c>
      <c r="AP27" s="4">
        <f t="shared" si="44"/>
        <v>-10000</v>
      </c>
      <c r="AQ27" s="4">
        <f t="shared" si="45"/>
        <v>-10000</v>
      </c>
      <c r="AR27" s="4">
        <f t="shared" si="46"/>
        <v>-10000</v>
      </c>
      <c r="AS27" s="4">
        <f t="shared" si="47"/>
        <v>-10000</v>
      </c>
      <c r="AT27" s="4">
        <f t="shared" si="48"/>
        <v>-10000</v>
      </c>
      <c r="AU27" s="4">
        <f t="shared" si="49"/>
        <v>-10000</v>
      </c>
      <c r="AV27" s="4">
        <f t="shared" si="50"/>
        <v>-10000</v>
      </c>
      <c r="AW27" s="4">
        <f t="shared" si="51"/>
        <v>-10000</v>
      </c>
      <c r="AX27" s="4">
        <f t="shared" si="52"/>
        <v>-10000</v>
      </c>
      <c r="AY27" s="4">
        <f t="shared" si="53"/>
        <v>-10000</v>
      </c>
      <c r="AZ27" s="4">
        <f t="shared" si="54"/>
        <v>-10000</v>
      </c>
      <c r="BA27" s="4">
        <f t="shared" si="55"/>
        <v>-10000</v>
      </c>
      <c r="BB27" s="4">
        <f t="shared" si="56"/>
        <v>-10000</v>
      </c>
      <c r="BC27" s="4">
        <f t="shared" si="57"/>
        <v>-10000</v>
      </c>
      <c r="BD27" s="4">
        <f t="shared" si="58"/>
        <v>-10000</v>
      </c>
      <c r="BE27" s="4">
        <f t="shared" si="59"/>
        <v>-10000</v>
      </c>
      <c r="BF27" s="4">
        <f t="shared" si="60"/>
        <v>-10000</v>
      </c>
      <c r="BG27" s="4">
        <f t="shared" si="61"/>
        <v>-10000</v>
      </c>
      <c r="BH27" s="4">
        <f t="shared" si="62"/>
        <v>-10000</v>
      </c>
      <c r="BI27" s="4">
        <f t="shared" si="63"/>
        <v>-10000</v>
      </c>
      <c r="BJ27" s="4">
        <f t="shared" si="64"/>
        <v>-10000</v>
      </c>
      <c r="BK27" s="4">
        <f t="shared" si="65"/>
        <v>-10000</v>
      </c>
      <c r="BL27" s="4">
        <f t="shared" si="66"/>
        <v>-10000</v>
      </c>
      <c r="BM27" s="4">
        <f t="shared" si="67"/>
        <v>-10000</v>
      </c>
      <c r="BN27" s="4">
        <f t="shared" si="68"/>
        <v>-10000</v>
      </c>
      <c r="BO27" s="4">
        <f t="shared" si="69"/>
        <v>-10000</v>
      </c>
      <c r="BP27" s="4">
        <f t="shared" si="70"/>
        <v>-10000</v>
      </c>
      <c r="BQ27" s="4">
        <f t="shared" si="71"/>
        <v>-10000</v>
      </c>
      <c r="BR27" s="4">
        <f t="shared" si="72"/>
        <v>-10000</v>
      </c>
      <c r="BS27" s="4">
        <f t="shared" si="73"/>
        <v>-10000</v>
      </c>
      <c r="BT27" s="4">
        <f t="shared" si="74"/>
        <v>-10000</v>
      </c>
      <c r="BU27" s="4">
        <f t="shared" si="75"/>
        <v>-10000</v>
      </c>
      <c r="BV27" s="4">
        <f t="shared" si="76"/>
        <v>-10000</v>
      </c>
      <c r="BW27" s="4">
        <f t="shared" si="77"/>
        <v>-10000</v>
      </c>
      <c r="BX27" s="4">
        <f t="shared" si="78"/>
        <v>-10000</v>
      </c>
      <c r="BY27" s="4">
        <f t="shared" si="79"/>
        <v>-10000</v>
      </c>
      <c r="BZ27" s="4">
        <f t="shared" si="80"/>
        <v>-10000</v>
      </c>
      <c r="CA27" s="4">
        <f t="shared" si="81"/>
        <v>-10000</v>
      </c>
      <c r="CB27" s="4">
        <f t="shared" si="82"/>
        <v>-10000</v>
      </c>
      <c r="CC27" s="4">
        <f t="shared" si="83"/>
        <v>-10000</v>
      </c>
      <c r="CD27" s="4">
        <f t="shared" si="84"/>
        <v>-10000</v>
      </c>
      <c r="CE27" s="4">
        <f t="shared" si="85"/>
        <v>-10000</v>
      </c>
      <c r="CF27" s="4">
        <f t="shared" si="86"/>
        <v>-10000</v>
      </c>
      <c r="CG27" s="4">
        <f t="shared" si="87"/>
        <v>-10000</v>
      </c>
      <c r="CH27" s="4">
        <f t="shared" si="88"/>
        <v>-10000</v>
      </c>
      <c r="CI27" s="4">
        <f t="shared" si="89"/>
        <v>-10000</v>
      </c>
      <c r="CJ27" s="4">
        <f t="shared" si="90"/>
        <v>-10000</v>
      </c>
      <c r="CK27" s="4">
        <f t="shared" si="91"/>
        <v>-10000</v>
      </c>
      <c r="CL27" s="4">
        <f t="shared" si="92"/>
        <v>-10000</v>
      </c>
      <c r="CM27" s="4">
        <f t="shared" si="93"/>
        <v>-10000</v>
      </c>
      <c r="CN27" s="4">
        <f t="shared" si="94"/>
        <v>-10000</v>
      </c>
      <c r="CO27" s="4">
        <f t="shared" si="95"/>
        <v>-10000</v>
      </c>
      <c r="CP27" s="4">
        <f t="shared" si="96"/>
        <v>-10000</v>
      </c>
      <c r="CQ27" s="4">
        <f t="shared" si="97"/>
        <v>-10000</v>
      </c>
      <c r="CR27" s="4">
        <f t="shared" si="98"/>
        <v>-10000</v>
      </c>
      <c r="CS27" s="4">
        <f t="shared" si="99"/>
        <v>-10000</v>
      </c>
      <c r="CT27" s="4">
        <f t="shared" si="100"/>
        <v>-10000</v>
      </c>
      <c r="CU27" s="4">
        <f t="shared" si="101"/>
        <v>-10000</v>
      </c>
      <c r="CV27" s="4">
        <f t="shared" si="102"/>
        <v>-10000</v>
      </c>
      <c r="CW27" s="4">
        <f t="shared" si="103"/>
        <v>-10000</v>
      </c>
      <c r="CX27" s="4">
        <f t="shared" si="104"/>
        <v>-10000</v>
      </c>
      <c r="CY27" s="4">
        <f t="shared" si="105"/>
        <v>-10000</v>
      </c>
      <c r="CZ27" s="4">
        <f t="shared" si="106"/>
        <v>-10000</v>
      </c>
      <c r="DA27" s="4">
        <f t="shared" si="107"/>
        <v>-10000</v>
      </c>
      <c r="DB27" s="4">
        <f t="shared" si="108"/>
        <v>-10000</v>
      </c>
      <c r="DC27" s="4">
        <f t="shared" si="109"/>
        <v>-10000</v>
      </c>
      <c r="DD27" s="4">
        <f t="shared" si="110"/>
        <v>-10000</v>
      </c>
      <c r="DE27" s="4">
        <f t="shared" si="111"/>
        <v>-10000</v>
      </c>
      <c r="DF27" s="4">
        <f t="shared" si="112"/>
        <v>-10000</v>
      </c>
      <c r="DG27" s="4">
        <f t="shared" si="113"/>
        <v>-10000</v>
      </c>
      <c r="DH27" s="4">
        <f t="shared" si="114"/>
        <v>-10000</v>
      </c>
      <c r="DI27" s="4">
        <f t="shared" si="115"/>
        <v>-10000</v>
      </c>
      <c r="DJ27" s="4">
        <f t="shared" si="116"/>
        <v>-10000</v>
      </c>
      <c r="DK27" s="4">
        <f t="shared" si="117"/>
        <v>-10000</v>
      </c>
      <c r="DL27" s="4">
        <f t="shared" si="118"/>
        <v>-10000</v>
      </c>
      <c r="DM27" s="4">
        <f t="shared" si="119"/>
        <v>-10000</v>
      </c>
      <c r="DN27" s="4">
        <f t="shared" si="120"/>
        <v>-10000</v>
      </c>
      <c r="DO27" s="4">
        <f t="shared" si="121"/>
        <v>-10000</v>
      </c>
      <c r="DP27" s="4">
        <f t="shared" si="122"/>
        <v>-10000</v>
      </c>
      <c r="DQ27" s="4">
        <f t="shared" si="123"/>
        <v>-10000</v>
      </c>
      <c r="DR27" s="4">
        <f t="shared" si="124"/>
        <v>-10000</v>
      </c>
      <c r="DS27" s="4">
        <f t="shared" si="125"/>
        <v>-10000</v>
      </c>
      <c r="DT27" s="4">
        <f t="shared" si="126"/>
        <v>-10000</v>
      </c>
      <c r="DU27" s="4">
        <f t="shared" si="127"/>
        <v>-10000</v>
      </c>
      <c r="DV27" s="4">
        <f t="shared" si="128"/>
        <v>-10000</v>
      </c>
      <c r="DW27" s="4">
        <f t="shared" si="129"/>
        <v>-10000</v>
      </c>
      <c r="DX27" s="4">
        <f t="shared" si="130"/>
        <v>-10000</v>
      </c>
      <c r="DY27" s="4">
        <f t="shared" si="131"/>
        <v>-10000</v>
      </c>
      <c r="DZ27" s="4">
        <f t="shared" si="132"/>
        <v>-10000</v>
      </c>
      <c r="EA27" s="4">
        <f t="shared" si="133"/>
        <v>-10000</v>
      </c>
      <c r="EB27" s="4">
        <f t="shared" si="134"/>
        <v>-10000</v>
      </c>
      <c r="EC27" s="4">
        <f t="shared" si="135"/>
        <v>-10000</v>
      </c>
      <c r="ED27" s="4">
        <f t="shared" si="136"/>
        <v>-10000</v>
      </c>
      <c r="EE27" s="4">
        <f t="shared" si="137"/>
        <v>-10000</v>
      </c>
      <c r="EF27" s="4">
        <f t="shared" si="138"/>
        <v>-10000</v>
      </c>
      <c r="EG27" s="4">
        <f t="shared" si="139"/>
        <v>-10000</v>
      </c>
      <c r="EH27" s="4">
        <f t="shared" si="140"/>
        <v>-10000</v>
      </c>
      <c r="EI27" s="4">
        <f t="shared" si="141"/>
        <v>-10000</v>
      </c>
      <c r="EJ27" s="4">
        <f t="shared" si="142"/>
        <v>-10000</v>
      </c>
      <c r="EK27" s="4">
        <f t="shared" si="143"/>
        <v>-10000</v>
      </c>
      <c r="EL27" s="4">
        <f t="shared" si="144"/>
        <v>-10000</v>
      </c>
      <c r="EM27" s="4">
        <f t="shared" si="145"/>
        <v>-10000</v>
      </c>
      <c r="EN27" s="4">
        <f t="shared" si="146"/>
        <v>-10000</v>
      </c>
      <c r="EO27" s="4">
        <f t="shared" si="147"/>
        <v>-10000</v>
      </c>
      <c r="EP27" s="4">
        <f t="shared" si="148"/>
        <v>-10000</v>
      </c>
      <c r="EQ27" s="4">
        <f t="shared" si="149"/>
        <v>-10000</v>
      </c>
      <c r="ER27" s="4">
        <f t="shared" si="150"/>
        <v>-10000</v>
      </c>
      <c r="ES27" s="4">
        <f t="shared" si="151"/>
        <v>-10000</v>
      </c>
      <c r="ET27" s="4">
        <f t="shared" si="152"/>
        <v>-10000</v>
      </c>
      <c r="EU27" s="4">
        <f t="shared" si="153"/>
        <v>-10000</v>
      </c>
      <c r="EV27" s="4">
        <f t="shared" si="154"/>
        <v>-10000</v>
      </c>
      <c r="EW27" s="4">
        <f t="shared" si="155"/>
        <v>-10000</v>
      </c>
      <c r="EX27" s="4">
        <f t="shared" si="156"/>
        <v>-10000</v>
      </c>
      <c r="EY27" s="4">
        <f t="shared" si="157"/>
        <v>-10000</v>
      </c>
      <c r="EZ27" s="4">
        <f t="shared" si="158"/>
        <v>-10000</v>
      </c>
      <c r="FA27" s="4">
        <f t="shared" si="159"/>
        <v>-10000</v>
      </c>
      <c r="FB27" s="4">
        <f t="shared" si="160"/>
        <v>-10000</v>
      </c>
      <c r="FC27" s="4">
        <f t="shared" si="161"/>
        <v>-10000</v>
      </c>
      <c r="FD27" s="4">
        <f t="shared" si="162"/>
        <v>-10000</v>
      </c>
      <c r="FE27" s="4">
        <f t="shared" si="163"/>
        <v>-10000</v>
      </c>
      <c r="FF27" s="4">
        <f t="shared" si="164"/>
        <v>-10000</v>
      </c>
      <c r="FG27" s="4">
        <f t="shared" si="165"/>
        <v>-10000</v>
      </c>
      <c r="FH27" s="4">
        <f t="shared" si="166"/>
        <v>-10000</v>
      </c>
      <c r="FI27" s="4">
        <f t="shared" si="167"/>
        <v>-10000</v>
      </c>
      <c r="FJ27" s="4">
        <f t="shared" si="168"/>
        <v>-10000</v>
      </c>
      <c r="FK27" s="4">
        <f t="shared" si="169"/>
        <v>-10000</v>
      </c>
      <c r="FL27" s="4">
        <f t="shared" si="38"/>
        <v>-10000</v>
      </c>
      <c r="FM27" s="4">
        <f t="shared" si="38"/>
        <v>-10000</v>
      </c>
      <c r="FN27" s="4">
        <f t="shared" si="38"/>
        <v>-10000</v>
      </c>
      <c r="FO27" s="4">
        <f t="shared" si="38"/>
        <v>-10000</v>
      </c>
      <c r="FP27" s="4">
        <f t="shared" si="38"/>
        <v>-10000</v>
      </c>
      <c r="FQ27" s="4">
        <f t="shared" si="38"/>
        <v>-10000</v>
      </c>
      <c r="FR27" s="4">
        <f t="shared" si="38"/>
        <v>-10000</v>
      </c>
      <c r="FS27" s="4">
        <f t="shared" si="38"/>
        <v>-10000</v>
      </c>
      <c r="FT27" s="4">
        <f t="shared" si="38"/>
        <v>-10000</v>
      </c>
      <c r="FU27" s="4">
        <f t="shared" si="38"/>
        <v>-10000</v>
      </c>
      <c r="FV27" s="4">
        <f t="shared" si="38"/>
        <v>-10000</v>
      </c>
      <c r="FW27" s="4">
        <f t="shared" si="38"/>
        <v>-10000</v>
      </c>
      <c r="FX27" s="4">
        <f t="shared" si="38"/>
        <v>-10000</v>
      </c>
      <c r="FY27" s="4">
        <f t="shared" si="38"/>
        <v>-10000</v>
      </c>
      <c r="FZ27" s="4">
        <f t="shared" si="38"/>
        <v>-10000</v>
      </c>
      <c r="GA27" s="4">
        <f t="shared" si="38"/>
        <v>-10000</v>
      </c>
      <c r="GB27" s="4">
        <f t="shared" si="38"/>
        <v>-10000</v>
      </c>
      <c r="GC27" s="4">
        <f t="shared" si="38"/>
        <v>-10000</v>
      </c>
      <c r="GD27" s="4">
        <f t="shared" si="38"/>
        <v>-10000</v>
      </c>
      <c r="GE27" s="4">
        <f t="shared" si="38"/>
        <v>-10000</v>
      </c>
      <c r="GF27" s="4">
        <f t="shared" si="38"/>
        <v>-10000</v>
      </c>
      <c r="GG27" s="4">
        <f t="shared" ref="GG27:GG28" si="170">+FU27</f>
        <v>-10000</v>
      </c>
      <c r="GH27" s="4">
        <f t="shared" ref="GH27:GH28" si="171">+FV27</f>
        <v>-10000</v>
      </c>
      <c r="GI27" s="4">
        <f t="shared" ref="GI27:GI28" si="172">+FW27</f>
        <v>-10000</v>
      </c>
      <c r="GJ27" s="4">
        <f t="shared" ref="GJ27:GJ28" si="173">+FX27</f>
        <v>-10000</v>
      </c>
      <c r="GK27" s="4">
        <f t="shared" ref="GK27:GK28" si="174">+FY27</f>
        <v>-10000</v>
      </c>
      <c r="GL27" s="4">
        <f t="shared" ref="GL27:GL28" si="175">+FZ27</f>
        <v>-10000</v>
      </c>
      <c r="GM27" s="4">
        <f t="shared" ref="GM27:GM31" si="176">+GA27</f>
        <v>-10000</v>
      </c>
      <c r="GN27" s="4">
        <f t="shared" ref="GN27:GN28" si="177">+GB27</f>
        <v>-10000</v>
      </c>
      <c r="GO27" s="4">
        <f t="shared" ref="GO27:GO28" si="178">+GC27</f>
        <v>-10000</v>
      </c>
      <c r="GP27" s="4">
        <f t="shared" ref="GP27:GP28" si="179">+GD27</f>
        <v>-10000</v>
      </c>
      <c r="GQ27" s="4">
        <f t="shared" ref="GQ27:GQ28" si="180">+GE27</f>
        <v>-10000</v>
      </c>
      <c r="GR27" s="4">
        <f t="shared" ref="GR27:GR28" si="181">+GF27</f>
        <v>-10000</v>
      </c>
      <c r="GS27" s="4">
        <f t="shared" ref="GS27:GS28" si="182">+GG27</f>
        <v>-10000</v>
      </c>
      <c r="GT27" s="4">
        <f t="shared" ref="GT27:GT28" si="183">+GH27</f>
        <v>-10000</v>
      </c>
      <c r="GU27" s="4">
        <f t="shared" ref="GU27:GU28" si="184">+GI27</f>
        <v>-10000</v>
      </c>
      <c r="GV27" s="4">
        <f t="shared" ref="GV27:GV28" si="185">+GJ27</f>
        <v>-10000</v>
      </c>
      <c r="GW27" s="4">
        <f t="shared" ref="GW27:GW28" si="186">+GK27</f>
        <v>-10000</v>
      </c>
      <c r="GX27" s="4">
        <f t="shared" ref="GX27:GX28" si="187">+GL27</f>
        <v>-10000</v>
      </c>
    </row>
    <row r="28" spans="2:206" x14ac:dyDescent="0.25">
      <c r="B28" s="43" t="s">
        <v>24</v>
      </c>
      <c r="C28" s="4">
        <v>-64914.880000000005</v>
      </c>
      <c r="D28" s="4">
        <v>-53658.3</v>
      </c>
      <c r="E28" s="4">
        <v>-30208.68</v>
      </c>
      <c r="F28" s="4">
        <v>-207774.8</v>
      </c>
      <c r="G28" s="4">
        <f t="shared" ref="G28:Z28" si="188">-25000-60000</f>
        <v>-85000</v>
      </c>
      <c r="H28" s="4">
        <f t="shared" si="188"/>
        <v>-85000</v>
      </c>
      <c r="I28" s="4"/>
      <c r="J28" s="4"/>
      <c r="K28" s="4"/>
      <c r="L28" s="4"/>
      <c r="M28" s="4"/>
      <c r="N28" s="4"/>
      <c r="O28" s="4">
        <v>-85000</v>
      </c>
      <c r="P28" s="4">
        <v>-85000</v>
      </c>
      <c r="Q28" s="4">
        <v>-85000</v>
      </c>
      <c r="R28" s="4"/>
      <c r="S28" s="4"/>
      <c r="T28" s="4"/>
      <c r="U28" s="4">
        <f t="shared" si="188"/>
        <v>-85000</v>
      </c>
      <c r="V28" s="4">
        <f t="shared" si="188"/>
        <v>-85000</v>
      </c>
      <c r="W28" s="4">
        <f t="shared" si="188"/>
        <v>-85000</v>
      </c>
      <c r="X28" s="4">
        <f t="shared" si="188"/>
        <v>-85000</v>
      </c>
      <c r="Y28" s="4">
        <f t="shared" si="188"/>
        <v>-85000</v>
      </c>
      <c r="Z28" s="4">
        <f t="shared" si="188"/>
        <v>-85000</v>
      </c>
      <c r="AA28" s="4">
        <v>-85000</v>
      </c>
      <c r="AB28" s="4">
        <v>-85000</v>
      </c>
      <c r="AC28" s="4">
        <v>-85000</v>
      </c>
      <c r="AD28" s="4">
        <v>-85000</v>
      </c>
      <c r="AE28" s="4">
        <v>-85000</v>
      </c>
      <c r="AF28" s="4">
        <v>-85000</v>
      </c>
      <c r="AG28" s="4">
        <v>-85000</v>
      </c>
      <c r="AH28" s="4">
        <v>-85000</v>
      </c>
      <c r="AI28" s="4">
        <v>-85000</v>
      </c>
      <c r="AJ28" s="4">
        <v>-85000</v>
      </c>
      <c r="AK28" s="4">
        <v>-85000</v>
      </c>
      <c r="AL28" s="4">
        <v>-85000</v>
      </c>
      <c r="AM28" s="4">
        <f t="shared" si="40"/>
        <v>-85000</v>
      </c>
      <c r="AN28" s="4">
        <f t="shared" si="42"/>
        <v>-85000</v>
      </c>
      <c r="AO28" s="4">
        <f t="shared" si="43"/>
        <v>-85000</v>
      </c>
      <c r="AP28" s="4">
        <f t="shared" si="44"/>
        <v>-85000</v>
      </c>
      <c r="AQ28" s="4">
        <f t="shared" si="45"/>
        <v>-85000</v>
      </c>
      <c r="AR28" s="4">
        <f t="shared" si="46"/>
        <v>-85000</v>
      </c>
      <c r="AS28" s="4">
        <f t="shared" si="47"/>
        <v>-85000</v>
      </c>
      <c r="AT28" s="4">
        <f t="shared" si="48"/>
        <v>-85000</v>
      </c>
      <c r="AU28" s="4">
        <f t="shared" si="49"/>
        <v>-85000</v>
      </c>
      <c r="AV28" s="4">
        <f t="shared" si="50"/>
        <v>-85000</v>
      </c>
      <c r="AW28" s="4">
        <f t="shared" si="51"/>
        <v>-85000</v>
      </c>
      <c r="AX28" s="4">
        <f t="shared" si="52"/>
        <v>-85000</v>
      </c>
      <c r="AY28" s="4">
        <f t="shared" si="53"/>
        <v>-85000</v>
      </c>
      <c r="AZ28" s="4">
        <f t="shared" si="54"/>
        <v>-85000</v>
      </c>
      <c r="BA28" s="4">
        <f t="shared" si="55"/>
        <v>-85000</v>
      </c>
      <c r="BB28" s="4">
        <f t="shared" si="56"/>
        <v>-85000</v>
      </c>
      <c r="BC28" s="4">
        <f t="shared" si="57"/>
        <v>-85000</v>
      </c>
      <c r="BD28" s="4">
        <f t="shared" si="58"/>
        <v>-85000</v>
      </c>
      <c r="BE28" s="4">
        <f t="shared" si="59"/>
        <v>-85000</v>
      </c>
      <c r="BF28" s="4">
        <f t="shared" si="60"/>
        <v>-85000</v>
      </c>
      <c r="BG28" s="4">
        <f t="shared" si="61"/>
        <v>-85000</v>
      </c>
      <c r="BH28" s="4">
        <f t="shared" si="62"/>
        <v>-85000</v>
      </c>
      <c r="BI28" s="4">
        <f t="shared" si="63"/>
        <v>-85000</v>
      </c>
      <c r="BJ28" s="4">
        <f t="shared" si="64"/>
        <v>-85000</v>
      </c>
      <c r="BK28" s="4">
        <f t="shared" si="65"/>
        <v>-85000</v>
      </c>
      <c r="BL28" s="4">
        <f t="shared" si="66"/>
        <v>-85000</v>
      </c>
      <c r="BM28" s="4">
        <f t="shared" si="67"/>
        <v>-85000</v>
      </c>
      <c r="BN28" s="4">
        <f t="shared" si="68"/>
        <v>-85000</v>
      </c>
      <c r="BO28" s="4">
        <f t="shared" si="69"/>
        <v>-85000</v>
      </c>
      <c r="BP28" s="4">
        <f t="shared" si="70"/>
        <v>-85000</v>
      </c>
      <c r="BQ28" s="4">
        <f t="shared" si="71"/>
        <v>-85000</v>
      </c>
      <c r="BR28" s="4">
        <f t="shared" si="72"/>
        <v>-85000</v>
      </c>
      <c r="BS28" s="4">
        <f t="shared" si="73"/>
        <v>-85000</v>
      </c>
      <c r="BT28" s="4">
        <f t="shared" si="74"/>
        <v>-85000</v>
      </c>
      <c r="BU28" s="4">
        <f t="shared" si="75"/>
        <v>-85000</v>
      </c>
      <c r="BV28" s="4">
        <f t="shared" si="76"/>
        <v>-85000</v>
      </c>
      <c r="BW28" s="4">
        <f t="shared" si="77"/>
        <v>-85000</v>
      </c>
      <c r="BX28" s="4">
        <f t="shared" si="78"/>
        <v>-85000</v>
      </c>
      <c r="BY28" s="4">
        <f t="shared" si="79"/>
        <v>-85000</v>
      </c>
      <c r="BZ28" s="4">
        <f t="shared" si="80"/>
        <v>-85000</v>
      </c>
      <c r="CA28" s="4">
        <f t="shared" si="81"/>
        <v>-85000</v>
      </c>
      <c r="CB28" s="4">
        <f t="shared" si="82"/>
        <v>-85000</v>
      </c>
      <c r="CC28" s="4">
        <f t="shared" si="83"/>
        <v>-85000</v>
      </c>
      <c r="CD28" s="4">
        <f t="shared" si="84"/>
        <v>-85000</v>
      </c>
      <c r="CE28" s="4">
        <f t="shared" si="85"/>
        <v>-85000</v>
      </c>
      <c r="CF28" s="4">
        <f t="shared" si="86"/>
        <v>-85000</v>
      </c>
      <c r="CG28" s="4">
        <f t="shared" si="87"/>
        <v>-85000</v>
      </c>
      <c r="CH28" s="4">
        <f t="shared" si="88"/>
        <v>-85000</v>
      </c>
      <c r="CI28" s="4">
        <f t="shared" si="89"/>
        <v>-85000</v>
      </c>
      <c r="CJ28" s="4">
        <f t="shared" si="90"/>
        <v>-85000</v>
      </c>
      <c r="CK28" s="4">
        <f t="shared" si="91"/>
        <v>-85000</v>
      </c>
      <c r="CL28" s="4">
        <f t="shared" si="92"/>
        <v>-85000</v>
      </c>
      <c r="CM28" s="4">
        <f t="shared" si="93"/>
        <v>-85000</v>
      </c>
      <c r="CN28" s="4">
        <f t="shared" si="94"/>
        <v>-85000</v>
      </c>
      <c r="CO28" s="4">
        <f t="shared" si="95"/>
        <v>-85000</v>
      </c>
      <c r="CP28" s="4">
        <f t="shared" si="96"/>
        <v>-85000</v>
      </c>
      <c r="CQ28" s="4">
        <f t="shared" si="97"/>
        <v>-85000</v>
      </c>
      <c r="CR28" s="4">
        <f t="shared" si="98"/>
        <v>-85000</v>
      </c>
      <c r="CS28" s="4">
        <f t="shared" si="99"/>
        <v>-85000</v>
      </c>
      <c r="CT28" s="4">
        <f t="shared" si="100"/>
        <v>-85000</v>
      </c>
      <c r="CU28" s="4">
        <f t="shared" si="101"/>
        <v>-85000</v>
      </c>
      <c r="CV28" s="4">
        <f t="shared" si="102"/>
        <v>-85000</v>
      </c>
      <c r="CW28" s="4">
        <f t="shared" si="103"/>
        <v>-85000</v>
      </c>
      <c r="CX28" s="4">
        <f t="shared" si="104"/>
        <v>-85000</v>
      </c>
      <c r="CY28" s="4">
        <f t="shared" si="105"/>
        <v>-85000</v>
      </c>
      <c r="CZ28" s="4">
        <f t="shared" si="106"/>
        <v>-85000</v>
      </c>
      <c r="DA28" s="4">
        <f t="shared" si="107"/>
        <v>-85000</v>
      </c>
      <c r="DB28" s="4">
        <f t="shared" si="108"/>
        <v>-85000</v>
      </c>
      <c r="DC28" s="4">
        <f t="shared" si="109"/>
        <v>-85000</v>
      </c>
      <c r="DD28" s="4">
        <f t="shared" si="110"/>
        <v>-85000</v>
      </c>
      <c r="DE28" s="4">
        <f t="shared" si="111"/>
        <v>-85000</v>
      </c>
      <c r="DF28" s="4">
        <f t="shared" si="112"/>
        <v>-85000</v>
      </c>
      <c r="DG28" s="4">
        <f t="shared" si="113"/>
        <v>-85000</v>
      </c>
      <c r="DH28" s="4">
        <f t="shared" si="114"/>
        <v>-85000</v>
      </c>
      <c r="DI28" s="4">
        <f t="shared" si="115"/>
        <v>-85000</v>
      </c>
      <c r="DJ28" s="4">
        <f t="shared" si="116"/>
        <v>-85000</v>
      </c>
      <c r="DK28" s="4">
        <f t="shared" si="117"/>
        <v>-85000</v>
      </c>
      <c r="DL28" s="4">
        <f t="shared" si="118"/>
        <v>-85000</v>
      </c>
      <c r="DM28" s="4">
        <f t="shared" si="119"/>
        <v>-85000</v>
      </c>
      <c r="DN28" s="4">
        <f t="shared" si="120"/>
        <v>-85000</v>
      </c>
      <c r="DO28" s="4">
        <f t="shared" si="121"/>
        <v>-85000</v>
      </c>
      <c r="DP28" s="4">
        <f t="shared" si="122"/>
        <v>-85000</v>
      </c>
      <c r="DQ28" s="4">
        <f t="shared" si="123"/>
        <v>-85000</v>
      </c>
      <c r="DR28" s="4">
        <f t="shared" si="124"/>
        <v>-85000</v>
      </c>
      <c r="DS28" s="4">
        <f t="shared" si="125"/>
        <v>-85000</v>
      </c>
      <c r="DT28" s="4">
        <f t="shared" si="126"/>
        <v>-85000</v>
      </c>
      <c r="DU28" s="4">
        <f t="shared" si="127"/>
        <v>-85000</v>
      </c>
      <c r="DV28" s="4">
        <f t="shared" si="128"/>
        <v>-85000</v>
      </c>
      <c r="DW28" s="4">
        <f t="shared" si="129"/>
        <v>-85000</v>
      </c>
      <c r="DX28" s="4">
        <f t="shared" si="130"/>
        <v>-85000</v>
      </c>
      <c r="DY28" s="4">
        <f t="shared" si="131"/>
        <v>-85000</v>
      </c>
      <c r="DZ28" s="4">
        <f t="shared" si="132"/>
        <v>-85000</v>
      </c>
      <c r="EA28" s="4">
        <f t="shared" si="133"/>
        <v>-85000</v>
      </c>
      <c r="EB28" s="4">
        <f t="shared" si="134"/>
        <v>-85000</v>
      </c>
      <c r="EC28" s="4">
        <f t="shared" si="135"/>
        <v>-85000</v>
      </c>
      <c r="ED28" s="4">
        <f t="shared" si="136"/>
        <v>-85000</v>
      </c>
      <c r="EE28" s="4">
        <f t="shared" si="137"/>
        <v>-85000</v>
      </c>
      <c r="EF28" s="4">
        <f t="shared" si="138"/>
        <v>-85000</v>
      </c>
      <c r="EG28" s="4">
        <f t="shared" si="139"/>
        <v>-85000</v>
      </c>
      <c r="EH28" s="4">
        <f t="shared" si="140"/>
        <v>-85000</v>
      </c>
      <c r="EI28" s="4">
        <f t="shared" si="141"/>
        <v>-85000</v>
      </c>
      <c r="EJ28" s="4">
        <f t="shared" si="142"/>
        <v>-85000</v>
      </c>
      <c r="EK28" s="4">
        <f t="shared" si="143"/>
        <v>-85000</v>
      </c>
      <c r="EL28" s="4">
        <f t="shared" si="144"/>
        <v>-85000</v>
      </c>
      <c r="EM28" s="4">
        <f t="shared" si="145"/>
        <v>-85000</v>
      </c>
      <c r="EN28" s="4">
        <f t="shared" si="146"/>
        <v>-85000</v>
      </c>
      <c r="EO28" s="4">
        <f t="shared" si="147"/>
        <v>-85000</v>
      </c>
      <c r="EP28" s="4">
        <f t="shared" si="148"/>
        <v>-85000</v>
      </c>
      <c r="EQ28" s="4">
        <f t="shared" si="149"/>
        <v>-85000</v>
      </c>
      <c r="ER28" s="4">
        <f t="shared" si="150"/>
        <v>-85000</v>
      </c>
      <c r="ES28" s="4">
        <f t="shared" si="151"/>
        <v>-85000</v>
      </c>
      <c r="ET28" s="4">
        <f t="shared" si="152"/>
        <v>-85000</v>
      </c>
      <c r="EU28" s="4">
        <f t="shared" si="153"/>
        <v>-85000</v>
      </c>
      <c r="EV28" s="4">
        <f t="shared" si="154"/>
        <v>-85000</v>
      </c>
      <c r="EW28" s="4">
        <f t="shared" si="155"/>
        <v>-85000</v>
      </c>
      <c r="EX28" s="4">
        <f t="shared" si="156"/>
        <v>-85000</v>
      </c>
      <c r="EY28" s="4">
        <f t="shared" si="157"/>
        <v>-85000</v>
      </c>
      <c r="EZ28" s="4">
        <f t="shared" si="158"/>
        <v>-85000</v>
      </c>
      <c r="FA28" s="4">
        <f t="shared" si="159"/>
        <v>-85000</v>
      </c>
      <c r="FB28" s="4">
        <f t="shared" si="160"/>
        <v>-85000</v>
      </c>
      <c r="FC28" s="4">
        <f t="shared" si="161"/>
        <v>-85000</v>
      </c>
      <c r="FD28" s="4">
        <f t="shared" si="162"/>
        <v>-85000</v>
      </c>
      <c r="FE28" s="4">
        <f t="shared" si="163"/>
        <v>-85000</v>
      </c>
      <c r="FF28" s="4">
        <f t="shared" si="164"/>
        <v>-85000</v>
      </c>
      <c r="FG28" s="4">
        <f t="shared" si="165"/>
        <v>-85000</v>
      </c>
      <c r="FH28" s="4">
        <f t="shared" si="166"/>
        <v>-85000</v>
      </c>
      <c r="FI28" s="4">
        <f t="shared" si="167"/>
        <v>-85000</v>
      </c>
      <c r="FJ28" s="4">
        <f t="shared" si="168"/>
        <v>-85000</v>
      </c>
      <c r="FK28" s="4">
        <f t="shared" si="169"/>
        <v>-85000</v>
      </c>
      <c r="FL28" s="4">
        <f t="shared" ref="FL28" si="189">+EZ28</f>
        <v>-85000</v>
      </c>
      <c r="FM28" s="4">
        <f t="shared" ref="FM28" si="190">+FA28</f>
        <v>-85000</v>
      </c>
      <c r="FN28" s="4">
        <f t="shared" ref="FN28" si="191">+FB28</f>
        <v>-85000</v>
      </c>
      <c r="FO28" s="4">
        <f t="shared" ref="FO28:FO31" si="192">+FC28</f>
        <v>-85000</v>
      </c>
      <c r="FP28" s="4">
        <f t="shared" ref="FP28" si="193">+FD28</f>
        <v>-85000</v>
      </c>
      <c r="FQ28" s="4">
        <f t="shared" ref="FQ28" si="194">+FE28</f>
        <v>-85000</v>
      </c>
      <c r="FR28" s="4">
        <f t="shared" ref="FR28" si="195">+FF28</f>
        <v>-85000</v>
      </c>
      <c r="FS28" s="4">
        <f t="shared" ref="FS28" si="196">+FG28</f>
        <v>-85000</v>
      </c>
      <c r="FT28" s="4">
        <f t="shared" ref="FT28" si="197">+FH28</f>
        <v>-85000</v>
      </c>
      <c r="FU28" s="4">
        <f t="shared" ref="FU28" si="198">+FI28</f>
        <v>-85000</v>
      </c>
      <c r="FV28" s="4">
        <f t="shared" ref="FV28" si="199">+FJ28</f>
        <v>-85000</v>
      </c>
      <c r="FW28" s="4">
        <f t="shared" ref="FW28" si="200">+FK28</f>
        <v>-85000</v>
      </c>
      <c r="FX28" s="4">
        <f t="shared" ref="FX28" si="201">+FL28</f>
        <v>-85000</v>
      </c>
      <c r="FY28" s="4">
        <f t="shared" ref="FY28" si="202">+FM28</f>
        <v>-85000</v>
      </c>
      <c r="FZ28" s="4">
        <f t="shared" ref="FZ28" si="203">+FN28</f>
        <v>-85000</v>
      </c>
      <c r="GA28" s="4">
        <f t="shared" ref="GA28:GA31" si="204">+FO28</f>
        <v>-85000</v>
      </c>
      <c r="GB28" s="4">
        <f t="shared" ref="GB28" si="205">+FP28</f>
        <v>-85000</v>
      </c>
      <c r="GC28" s="4">
        <f t="shared" ref="GC28" si="206">+FQ28</f>
        <v>-85000</v>
      </c>
      <c r="GD28" s="4">
        <f t="shared" ref="GD28" si="207">+FR28</f>
        <v>-85000</v>
      </c>
      <c r="GE28" s="4">
        <f t="shared" ref="GE28" si="208">+FS28</f>
        <v>-85000</v>
      </c>
      <c r="GF28" s="4">
        <f t="shared" ref="GF28" si="209">+FT28</f>
        <v>-85000</v>
      </c>
      <c r="GG28" s="4">
        <f t="shared" si="170"/>
        <v>-85000</v>
      </c>
      <c r="GH28" s="4">
        <f t="shared" si="171"/>
        <v>-85000</v>
      </c>
      <c r="GI28" s="4">
        <f t="shared" si="172"/>
        <v>-85000</v>
      </c>
      <c r="GJ28" s="4">
        <f t="shared" si="173"/>
        <v>-85000</v>
      </c>
      <c r="GK28" s="4">
        <f t="shared" si="174"/>
        <v>-85000</v>
      </c>
      <c r="GL28" s="4">
        <f t="shared" si="175"/>
        <v>-85000</v>
      </c>
      <c r="GM28" s="4">
        <f t="shared" si="176"/>
        <v>-85000</v>
      </c>
      <c r="GN28" s="4">
        <f t="shared" si="177"/>
        <v>-85000</v>
      </c>
      <c r="GO28" s="4">
        <f t="shared" si="178"/>
        <v>-85000</v>
      </c>
      <c r="GP28" s="4">
        <f t="shared" si="179"/>
        <v>-85000</v>
      </c>
      <c r="GQ28" s="4">
        <f t="shared" si="180"/>
        <v>-85000</v>
      </c>
      <c r="GR28" s="4">
        <f t="shared" si="181"/>
        <v>-85000</v>
      </c>
      <c r="GS28" s="4">
        <f t="shared" si="182"/>
        <v>-85000</v>
      </c>
      <c r="GT28" s="4">
        <f t="shared" si="183"/>
        <v>-85000</v>
      </c>
      <c r="GU28" s="4">
        <f t="shared" si="184"/>
        <v>-85000</v>
      </c>
      <c r="GV28" s="4">
        <f t="shared" si="185"/>
        <v>-85000</v>
      </c>
      <c r="GW28" s="4">
        <f t="shared" si="186"/>
        <v>-85000</v>
      </c>
      <c r="GX28" s="4">
        <f t="shared" si="187"/>
        <v>-85000</v>
      </c>
    </row>
    <row r="29" spans="2:206" x14ac:dyDescent="0.25">
      <c r="B29" s="43" t="s">
        <v>25</v>
      </c>
      <c r="C29" s="4">
        <v>-42355</v>
      </c>
      <c r="D29" s="4">
        <v>-10143.19</v>
      </c>
      <c r="E29" s="4">
        <v>-17428.630000000005</v>
      </c>
      <c r="F29" s="4">
        <v>-11790.83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>
        <v>-55000</v>
      </c>
      <c r="R29" s="4"/>
      <c r="S29" s="4"/>
      <c r="T29" s="4"/>
      <c r="U29" s="4">
        <v>-45040</v>
      </c>
      <c r="V29" s="4">
        <v>-50540</v>
      </c>
      <c r="W29" s="4">
        <v>-47540</v>
      </c>
      <c r="X29" s="4">
        <v>-48040</v>
      </c>
      <c r="Y29" s="4">
        <v>-52540</v>
      </c>
      <c r="Z29" s="4">
        <v>-45040</v>
      </c>
      <c r="AA29" s="4">
        <v>-45040</v>
      </c>
      <c r="AB29" s="4">
        <v>-45040</v>
      </c>
      <c r="AC29" s="4">
        <v>-45040</v>
      </c>
      <c r="AD29" s="4">
        <v>-45040</v>
      </c>
      <c r="AE29" s="4">
        <v>-45040</v>
      </c>
      <c r="AF29" s="4">
        <v>-45040</v>
      </c>
      <c r="AG29" s="4">
        <v>-45040</v>
      </c>
      <c r="AH29" s="4">
        <v>-45040</v>
      </c>
      <c r="AI29" s="4">
        <v>-45040</v>
      </c>
      <c r="AJ29" s="4">
        <v>-45040</v>
      </c>
      <c r="AK29" s="4">
        <v>-45040</v>
      </c>
      <c r="AL29" s="4">
        <v>-45040</v>
      </c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>
        <v>-55000</v>
      </c>
      <c r="AZ29" s="4">
        <v>-55000</v>
      </c>
      <c r="BA29" s="4">
        <v>-55000</v>
      </c>
      <c r="BB29" s="4">
        <v>-55000</v>
      </c>
      <c r="BC29" s="4">
        <v>-55000</v>
      </c>
      <c r="BD29" s="4">
        <v>-55000</v>
      </c>
      <c r="BE29" s="4">
        <v>-55000</v>
      </c>
      <c r="BF29" s="4">
        <v>-55000</v>
      </c>
      <c r="BG29" s="4">
        <v>-55000</v>
      </c>
      <c r="BH29" s="4">
        <v>-55000</v>
      </c>
      <c r="BI29" s="4">
        <v>-55000</v>
      </c>
      <c r="BJ29" s="4">
        <v>-55000</v>
      </c>
      <c r="BK29" s="4">
        <v>-55000</v>
      </c>
      <c r="BL29" s="4">
        <v>-55000</v>
      </c>
      <c r="BM29" s="4">
        <v>-55000</v>
      </c>
      <c r="BN29" s="4">
        <v>-55000</v>
      </c>
      <c r="BO29" s="4">
        <v>-55000</v>
      </c>
      <c r="BP29" s="4">
        <v>-55000</v>
      </c>
      <c r="BQ29" s="4">
        <v>-55000</v>
      </c>
      <c r="BR29" s="4">
        <v>-55000</v>
      </c>
      <c r="BS29" s="4">
        <v>-55000</v>
      </c>
      <c r="BT29" s="4">
        <v>-55000</v>
      </c>
      <c r="BU29" s="4">
        <v>-55000</v>
      </c>
      <c r="BV29" s="4">
        <v>-55000</v>
      </c>
      <c r="BW29" s="4">
        <v>-55000</v>
      </c>
      <c r="BX29" s="4">
        <v>-55000</v>
      </c>
      <c r="BY29" s="4">
        <v>-55000</v>
      </c>
      <c r="BZ29" s="4">
        <v>-55000</v>
      </c>
      <c r="CA29" s="4">
        <v>-55000</v>
      </c>
      <c r="CB29" s="4">
        <v>-55000</v>
      </c>
      <c r="CC29" s="4">
        <v>-55000</v>
      </c>
      <c r="CD29" s="4">
        <v>-55000</v>
      </c>
      <c r="CE29" s="4">
        <v>-55000</v>
      </c>
      <c r="CF29" s="4">
        <v>-55000</v>
      </c>
      <c r="CG29" s="4">
        <v>-55000</v>
      </c>
      <c r="CH29" s="4">
        <v>-55000</v>
      </c>
      <c r="CI29" s="4">
        <v>-55000</v>
      </c>
      <c r="CJ29" s="4">
        <v>-55000</v>
      </c>
      <c r="CK29" s="4">
        <v>-55000</v>
      </c>
      <c r="CL29" s="4">
        <v>-55000</v>
      </c>
      <c r="CM29" s="4">
        <v>-55000</v>
      </c>
      <c r="CN29" s="4">
        <v>-55000</v>
      </c>
      <c r="CO29" s="4">
        <v>-55000</v>
      </c>
      <c r="CP29" s="4">
        <v>-55000</v>
      </c>
      <c r="CQ29" s="4">
        <v>-55000</v>
      </c>
      <c r="CR29" s="4">
        <v>-55000</v>
      </c>
      <c r="CS29" s="4">
        <v>-55000</v>
      </c>
      <c r="CT29" s="4">
        <v>-55000</v>
      </c>
      <c r="CU29" s="4">
        <v>-55000</v>
      </c>
      <c r="CV29" s="4">
        <v>-55000</v>
      </c>
      <c r="CW29" s="4">
        <v>-55000</v>
      </c>
      <c r="CX29" s="4">
        <v>-55000</v>
      </c>
      <c r="CY29" s="4">
        <v>-55000</v>
      </c>
      <c r="CZ29" s="4">
        <v>-55000</v>
      </c>
      <c r="DA29" s="4">
        <v>-55000</v>
      </c>
      <c r="DB29" s="4">
        <v>-55000</v>
      </c>
      <c r="DC29" s="4">
        <v>-55000</v>
      </c>
      <c r="DD29" s="4">
        <v>-55000</v>
      </c>
      <c r="DE29" s="4">
        <v>-55000</v>
      </c>
      <c r="DF29" s="4">
        <v>-55000</v>
      </c>
      <c r="DG29" s="4">
        <v>-55000</v>
      </c>
      <c r="DH29" s="4">
        <v>-55000</v>
      </c>
      <c r="DI29" s="4">
        <v>-55000</v>
      </c>
      <c r="DJ29" s="4">
        <v>-55000</v>
      </c>
      <c r="DK29" s="4">
        <v>-55000</v>
      </c>
      <c r="DL29" s="4">
        <v>-55000</v>
      </c>
      <c r="DM29" s="4">
        <v>-55000</v>
      </c>
      <c r="DN29" s="4">
        <v>-55000</v>
      </c>
      <c r="DO29" s="4">
        <v>-55000</v>
      </c>
      <c r="DP29" s="4">
        <v>-55000</v>
      </c>
      <c r="DQ29" s="4">
        <v>-55000</v>
      </c>
      <c r="DR29" s="4">
        <v>-55000</v>
      </c>
      <c r="DS29" s="4">
        <v>-55000</v>
      </c>
      <c r="DT29" s="4">
        <v>-55000</v>
      </c>
      <c r="DU29" s="4">
        <v>-55000</v>
      </c>
      <c r="DV29" s="4">
        <v>-55000</v>
      </c>
      <c r="DW29" s="4">
        <v>-55000</v>
      </c>
      <c r="DX29" s="4">
        <v>-55000</v>
      </c>
      <c r="DY29" s="4">
        <v>-55000</v>
      </c>
      <c r="DZ29" s="4">
        <v>-55000</v>
      </c>
      <c r="EA29" s="4">
        <v>-55000</v>
      </c>
      <c r="EB29" s="4">
        <v>-55000</v>
      </c>
      <c r="EC29" s="4">
        <v>-55000</v>
      </c>
      <c r="ED29" s="4">
        <v>-55000</v>
      </c>
      <c r="EE29" s="4">
        <v>-55000</v>
      </c>
      <c r="EF29" s="4">
        <v>-55000</v>
      </c>
      <c r="EG29" s="4">
        <v>-55000</v>
      </c>
      <c r="EH29" s="4">
        <v>-55000</v>
      </c>
      <c r="EI29" s="4">
        <v>-55000</v>
      </c>
      <c r="EJ29" s="4">
        <v>-55000</v>
      </c>
      <c r="EK29" s="4">
        <v>-55000</v>
      </c>
      <c r="EL29" s="4">
        <v>-55000</v>
      </c>
      <c r="EM29" s="4">
        <v>-55000</v>
      </c>
      <c r="EN29" s="4">
        <v>-55000</v>
      </c>
      <c r="EO29" s="4">
        <v>-55000</v>
      </c>
      <c r="EP29" s="4">
        <v>-55000</v>
      </c>
      <c r="EQ29" s="4">
        <v>-55000</v>
      </c>
      <c r="ER29" s="4">
        <v>-55000</v>
      </c>
      <c r="ES29" s="4">
        <v>-55000</v>
      </c>
      <c r="ET29" s="4">
        <v>-55000</v>
      </c>
      <c r="EU29" s="4">
        <v>-55000</v>
      </c>
      <c r="EV29" s="4">
        <v>-55000</v>
      </c>
      <c r="EW29" s="4">
        <v>-55000</v>
      </c>
      <c r="EX29" s="4">
        <v>-55000</v>
      </c>
      <c r="EY29" s="4">
        <v>-55000</v>
      </c>
      <c r="EZ29" s="4">
        <v>-55000</v>
      </c>
      <c r="FA29" s="4">
        <v>-55000</v>
      </c>
      <c r="FB29" s="4">
        <v>-55000</v>
      </c>
      <c r="FC29" s="4">
        <v>-55000</v>
      </c>
      <c r="FD29" s="4">
        <v>-55000</v>
      </c>
      <c r="FE29" s="4">
        <v>-55000</v>
      </c>
      <c r="FF29" s="4">
        <v>-55000</v>
      </c>
      <c r="FG29" s="4">
        <v>-55000</v>
      </c>
      <c r="FH29" s="4">
        <v>-55000</v>
      </c>
      <c r="FI29" s="4">
        <v>-55000</v>
      </c>
      <c r="FJ29" s="4">
        <v>-55000</v>
      </c>
      <c r="FK29" s="4">
        <v>-55000</v>
      </c>
      <c r="FL29" s="4">
        <v>-55000</v>
      </c>
      <c r="FM29" s="4">
        <v>-55000</v>
      </c>
      <c r="FN29" s="4">
        <v>-55000</v>
      </c>
      <c r="FO29" s="4">
        <v>-55000</v>
      </c>
      <c r="FP29" s="4">
        <v>-55000</v>
      </c>
      <c r="FQ29" s="4">
        <v>-55000</v>
      </c>
      <c r="FR29" s="4">
        <v>-55000</v>
      </c>
      <c r="FS29" s="4">
        <v>-55000</v>
      </c>
      <c r="FT29" s="4">
        <v>-55000</v>
      </c>
      <c r="FU29" s="4">
        <v>-55000</v>
      </c>
      <c r="FV29" s="4">
        <v>-55000</v>
      </c>
      <c r="FW29" s="4">
        <v>-55000</v>
      </c>
      <c r="FX29" s="4">
        <v>-55000</v>
      </c>
      <c r="FY29" s="4">
        <v>-55000</v>
      </c>
      <c r="FZ29" s="4">
        <v>-55000</v>
      </c>
      <c r="GA29" s="4">
        <v>-55000</v>
      </c>
      <c r="GB29" s="4">
        <v>-55000</v>
      </c>
      <c r="GC29" s="4">
        <v>-55000</v>
      </c>
      <c r="GD29" s="4">
        <v>-55000</v>
      </c>
      <c r="GE29" s="4">
        <v>-55000</v>
      </c>
      <c r="GF29" s="4">
        <v>-55000</v>
      </c>
      <c r="GG29" s="4">
        <v>-55000</v>
      </c>
      <c r="GH29" s="4">
        <v>-55000</v>
      </c>
      <c r="GI29" s="4">
        <v>-55000</v>
      </c>
      <c r="GJ29" s="4">
        <v>-55000</v>
      </c>
      <c r="GK29" s="4">
        <v>-55000</v>
      </c>
      <c r="GL29" s="4">
        <v>-55000</v>
      </c>
      <c r="GM29" s="4">
        <v>-55000</v>
      </c>
      <c r="GN29" s="4">
        <v>-55000</v>
      </c>
      <c r="GO29" s="4">
        <v>-55000</v>
      </c>
      <c r="GP29" s="4">
        <v>-55000</v>
      </c>
      <c r="GQ29" s="4">
        <v>-55000</v>
      </c>
      <c r="GR29" s="4">
        <v>-55000</v>
      </c>
      <c r="GS29" s="4">
        <v>-55000</v>
      </c>
      <c r="GT29" s="4">
        <v>-55000</v>
      </c>
      <c r="GU29" s="4">
        <v>-55000</v>
      </c>
      <c r="GV29" s="4">
        <v>-55000</v>
      </c>
      <c r="GW29" s="4">
        <v>-55000</v>
      </c>
      <c r="GX29" s="4">
        <v>-55000</v>
      </c>
    </row>
    <row r="30" spans="2:206" x14ac:dyDescent="0.25">
      <c r="B30" s="43" t="s">
        <v>26</v>
      </c>
      <c r="C30" s="4">
        <v>0</v>
      </c>
      <c r="D30" s="4">
        <v>0</v>
      </c>
      <c r="E30" s="4">
        <v>2943081.34</v>
      </c>
      <c r="F30" s="4">
        <v>0</v>
      </c>
      <c r="G30" s="4">
        <v>100000</v>
      </c>
      <c r="H30" s="4">
        <v>100000</v>
      </c>
      <c r="I30" s="4"/>
      <c r="J30" s="4"/>
      <c r="K30" s="4"/>
      <c r="L30" s="4"/>
      <c r="M30" s="4"/>
      <c r="N30" s="4"/>
      <c r="O30" s="4">
        <v>100000</v>
      </c>
      <c r="P30" s="4">
        <v>100000</v>
      </c>
      <c r="Q30" s="4">
        <v>100000</v>
      </c>
      <c r="R30" s="4"/>
      <c r="S30" s="4"/>
      <c r="T30" s="4"/>
      <c r="U30" s="4">
        <v>100000</v>
      </c>
      <c r="V30" s="4">
        <v>100000</v>
      </c>
      <c r="W30" s="4">
        <v>100000</v>
      </c>
      <c r="X30" s="4">
        <v>100000</v>
      </c>
      <c r="Y30" s="4">
        <v>100000</v>
      </c>
      <c r="Z30" s="4">
        <v>100000</v>
      </c>
      <c r="AA30" s="4">
        <v>100000</v>
      </c>
      <c r="AB30" s="4">
        <v>100000</v>
      </c>
      <c r="AC30" s="4">
        <v>100000</v>
      </c>
      <c r="AD30" s="4">
        <v>100000</v>
      </c>
      <c r="AE30" s="4">
        <v>100000</v>
      </c>
      <c r="AF30" s="4">
        <v>100000</v>
      </c>
      <c r="AG30" s="4">
        <v>100000</v>
      </c>
      <c r="AH30" s="4">
        <v>100000</v>
      </c>
      <c r="AI30" s="4">
        <v>100000</v>
      </c>
      <c r="AJ30" s="4">
        <v>100000</v>
      </c>
      <c r="AK30" s="4">
        <v>100000</v>
      </c>
      <c r="AL30" s="4">
        <v>100000</v>
      </c>
      <c r="AM30" s="4">
        <v>100000</v>
      </c>
      <c r="AN30" s="4">
        <v>100000</v>
      </c>
      <c r="AO30" s="4">
        <v>100000</v>
      </c>
      <c r="AP30" s="4">
        <v>100000</v>
      </c>
      <c r="AQ30" s="4">
        <v>100000</v>
      </c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</row>
    <row r="31" spans="2:206" x14ac:dyDescent="0.25">
      <c r="B31" s="43" t="s">
        <v>27</v>
      </c>
      <c r="C31" s="4">
        <v>16739.5</v>
      </c>
      <c r="D31" s="4">
        <v>33101.949999999997</v>
      </c>
      <c r="E31" s="4">
        <v>-36825.370000000003</v>
      </c>
      <c r="F31" s="4">
        <v>-447551.37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>
        <f t="shared" si="53"/>
        <v>0</v>
      </c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>
        <f t="shared" si="65"/>
        <v>0</v>
      </c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>
        <f t="shared" si="77"/>
        <v>0</v>
      </c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>
        <f t="shared" si="89"/>
        <v>0</v>
      </c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>
        <f t="shared" si="101"/>
        <v>0</v>
      </c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>
        <f t="shared" si="113"/>
        <v>0</v>
      </c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>
        <f t="shared" si="125"/>
        <v>0</v>
      </c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>
        <f t="shared" si="137"/>
        <v>0</v>
      </c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>
        <f t="shared" si="149"/>
        <v>0</v>
      </c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>
        <f t="shared" si="161"/>
        <v>0</v>
      </c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>
        <f t="shared" si="192"/>
        <v>0</v>
      </c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>
        <f t="shared" si="204"/>
        <v>0</v>
      </c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>
        <f t="shared" si="176"/>
        <v>0</v>
      </c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</row>
    <row r="32" spans="2:206" x14ac:dyDescent="0.25">
      <c r="B32" s="43" t="s">
        <v>28</v>
      </c>
      <c r="C32" s="4">
        <v>94097.56</v>
      </c>
      <c r="D32" s="4">
        <v>107414.73</v>
      </c>
      <c r="E32" s="4">
        <v>107932.69</v>
      </c>
      <c r="F32" s="4">
        <v>699571.77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</row>
    <row r="33" spans="1:209" x14ac:dyDescent="0.25">
      <c r="B33" s="43" t="s">
        <v>29</v>
      </c>
      <c r="C33" s="4">
        <v>0</v>
      </c>
      <c r="D33" s="4">
        <v>0</v>
      </c>
      <c r="E33" s="4">
        <v>0</v>
      </c>
      <c r="F33" s="4">
        <v>0</v>
      </c>
      <c r="G33" s="4">
        <f t="shared" ref="G33:BR33" si="210">-2900000/29</f>
        <v>-100000</v>
      </c>
      <c r="H33" s="4">
        <f t="shared" si="210"/>
        <v>-100000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>
        <v>344950.29</v>
      </c>
      <c r="U33" s="4">
        <f t="shared" si="210"/>
        <v>-100000</v>
      </c>
      <c r="V33" s="4">
        <f t="shared" si="210"/>
        <v>-100000</v>
      </c>
      <c r="W33" s="4">
        <f t="shared" si="210"/>
        <v>-100000</v>
      </c>
      <c r="X33" s="4">
        <f t="shared" si="210"/>
        <v>-100000</v>
      </c>
      <c r="Y33" s="4">
        <f t="shared" si="210"/>
        <v>-100000</v>
      </c>
      <c r="Z33" s="4">
        <f t="shared" si="210"/>
        <v>-100000</v>
      </c>
      <c r="AA33" s="4">
        <f t="shared" si="210"/>
        <v>-100000</v>
      </c>
      <c r="AB33" s="4">
        <f t="shared" si="210"/>
        <v>-100000</v>
      </c>
      <c r="AC33" s="4">
        <f t="shared" si="210"/>
        <v>-100000</v>
      </c>
      <c r="AD33" s="4">
        <v>-100000</v>
      </c>
      <c r="AE33" s="4">
        <v>-100000</v>
      </c>
      <c r="AF33" s="4">
        <f t="shared" si="210"/>
        <v>-100000</v>
      </c>
      <c r="AG33" s="4">
        <f t="shared" si="210"/>
        <v>-100000</v>
      </c>
      <c r="AH33" s="4">
        <f t="shared" si="210"/>
        <v>-100000</v>
      </c>
      <c r="AI33" s="4">
        <f t="shared" si="210"/>
        <v>-100000</v>
      </c>
      <c r="AJ33" s="4">
        <f t="shared" si="210"/>
        <v>-100000</v>
      </c>
      <c r="AK33" s="4">
        <f t="shared" si="210"/>
        <v>-100000</v>
      </c>
      <c r="AL33" s="4">
        <f t="shared" si="210"/>
        <v>-100000</v>
      </c>
      <c r="AM33" s="4">
        <f t="shared" si="210"/>
        <v>-100000</v>
      </c>
      <c r="AN33" s="4">
        <f t="shared" si="210"/>
        <v>-100000</v>
      </c>
      <c r="AO33" s="4">
        <f t="shared" si="210"/>
        <v>-100000</v>
      </c>
      <c r="AP33" s="4">
        <f t="shared" si="210"/>
        <v>-100000</v>
      </c>
      <c r="AQ33" s="4">
        <f t="shared" si="210"/>
        <v>-100000</v>
      </c>
      <c r="AR33" s="4">
        <f t="shared" si="210"/>
        <v>-100000</v>
      </c>
      <c r="AS33" s="4">
        <f t="shared" si="210"/>
        <v>-100000</v>
      </c>
      <c r="AT33" s="4">
        <f t="shared" si="210"/>
        <v>-100000</v>
      </c>
      <c r="AU33" s="4">
        <f t="shared" si="210"/>
        <v>-100000</v>
      </c>
      <c r="AV33" s="4">
        <f t="shared" si="210"/>
        <v>-100000</v>
      </c>
      <c r="AW33" s="4">
        <f t="shared" si="210"/>
        <v>-100000</v>
      </c>
      <c r="AX33" s="4">
        <f t="shared" si="210"/>
        <v>-100000</v>
      </c>
      <c r="AY33" s="4">
        <f t="shared" si="210"/>
        <v>-100000</v>
      </c>
      <c r="AZ33" s="4">
        <f t="shared" si="210"/>
        <v>-100000</v>
      </c>
      <c r="BA33" s="4">
        <f t="shared" si="210"/>
        <v>-100000</v>
      </c>
      <c r="BB33" s="4">
        <f t="shared" si="210"/>
        <v>-100000</v>
      </c>
      <c r="BC33" s="4">
        <f t="shared" si="210"/>
        <v>-100000</v>
      </c>
      <c r="BD33" s="4">
        <f t="shared" si="210"/>
        <v>-100000</v>
      </c>
      <c r="BE33" s="4">
        <f t="shared" si="210"/>
        <v>-100000</v>
      </c>
      <c r="BF33" s="4">
        <f t="shared" si="210"/>
        <v>-100000</v>
      </c>
      <c r="BG33" s="4">
        <f t="shared" si="210"/>
        <v>-100000</v>
      </c>
      <c r="BH33" s="4">
        <f t="shared" si="210"/>
        <v>-100000</v>
      </c>
      <c r="BI33" s="4">
        <f t="shared" si="210"/>
        <v>-100000</v>
      </c>
      <c r="BJ33" s="4">
        <f t="shared" si="210"/>
        <v>-100000</v>
      </c>
      <c r="BK33" s="4">
        <f t="shared" si="210"/>
        <v>-100000</v>
      </c>
      <c r="BL33" s="4">
        <f t="shared" si="210"/>
        <v>-100000</v>
      </c>
      <c r="BM33" s="4">
        <f t="shared" si="210"/>
        <v>-100000</v>
      </c>
      <c r="BN33" s="4">
        <f t="shared" si="210"/>
        <v>-100000</v>
      </c>
      <c r="BO33" s="4">
        <f t="shared" si="210"/>
        <v>-100000</v>
      </c>
      <c r="BP33" s="4">
        <f t="shared" si="210"/>
        <v>-100000</v>
      </c>
      <c r="BQ33" s="4">
        <f t="shared" si="210"/>
        <v>-100000</v>
      </c>
      <c r="BR33" s="4">
        <f t="shared" si="210"/>
        <v>-100000</v>
      </c>
      <c r="BS33" s="4">
        <f t="shared" ref="BS33:CD33" si="211">-2900000/29</f>
        <v>-100000</v>
      </c>
      <c r="BT33" s="4">
        <f t="shared" si="211"/>
        <v>-100000</v>
      </c>
      <c r="BU33" s="4">
        <f t="shared" si="211"/>
        <v>-100000</v>
      </c>
      <c r="BV33" s="4">
        <f t="shared" si="211"/>
        <v>-100000</v>
      </c>
      <c r="BW33" s="4">
        <f t="shared" si="211"/>
        <v>-100000</v>
      </c>
      <c r="BX33" s="4">
        <f t="shared" si="211"/>
        <v>-100000</v>
      </c>
      <c r="BY33" s="4">
        <f t="shared" si="211"/>
        <v>-100000</v>
      </c>
      <c r="BZ33" s="4">
        <f t="shared" si="211"/>
        <v>-100000</v>
      </c>
      <c r="CA33" s="4">
        <f t="shared" si="211"/>
        <v>-100000</v>
      </c>
      <c r="CB33" s="4">
        <f t="shared" si="211"/>
        <v>-100000</v>
      </c>
      <c r="CC33" s="4">
        <f t="shared" si="211"/>
        <v>-100000</v>
      </c>
      <c r="CD33" s="4">
        <f t="shared" si="211"/>
        <v>-100000</v>
      </c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</row>
    <row r="34" spans="1:209" x14ac:dyDescent="0.25">
      <c r="B34" s="48" t="s">
        <v>30</v>
      </c>
      <c r="C34" s="49">
        <f t="shared" ref="C34:BN34" si="212">SUM(C20:C33)</f>
        <v>-715876.28750000009</v>
      </c>
      <c r="D34" s="49">
        <f t="shared" si="212"/>
        <v>-634753.99500000011</v>
      </c>
      <c r="E34" s="49">
        <f t="shared" si="212"/>
        <v>2746933.3049999997</v>
      </c>
      <c r="F34" s="49">
        <f t="shared" si="212"/>
        <v>-757909.88500000001</v>
      </c>
      <c r="G34" s="49">
        <f t="shared" si="212"/>
        <v>-916042</v>
      </c>
      <c r="H34" s="49">
        <f t="shared" si="212"/>
        <v>-951634</v>
      </c>
      <c r="I34" s="49">
        <f t="shared" si="212"/>
        <v>0</v>
      </c>
      <c r="J34" s="49"/>
      <c r="K34" s="49"/>
      <c r="L34" s="49"/>
      <c r="M34" s="49">
        <f t="shared" si="212"/>
        <v>0</v>
      </c>
      <c r="N34" s="49">
        <f t="shared" si="212"/>
        <v>0</v>
      </c>
      <c r="O34" s="49">
        <f t="shared" si="212"/>
        <v>-762890.72</v>
      </c>
      <c r="P34" s="49">
        <f t="shared" si="212"/>
        <v>-860590.72</v>
      </c>
      <c r="Q34" s="49">
        <f t="shared" si="212"/>
        <v>-1695390.72</v>
      </c>
      <c r="R34" s="49">
        <f t="shared" si="212"/>
        <v>0</v>
      </c>
      <c r="S34" s="49"/>
      <c r="T34" s="49">
        <f t="shared" si="212"/>
        <v>344950.29</v>
      </c>
      <c r="U34" s="49">
        <f t="shared" si="212"/>
        <v>-950137.33000000007</v>
      </c>
      <c r="V34" s="49">
        <f t="shared" si="212"/>
        <v>-1263837.33</v>
      </c>
      <c r="W34" s="49">
        <f t="shared" si="212"/>
        <v>-1494066.42</v>
      </c>
      <c r="X34" s="49">
        <f t="shared" si="212"/>
        <v>-1038266.42</v>
      </c>
      <c r="Y34" s="49">
        <f t="shared" si="212"/>
        <v>-1164066.42</v>
      </c>
      <c r="Z34" s="49">
        <f t="shared" si="212"/>
        <v>-1232266.42</v>
      </c>
      <c r="AA34" s="49">
        <f t="shared" si="212"/>
        <v>-949851</v>
      </c>
      <c r="AB34" s="49">
        <f t="shared" si="212"/>
        <v>-949851</v>
      </c>
      <c r="AC34" s="49">
        <f t="shared" si="212"/>
        <v>-949851</v>
      </c>
      <c r="AD34" s="49">
        <f t="shared" si="212"/>
        <v>-949851</v>
      </c>
      <c r="AE34" s="49">
        <f t="shared" si="212"/>
        <v>-949851</v>
      </c>
      <c r="AF34" s="49">
        <f t="shared" si="212"/>
        <v>-949851</v>
      </c>
      <c r="AG34" s="49">
        <f t="shared" si="212"/>
        <v>-949851</v>
      </c>
      <c r="AH34" s="49">
        <f t="shared" si="212"/>
        <v>-949851</v>
      </c>
      <c r="AI34" s="49">
        <f t="shared" si="212"/>
        <v>-949851</v>
      </c>
      <c r="AJ34" s="49">
        <f t="shared" si="212"/>
        <v>-949851</v>
      </c>
      <c r="AK34" s="49">
        <f t="shared" si="212"/>
        <v>-1061851</v>
      </c>
      <c r="AL34" s="49">
        <f t="shared" si="212"/>
        <v>-1215351</v>
      </c>
      <c r="AM34" s="49">
        <f t="shared" si="212"/>
        <v>-904811</v>
      </c>
      <c r="AN34" s="49">
        <f t="shared" si="212"/>
        <v>-1004811</v>
      </c>
      <c r="AO34" s="49">
        <f t="shared" si="212"/>
        <v>-1004811</v>
      </c>
      <c r="AP34" s="49">
        <f t="shared" si="212"/>
        <v>-1004811</v>
      </c>
      <c r="AQ34" s="49">
        <f t="shared" si="212"/>
        <v>-1004811</v>
      </c>
      <c r="AR34" s="49">
        <f t="shared" si="212"/>
        <v>-1104811</v>
      </c>
      <c r="AS34" s="49">
        <f t="shared" si="212"/>
        <v>-1104811</v>
      </c>
      <c r="AT34" s="49">
        <f t="shared" si="212"/>
        <v>-1104811</v>
      </c>
      <c r="AU34" s="49">
        <f t="shared" si="212"/>
        <v>-1104811</v>
      </c>
      <c r="AV34" s="49">
        <f t="shared" si="212"/>
        <v>-1104811</v>
      </c>
      <c r="AW34" s="49">
        <f t="shared" si="212"/>
        <v>-1216811</v>
      </c>
      <c r="AX34" s="49">
        <f t="shared" si="212"/>
        <v>-1370311</v>
      </c>
      <c r="AY34" s="49">
        <f t="shared" si="212"/>
        <v>-1159811</v>
      </c>
      <c r="AZ34" s="49">
        <f t="shared" si="212"/>
        <v>-1159811</v>
      </c>
      <c r="BA34" s="49">
        <f t="shared" si="212"/>
        <v>-1159811</v>
      </c>
      <c r="BB34" s="49">
        <f t="shared" si="212"/>
        <v>-1159811</v>
      </c>
      <c r="BC34" s="49">
        <f t="shared" si="212"/>
        <v>-1159811</v>
      </c>
      <c r="BD34" s="49">
        <f t="shared" si="212"/>
        <v>-1159811</v>
      </c>
      <c r="BE34" s="49">
        <f t="shared" si="212"/>
        <v>-1159811</v>
      </c>
      <c r="BF34" s="49">
        <f t="shared" si="212"/>
        <v>-1159811</v>
      </c>
      <c r="BG34" s="49">
        <f t="shared" si="212"/>
        <v>-1159811</v>
      </c>
      <c r="BH34" s="49">
        <f t="shared" si="212"/>
        <v>-1159811</v>
      </c>
      <c r="BI34" s="49">
        <f t="shared" si="212"/>
        <v>-1271811</v>
      </c>
      <c r="BJ34" s="49">
        <f t="shared" si="212"/>
        <v>-1425311</v>
      </c>
      <c r="BK34" s="49">
        <f t="shared" si="212"/>
        <v>-1159811</v>
      </c>
      <c r="BL34" s="49">
        <f t="shared" si="212"/>
        <v>-1159811</v>
      </c>
      <c r="BM34" s="49">
        <f t="shared" si="212"/>
        <v>-1159811</v>
      </c>
      <c r="BN34" s="49">
        <f t="shared" si="212"/>
        <v>-1159811</v>
      </c>
      <c r="BO34" s="49">
        <f t="shared" ref="BO34:DZ34" si="213">SUM(BO20:BO33)</f>
        <v>-1159811</v>
      </c>
      <c r="BP34" s="49">
        <f t="shared" si="213"/>
        <v>-1159811</v>
      </c>
      <c r="BQ34" s="49">
        <f t="shared" si="213"/>
        <v>-1159811</v>
      </c>
      <c r="BR34" s="49">
        <f t="shared" si="213"/>
        <v>-1159811</v>
      </c>
      <c r="BS34" s="49">
        <f t="shared" si="213"/>
        <v>-1159811</v>
      </c>
      <c r="BT34" s="49">
        <f t="shared" si="213"/>
        <v>-1159811</v>
      </c>
      <c r="BU34" s="49">
        <f t="shared" si="213"/>
        <v>-1271811</v>
      </c>
      <c r="BV34" s="49">
        <f t="shared" si="213"/>
        <v>-1425311</v>
      </c>
      <c r="BW34" s="49">
        <f t="shared" si="213"/>
        <v>-1159811</v>
      </c>
      <c r="BX34" s="49">
        <f t="shared" si="213"/>
        <v>-1159811</v>
      </c>
      <c r="BY34" s="49">
        <f t="shared" si="213"/>
        <v>-1159811</v>
      </c>
      <c r="BZ34" s="49">
        <f t="shared" si="213"/>
        <v>-1159811</v>
      </c>
      <c r="CA34" s="49">
        <f t="shared" si="213"/>
        <v>-1159811</v>
      </c>
      <c r="CB34" s="49">
        <f t="shared" si="213"/>
        <v>-1159811</v>
      </c>
      <c r="CC34" s="49">
        <f t="shared" si="213"/>
        <v>-1159811</v>
      </c>
      <c r="CD34" s="49">
        <f t="shared" si="213"/>
        <v>-1159811</v>
      </c>
      <c r="CE34" s="49">
        <f t="shared" si="213"/>
        <v>-1059811</v>
      </c>
      <c r="CF34" s="49">
        <f t="shared" si="213"/>
        <v>-1059811</v>
      </c>
      <c r="CG34" s="49">
        <f t="shared" si="213"/>
        <v>-1171811</v>
      </c>
      <c r="CH34" s="49">
        <f t="shared" si="213"/>
        <v>-1325311</v>
      </c>
      <c r="CI34" s="49">
        <f t="shared" si="213"/>
        <v>-1059811</v>
      </c>
      <c r="CJ34" s="49">
        <f t="shared" si="213"/>
        <v>-1059811</v>
      </c>
      <c r="CK34" s="49">
        <f t="shared" si="213"/>
        <v>-1059811</v>
      </c>
      <c r="CL34" s="49">
        <f t="shared" si="213"/>
        <v>-1059811</v>
      </c>
      <c r="CM34" s="49">
        <f t="shared" si="213"/>
        <v>-1059811</v>
      </c>
      <c r="CN34" s="49">
        <f t="shared" si="213"/>
        <v>-1059811</v>
      </c>
      <c r="CO34" s="49">
        <f t="shared" si="213"/>
        <v>-1059811</v>
      </c>
      <c r="CP34" s="49">
        <f t="shared" si="213"/>
        <v>-1059811</v>
      </c>
      <c r="CQ34" s="49">
        <f t="shared" si="213"/>
        <v>-1059811</v>
      </c>
      <c r="CR34" s="49">
        <f t="shared" si="213"/>
        <v>-1059811</v>
      </c>
      <c r="CS34" s="49">
        <f t="shared" si="213"/>
        <v>-1171811</v>
      </c>
      <c r="CT34" s="49">
        <f t="shared" si="213"/>
        <v>-1325311</v>
      </c>
      <c r="CU34" s="49">
        <f t="shared" si="213"/>
        <v>-1059811</v>
      </c>
      <c r="CV34" s="49">
        <f t="shared" si="213"/>
        <v>-1059811</v>
      </c>
      <c r="CW34" s="49">
        <f t="shared" si="213"/>
        <v>-1059811</v>
      </c>
      <c r="CX34" s="49">
        <f t="shared" si="213"/>
        <v>-1059811</v>
      </c>
      <c r="CY34" s="49">
        <f t="shared" si="213"/>
        <v>-1059811</v>
      </c>
      <c r="CZ34" s="49">
        <f t="shared" si="213"/>
        <v>-1059811</v>
      </c>
      <c r="DA34" s="49">
        <f t="shared" si="213"/>
        <v>-1059811</v>
      </c>
      <c r="DB34" s="49">
        <f t="shared" si="213"/>
        <v>-1059811</v>
      </c>
      <c r="DC34" s="49">
        <f t="shared" si="213"/>
        <v>-1059811</v>
      </c>
      <c r="DD34" s="49">
        <f t="shared" si="213"/>
        <v>-1059811</v>
      </c>
      <c r="DE34" s="49">
        <f t="shared" si="213"/>
        <v>-1171811</v>
      </c>
      <c r="DF34" s="49">
        <f t="shared" si="213"/>
        <v>-1325311</v>
      </c>
      <c r="DG34" s="49">
        <f t="shared" si="213"/>
        <v>-1059811</v>
      </c>
      <c r="DH34" s="49">
        <f t="shared" si="213"/>
        <v>-1059811</v>
      </c>
      <c r="DI34" s="49">
        <f t="shared" si="213"/>
        <v>-1059811</v>
      </c>
      <c r="DJ34" s="49">
        <f t="shared" si="213"/>
        <v>-1059811</v>
      </c>
      <c r="DK34" s="49">
        <f t="shared" si="213"/>
        <v>-1059811</v>
      </c>
      <c r="DL34" s="49">
        <f t="shared" si="213"/>
        <v>-1059811</v>
      </c>
      <c r="DM34" s="49">
        <f t="shared" si="213"/>
        <v>-1059811</v>
      </c>
      <c r="DN34" s="49">
        <f t="shared" si="213"/>
        <v>-1059811</v>
      </c>
      <c r="DO34" s="49">
        <f t="shared" si="213"/>
        <v>-1059811</v>
      </c>
      <c r="DP34" s="49">
        <f t="shared" si="213"/>
        <v>-1059811</v>
      </c>
      <c r="DQ34" s="49">
        <f t="shared" si="213"/>
        <v>-1171811</v>
      </c>
      <c r="DR34" s="49">
        <f t="shared" si="213"/>
        <v>-1325311</v>
      </c>
      <c r="DS34" s="49">
        <f t="shared" si="213"/>
        <v>-1059811</v>
      </c>
      <c r="DT34" s="49">
        <f t="shared" si="213"/>
        <v>-1059811</v>
      </c>
      <c r="DU34" s="49">
        <f t="shared" si="213"/>
        <v>-1059811</v>
      </c>
      <c r="DV34" s="49">
        <f t="shared" si="213"/>
        <v>-1059811</v>
      </c>
      <c r="DW34" s="49">
        <f t="shared" si="213"/>
        <v>-1059811</v>
      </c>
      <c r="DX34" s="49">
        <f t="shared" si="213"/>
        <v>-1059811</v>
      </c>
      <c r="DY34" s="49">
        <f t="shared" si="213"/>
        <v>-1059811</v>
      </c>
      <c r="DZ34" s="49">
        <f t="shared" si="213"/>
        <v>-1059811</v>
      </c>
      <c r="EA34" s="49">
        <f t="shared" ref="EA34:GL34" si="214">SUM(EA20:EA33)</f>
        <v>-1059811</v>
      </c>
      <c r="EB34" s="49">
        <f t="shared" si="214"/>
        <v>-1059811</v>
      </c>
      <c r="EC34" s="49">
        <f t="shared" si="214"/>
        <v>-1171811</v>
      </c>
      <c r="ED34" s="49">
        <f t="shared" si="214"/>
        <v>-1325311</v>
      </c>
      <c r="EE34" s="49">
        <f t="shared" si="214"/>
        <v>-1059811</v>
      </c>
      <c r="EF34" s="49">
        <f t="shared" si="214"/>
        <v>-1059811</v>
      </c>
      <c r="EG34" s="49">
        <f t="shared" si="214"/>
        <v>-1059811</v>
      </c>
      <c r="EH34" s="49">
        <f t="shared" si="214"/>
        <v>-1059811</v>
      </c>
      <c r="EI34" s="49">
        <f t="shared" si="214"/>
        <v>-1059811</v>
      </c>
      <c r="EJ34" s="49">
        <f t="shared" si="214"/>
        <v>-1059811</v>
      </c>
      <c r="EK34" s="49">
        <f t="shared" si="214"/>
        <v>-1059811</v>
      </c>
      <c r="EL34" s="49">
        <f t="shared" si="214"/>
        <v>-1059811</v>
      </c>
      <c r="EM34" s="49">
        <f t="shared" si="214"/>
        <v>-1059811</v>
      </c>
      <c r="EN34" s="49">
        <f t="shared" si="214"/>
        <v>-1059811</v>
      </c>
      <c r="EO34" s="49">
        <f t="shared" si="214"/>
        <v>-1171811</v>
      </c>
      <c r="EP34" s="49">
        <f t="shared" si="214"/>
        <v>-1325311</v>
      </c>
      <c r="EQ34" s="49">
        <f t="shared" si="214"/>
        <v>-1059811</v>
      </c>
      <c r="ER34" s="49">
        <f t="shared" si="214"/>
        <v>-1059811</v>
      </c>
      <c r="ES34" s="49">
        <f t="shared" si="214"/>
        <v>-1059811</v>
      </c>
      <c r="ET34" s="49">
        <f t="shared" si="214"/>
        <v>-1059811</v>
      </c>
      <c r="EU34" s="49">
        <f t="shared" si="214"/>
        <v>-1059811</v>
      </c>
      <c r="EV34" s="49">
        <f t="shared" si="214"/>
        <v>-1059811</v>
      </c>
      <c r="EW34" s="49">
        <f t="shared" si="214"/>
        <v>-1059811</v>
      </c>
      <c r="EX34" s="49">
        <f t="shared" si="214"/>
        <v>-1059811</v>
      </c>
      <c r="EY34" s="49">
        <f t="shared" si="214"/>
        <v>-1059811</v>
      </c>
      <c r="EZ34" s="49">
        <f t="shared" si="214"/>
        <v>-1059811</v>
      </c>
      <c r="FA34" s="49">
        <f t="shared" si="214"/>
        <v>-1171811</v>
      </c>
      <c r="FB34" s="49">
        <f t="shared" si="214"/>
        <v>-1325311</v>
      </c>
      <c r="FC34" s="49">
        <f t="shared" si="214"/>
        <v>-1059811</v>
      </c>
      <c r="FD34" s="49">
        <f t="shared" si="214"/>
        <v>-1059811</v>
      </c>
      <c r="FE34" s="49">
        <f t="shared" si="214"/>
        <v>-1059811</v>
      </c>
      <c r="FF34" s="49">
        <f t="shared" si="214"/>
        <v>-1059811</v>
      </c>
      <c r="FG34" s="49">
        <f t="shared" si="214"/>
        <v>-1059811</v>
      </c>
      <c r="FH34" s="49">
        <f t="shared" si="214"/>
        <v>-1059811</v>
      </c>
      <c r="FI34" s="49">
        <f t="shared" si="214"/>
        <v>-1059811</v>
      </c>
      <c r="FJ34" s="49">
        <f t="shared" si="214"/>
        <v>-1059811</v>
      </c>
      <c r="FK34" s="49">
        <f t="shared" si="214"/>
        <v>-1059811</v>
      </c>
      <c r="FL34" s="49">
        <f t="shared" si="214"/>
        <v>-1059811</v>
      </c>
      <c r="FM34" s="49">
        <f t="shared" si="214"/>
        <v>-1171811</v>
      </c>
      <c r="FN34" s="49">
        <f t="shared" si="214"/>
        <v>-1325311</v>
      </c>
      <c r="FO34" s="49">
        <f t="shared" si="214"/>
        <v>-1059811</v>
      </c>
      <c r="FP34" s="49">
        <f t="shared" si="214"/>
        <v>-1059811</v>
      </c>
      <c r="FQ34" s="49">
        <f t="shared" si="214"/>
        <v>-1059811</v>
      </c>
      <c r="FR34" s="49">
        <f t="shared" si="214"/>
        <v>-1059811</v>
      </c>
      <c r="FS34" s="49">
        <f t="shared" si="214"/>
        <v>-1059811</v>
      </c>
      <c r="FT34" s="49">
        <f t="shared" si="214"/>
        <v>-1059811</v>
      </c>
      <c r="FU34" s="49">
        <f t="shared" si="214"/>
        <v>-1059811</v>
      </c>
      <c r="FV34" s="49">
        <f t="shared" si="214"/>
        <v>-1059811</v>
      </c>
      <c r="FW34" s="49">
        <f t="shared" si="214"/>
        <v>-1059811</v>
      </c>
      <c r="FX34" s="49">
        <f t="shared" si="214"/>
        <v>-1059811</v>
      </c>
      <c r="FY34" s="49">
        <f t="shared" si="214"/>
        <v>-1171811</v>
      </c>
      <c r="FZ34" s="49">
        <f t="shared" si="214"/>
        <v>-1325311</v>
      </c>
      <c r="GA34" s="49">
        <f t="shared" si="214"/>
        <v>-1059811</v>
      </c>
      <c r="GB34" s="49">
        <f t="shared" si="214"/>
        <v>-1059811</v>
      </c>
      <c r="GC34" s="49">
        <f t="shared" si="214"/>
        <v>-1059811</v>
      </c>
      <c r="GD34" s="49">
        <f t="shared" si="214"/>
        <v>-1059811</v>
      </c>
      <c r="GE34" s="49">
        <f t="shared" si="214"/>
        <v>-1059811</v>
      </c>
      <c r="GF34" s="49">
        <f t="shared" si="214"/>
        <v>-1059811</v>
      </c>
      <c r="GG34" s="49">
        <f t="shared" si="214"/>
        <v>-1059811</v>
      </c>
      <c r="GH34" s="49">
        <f t="shared" si="214"/>
        <v>-1059811</v>
      </c>
      <c r="GI34" s="49">
        <f t="shared" si="214"/>
        <v>-1059811</v>
      </c>
      <c r="GJ34" s="49">
        <f t="shared" si="214"/>
        <v>-1059811</v>
      </c>
      <c r="GK34" s="49">
        <f t="shared" si="214"/>
        <v>-1171811</v>
      </c>
      <c r="GL34" s="49">
        <f t="shared" si="214"/>
        <v>-1325311</v>
      </c>
      <c r="GM34" s="49">
        <f t="shared" ref="GM34:GX34" si="215">SUM(GM20:GM33)</f>
        <v>-1059811</v>
      </c>
      <c r="GN34" s="49">
        <f t="shared" si="215"/>
        <v>-1059811</v>
      </c>
      <c r="GO34" s="49">
        <f t="shared" si="215"/>
        <v>-1059811</v>
      </c>
      <c r="GP34" s="49">
        <f t="shared" si="215"/>
        <v>-1059811</v>
      </c>
      <c r="GQ34" s="49">
        <f t="shared" si="215"/>
        <v>-1059811</v>
      </c>
      <c r="GR34" s="49">
        <f t="shared" si="215"/>
        <v>-1059811</v>
      </c>
      <c r="GS34" s="49">
        <f t="shared" si="215"/>
        <v>-1059811</v>
      </c>
      <c r="GT34" s="49">
        <f t="shared" si="215"/>
        <v>-1059811</v>
      </c>
      <c r="GU34" s="49">
        <f t="shared" si="215"/>
        <v>-1059811</v>
      </c>
      <c r="GV34" s="49">
        <f t="shared" si="215"/>
        <v>-1059811</v>
      </c>
      <c r="GW34" s="49">
        <f t="shared" si="215"/>
        <v>-1171811</v>
      </c>
      <c r="GX34" s="49">
        <f t="shared" si="215"/>
        <v>-1325311</v>
      </c>
    </row>
    <row r="35" spans="1:209" x14ac:dyDescent="0.25">
      <c r="B35" s="43" t="s">
        <v>14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/>
      <c r="L35" s="4"/>
      <c r="M35" s="4"/>
      <c r="N35" s="4"/>
      <c r="O35" s="4">
        <v>0</v>
      </c>
      <c r="P35" s="4">
        <v>0</v>
      </c>
      <c r="Q35" s="4">
        <v>0</v>
      </c>
      <c r="R35" s="4">
        <v>0</v>
      </c>
      <c r="S35" s="4"/>
      <c r="T35" s="4"/>
      <c r="U35" s="4">
        <v>0</v>
      </c>
      <c r="V35" s="4">
        <v>0</v>
      </c>
      <c r="W35" s="4"/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90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/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0</v>
      </c>
      <c r="BC35" s="4"/>
      <c r="BD35" s="4">
        <v>0</v>
      </c>
      <c r="BE35" s="4">
        <v>0</v>
      </c>
      <c r="BF35" s="4">
        <v>0</v>
      </c>
      <c r="BG35" s="4">
        <f>-AC35</f>
        <v>0</v>
      </c>
      <c r="BH35" s="4">
        <v>0</v>
      </c>
      <c r="BI35" s="4">
        <v>0</v>
      </c>
      <c r="BJ35" s="4">
        <v>0</v>
      </c>
      <c r="BK35" s="4">
        <v>0</v>
      </c>
      <c r="BL35" s="4">
        <v>0</v>
      </c>
      <c r="BM35" s="4">
        <v>0</v>
      </c>
      <c r="BN35" s="4">
        <v>0</v>
      </c>
      <c r="BO35" s="4">
        <v>0</v>
      </c>
      <c r="BP35" s="4">
        <v>0</v>
      </c>
      <c r="BQ35" s="4">
        <v>0</v>
      </c>
      <c r="BR35" s="4">
        <v>0</v>
      </c>
      <c r="BS35" s="4">
        <v>0</v>
      </c>
      <c r="BT35" s="4">
        <v>0</v>
      </c>
      <c r="BU35" s="4">
        <v>0</v>
      </c>
      <c r="BV35" s="4">
        <v>0</v>
      </c>
      <c r="BW35" s="4">
        <v>0</v>
      </c>
      <c r="BX35" s="4">
        <v>0</v>
      </c>
      <c r="BY35" s="4">
        <v>0</v>
      </c>
      <c r="BZ35" s="4">
        <v>0</v>
      </c>
      <c r="CA35" s="4">
        <v>0</v>
      </c>
      <c r="CB35" s="4">
        <v>0</v>
      </c>
      <c r="CC35" s="4">
        <v>0</v>
      </c>
      <c r="CD35" s="4">
        <v>0</v>
      </c>
      <c r="CE35" s="4"/>
      <c r="CF35" s="4">
        <v>0</v>
      </c>
      <c r="CG35" s="4">
        <v>-75000000</v>
      </c>
      <c r="CH35" s="4">
        <v>0</v>
      </c>
      <c r="CI35" s="4">
        <v>0</v>
      </c>
      <c r="CJ35" s="4">
        <v>0</v>
      </c>
      <c r="CK35" s="4">
        <v>0</v>
      </c>
      <c r="CL35" s="4">
        <v>0</v>
      </c>
      <c r="CM35" s="4">
        <v>0</v>
      </c>
      <c r="CN35" s="4">
        <f>-BA35</f>
        <v>0</v>
      </c>
      <c r="CO35" s="4">
        <v>0</v>
      </c>
      <c r="CP35" s="4">
        <v>0</v>
      </c>
      <c r="CQ35" s="4">
        <v>0</v>
      </c>
      <c r="CR35" s="4">
        <v>0</v>
      </c>
      <c r="CS35" s="4">
        <v>0</v>
      </c>
      <c r="CT35" s="4">
        <v>0</v>
      </c>
      <c r="CU35" s="4">
        <v>0</v>
      </c>
      <c r="CV35" s="4">
        <v>0</v>
      </c>
      <c r="CW35" s="4">
        <v>0</v>
      </c>
      <c r="CX35" s="4">
        <v>0</v>
      </c>
      <c r="CY35" s="4">
        <v>0</v>
      </c>
      <c r="CZ35" s="4">
        <v>0</v>
      </c>
      <c r="DA35" s="4">
        <v>0</v>
      </c>
      <c r="DB35" s="4">
        <v>0</v>
      </c>
      <c r="DC35" s="4">
        <v>0</v>
      </c>
      <c r="DD35" s="4">
        <v>0</v>
      </c>
      <c r="DE35" s="4">
        <v>0</v>
      </c>
      <c r="DF35" s="4">
        <v>0</v>
      </c>
      <c r="DG35" s="4">
        <v>0</v>
      </c>
      <c r="DH35" s="4">
        <v>0</v>
      </c>
      <c r="DI35" s="4">
        <v>0</v>
      </c>
      <c r="DJ35" s="4">
        <v>0</v>
      </c>
      <c r="DK35" s="4">
        <v>0</v>
      </c>
      <c r="DL35" s="4">
        <v>0</v>
      </c>
      <c r="DM35" s="4">
        <v>0</v>
      </c>
      <c r="DN35" s="4">
        <v>0</v>
      </c>
      <c r="DO35" s="4">
        <v>0</v>
      </c>
      <c r="DP35" s="4">
        <v>0</v>
      </c>
      <c r="DQ35" s="4">
        <v>0</v>
      </c>
      <c r="DR35" s="4">
        <v>0</v>
      </c>
      <c r="DS35" s="4">
        <v>0</v>
      </c>
      <c r="DT35" s="4">
        <v>0</v>
      </c>
      <c r="DU35" s="4">
        <v>0</v>
      </c>
      <c r="DV35" s="4">
        <v>0</v>
      </c>
      <c r="DW35" s="4">
        <v>0</v>
      </c>
      <c r="DX35" s="4">
        <v>0</v>
      </c>
      <c r="DY35" s="4">
        <v>0</v>
      </c>
      <c r="DZ35" s="4">
        <v>0</v>
      </c>
      <c r="EA35" s="4">
        <v>0</v>
      </c>
      <c r="EB35" s="4">
        <v>0</v>
      </c>
      <c r="EC35" s="4">
        <v>0</v>
      </c>
      <c r="ED35" s="4">
        <v>0</v>
      </c>
      <c r="EE35" s="4">
        <v>0</v>
      </c>
      <c r="EF35" s="4">
        <v>0</v>
      </c>
      <c r="EG35" s="4">
        <v>0</v>
      </c>
      <c r="EH35" s="4">
        <v>0</v>
      </c>
      <c r="EI35" s="4">
        <v>0</v>
      </c>
      <c r="EJ35" s="4">
        <v>0</v>
      </c>
      <c r="EK35" s="4">
        <v>0</v>
      </c>
      <c r="EL35" s="4">
        <v>0</v>
      </c>
      <c r="EM35" s="4">
        <v>0</v>
      </c>
      <c r="EN35" s="4">
        <v>0</v>
      </c>
      <c r="EO35" s="4">
        <v>0</v>
      </c>
      <c r="EP35" s="4">
        <v>0</v>
      </c>
      <c r="EQ35" s="4">
        <v>0</v>
      </c>
      <c r="ER35" s="4">
        <v>0</v>
      </c>
      <c r="ES35" s="4">
        <v>0</v>
      </c>
      <c r="ET35" s="4">
        <v>0</v>
      </c>
      <c r="EU35" s="4">
        <v>0</v>
      </c>
      <c r="EV35" s="4">
        <v>0</v>
      </c>
      <c r="EW35" s="4">
        <v>0</v>
      </c>
      <c r="EX35" s="4">
        <v>0</v>
      </c>
      <c r="EY35" s="4">
        <v>0</v>
      </c>
      <c r="EZ35" s="4">
        <v>0</v>
      </c>
      <c r="FA35" s="4">
        <v>0</v>
      </c>
      <c r="FB35" s="4">
        <v>0</v>
      </c>
      <c r="FC35" s="4">
        <v>0</v>
      </c>
      <c r="FD35" s="4">
        <v>0</v>
      </c>
      <c r="FE35" s="4">
        <v>0</v>
      </c>
      <c r="FF35" s="4">
        <v>0</v>
      </c>
      <c r="FG35" s="4">
        <v>0</v>
      </c>
      <c r="FH35" s="4">
        <v>0</v>
      </c>
      <c r="FI35" s="4">
        <v>0</v>
      </c>
      <c r="FJ35" s="4">
        <v>0</v>
      </c>
      <c r="FK35" s="4">
        <v>0</v>
      </c>
      <c r="FL35" s="4">
        <v>0</v>
      </c>
      <c r="FM35" s="4">
        <v>0</v>
      </c>
      <c r="FN35" s="4">
        <v>0</v>
      </c>
      <c r="FO35" s="4">
        <v>0</v>
      </c>
      <c r="FP35" s="4">
        <v>0</v>
      </c>
      <c r="FQ35" s="4">
        <v>0</v>
      </c>
      <c r="FR35" s="4">
        <v>0</v>
      </c>
      <c r="FS35" s="4">
        <v>0</v>
      </c>
      <c r="FT35" s="4">
        <v>0</v>
      </c>
      <c r="FU35" s="4">
        <v>0</v>
      </c>
      <c r="FV35" s="4">
        <v>0</v>
      </c>
      <c r="FW35" s="4">
        <v>0</v>
      </c>
      <c r="FX35" s="4">
        <v>0</v>
      </c>
      <c r="FY35" s="4">
        <v>0</v>
      </c>
      <c r="FZ35" s="4">
        <v>0</v>
      </c>
      <c r="GA35" s="4">
        <v>0</v>
      </c>
      <c r="GB35" s="4">
        <v>0</v>
      </c>
      <c r="GC35" s="4">
        <v>0</v>
      </c>
      <c r="GD35" s="4">
        <v>0</v>
      </c>
      <c r="GE35" s="4">
        <v>0</v>
      </c>
      <c r="GF35" s="4">
        <v>0</v>
      </c>
      <c r="GG35" s="4">
        <v>0</v>
      </c>
      <c r="GH35" s="4">
        <v>0</v>
      </c>
      <c r="GI35" s="4">
        <v>0</v>
      </c>
      <c r="GJ35" s="4">
        <v>0</v>
      </c>
      <c r="GK35" s="4">
        <v>0</v>
      </c>
      <c r="GL35" s="4">
        <v>0</v>
      </c>
      <c r="GM35" s="4">
        <v>0</v>
      </c>
      <c r="GN35" s="4">
        <v>0</v>
      </c>
      <c r="GO35" s="4">
        <v>0</v>
      </c>
      <c r="GP35" s="4">
        <v>0</v>
      </c>
      <c r="GQ35" s="4">
        <v>0</v>
      </c>
      <c r="GR35" s="4">
        <v>0</v>
      </c>
      <c r="GS35" s="4">
        <v>0</v>
      </c>
      <c r="GT35" s="4">
        <v>0</v>
      </c>
      <c r="GU35" s="4">
        <v>0</v>
      </c>
      <c r="GV35" s="4">
        <v>0</v>
      </c>
      <c r="GW35" s="4">
        <v>0</v>
      </c>
      <c r="GX35" s="4">
        <v>0</v>
      </c>
    </row>
    <row r="36" spans="1:209" x14ac:dyDescent="0.25">
      <c r="B36" s="43" t="s">
        <v>15</v>
      </c>
      <c r="C36" s="4">
        <v>-227914.86000000002</v>
      </c>
      <c r="D36" s="4">
        <v>-176201.49</v>
      </c>
      <c r="E36" s="4">
        <v>-185493.01</v>
      </c>
      <c r="F36" s="4">
        <v>-126378.28</v>
      </c>
      <c r="G36" s="4">
        <v>-154000</v>
      </c>
      <c r="H36" s="4">
        <v>-154000</v>
      </c>
      <c r="I36" s="4"/>
      <c r="J36" s="4"/>
      <c r="K36" s="4"/>
      <c r="L36" s="4"/>
      <c r="M36" s="4"/>
      <c r="N36" s="4"/>
      <c r="O36" s="4">
        <v>-120000</v>
      </c>
      <c r="P36" s="4">
        <f t="shared" ref="P36" si="216">+O36</f>
        <v>-120000</v>
      </c>
      <c r="Q36" s="4">
        <f>+P36-Q55</f>
        <v>-120000</v>
      </c>
      <c r="R36" s="4"/>
      <c r="S36" s="4"/>
      <c r="T36" s="4"/>
      <c r="U36" s="4">
        <f t="shared" ref="U36:Z36" si="217">-104000-53000</f>
        <v>-157000</v>
      </c>
      <c r="V36" s="4">
        <f t="shared" si="217"/>
        <v>-157000</v>
      </c>
      <c r="W36" s="4">
        <f t="shared" si="217"/>
        <v>-157000</v>
      </c>
      <c r="X36" s="4">
        <f t="shared" si="217"/>
        <v>-157000</v>
      </c>
      <c r="Y36" s="4">
        <f t="shared" si="217"/>
        <v>-157000</v>
      </c>
      <c r="Z36" s="4">
        <f t="shared" si="217"/>
        <v>-157000</v>
      </c>
      <c r="AA36" s="4">
        <f t="shared" ref="AA36:AL36" si="218">+Z36</f>
        <v>-157000</v>
      </c>
      <c r="AB36" s="4">
        <f t="shared" si="218"/>
        <v>-157000</v>
      </c>
      <c r="AC36" s="4">
        <f t="shared" si="218"/>
        <v>-157000</v>
      </c>
      <c r="AD36" s="4">
        <f t="shared" si="218"/>
        <v>-157000</v>
      </c>
      <c r="AE36" s="4">
        <f t="shared" si="218"/>
        <v>-157000</v>
      </c>
      <c r="AF36" s="4">
        <f t="shared" si="218"/>
        <v>-157000</v>
      </c>
      <c r="AG36" s="4">
        <f t="shared" si="218"/>
        <v>-157000</v>
      </c>
      <c r="AH36" s="4">
        <f t="shared" si="218"/>
        <v>-157000</v>
      </c>
      <c r="AI36" s="4">
        <f t="shared" si="218"/>
        <v>-157000</v>
      </c>
      <c r="AJ36" s="4">
        <f t="shared" si="218"/>
        <v>-157000</v>
      </c>
      <c r="AK36" s="4">
        <f t="shared" si="218"/>
        <v>-157000</v>
      </c>
      <c r="AL36" s="4">
        <f t="shared" si="218"/>
        <v>-157000</v>
      </c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</row>
    <row r="37" spans="1:209" x14ac:dyDescent="0.25">
      <c r="B37" s="48" t="s">
        <v>31</v>
      </c>
      <c r="C37" s="49">
        <f t="shared" ref="C37:BN37" si="219">SUM(C34:C36)</f>
        <v>-943791.14750000008</v>
      </c>
      <c r="D37" s="49">
        <f t="shared" si="219"/>
        <v>-810955.4850000001</v>
      </c>
      <c r="E37" s="49">
        <f t="shared" si="219"/>
        <v>2561440.2949999999</v>
      </c>
      <c r="F37" s="49">
        <f t="shared" si="219"/>
        <v>-884288.16500000004</v>
      </c>
      <c r="G37" s="49">
        <f t="shared" si="219"/>
        <v>-1070042</v>
      </c>
      <c r="H37" s="49">
        <f t="shared" si="219"/>
        <v>-1105634</v>
      </c>
      <c r="I37" s="49">
        <f t="shared" si="219"/>
        <v>0</v>
      </c>
      <c r="J37" s="49">
        <f t="shared" si="219"/>
        <v>0</v>
      </c>
      <c r="K37" s="49">
        <f t="shared" si="219"/>
        <v>0</v>
      </c>
      <c r="L37" s="49"/>
      <c r="M37" s="49">
        <f t="shared" si="219"/>
        <v>0</v>
      </c>
      <c r="N37" s="49">
        <f t="shared" si="219"/>
        <v>0</v>
      </c>
      <c r="O37" s="49">
        <f t="shared" si="219"/>
        <v>-882890.72</v>
      </c>
      <c r="P37" s="49">
        <f t="shared" si="219"/>
        <v>-980590.72</v>
      </c>
      <c r="Q37" s="49">
        <f t="shared" si="219"/>
        <v>-1815390.72</v>
      </c>
      <c r="R37" s="49">
        <f t="shared" si="219"/>
        <v>0</v>
      </c>
      <c r="S37" s="49"/>
      <c r="T37" s="49">
        <f t="shared" si="219"/>
        <v>344950.29</v>
      </c>
      <c r="U37" s="49">
        <f t="shared" si="219"/>
        <v>-1107137.33</v>
      </c>
      <c r="V37" s="49">
        <f t="shared" si="219"/>
        <v>-1420837.33</v>
      </c>
      <c r="W37" s="49">
        <f t="shared" si="219"/>
        <v>-1651066.42</v>
      </c>
      <c r="X37" s="49">
        <f t="shared" si="219"/>
        <v>-1195266.42</v>
      </c>
      <c r="Y37" s="49">
        <f t="shared" si="219"/>
        <v>-1321066.42</v>
      </c>
      <c r="Z37" s="49">
        <f t="shared" si="219"/>
        <v>-1389266.42</v>
      </c>
      <c r="AA37" s="49">
        <f t="shared" si="219"/>
        <v>-1106851</v>
      </c>
      <c r="AB37" s="49">
        <f t="shared" si="219"/>
        <v>-1106851</v>
      </c>
      <c r="AC37" s="49">
        <f t="shared" si="219"/>
        <v>-1106851</v>
      </c>
      <c r="AD37" s="49">
        <f t="shared" si="219"/>
        <v>-1106851</v>
      </c>
      <c r="AE37" s="49">
        <f t="shared" si="219"/>
        <v>-1106851</v>
      </c>
      <c r="AF37" s="49">
        <f t="shared" si="219"/>
        <v>-1106851</v>
      </c>
      <c r="AG37" s="49">
        <f t="shared" si="219"/>
        <v>-1106851</v>
      </c>
      <c r="AH37" s="49">
        <f t="shared" si="219"/>
        <v>-1106851</v>
      </c>
      <c r="AI37" s="49">
        <f t="shared" si="219"/>
        <v>-1106851</v>
      </c>
      <c r="AJ37" s="49">
        <f t="shared" si="219"/>
        <v>-1106851</v>
      </c>
      <c r="AK37" s="49">
        <f t="shared" si="219"/>
        <v>-1218851</v>
      </c>
      <c r="AL37" s="49">
        <f t="shared" si="219"/>
        <v>-1372351</v>
      </c>
      <c r="AM37" s="49">
        <f t="shared" si="219"/>
        <v>-904811</v>
      </c>
      <c r="AN37" s="49">
        <f t="shared" si="219"/>
        <v>-1004811</v>
      </c>
      <c r="AO37" s="49">
        <f t="shared" si="219"/>
        <v>-1004811</v>
      </c>
      <c r="AP37" s="49">
        <f t="shared" si="219"/>
        <v>-1004811</v>
      </c>
      <c r="AQ37" s="49">
        <f t="shared" si="219"/>
        <v>-1004811</v>
      </c>
      <c r="AR37" s="49">
        <f t="shared" si="219"/>
        <v>-1104811</v>
      </c>
      <c r="AS37" s="49">
        <f t="shared" si="219"/>
        <v>-1104811</v>
      </c>
      <c r="AT37" s="49">
        <f t="shared" si="219"/>
        <v>-1104811</v>
      </c>
      <c r="AU37" s="49">
        <f t="shared" si="219"/>
        <v>-1104811</v>
      </c>
      <c r="AV37" s="49">
        <f t="shared" si="219"/>
        <v>-1104811</v>
      </c>
      <c r="AW37" s="49">
        <f t="shared" si="219"/>
        <v>-1216811</v>
      </c>
      <c r="AX37" s="49">
        <f t="shared" si="219"/>
        <v>-1370311</v>
      </c>
      <c r="AY37" s="49">
        <f t="shared" si="219"/>
        <v>-1159811</v>
      </c>
      <c r="AZ37" s="49">
        <f t="shared" si="219"/>
        <v>-1159811</v>
      </c>
      <c r="BA37" s="49">
        <f t="shared" si="219"/>
        <v>-1159811</v>
      </c>
      <c r="BB37" s="49">
        <f t="shared" si="219"/>
        <v>-1159811</v>
      </c>
      <c r="BC37" s="49">
        <f t="shared" si="219"/>
        <v>-1159811</v>
      </c>
      <c r="BD37" s="49">
        <f t="shared" si="219"/>
        <v>-1159811</v>
      </c>
      <c r="BE37" s="49">
        <f t="shared" si="219"/>
        <v>-1159811</v>
      </c>
      <c r="BF37" s="49">
        <f t="shared" si="219"/>
        <v>-1159811</v>
      </c>
      <c r="BG37" s="49">
        <f t="shared" si="219"/>
        <v>-1159811</v>
      </c>
      <c r="BH37" s="49">
        <f t="shared" si="219"/>
        <v>-1159811</v>
      </c>
      <c r="BI37" s="49">
        <f t="shared" si="219"/>
        <v>-1271811</v>
      </c>
      <c r="BJ37" s="49">
        <f t="shared" si="219"/>
        <v>-1425311</v>
      </c>
      <c r="BK37" s="49">
        <f t="shared" si="219"/>
        <v>-1159811</v>
      </c>
      <c r="BL37" s="49">
        <f t="shared" si="219"/>
        <v>-1159811</v>
      </c>
      <c r="BM37" s="49">
        <f t="shared" si="219"/>
        <v>-1159811</v>
      </c>
      <c r="BN37" s="49">
        <f t="shared" si="219"/>
        <v>-1159811</v>
      </c>
      <c r="BO37" s="49">
        <f t="shared" ref="BO37:DZ37" si="220">SUM(BO34:BO36)</f>
        <v>-1159811</v>
      </c>
      <c r="BP37" s="49">
        <f t="shared" si="220"/>
        <v>-1159811</v>
      </c>
      <c r="BQ37" s="49">
        <f t="shared" si="220"/>
        <v>-1159811</v>
      </c>
      <c r="BR37" s="49">
        <f t="shared" si="220"/>
        <v>-1159811</v>
      </c>
      <c r="BS37" s="49">
        <f t="shared" si="220"/>
        <v>-1159811</v>
      </c>
      <c r="BT37" s="49">
        <f t="shared" si="220"/>
        <v>-1159811</v>
      </c>
      <c r="BU37" s="49">
        <f t="shared" si="220"/>
        <v>-1271811</v>
      </c>
      <c r="BV37" s="49">
        <f t="shared" si="220"/>
        <v>-1425311</v>
      </c>
      <c r="BW37" s="49">
        <f t="shared" si="220"/>
        <v>-1159811</v>
      </c>
      <c r="BX37" s="49">
        <f t="shared" si="220"/>
        <v>-1159811</v>
      </c>
      <c r="BY37" s="49">
        <f t="shared" si="220"/>
        <v>-1159811</v>
      </c>
      <c r="BZ37" s="49">
        <f t="shared" si="220"/>
        <v>-1159811</v>
      </c>
      <c r="CA37" s="49">
        <f t="shared" si="220"/>
        <v>-1159811</v>
      </c>
      <c r="CB37" s="49">
        <f t="shared" si="220"/>
        <v>-1159811</v>
      </c>
      <c r="CC37" s="49">
        <f t="shared" si="220"/>
        <v>-1159811</v>
      </c>
      <c r="CD37" s="49">
        <f t="shared" si="220"/>
        <v>-1159811</v>
      </c>
      <c r="CE37" s="49">
        <f t="shared" si="220"/>
        <v>-1059811</v>
      </c>
      <c r="CF37" s="49">
        <f t="shared" si="220"/>
        <v>-1059811</v>
      </c>
      <c r="CG37" s="49">
        <f t="shared" si="220"/>
        <v>-76171811</v>
      </c>
      <c r="CH37" s="49">
        <f t="shared" si="220"/>
        <v>-1325311</v>
      </c>
      <c r="CI37" s="49">
        <f t="shared" si="220"/>
        <v>-1059811</v>
      </c>
      <c r="CJ37" s="49">
        <f t="shared" si="220"/>
        <v>-1059811</v>
      </c>
      <c r="CK37" s="49">
        <f t="shared" si="220"/>
        <v>-1059811</v>
      </c>
      <c r="CL37" s="49">
        <f t="shared" si="220"/>
        <v>-1059811</v>
      </c>
      <c r="CM37" s="49">
        <f t="shared" si="220"/>
        <v>-1059811</v>
      </c>
      <c r="CN37" s="49">
        <f t="shared" si="220"/>
        <v>-1059811</v>
      </c>
      <c r="CO37" s="49">
        <f t="shared" si="220"/>
        <v>-1059811</v>
      </c>
      <c r="CP37" s="49">
        <f t="shared" si="220"/>
        <v>-1059811</v>
      </c>
      <c r="CQ37" s="49">
        <f t="shared" si="220"/>
        <v>-1059811</v>
      </c>
      <c r="CR37" s="49">
        <f t="shared" si="220"/>
        <v>-1059811</v>
      </c>
      <c r="CS37" s="49">
        <f t="shared" si="220"/>
        <v>-1171811</v>
      </c>
      <c r="CT37" s="49">
        <f t="shared" si="220"/>
        <v>-1325311</v>
      </c>
      <c r="CU37" s="49">
        <f t="shared" si="220"/>
        <v>-1059811</v>
      </c>
      <c r="CV37" s="49">
        <f t="shared" si="220"/>
        <v>-1059811</v>
      </c>
      <c r="CW37" s="49">
        <f t="shared" si="220"/>
        <v>-1059811</v>
      </c>
      <c r="CX37" s="49">
        <f t="shared" si="220"/>
        <v>-1059811</v>
      </c>
      <c r="CY37" s="49">
        <f t="shared" si="220"/>
        <v>-1059811</v>
      </c>
      <c r="CZ37" s="49">
        <f t="shared" si="220"/>
        <v>-1059811</v>
      </c>
      <c r="DA37" s="49">
        <f t="shared" si="220"/>
        <v>-1059811</v>
      </c>
      <c r="DB37" s="49">
        <f t="shared" si="220"/>
        <v>-1059811</v>
      </c>
      <c r="DC37" s="49">
        <f t="shared" si="220"/>
        <v>-1059811</v>
      </c>
      <c r="DD37" s="49">
        <f t="shared" si="220"/>
        <v>-1059811</v>
      </c>
      <c r="DE37" s="49">
        <f t="shared" si="220"/>
        <v>-1171811</v>
      </c>
      <c r="DF37" s="49">
        <f t="shared" si="220"/>
        <v>-1325311</v>
      </c>
      <c r="DG37" s="49">
        <f t="shared" si="220"/>
        <v>-1059811</v>
      </c>
      <c r="DH37" s="49">
        <f t="shared" si="220"/>
        <v>-1059811</v>
      </c>
      <c r="DI37" s="49">
        <f t="shared" si="220"/>
        <v>-1059811</v>
      </c>
      <c r="DJ37" s="49">
        <f t="shared" si="220"/>
        <v>-1059811</v>
      </c>
      <c r="DK37" s="49">
        <f t="shared" si="220"/>
        <v>-1059811</v>
      </c>
      <c r="DL37" s="49">
        <f t="shared" si="220"/>
        <v>-1059811</v>
      </c>
      <c r="DM37" s="49">
        <f t="shared" si="220"/>
        <v>-1059811</v>
      </c>
      <c r="DN37" s="49">
        <f t="shared" si="220"/>
        <v>-1059811</v>
      </c>
      <c r="DO37" s="49">
        <f t="shared" si="220"/>
        <v>-1059811</v>
      </c>
      <c r="DP37" s="49">
        <f t="shared" si="220"/>
        <v>-1059811</v>
      </c>
      <c r="DQ37" s="49">
        <f t="shared" si="220"/>
        <v>-1171811</v>
      </c>
      <c r="DR37" s="49">
        <f t="shared" si="220"/>
        <v>-1325311</v>
      </c>
      <c r="DS37" s="49">
        <f t="shared" si="220"/>
        <v>-1059811</v>
      </c>
      <c r="DT37" s="49">
        <f t="shared" si="220"/>
        <v>-1059811</v>
      </c>
      <c r="DU37" s="49">
        <f t="shared" si="220"/>
        <v>-1059811</v>
      </c>
      <c r="DV37" s="49">
        <f t="shared" si="220"/>
        <v>-1059811</v>
      </c>
      <c r="DW37" s="49">
        <f t="shared" si="220"/>
        <v>-1059811</v>
      </c>
      <c r="DX37" s="49">
        <f t="shared" si="220"/>
        <v>-1059811</v>
      </c>
      <c r="DY37" s="49">
        <f t="shared" si="220"/>
        <v>-1059811</v>
      </c>
      <c r="DZ37" s="49">
        <f t="shared" si="220"/>
        <v>-1059811</v>
      </c>
      <c r="EA37" s="49">
        <f t="shared" ref="EA37:GL37" si="221">SUM(EA34:EA36)</f>
        <v>-1059811</v>
      </c>
      <c r="EB37" s="49">
        <f t="shared" si="221"/>
        <v>-1059811</v>
      </c>
      <c r="EC37" s="49">
        <f t="shared" si="221"/>
        <v>-1171811</v>
      </c>
      <c r="ED37" s="49">
        <f t="shared" si="221"/>
        <v>-1325311</v>
      </c>
      <c r="EE37" s="49">
        <f t="shared" si="221"/>
        <v>-1059811</v>
      </c>
      <c r="EF37" s="49">
        <f t="shared" si="221"/>
        <v>-1059811</v>
      </c>
      <c r="EG37" s="49">
        <f t="shared" si="221"/>
        <v>-1059811</v>
      </c>
      <c r="EH37" s="49">
        <f t="shared" si="221"/>
        <v>-1059811</v>
      </c>
      <c r="EI37" s="49">
        <f t="shared" si="221"/>
        <v>-1059811</v>
      </c>
      <c r="EJ37" s="49">
        <f t="shared" si="221"/>
        <v>-1059811</v>
      </c>
      <c r="EK37" s="49">
        <f t="shared" si="221"/>
        <v>-1059811</v>
      </c>
      <c r="EL37" s="49">
        <f t="shared" si="221"/>
        <v>-1059811</v>
      </c>
      <c r="EM37" s="49">
        <f t="shared" si="221"/>
        <v>-1059811</v>
      </c>
      <c r="EN37" s="49">
        <f t="shared" si="221"/>
        <v>-1059811</v>
      </c>
      <c r="EO37" s="49">
        <f t="shared" si="221"/>
        <v>-1171811</v>
      </c>
      <c r="EP37" s="49">
        <f t="shared" si="221"/>
        <v>-1325311</v>
      </c>
      <c r="EQ37" s="49">
        <f t="shared" si="221"/>
        <v>-1059811</v>
      </c>
      <c r="ER37" s="49">
        <f t="shared" si="221"/>
        <v>-1059811</v>
      </c>
      <c r="ES37" s="49">
        <f t="shared" si="221"/>
        <v>-1059811</v>
      </c>
      <c r="ET37" s="49">
        <f t="shared" si="221"/>
        <v>-1059811</v>
      </c>
      <c r="EU37" s="49">
        <f t="shared" si="221"/>
        <v>-1059811</v>
      </c>
      <c r="EV37" s="49">
        <f t="shared" si="221"/>
        <v>-1059811</v>
      </c>
      <c r="EW37" s="49">
        <f t="shared" si="221"/>
        <v>-1059811</v>
      </c>
      <c r="EX37" s="49">
        <f t="shared" si="221"/>
        <v>-1059811</v>
      </c>
      <c r="EY37" s="49">
        <f t="shared" si="221"/>
        <v>-1059811</v>
      </c>
      <c r="EZ37" s="49">
        <f t="shared" si="221"/>
        <v>-1059811</v>
      </c>
      <c r="FA37" s="49">
        <f t="shared" si="221"/>
        <v>-1171811</v>
      </c>
      <c r="FB37" s="49">
        <f t="shared" si="221"/>
        <v>-1325311</v>
      </c>
      <c r="FC37" s="49">
        <f t="shared" si="221"/>
        <v>-1059811</v>
      </c>
      <c r="FD37" s="49">
        <f t="shared" si="221"/>
        <v>-1059811</v>
      </c>
      <c r="FE37" s="49">
        <f t="shared" si="221"/>
        <v>-1059811</v>
      </c>
      <c r="FF37" s="49">
        <f t="shared" si="221"/>
        <v>-1059811</v>
      </c>
      <c r="FG37" s="49">
        <f t="shared" si="221"/>
        <v>-1059811</v>
      </c>
      <c r="FH37" s="49">
        <f t="shared" si="221"/>
        <v>-1059811</v>
      </c>
      <c r="FI37" s="49">
        <f t="shared" si="221"/>
        <v>-1059811</v>
      </c>
      <c r="FJ37" s="49">
        <f t="shared" si="221"/>
        <v>-1059811</v>
      </c>
      <c r="FK37" s="49">
        <f t="shared" si="221"/>
        <v>-1059811</v>
      </c>
      <c r="FL37" s="49">
        <f t="shared" si="221"/>
        <v>-1059811</v>
      </c>
      <c r="FM37" s="49">
        <f t="shared" si="221"/>
        <v>-1171811</v>
      </c>
      <c r="FN37" s="49">
        <f t="shared" si="221"/>
        <v>-1325311</v>
      </c>
      <c r="FO37" s="49">
        <f t="shared" si="221"/>
        <v>-1059811</v>
      </c>
      <c r="FP37" s="49">
        <f t="shared" si="221"/>
        <v>-1059811</v>
      </c>
      <c r="FQ37" s="49">
        <f t="shared" si="221"/>
        <v>-1059811</v>
      </c>
      <c r="FR37" s="49">
        <f t="shared" si="221"/>
        <v>-1059811</v>
      </c>
      <c r="FS37" s="49">
        <f t="shared" si="221"/>
        <v>-1059811</v>
      </c>
      <c r="FT37" s="49">
        <f t="shared" si="221"/>
        <v>-1059811</v>
      </c>
      <c r="FU37" s="49">
        <f t="shared" si="221"/>
        <v>-1059811</v>
      </c>
      <c r="FV37" s="49">
        <f t="shared" si="221"/>
        <v>-1059811</v>
      </c>
      <c r="FW37" s="49">
        <f t="shared" si="221"/>
        <v>-1059811</v>
      </c>
      <c r="FX37" s="49">
        <f t="shared" si="221"/>
        <v>-1059811</v>
      </c>
      <c r="FY37" s="49">
        <f t="shared" si="221"/>
        <v>-1171811</v>
      </c>
      <c r="FZ37" s="49">
        <f t="shared" si="221"/>
        <v>-1325311</v>
      </c>
      <c r="GA37" s="49">
        <f t="shared" si="221"/>
        <v>-1059811</v>
      </c>
      <c r="GB37" s="49">
        <f t="shared" si="221"/>
        <v>-1059811</v>
      </c>
      <c r="GC37" s="49">
        <f t="shared" si="221"/>
        <v>-1059811</v>
      </c>
      <c r="GD37" s="49">
        <f t="shared" si="221"/>
        <v>-1059811</v>
      </c>
      <c r="GE37" s="49">
        <f t="shared" si="221"/>
        <v>-1059811</v>
      </c>
      <c r="GF37" s="49">
        <f t="shared" si="221"/>
        <v>-1059811</v>
      </c>
      <c r="GG37" s="49">
        <f t="shared" si="221"/>
        <v>-1059811</v>
      </c>
      <c r="GH37" s="49">
        <f t="shared" si="221"/>
        <v>-1059811</v>
      </c>
      <c r="GI37" s="49">
        <f t="shared" si="221"/>
        <v>-1059811</v>
      </c>
      <c r="GJ37" s="49">
        <f t="shared" si="221"/>
        <v>-1059811</v>
      </c>
      <c r="GK37" s="49">
        <f t="shared" si="221"/>
        <v>-1171811</v>
      </c>
      <c r="GL37" s="49">
        <f t="shared" si="221"/>
        <v>-1325311</v>
      </c>
      <c r="GM37" s="49">
        <f t="shared" ref="GM37:GX37" si="222">SUM(GM34:GM36)</f>
        <v>-1059811</v>
      </c>
      <c r="GN37" s="49">
        <f t="shared" si="222"/>
        <v>-1059811</v>
      </c>
      <c r="GO37" s="49">
        <f t="shared" si="222"/>
        <v>-1059811</v>
      </c>
      <c r="GP37" s="49">
        <f t="shared" si="222"/>
        <v>-1059811</v>
      </c>
      <c r="GQ37" s="49">
        <f t="shared" si="222"/>
        <v>-1059811</v>
      </c>
      <c r="GR37" s="49">
        <f t="shared" si="222"/>
        <v>-1059811</v>
      </c>
      <c r="GS37" s="49">
        <f t="shared" si="222"/>
        <v>-1059811</v>
      </c>
      <c r="GT37" s="49">
        <f t="shared" si="222"/>
        <v>-1059811</v>
      </c>
      <c r="GU37" s="49">
        <f t="shared" si="222"/>
        <v>-1059811</v>
      </c>
      <c r="GV37" s="49">
        <f t="shared" si="222"/>
        <v>-1059811</v>
      </c>
      <c r="GW37" s="49">
        <f t="shared" si="222"/>
        <v>-1171811</v>
      </c>
      <c r="GX37" s="49">
        <f t="shared" si="222"/>
        <v>-1325311</v>
      </c>
    </row>
    <row r="38" spans="1:209" ht="15.75" thickBot="1" x14ac:dyDescent="0.3">
      <c r="B38" s="22" t="s">
        <v>32</v>
      </c>
      <c r="C38" s="23">
        <f t="shared" ref="C38:BN38" si="223">SUM(C34,C16)</f>
        <v>9583224.0925000012</v>
      </c>
      <c r="D38" s="23">
        <f t="shared" si="223"/>
        <v>-1744659.7450000001</v>
      </c>
      <c r="E38" s="23">
        <f t="shared" si="223"/>
        <v>7857910.3049999997</v>
      </c>
      <c r="F38" s="23">
        <f t="shared" si="223"/>
        <v>2416194.2949999999</v>
      </c>
      <c r="G38" s="23">
        <f t="shared" si="223"/>
        <v>553067.64000000013</v>
      </c>
      <c r="H38" s="23">
        <f t="shared" si="223"/>
        <v>-667361.67999999993</v>
      </c>
      <c r="I38" s="23">
        <f t="shared" si="223"/>
        <v>0</v>
      </c>
      <c r="J38" s="23">
        <f t="shared" si="223"/>
        <v>0</v>
      </c>
      <c r="K38" s="23">
        <f t="shared" si="223"/>
        <v>0</v>
      </c>
      <c r="L38" s="23"/>
      <c r="M38" s="23">
        <f t="shared" si="223"/>
        <v>0</v>
      </c>
      <c r="N38" s="23">
        <f t="shared" si="223"/>
        <v>-862077.94</v>
      </c>
      <c r="O38" s="23">
        <f t="shared" si="223"/>
        <v>-1598222.85</v>
      </c>
      <c r="P38" s="23">
        <f t="shared" si="223"/>
        <v>-1057002.8400000001</v>
      </c>
      <c r="Q38" s="23">
        <f t="shared" si="223"/>
        <v>-2646706.79</v>
      </c>
      <c r="R38" s="23">
        <f t="shared" si="223"/>
        <v>0</v>
      </c>
      <c r="S38" s="23"/>
      <c r="T38" s="23">
        <f t="shared" si="223"/>
        <v>344950.29</v>
      </c>
      <c r="U38" s="23">
        <f t="shared" si="223"/>
        <v>-4050917.1955403076</v>
      </c>
      <c r="V38" s="23">
        <f t="shared" si="223"/>
        <v>-6445540.2315999996</v>
      </c>
      <c r="W38" s="23">
        <f t="shared" si="223"/>
        <v>-6183699.3234999999</v>
      </c>
      <c r="X38" s="23">
        <f t="shared" si="223"/>
        <v>-7126329.1875999998</v>
      </c>
      <c r="Y38" s="23">
        <f t="shared" si="223"/>
        <v>-5382881.2220999999</v>
      </c>
      <c r="Z38" s="23">
        <f t="shared" si="223"/>
        <v>-3147630.7785999994</v>
      </c>
      <c r="AA38" s="23">
        <f t="shared" si="223"/>
        <v>-7009429.9596999995</v>
      </c>
      <c r="AB38" s="23">
        <f t="shared" si="223"/>
        <v>10636440.346199999</v>
      </c>
      <c r="AC38" s="23">
        <f t="shared" si="223"/>
        <v>-6742320.7639666665</v>
      </c>
      <c r="AD38" s="23">
        <f t="shared" si="223"/>
        <v>-2005795.4101499999</v>
      </c>
      <c r="AE38" s="23">
        <f t="shared" si="223"/>
        <v>-2556951.55675</v>
      </c>
      <c r="AF38" s="23">
        <f t="shared" si="223"/>
        <v>-4702609.0433499999</v>
      </c>
      <c r="AG38" s="23">
        <f t="shared" si="223"/>
        <v>-2420099.4265500004</v>
      </c>
      <c r="AH38" s="23">
        <f t="shared" si="223"/>
        <v>-1201056.6747500007</v>
      </c>
      <c r="AI38" s="23">
        <f t="shared" si="223"/>
        <v>3374731.3128500003</v>
      </c>
      <c r="AJ38" s="23">
        <f t="shared" si="223"/>
        <v>4495295.4712499995</v>
      </c>
      <c r="AK38" s="23">
        <f t="shared" si="223"/>
        <v>10661206.062849998</v>
      </c>
      <c r="AL38" s="23">
        <f t="shared" si="223"/>
        <v>6579926.9728500005</v>
      </c>
      <c r="AM38" s="23">
        <f t="shared" si="223"/>
        <v>10835170.840350002</v>
      </c>
      <c r="AN38" s="23">
        <f t="shared" si="223"/>
        <v>10120280.590349998</v>
      </c>
      <c r="AO38" s="23">
        <f t="shared" si="223"/>
        <v>100915775.74035001</v>
      </c>
      <c r="AP38" s="23">
        <f t="shared" si="223"/>
        <v>1594574.8178500002</v>
      </c>
      <c r="AQ38" s="23">
        <f t="shared" si="223"/>
        <v>-2761469.46215</v>
      </c>
      <c r="AR38" s="23">
        <f t="shared" si="223"/>
        <v>-7278037.92215</v>
      </c>
      <c r="AS38" s="23">
        <f t="shared" si="223"/>
        <v>-8234921.8221500004</v>
      </c>
      <c r="AT38" s="23">
        <f t="shared" si="223"/>
        <v>-10571235.63215</v>
      </c>
      <c r="AU38" s="23">
        <f t="shared" si="223"/>
        <v>-14025860.792149998</v>
      </c>
      <c r="AV38" s="23">
        <f t="shared" si="223"/>
        <v>-15696733.082149999</v>
      </c>
      <c r="AW38" s="23">
        <f t="shared" si="223"/>
        <v>-20707932.670900002</v>
      </c>
      <c r="AX38" s="23">
        <f t="shared" si="223"/>
        <v>-16038059.812150002</v>
      </c>
      <c r="AY38" s="23">
        <f t="shared" si="223"/>
        <v>-15795520.15215</v>
      </c>
      <c r="AZ38" s="23">
        <f t="shared" si="223"/>
        <v>-16475331.162149997</v>
      </c>
      <c r="BA38" s="23">
        <f t="shared" si="223"/>
        <v>-15087646.6734</v>
      </c>
      <c r="BB38" s="23">
        <f t="shared" si="223"/>
        <v>-14176657.043400001</v>
      </c>
      <c r="BC38" s="23">
        <f t="shared" si="223"/>
        <v>-24770629.573400002</v>
      </c>
      <c r="BD38" s="23">
        <f t="shared" si="223"/>
        <v>-25067463.583400004</v>
      </c>
      <c r="BE38" s="23">
        <f t="shared" si="223"/>
        <v>-26786229.983400002</v>
      </c>
      <c r="BF38" s="23">
        <f t="shared" si="223"/>
        <v>-24719093.1734</v>
      </c>
      <c r="BG38" s="23">
        <f t="shared" si="223"/>
        <v>-19567138.713400003</v>
      </c>
      <c r="BH38" s="23">
        <f t="shared" si="223"/>
        <v>-20205844.853399999</v>
      </c>
      <c r="BI38" s="23">
        <f t="shared" si="223"/>
        <v>-12710316.893399999</v>
      </c>
      <c r="BJ38" s="23">
        <f t="shared" si="223"/>
        <v>116246005.89659999</v>
      </c>
      <c r="BK38" s="23">
        <f t="shared" si="223"/>
        <v>25006041.106599994</v>
      </c>
      <c r="BL38" s="23">
        <f t="shared" si="223"/>
        <v>74944821.276600003</v>
      </c>
      <c r="BM38" s="23">
        <f t="shared" si="223"/>
        <v>-18189748.283400003</v>
      </c>
      <c r="BN38" s="23">
        <f t="shared" si="223"/>
        <v>18377079.896599997</v>
      </c>
      <c r="BO38" s="23">
        <f t="shared" ref="BO38:DZ38" si="224">SUM(BO34,BO16)</f>
        <v>33598462.676600002</v>
      </c>
      <c r="BP38" s="23">
        <f t="shared" si="224"/>
        <v>46402027.986599997</v>
      </c>
      <c r="BQ38" s="23">
        <f t="shared" si="224"/>
        <v>-13445891.390000001</v>
      </c>
      <c r="BR38" s="23">
        <f t="shared" si="224"/>
        <v>-10944303.32</v>
      </c>
      <c r="BS38" s="23">
        <f t="shared" si="224"/>
        <v>-12634851.620000001</v>
      </c>
      <c r="BT38" s="23">
        <f t="shared" si="224"/>
        <v>-12274922.74</v>
      </c>
      <c r="BU38" s="23">
        <f t="shared" si="224"/>
        <v>-13995562.960000001</v>
      </c>
      <c r="BV38" s="23">
        <f t="shared" si="224"/>
        <v>-13980033.780000001</v>
      </c>
      <c r="BW38" s="23">
        <f t="shared" si="224"/>
        <v>-13777281.149999999</v>
      </c>
      <c r="BX38" s="23">
        <f t="shared" si="224"/>
        <v>-14194471.119999999</v>
      </c>
      <c r="BY38" s="23">
        <f t="shared" si="224"/>
        <v>-10488469.800000001</v>
      </c>
      <c r="BZ38" s="23">
        <f t="shared" si="224"/>
        <v>61621935.419999994</v>
      </c>
      <c r="CA38" s="23">
        <f t="shared" si="224"/>
        <v>21885057.59</v>
      </c>
      <c r="CB38" s="23">
        <f t="shared" si="224"/>
        <v>46755372.799999997</v>
      </c>
      <c r="CC38" s="23">
        <f t="shared" si="224"/>
        <v>-11354062.109999999</v>
      </c>
      <c r="CD38" s="23">
        <f t="shared" si="224"/>
        <v>-8589440.8699999992</v>
      </c>
      <c r="CE38" s="23">
        <f t="shared" si="224"/>
        <v>-5976074.3799999999</v>
      </c>
      <c r="CF38" s="23">
        <f t="shared" si="224"/>
        <v>151014056.18000001</v>
      </c>
      <c r="CG38" s="23">
        <f t="shared" si="224"/>
        <v>143438656.91</v>
      </c>
      <c r="CH38" s="23">
        <f t="shared" si="224"/>
        <v>44149790.290000007</v>
      </c>
      <c r="CI38" s="23">
        <f t="shared" si="224"/>
        <v>-3256908.3800000004</v>
      </c>
      <c r="CJ38" s="23">
        <f t="shared" si="224"/>
        <v>10690.950000000186</v>
      </c>
      <c r="CK38" s="23">
        <f t="shared" si="224"/>
        <v>20465876.07</v>
      </c>
      <c r="CL38" s="23">
        <f t="shared" si="224"/>
        <v>87535417.480000004</v>
      </c>
      <c r="CM38" s="23">
        <f t="shared" si="224"/>
        <v>59401191.420000002</v>
      </c>
      <c r="CN38" s="23">
        <f t="shared" si="224"/>
        <v>21723530.710000001</v>
      </c>
      <c r="CO38" s="23">
        <f t="shared" si="224"/>
        <v>-2532938.8199999998</v>
      </c>
      <c r="CP38" s="23">
        <f t="shared" si="224"/>
        <v>-1490780.02</v>
      </c>
      <c r="CQ38" s="23">
        <f t="shared" si="224"/>
        <v>-1477213.76</v>
      </c>
      <c r="CR38" s="23">
        <f t="shared" si="224"/>
        <v>-1478236.71</v>
      </c>
      <c r="CS38" s="23">
        <f t="shared" si="224"/>
        <v>-1588062.67</v>
      </c>
      <c r="CT38" s="23">
        <f t="shared" si="224"/>
        <v>-1742591.23</v>
      </c>
      <c r="CU38" s="23">
        <f t="shared" si="224"/>
        <v>-1478122.6</v>
      </c>
      <c r="CV38" s="23">
        <f t="shared" si="224"/>
        <v>-1479156.8</v>
      </c>
      <c r="CW38" s="23">
        <f t="shared" si="224"/>
        <v>-1480193.83</v>
      </c>
      <c r="CX38" s="23">
        <f t="shared" si="224"/>
        <v>-1481233.7</v>
      </c>
      <c r="CY38" s="23">
        <f t="shared" si="224"/>
        <v>-1482276.42</v>
      </c>
      <c r="CZ38" s="23">
        <f t="shared" si="224"/>
        <v>-1483322.01</v>
      </c>
      <c r="DA38" s="23">
        <f t="shared" si="224"/>
        <v>-1315978.25</v>
      </c>
      <c r="DB38" s="23">
        <f t="shared" si="224"/>
        <v>-1316682.72</v>
      </c>
      <c r="DC38" s="23">
        <f t="shared" si="224"/>
        <v>-1228897.6400000001</v>
      </c>
      <c r="DD38" s="23">
        <f t="shared" si="224"/>
        <v>-1229245.93</v>
      </c>
      <c r="DE38" s="23">
        <f t="shared" si="224"/>
        <v>-1341594.94</v>
      </c>
      <c r="DF38" s="23">
        <f t="shared" si="224"/>
        <v>-1495444.66</v>
      </c>
      <c r="DG38" s="23">
        <f t="shared" si="224"/>
        <v>-1230295.1099999999</v>
      </c>
      <c r="DH38" s="23">
        <f t="shared" si="224"/>
        <v>-1230646.28</v>
      </c>
      <c r="DI38" s="23">
        <f t="shared" si="224"/>
        <v>-1230998.17</v>
      </c>
      <c r="DJ38" s="23">
        <f t="shared" si="224"/>
        <v>-1231350.79</v>
      </c>
      <c r="DK38" s="23">
        <f t="shared" si="224"/>
        <v>-1231704.1299999999</v>
      </c>
      <c r="DL38" s="23">
        <f t="shared" si="224"/>
        <v>-1232058.21</v>
      </c>
      <c r="DM38" s="23">
        <f t="shared" si="224"/>
        <v>-1059811</v>
      </c>
      <c r="DN38" s="23">
        <f t="shared" si="224"/>
        <v>-1059811</v>
      </c>
      <c r="DO38" s="23">
        <f t="shared" si="224"/>
        <v>-1059811</v>
      </c>
      <c r="DP38" s="23">
        <f t="shared" si="224"/>
        <v>-1059811</v>
      </c>
      <c r="DQ38" s="23">
        <f t="shared" si="224"/>
        <v>-1171811</v>
      </c>
      <c r="DR38" s="23">
        <f t="shared" si="224"/>
        <v>-1325311</v>
      </c>
      <c r="DS38" s="23">
        <f t="shared" si="224"/>
        <v>-1059811</v>
      </c>
      <c r="DT38" s="23">
        <f t="shared" si="224"/>
        <v>-1059811</v>
      </c>
      <c r="DU38" s="23">
        <f t="shared" si="224"/>
        <v>-1059811</v>
      </c>
      <c r="DV38" s="23">
        <f t="shared" si="224"/>
        <v>-1059811</v>
      </c>
      <c r="DW38" s="23">
        <f t="shared" si="224"/>
        <v>-1059811</v>
      </c>
      <c r="DX38" s="23">
        <f t="shared" si="224"/>
        <v>-1059811</v>
      </c>
      <c r="DY38" s="23">
        <f t="shared" si="224"/>
        <v>-1059811</v>
      </c>
      <c r="DZ38" s="23">
        <f t="shared" si="224"/>
        <v>-1059811</v>
      </c>
      <c r="EA38" s="23">
        <f t="shared" ref="EA38:GL38" si="225">SUM(EA34,EA16)</f>
        <v>-1059811</v>
      </c>
      <c r="EB38" s="23">
        <f t="shared" si="225"/>
        <v>-1059811</v>
      </c>
      <c r="EC38" s="23">
        <f t="shared" si="225"/>
        <v>-1171811</v>
      </c>
      <c r="ED38" s="23">
        <f t="shared" si="225"/>
        <v>-1325311</v>
      </c>
      <c r="EE38" s="23">
        <f t="shared" si="225"/>
        <v>-1059811</v>
      </c>
      <c r="EF38" s="23">
        <f t="shared" si="225"/>
        <v>-1059811</v>
      </c>
      <c r="EG38" s="23">
        <f t="shared" si="225"/>
        <v>-1059811</v>
      </c>
      <c r="EH38" s="23">
        <f t="shared" si="225"/>
        <v>-1059811</v>
      </c>
      <c r="EI38" s="23">
        <f t="shared" si="225"/>
        <v>-1059811</v>
      </c>
      <c r="EJ38" s="23">
        <f t="shared" si="225"/>
        <v>-1059811</v>
      </c>
      <c r="EK38" s="23">
        <f t="shared" si="225"/>
        <v>-1059811</v>
      </c>
      <c r="EL38" s="23">
        <f t="shared" si="225"/>
        <v>-1059811</v>
      </c>
      <c r="EM38" s="23">
        <f t="shared" si="225"/>
        <v>-1059811</v>
      </c>
      <c r="EN38" s="23">
        <f t="shared" si="225"/>
        <v>-1059811</v>
      </c>
      <c r="EO38" s="23">
        <f t="shared" si="225"/>
        <v>-1171811</v>
      </c>
      <c r="EP38" s="23">
        <f t="shared" si="225"/>
        <v>-1325311</v>
      </c>
      <c r="EQ38" s="23">
        <f t="shared" si="225"/>
        <v>-1059811</v>
      </c>
      <c r="ER38" s="23">
        <f t="shared" si="225"/>
        <v>-1059811</v>
      </c>
      <c r="ES38" s="23">
        <f t="shared" si="225"/>
        <v>-1059811</v>
      </c>
      <c r="ET38" s="23">
        <f t="shared" si="225"/>
        <v>-1059811</v>
      </c>
      <c r="EU38" s="23">
        <f t="shared" si="225"/>
        <v>-1059811</v>
      </c>
      <c r="EV38" s="23">
        <f t="shared" si="225"/>
        <v>-1059811</v>
      </c>
      <c r="EW38" s="23">
        <f t="shared" si="225"/>
        <v>-1059811</v>
      </c>
      <c r="EX38" s="23">
        <f t="shared" si="225"/>
        <v>-1059811</v>
      </c>
      <c r="EY38" s="23">
        <f t="shared" si="225"/>
        <v>-1059811</v>
      </c>
      <c r="EZ38" s="23">
        <f t="shared" si="225"/>
        <v>-1059811</v>
      </c>
      <c r="FA38" s="23">
        <f t="shared" si="225"/>
        <v>-1171811</v>
      </c>
      <c r="FB38" s="23">
        <f t="shared" si="225"/>
        <v>-1325311</v>
      </c>
      <c r="FC38" s="23">
        <f t="shared" si="225"/>
        <v>-1059811</v>
      </c>
      <c r="FD38" s="23">
        <f t="shared" si="225"/>
        <v>-1059811</v>
      </c>
      <c r="FE38" s="23">
        <f t="shared" si="225"/>
        <v>-1059811</v>
      </c>
      <c r="FF38" s="23">
        <f t="shared" si="225"/>
        <v>-1059811</v>
      </c>
      <c r="FG38" s="23">
        <f t="shared" si="225"/>
        <v>-1059811</v>
      </c>
      <c r="FH38" s="23">
        <f t="shared" si="225"/>
        <v>-1059811</v>
      </c>
      <c r="FI38" s="23">
        <f t="shared" si="225"/>
        <v>-1059811</v>
      </c>
      <c r="FJ38" s="23">
        <f t="shared" si="225"/>
        <v>-1059811</v>
      </c>
      <c r="FK38" s="23">
        <f t="shared" si="225"/>
        <v>-1059811</v>
      </c>
      <c r="FL38" s="23">
        <f t="shared" si="225"/>
        <v>-1059811</v>
      </c>
      <c r="FM38" s="23">
        <f t="shared" si="225"/>
        <v>-1171811</v>
      </c>
      <c r="FN38" s="23">
        <f t="shared" si="225"/>
        <v>-1325311</v>
      </c>
      <c r="FO38" s="23">
        <f t="shared" si="225"/>
        <v>-1059811</v>
      </c>
      <c r="FP38" s="23">
        <f t="shared" si="225"/>
        <v>-1059811</v>
      </c>
      <c r="FQ38" s="23">
        <f t="shared" si="225"/>
        <v>-1059811</v>
      </c>
      <c r="FR38" s="23">
        <f t="shared" si="225"/>
        <v>-1059811</v>
      </c>
      <c r="FS38" s="23">
        <f t="shared" si="225"/>
        <v>-1059811</v>
      </c>
      <c r="FT38" s="23">
        <f t="shared" si="225"/>
        <v>-1059811</v>
      </c>
      <c r="FU38" s="23">
        <f t="shared" si="225"/>
        <v>-1059811</v>
      </c>
      <c r="FV38" s="23">
        <f t="shared" si="225"/>
        <v>-1059811</v>
      </c>
      <c r="FW38" s="23">
        <f t="shared" si="225"/>
        <v>-1059811</v>
      </c>
      <c r="FX38" s="23">
        <f t="shared" si="225"/>
        <v>-1059811</v>
      </c>
      <c r="FY38" s="23">
        <f t="shared" si="225"/>
        <v>-1171811</v>
      </c>
      <c r="FZ38" s="23">
        <f t="shared" si="225"/>
        <v>-1325311</v>
      </c>
      <c r="GA38" s="23">
        <f t="shared" si="225"/>
        <v>-1059811</v>
      </c>
      <c r="GB38" s="23">
        <f t="shared" si="225"/>
        <v>-1059811</v>
      </c>
      <c r="GC38" s="23">
        <f t="shared" si="225"/>
        <v>-1059811</v>
      </c>
      <c r="GD38" s="23">
        <f t="shared" si="225"/>
        <v>-1059811</v>
      </c>
      <c r="GE38" s="23">
        <f t="shared" si="225"/>
        <v>-1059811</v>
      </c>
      <c r="GF38" s="23">
        <f t="shared" si="225"/>
        <v>-1059811</v>
      </c>
      <c r="GG38" s="23">
        <f t="shared" si="225"/>
        <v>-1059811</v>
      </c>
      <c r="GH38" s="23">
        <f t="shared" si="225"/>
        <v>-1059811</v>
      </c>
      <c r="GI38" s="23">
        <f t="shared" si="225"/>
        <v>-1059811</v>
      </c>
      <c r="GJ38" s="23">
        <f t="shared" si="225"/>
        <v>-1059811</v>
      </c>
      <c r="GK38" s="23">
        <f t="shared" si="225"/>
        <v>-1171811</v>
      </c>
      <c r="GL38" s="23">
        <f t="shared" si="225"/>
        <v>-1325311</v>
      </c>
      <c r="GM38" s="23">
        <f t="shared" ref="GM38:GX38" si="226">SUM(GM34,GM16)</f>
        <v>-1059811</v>
      </c>
      <c r="GN38" s="23">
        <f t="shared" si="226"/>
        <v>-1059811</v>
      </c>
      <c r="GO38" s="23">
        <f t="shared" si="226"/>
        <v>-1059811</v>
      </c>
      <c r="GP38" s="23">
        <f t="shared" si="226"/>
        <v>-1059811</v>
      </c>
      <c r="GQ38" s="23">
        <f t="shared" si="226"/>
        <v>-1059811</v>
      </c>
      <c r="GR38" s="23">
        <f t="shared" si="226"/>
        <v>-1059811</v>
      </c>
      <c r="GS38" s="23">
        <f t="shared" si="226"/>
        <v>-1059811</v>
      </c>
      <c r="GT38" s="23">
        <f t="shared" si="226"/>
        <v>-1059811</v>
      </c>
      <c r="GU38" s="23">
        <f t="shared" si="226"/>
        <v>-1059811</v>
      </c>
      <c r="GV38" s="23">
        <f t="shared" si="226"/>
        <v>-1059811</v>
      </c>
      <c r="GW38" s="23">
        <f t="shared" si="226"/>
        <v>-1171811</v>
      </c>
      <c r="GX38" s="23">
        <f t="shared" si="226"/>
        <v>-1325311</v>
      </c>
    </row>
    <row r="39" spans="1:209" ht="15.75" thickBot="1" x14ac:dyDescent="0.3">
      <c r="B39" s="22" t="s">
        <v>33</v>
      </c>
      <c r="C39" s="23">
        <f t="shared" ref="C39:BN39" si="227">SUM(C37,C19)</f>
        <v>9355309.2324999999</v>
      </c>
      <c r="D39" s="23">
        <f t="shared" si="227"/>
        <v>-1920861.2350000001</v>
      </c>
      <c r="E39" s="23">
        <f t="shared" si="227"/>
        <v>7672417.2949999999</v>
      </c>
      <c r="F39" s="23">
        <f t="shared" si="227"/>
        <v>2289816.0150000001</v>
      </c>
      <c r="G39" s="23">
        <f t="shared" si="227"/>
        <v>399067.64000000013</v>
      </c>
      <c r="H39" s="23">
        <f t="shared" si="227"/>
        <v>-821361.67999999993</v>
      </c>
      <c r="I39" s="23">
        <f t="shared" si="227"/>
        <v>0</v>
      </c>
      <c r="J39" s="23">
        <f t="shared" si="227"/>
        <v>0</v>
      </c>
      <c r="K39" s="23">
        <f t="shared" si="227"/>
        <v>0</v>
      </c>
      <c r="L39" s="23"/>
      <c r="M39" s="23">
        <f t="shared" si="227"/>
        <v>0</v>
      </c>
      <c r="N39" s="23">
        <f t="shared" si="227"/>
        <v>37922.060000000056</v>
      </c>
      <c r="O39" s="23">
        <f t="shared" si="227"/>
        <v>-2128625.519779772</v>
      </c>
      <c r="P39" s="23">
        <f t="shared" si="227"/>
        <v>-1128005.2190325498</v>
      </c>
      <c r="Q39" s="23">
        <f t="shared" si="227"/>
        <v>-2580502.4865595903</v>
      </c>
      <c r="R39" s="23">
        <f t="shared" si="227"/>
        <v>0</v>
      </c>
      <c r="S39" s="23"/>
      <c r="T39" s="23">
        <f t="shared" si="227"/>
        <v>344950.29</v>
      </c>
      <c r="U39" s="23">
        <f t="shared" si="227"/>
        <v>-3339254.7891987232</v>
      </c>
      <c r="V39" s="23">
        <f t="shared" si="227"/>
        <v>-5593090.9218106568</v>
      </c>
      <c r="W39" s="23">
        <f t="shared" si="227"/>
        <v>212498.55176635063</v>
      </c>
      <c r="X39" s="23">
        <f t="shared" si="227"/>
        <v>-5828558.5220235372</v>
      </c>
      <c r="Y39" s="23">
        <f t="shared" si="227"/>
        <v>-3100036.8452240457</v>
      </c>
      <c r="Z39" s="23">
        <f t="shared" si="227"/>
        <v>-989318.83833383897</v>
      </c>
      <c r="AA39" s="23">
        <f t="shared" si="227"/>
        <v>-4688720.2394172382</v>
      </c>
      <c r="AB39" s="23">
        <f t="shared" si="227"/>
        <v>12784765.37241159</v>
      </c>
      <c r="AC39" s="23">
        <f t="shared" si="227"/>
        <v>-5127912.479900795</v>
      </c>
      <c r="AD39" s="23">
        <f t="shared" si="227"/>
        <v>-346580.05670500826</v>
      </c>
      <c r="AE39" s="23">
        <f t="shared" si="227"/>
        <v>-1363906.013549719</v>
      </c>
      <c r="AF39" s="23">
        <f t="shared" si="227"/>
        <v>-3522503.498952854</v>
      </c>
      <c r="AG39" s="23">
        <f t="shared" si="227"/>
        <v>-1278368.4856799459</v>
      </c>
      <c r="AH39" s="23">
        <f t="shared" si="227"/>
        <v>-198219.19005326391</v>
      </c>
      <c r="AI39" s="23">
        <f t="shared" si="227"/>
        <v>3837854.1459855447</v>
      </c>
      <c r="AJ39" s="23">
        <f t="shared" si="227"/>
        <v>3793328.8266958483</v>
      </c>
      <c r="AK39" s="23">
        <f t="shared" si="227"/>
        <v>9919226.1328366976</v>
      </c>
      <c r="AL39" s="23">
        <f t="shared" si="227"/>
        <v>4033531.2023052862</v>
      </c>
      <c r="AM39" s="23">
        <f t="shared" si="227"/>
        <v>1904011.8736918196</v>
      </c>
      <c r="AN39" s="23">
        <f t="shared" si="227"/>
        <v>11174624.607619764</v>
      </c>
      <c r="AO39" s="23">
        <f t="shared" si="227"/>
        <v>102017335.94669668</v>
      </c>
      <c r="AP39" s="23">
        <f t="shared" si="227"/>
        <v>-27581297.161468375</v>
      </c>
      <c r="AQ39" s="23">
        <f t="shared" si="227"/>
        <v>-31323678.895437218</v>
      </c>
      <c r="AR39" s="23">
        <f t="shared" si="227"/>
        <v>-500711.21464952838</v>
      </c>
      <c r="AS39" s="23">
        <f t="shared" si="227"/>
        <v>-898130.22464952851</v>
      </c>
      <c r="AT39" s="23">
        <f t="shared" si="227"/>
        <v>-1472514.3546495275</v>
      </c>
      <c r="AU39" s="23">
        <f t="shared" si="227"/>
        <v>-4339792.3446495263</v>
      </c>
      <c r="AV39" s="23">
        <f t="shared" si="227"/>
        <v>-4872471.9621499982</v>
      </c>
      <c r="AW39" s="23">
        <f t="shared" si="227"/>
        <v>-10001495.020900002</v>
      </c>
      <c r="AX39" s="23">
        <f t="shared" si="227"/>
        <v>-5447474.4021500014</v>
      </c>
      <c r="AY39" s="23">
        <f t="shared" si="227"/>
        <v>-2389952.0821499997</v>
      </c>
      <c r="AZ39" s="23">
        <f t="shared" si="227"/>
        <v>-3210796.8021499976</v>
      </c>
      <c r="BA39" s="23">
        <f t="shared" si="227"/>
        <v>-2533789.6434000013</v>
      </c>
      <c r="BB39" s="23">
        <f t="shared" si="227"/>
        <v>-3652706.3333999999</v>
      </c>
      <c r="BC39" s="23">
        <f t="shared" si="227"/>
        <v>-13174560.273400003</v>
      </c>
      <c r="BD39" s="23">
        <f t="shared" si="227"/>
        <v>-13600669.373400005</v>
      </c>
      <c r="BE39" s="23">
        <f t="shared" si="227"/>
        <v>-14187522.193400001</v>
      </c>
      <c r="BF39" s="23">
        <f t="shared" si="227"/>
        <v>-13525687.1534</v>
      </c>
      <c r="BG39" s="23">
        <f t="shared" si="227"/>
        <v>-9365168.823400002</v>
      </c>
      <c r="BH39" s="23">
        <f t="shared" si="227"/>
        <v>-10130528.803400001</v>
      </c>
      <c r="BI39" s="23">
        <f t="shared" si="227"/>
        <v>-6544368.3233999982</v>
      </c>
      <c r="BJ39" s="23">
        <f t="shared" si="227"/>
        <v>27570767.796599999</v>
      </c>
      <c r="BK39" s="23">
        <f t="shared" si="227"/>
        <v>7367180.5465999916</v>
      </c>
      <c r="BL39" s="23">
        <f t="shared" si="227"/>
        <v>82070510.286600009</v>
      </c>
      <c r="BM39" s="23">
        <f t="shared" si="227"/>
        <v>-11100581.443400003</v>
      </c>
      <c r="BN39" s="23">
        <f t="shared" si="227"/>
        <v>1054486.1165999947</v>
      </c>
      <c r="BO39" s="23">
        <f t="shared" ref="BO39:DZ39" si="228">SUM(BO37,BO19)</f>
        <v>-3429760.8433999997</v>
      </c>
      <c r="BP39" s="23">
        <f t="shared" si="228"/>
        <v>54396451.336599998</v>
      </c>
      <c r="BQ39" s="23">
        <f t="shared" si="228"/>
        <v>-5072864.6000000006</v>
      </c>
      <c r="BR39" s="23">
        <f t="shared" si="228"/>
        <v>-2673897.8600000003</v>
      </c>
      <c r="BS39" s="23">
        <f t="shared" si="228"/>
        <v>-3514018.4200000009</v>
      </c>
      <c r="BT39" s="23">
        <f t="shared" si="228"/>
        <v>-3266111.34</v>
      </c>
      <c r="BU39" s="23">
        <f t="shared" si="228"/>
        <v>-4622248.8400000017</v>
      </c>
      <c r="BV39" s="23">
        <f t="shared" si="228"/>
        <v>-4723441.7100000018</v>
      </c>
      <c r="BW39" s="23">
        <f t="shared" si="228"/>
        <v>-4637411.1199999992</v>
      </c>
      <c r="BX39" s="23">
        <f t="shared" si="228"/>
        <v>-4694798.5999999996</v>
      </c>
      <c r="BY39" s="23">
        <f t="shared" si="228"/>
        <v>-4039154.26</v>
      </c>
      <c r="BZ39" s="23">
        <f t="shared" si="228"/>
        <v>11921853.649999993</v>
      </c>
      <c r="CA39" s="23">
        <f t="shared" si="228"/>
        <v>8582479.2200000007</v>
      </c>
      <c r="CB39" s="23">
        <f t="shared" si="228"/>
        <v>53169866.529999994</v>
      </c>
      <c r="CC39" s="23">
        <f t="shared" si="228"/>
        <v>-5505022.919999999</v>
      </c>
      <c r="CD39" s="23">
        <f t="shared" si="228"/>
        <v>-2824631.4399999985</v>
      </c>
      <c r="CE39" s="23">
        <f t="shared" si="228"/>
        <v>-1725068.3200000003</v>
      </c>
      <c r="CF39" s="23">
        <f t="shared" si="228"/>
        <v>78566102.320000008</v>
      </c>
      <c r="CG39" s="23">
        <f t="shared" si="228"/>
        <v>69871239.189999998</v>
      </c>
      <c r="CH39" s="23">
        <f t="shared" si="228"/>
        <v>45068211.280000001</v>
      </c>
      <c r="CI39" s="23">
        <f t="shared" si="228"/>
        <v>-2847948.4400000004</v>
      </c>
      <c r="CJ39" s="23">
        <f t="shared" si="228"/>
        <v>95321.630000000354</v>
      </c>
      <c r="CK39" s="23">
        <f t="shared" si="228"/>
        <v>19690336.77</v>
      </c>
      <c r="CL39" s="23">
        <f t="shared" si="228"/>
        <v>18923267.570000004</v>
      </c>
      <c r="CM39" s="23">
        <f t="shared" si="228"/>
        <v>48504825.450000003</v>
      </c>
      <c r="CN39" s="23">
        <f t="shared" si="228"/>
        <v>21723530.710000001</v>
      </c>
      <c r="CO39" s="23">
        <f t="shared" si="228"/>
        <v>-2532938.8199999998</v>
      </c>
      <c r="CP39" s="23">
        <f t="shared" si="228"/>
        <v>-1490780.02</v>
      </c>
      <c r="CQ39" s="23">
        <f t="shared" si="228"/>
        <v>-1477213.76</v>
      </c>
      <c r="CR39" s="23">
        <f t="shared" si="228"/>
        <v>-1478236.71</v>
      </c>
      <c r="CS39" s="23">
        <f t="shared" si="228"/>
        <v>-1588062.67</v>
      </c>
      <c r="CT39" s="23">
        <f t="shared" si="228"/>
        <v>-1742591.23</v>
      </c>
      <c r="CU39" s="23">
        <f t="shared" si="228"/>
        <v>-1478122.6</v>
      </c>
      <c r="CV39" s="23">
        <f t="shared" si="228"/>
        <v>-1479156.8</v>
      </c>
      <c r="CW39" s="23">
        <f t="shared" si="228"/>
        <v>-1480193.83</v>
      </c>
      <c r="CX39" s="23">
        <f t="shared" si="228"/>
        <v>-1481233.7</v>
      </c>
      <c r="CY39" s="23">
        <f t="shared" si="228"/>
        <v>-1482276.42</v>
      </c>
      <c r="CZ39" s="23">
        <f t="shared" si="228"/>
        <v>-1483322.01</v>
      </c>
      <c r="DA39" s="23">
        <f t="shared" si="228"/>
        <v>-1315978.25</v>
      </c>
      <c r="DB39" s="23">
        <f t="shared" si="228"/>
        <v>-1316682.72</v>
      </c>
      <c r="DC39" s="23">
        <f t="shared" si="228"/>
        <v>-1228897.6400000001</v>
      </c>
      <c r="DD39" s="23">
        <f t="shared" si="228"/>
        <v>-1229245.93</v>
      </c>
      <c r="DE39" s="23">
        <f t="shared" si="228"/>
        <v>-1341594.94</v>
      </c>
      <c r="DF39" s="23">
        <f t="shared" si="228"/>
        <v>-1495444.66</v>
      </c>
      <c r="DG39" s="23">
        <f t="shared" si="228"/>
        <v>-1230295.1099999999</v>
      </c>
      <c r="DH39" s="23">
        <f t="shared" si="228"/>
        <v>-1230646.28</v>
      </c>
      <c r="DI39" s="23">
        <f t="shared" si="228"/>
        <v>-1230998.17</v>
      </c>
      <c r="DJ39" s="23">
        <f t="shared" si="228"/>
        <v>-1231350.79</v>
      </c>
      <c r="DK39" s="23">
        <f t="shared" si="228"/>
        <v>-1231704.1299999999</v>
      </c>
      <c r="DL39" s="23">
        <f t="shared" si="228"/>
        <v>-1232058.21</v>
      </c>
      <c r="DM39" s="23">
        <f t="shared" si="228"/>
        <v>-1059811</v>
      </c>
      <c r="DN39" s="23">
        <f t="shared" si="228"/>
        <v>-1059811</v>
      </c>
      <c r="DO39" s="23">
        <f t="shared" si="228"/>
        <v>-1059811</v>
      </c>
      <c r="DP39" s="23">
        <f t="shared" si="228"/>
        <v>-1059811</v>
      </c>
      <c r="DQ39" s="23">
        <f t="shared" si="228"/>
        <v>-1171811</v>
      </c>
      <c r="DR39" s="23">
        <f t="shared" si="228"/>
        <v>-1325311</v>
      </c>
      <c r="DS39" s="23">
        <f t="shared" si="228"/>
        <v>-1059811</v>
      </c>
      <c r="DT39" s="23">
        <f t="shared" si="228"/>
        <v>-1059811</v>
      </c>
      <c r="DU39" s="23">
        <f t="shared" si="228"/>
        <v>-1059811</v>
      </c>
      <c r="DV39" s="23">
        <f t="shared" si="228"/>
        <v>-1059811</v>
      </c>
      <c r="DW39" s="23">
        <f t="shared" si="228"/>
        <v>-1059811</v>
      </c>
      <c r="DX39" s="23">
        <f t="shared" si="228"/>
        <v>-1059811</v>
      </c>
      <c r="DY39" s="23">
        <f t="shared" si="228"/>
        <v>-1059811</v>
      </c>
      <c r="DZ39" s="23">
        <f t="shared" si="228"/>
        <v>-1059811</v>
      </c>
      <c r="EA39" s="23">
        <f t="shared" ref="EA39:GL39" si="229">SUM(EA37,EA19)</f>
        <v>-1059811</v>
      </c>
      <c r="EB39" s="23">
        <f t="shared" si="229"/>
        <v>-1059811</v>
      </c>
      <c r="EC39" s="23">
        <f t="shared" si="229"/>
        <v>-1171811</v>
      </c>
      <c r="ED39" s="23">
        <f t="shared" si="229"/>
        <v>-1325311</v>
      </c>
      <c r="EE39" s="23">
        <f t="shared" si="229"/>
        <v>-1059811</v>
      </c>
      <c r="EF39" s="23">
        <f t="shared" si="229"/>
        <v>-1059811</v>
      </c>
      <c r="EG39" s="23">
        <f t="shared" si="229"/>
        <v>-1059811</v>
      </c>
      <c r="EH39" s="23">
        <f t="shared" si="229"/>
        <v>-1059811</v>
      </c>
      <c r="EI39" s="23">
        <f t="shared" si="229"/>
        <v>-1059811</v>
      </c>
      <c r="EJ39" s="23">
        <f t="shared" si="229"/>
        <v>-1059811</v>
      </c>
      <c r="EK39" s="23">
        <f t="shared" si="229"/>
        <v>-1059811</v>
      </c>
      <c r="EL39" s="23">
        <f t="shared" si="229"/>
        <v>-1059811</v>
      </c>
      <c r="EM39" s="23">
        <f t="shared" si="229"/>
        <v>-1059811</v>
      </c>
      <c r="EN39" s="23">
        <f t="shared" si="229"/>
        <v>-1059811</v>
      </c>
      <c r="EO39" s="23">
        <f t="shared" si="229"/>
        <v>-1171811</v>
      </c>
      <c r="EP39" s="23">
        <f t="shared" si="229"/>
        <v>-1325311</v>
      </c>
      <c r="EQ39" s="23">
        <f t="shared" si="229"/>
        <v>-1059811</v>
      </c>
      <c r="ER39" s="23">
        <f t="shared" si="229"/>
        <v>-1059811</v>
      </c>
      <c r="ES39" s="23">
        <f t="shared" si="229"/>
        <v>-1059811</v>
      </c>
      <c r="ET39" s="23">
        <f t="shared" si="229"/>
        <v>-1059811</v>
      </c>
      <c r="EU39" s="23">
        <f t="shared" si="229"/>
        <v>-1059811</v>
      </c>
      <c r="EV39" s="23">
        <f t="shared" si="229"/>
        <v>-1059811</v>
      </c>
      <c r="EW39" s="23">
        <f t="shared" si="229"/>
        <v>-1059811</v>
      </c>
      <c r="EX39" s="23">
        <f t="shared" si="229"/>
        <v>-1059811</v>
      </c>
      <c r="EY39" s="23">
        <f t="shared" si="229"/>
        <v>-1059811</v>
      </c>
      <c r="EZ39" s="23">
        <f t="shared" si="229"/>
        <v>-1059811</v>
      </c>
      <c r="FA39" s="23">
        <f t="shared" si="229"/>
        <v>-1171811</v>
      </c>
      <c r="FB39" s="23">
        <f t="shared" si="229"/>
        <v>-1325311</v>
      </c>
      <c r="FC39" s="23">
        <f t="shared" si="229"/>
        <v>-1059811</v>
      </c>
      <c r="FD39" s="23">
        <f t="shared" si="229"/>
        <v>-1059811</v>
      </c>
      <c r="FE39" s="23">
        <f t="shared" si="229"/>
        <v>-1059811</v>
      </c>
      <c r="FF39" s="23">
        <f t="shared" si="229"/>
        <v>-1059811</v>
      </c>
      <c r="FG39" s="23">
        <f t="shared" si="229"/>
        <v>-1059811</v>
      </c>
      <c r="FH39" s="23">
        <f t="shared" si="229"/>
        <v>-1059811</v>
      </c>
      <c r="FI39" s="23">
        <f t="shared" si="229"/>
        <v>-1059811</v>
      </c>
      <c r="FJ39" s="23">
        <f t="shared" si="229"/>
        <v>-1059811</v>
      </c>
      <c r="FK39" s="23">
        <f t="shared" si="229"/>
        <v>-1059811</v>
      </c>
      <c r="FL39" s="23">
        <f t="shared" si="229"/>
        <v>-1059811</v>
      </c>
      <c r="FM39" s="23">
        <f t="shared" si="229"/>
        <v>-1171811</v>
      </c>
      <c r="FN39" s="23">
        <f t="shared" si="229"/>
        <v>-1325311</v>
      </c>
      <c r="FO39" s="23">
        <f t="shared" si="229"/>
        <v>-1059811</v>
      </c>
      <c r="FP39" s="23">
        <f t="shared" si="229"/>
        <v>-1059811</v>
      </c>
      <c r="FQ39" s="23">
        <f t="shared" si="229"/>
        <v>-1059811</v>
      </c>
      <c r="FR39" s="23">
        <f t="shared" si="229"/>
        <v>-1059811</v>
      </c>
      <c r="FS39" s="23">
        <f t="shared" si="229"/>
        <v>-1059811</v>
      </c>
      <c r="FT39" s="23">
        <f t="shared" si="229"/>
        <v>-1059811</v>
      </c>
      <c r="FU39" s="23">
        <f t="shared" si="229"/>
        <v>-1059811</v>
      </c>
      <c r="FV39" s="23">
        <f t="shared" si="229"/>
        <v>-1059811</v>
      </c>
      <c r="FW39" s="23">
        <f t="shared" si="229"/>
        <v>-1059811</v>
      </c>
      <c r="FX39" s="23">
        <f t="shared" si="229"/>
        <v>-1059811</v>
      </c>
      <c r="FY39" s="23">
        <f t="shared" si="229"/>
        <v>-1171811</v>
      </c>
      <c r="FZ39" s="23">
        <f t="shared" si="229"/>
        <v>-1325311</v>
      </c>
      <c r="GA39" s="23">
        <f t="shared" si="229"/>
        <v>-1059811</v>
      </c>
      <c r="GB39" s="23">
        <f t="shared" si="229"/>
        <v>-1059811</v>
      </c>
      <c r="GC39" s="23">
        <f t="shared" si="229"/>
        <v>-1059811</v>
      </c>
      <c r="GD39" s="23">
        <f t="shared" si="229"/>
        <v>-1059811</v>
      </c>
      <c r="GE39" s="23">
        <f t="shared" si="229"/>
        <v>-1059811</v>
      </c>
      <c r="GF39" s="23">
        <f t="shared" si="229"/>
        <v>-1059811</v>
      </c>
      <c r="GG39" s="23">
        <f t="shared" si="229"/>
        <v>-1059811</v>
      </c>
      <c r="GH39" s="23">
        <f t="shared" si="229"/>
        <v>-1059811</v>
      </c>
      <c r="GI39" s="23">
        <f t="shared" si="229"/>
        <v>-1059811</v>
      </c>
      <c r="GJ39" s="23">
        <f t="shared" si="229"/>
        <v>-1059811</v>
      </c>
      <c r="GK39" s="23">
        <f t="shared" si="229"/>
        <v>-1171811</v>
      </c>
      <c r="GL39" s="23">
        <f t="shared" si="229"/>
        <v>-1325311</v>
      </c>
      <c r="GM39" s="23">
        <f t="shared" ref="GM39:GX39" si="230">SUM(GM37,GM19)</f>
        <v>-1059811</v>
      </c>
      <c r="GN39" s="23">
        <f t="shared" si="230"/>
        <v>-1059811</v>
      </c>
      <c r="GO39" s="23">
        <f t="shared" si="230"/>
        <v>-1059811</v>
      </c>
      <c r="GP39" s="23">
        <f t="shared" si="230"/>
        <v>-1059811</v>
      </c>
      <c r="GQ39" s="23">
        <f t="shared" si="230"/>
        <v>-1059811</v>
      </c>
      <c r="GR39" s="23">
        <f t="shared" si="230"/>
        <v>-1059811</v>
      </c>
      <c r="GS39" s="23">
        <f t="shared" si="230"/>
        <v>-1059811</v>
      </c>
      <c r="GT39" s="23">
        <f t="shared" si="230"/>
        <v>-1059811</v>
      </c>
      <c r="GU39" s="23">
        <f t="shared" si="230"/>
        <v>-1059811</v>
      </c>
      <c r="GV39" s="23">
        <f t="shared" si="230"/>
        <v>-1059811</v>
      </c>
      <c r="GW39" s="23">
        <f t="shared" si="230"/>
        <v>-1171811</v>
      </c>
      <c r="GX39" s="23">
        <f t="shared" si="230"/>
        <v>-1325311</v>
      </c>
    </row>
    <row r="40" spans="1:209" x14ac:dyDescent="0.25">
      <c r="B40" s="43" t="s">
        <v>34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>
        <f t="shared" ref="AM40:BF40" si="231">-AM55</f>
        <v>0</v>
      </c>
      <c r="AN40" s="4">
        <f t="shared" si="231"/>
        <v>0</v>
      </c>
      <c r="AO40" s="4">
        <f t="shared" si="231"/>
        <v>0</v>
      </c>
      <c r="AP40" s="4">
        <f t="shared" si="231"/>
        <v>0</v>
      </c>
      <c r="AQ40" s="4">
        <f t="shared" si="231"/>
        <v>0</v>
      </c>
      <c r="AR40" s="4">
        <f t="shared" si="231"/>
        <v>0</v>
      </c>
      <c r="AS40" s="4">
        <f t="shared" si="231"/>
        <v>0</v>
      </c>
      <c r="AT40" s="4">
        <f t="shared" si="231"/>
        <v>0</v>
      </c>
      <c r="AU40" s="4">
        <f t="shared" si="231"/>
        <v>0</v>
      </c>
      <c r="AV40" s="4">
        <f t="shared" si="231"/>
        <v>0</v>
      </c>
      <c r="AW40" s="4">
        <f t="shared" si="231"/>
        <v>0</v>
      </c>
      <c r="AX40" s="4">
        <f t="shared" si="231"/>
        <v>0</v>
      </c>
      <c r="AY40" s="4">
        <f t="shared" si="231"/>
        <v>0</v>
      </c>
      <c r="AZ40" s="4">
        <f t="shared" si="231"/>
        <v>0</v>
      </c>
      <c r="BA40" s="4">
        <f>-BA55</f>
        <v>0</v>
      </c>
      <c r="BB40" s="4">
        <f t="shared" si="231"/>
        <v>0</v>
      </c>
      <c r="BC40" s="4">
        <f t="shared" si="231"/>
        <v>0</v>
      </c>
      <c r="BD40" s="4">
        <f t="shared" si="231"/>
        <v>0</v>
      </c>
      <c r="BE40" s="4">
        <f t="shared" si="231"/>
        <v>0</v>
      </c>
      <c r="BF40" s="4">
        <f t="shared" si="231"/>
        <v>0</v>
      </c>
      <c r="BG40" s="4">
        <f t="shared" ref="BG40:CL40" si="232">-BG55</f>
        <v>0</v>
      </c>
      <c r="BH40" s="4">
        <f t="shared" si="232"/>
        <v>0</v>
      </c>
      <c r="BI40" s="4">
        <f t="shared" si="232"/>
        <v>0</v>
      </c>
      <c r="BJ40" s="4">
        <f t="shared" si="232"/>
        <v>0</v>
      </c>
      <c r="BK40" s="4">
        <f t="shared" si="232"/>
        <v>0</v>
      </c>
      <c r="BL40" s="4">
        <f t="shared" si="232"/>
        <v>0</v>
      </c>
      <c r="BM40" s="4">
        <f t="shared" si="232"/>
        <v>0</v>
      </c>
      <c r="BN40" s="4">
        <f t="shared" si="232"/>
        <v>0</v>
      </c>
      <c r="BO40" s="4">
        <f t="shared" si="232"/>
        <v>0</v>
      </c>
      <c r="BP40" s="4">
        <f t="shared" si="232"/>
        <v>0</v>
      </c>
      <c r="BQ40" s="4">
        <f t="shared" si="232"/>
        <v>0</v>
      </c>
      <c r="BR40" s="4">
        <f t="shared" si="232"/>
        <v>0</v>
      </c>
      <c r="BS40" s="4">
        <f t="shared" si="232"/>
        <v>0</v>
      </c>
      <c r="BT40" s="4">
        <f t="shared" si="232"/>
        <v>0</v>
      </c>
      <c r="BU40" s="4">
        <f t="shared" si="232"/>
        <v>0</v>
      </c>
      <c r="BV40" s="4">
        <f t="shared" si="232"/>
        <v>0</v>
      </c>
      <c r="BW40" s="4">
        <f t="shared" si="232"/>
        <v>0</v>
      </c>
      <c r="BX40" s="4">
        <f t="shared" si="232"/>
        <v>0</v>
      </c>
      <c r="BY40" s="4">
        <f t="shared" si="232"/>
        <v>0</v>
      </c>
      <c r="BZ40" s="4">
        <f t="shared" si="232"/>
        <v>0</v>
      </c>
      <c r="CA40" s="4">
        <f t="shared" si="232"/>
        <v>0</v>
      </c>
      <c r="CB40" s="4">
        <f t="shared" si="232"/>
        <v>0</v>
      </c>
      <c r="CC40" s="4">
        <f t="shared" si="232"/>
        <v>0</v>
      </c>
      <c r="CD40" s="4">
        <f t="shared" si="232"/>
        <v>0</v>
      </c>
      <c r="CE40" s="4">
        <f t="shared" si="232"/>
        <v>0</v>
      </c>
      <c r="CF40" s="4">
        <f t="shared" si="232"/>
        <v>0</v>
      </c>
      <c r="CG40" s="4">
        <f t="shared" si="232"/>
        <v>0</v>
      </c>
      <c r="CH40" s="4">
        <f t="shared" si="232"/>
        <v>825000</v>
      </c>
      <c r="CI40" s="4">
        <f t="shared" si="232"/>
        <v>825000</v>
      </c>
      <c r="CJ40" s="4">
        <f t="shared" si="232"/>
        <v>825000</v>
      </c>
      <c r="CK40" s="4">
        <f t="shared" si="232"/>
        <v>825000</v>
      </c>
      <c r="CL40" s="4">
        <f t="shared" si="232"/>
        <v>825000</v>
      </c>
      <c r="CM40" s="4">
        <f t="shared" ref="CM40:DR40" si="233">-CM55</f>
        <v>825000</v>
      </c>
      <c r="CN40" s="4">
        <f t="shared" si="233"/>
        <v>825000</v>
      </c>
      <c r="CO40" s="4">
        <f t="shared" si="233"/>
        <v>825000</v>
      </c>
      <c r="CP40" s="4">
        <f t="shared" si="233"/>
        <v>825000</v>
      </c>
      <c r="CQ40" s="4">
        <f t="shared" si="233"/>
        <v>825000</v>
      </c>
      <c r="CR40" s="4">
        <f t="shared" si="233"/>
        <v>825000</v>
      </c>
      <c r="CS40" s="4">
        <f t="shared" si="233"/>
        <v>825000</v>
      </c>
      <c r="CT40" s="4">
        <f t="shared" si="233"/>
        <v>825000</v>
      </c>
      <c r="CU40" s="4">
        <f t="shared" si="233"/>
        <v>825000</v>
      </c>
      <c r="CV40" s="4">
        <f t="shared" si="233"/>
        <v>825000</v>
      </c>
      <c r="CW40" s="4">
        <f t="shared" si="233"/>
        <v>825000</v>
      </c>
      <c r="CX40" s="4">
        <f t="shared" si="233"/>
        <v>825000</v>
      </c>
      <c r="CY40" s="4">
        <f t="shared" si="233"/>
        <v>825000</v>
      </c>
      <c r="CZ40" s="4">
        <f t="shared" si="233"/>
        <v>825000</v>
      </c>
      <c r="DA40" s="4">
        <f t="shared" si="233"/>
        <v>825000</v>
      </c>
      <c r="DB40" s="4">
        <f t="shared" si="233"/>
        <v>825000</v>
      </c>
      <c r="DC40" s="4">
        <f t="shared" si="233"/>
        <v>825000</v>
      </c>
      <c r="DD40" s="4">
        <f t="shared" si="233"/>
        <v>825000</v>
      </c>
      <c r="DE40" s="4">
        <f t="shared" si="233"/>
        <v>825000</v>
      </c>
      <c r="DF40" s="4">
        <f t="shared" si="233"/>
        <v>825000</v>
      </c>
      <c r="DG40" s="4">
        <f t="shared" si="233"/>
        <v>825000</v>
      </c>
      <c r="DH40" s="4">
        <f t="shared" si="233"/>
        <v>825000</v>
      </c>
      <c r="DI40" s="4">
        <f t="shared" si="233"/>
        <v>825000</v>
      </c>
      <c r="DJ40" s="4">
        <f t="shared" si="233"/>
        <v>825000</v>
      </c>
      <c r="DK40" s="4">
        <f t="shared" si="233"/>
        <v>825000</v>
      </c>
      <c r="DL40" s="4">
        <f t="shared" si="233"/>
        <v>825000</v>
      </c>
      <c r="DM40" s="4">
        <f t="shared" si="233"/>
        <v>825000</v>
      </c>
      <c r="DN40" s="4">
        <f t="shared" si="233"/>
        <v>825000</v>
      </c>
      <c r="DO40" s="4">
        <f t="shared" si="233"/>
        <v>825000</v>
      </c>
      <c r="DP40" s="4">
        <f t="shared" si="233"/>
        <v>825000</v>
      </c>
      <c r="DQ40" s="4">
        <f t="shared" si="233"/>
        <v>825000</v>
      </c>
      <c r="DR40" s="4">
        <f t="shared" si="233"/>
        <v>825000</v>
      </c>
      <c r="DS40" s="4">
        <f t="shared" ref="DS40:EX40" si="234">-DS55</f>
        <v>825000</v>
      </c>
      <c r="DT40" s="4">
        <f t="shared" si="234"/>
        <v>825000</v>
      </c>
      <c r="DU40" s="4">
        <f t="shared" si="234"/>
        <v>825000</v>
      </c>
      <c r="DV40" s="4">
        <f t="shared" si="234"/>
        <v>825000</v>
      </c>
      <c r="DW40" s="4">
        <f t="shared" si="234"/>
        <v>825000</v>
      </c>
      <c r="DX40" s="4">
        <f t="shared" si="234"/>
        <v>825000</v>
      </c>
      <c r="DY40" s="4">
        <f t="shared" si="234"/>
        <v>825000</v>
      </c>
      <c r="DZ40" s="4">
        <f t="shared" si="234"/>
        <v>825000</v>
      </c>
      <c r="EA40" s="4">
        <f t="shared" si="234"/>
        <v>825000</v>
      </c>
      <c r="EB40" s="4">
        <f t="shared" si="234"/>
        <v>825000</v>
      </c>
      <c r="EC40" s="4">
        <f t="shared" si="234"/>
        <v>825000</v>
      </c>
      <c r="ED40" s="4">
        <f t="shared" si="234"/>
        <v>825000</v>
      </c>
      <c r="EE40" s="4">
        <f t="shared" si="234"/>
        <v>825000</v>
      </c>
      <c r="EF40" s="4">
        <f t="shared" si="234"/>
        <v>825000</v>
      </c>
      <c r="EG40" s="4">
        <f t="shared" si="234"/>
        <v>825000</v>
      </c>
      <c r="EH40" s="4">
        <f t="shared" si="234"/>
        <v>825000</v>
      </c>
      <c r="EI40" s="4">
        <f t="shared" si="234"/>
        <v>825000</v>
      </c>
      <c r="EJ40" s="4">
        <f t="shared" si="234"/>
        <v>825000</v>
      </c>
      <c r="EK40" s="4">
        <f t="shared" si="234"/>
        <v>825000</v>
      </c>
      <c r="EL40" s="4">
        <f t="shared" si="234"/>
        <v>825000</v>
      </c>
      <c r="EM40" s="4">
        <f t="shared" si="234"/>
        <v>825000</v>
      </c>
      <c r="EN40" s="4">
        <f t="shared" si="234"/>
        <v>825000</v>
      </c>
      <c r="EO40" s="4">
        <f t="shared" si="234"/>
        <v>825000</v>
      </c>
      <c r="EP40" s="4">
        <f t="shared" si="234"/>
        <v>825000</v>
      </c>
      <c r="EQ40" s="4">
        <f t="shared" si="234"/>
        <v>825000</v>
      </c>
      <c r="ER40" s="4">
        <f t="shared" si="234"/>
        <v>825000</v>
      </c>
      <c r="ES40" s="4">
        <f t="shared" si="234"/>
        <v>825000</v>
      </c>
      <c r="ET40" s="4">
        <f t="shared" si="234"/>
        <v>825000</v>
      </c>
      <c r="EU40" s="4">
        <f t="shared" si="234"/>
        <v>825000</v>
      </c>
      <c r="EV40" s="4">
        <f t="shared" si="234"/>
        <v>825000</v>
      </c>
      <c r="EW40" s="4">
        <f t="shared" si="234"/>
        <v>825000</v>
      </c>
      <c r="EX40" s="4">
        <f t="shared" si="234"/>
        <v>825000</v>
      </c>
      <c r="EY40" s="4">
        <f t="shared" ref="EY40:GD40" si="235">-EY55</f>
        <v>825000</v>
      </c>
      <c r="EZ40" s="4">
        <f t="shared" si="235"/>
        <v>825000</v>
      </c>
      <c r="FA40" s="4">
        <f t="shared" si="235"/>
        <v>825000</v>
      </c>
      <c r="FB40" s="4">
        <f t="shared" si="235"/>
        <v>825000</v>
      </c>
      <c r="FC40" s="4">
        <f t="shared" si="235"/>
        <v>825000</v>
      </c>
      <c r="FD40" s="4">
        <f t="shared" si="235"/>
        <v>825000</v>
      </c>
      <c r="FE40" s="4">
        <f t="shared" si="235"/>
        <v>825000</v>
      </c>
      <c r="FF40" s="4">
        <f t="shared" si="235"/>
        <v>825000</v>
      </c>
      <c r="FG40" s="4">
        <f t="shared" si="235"/>
        <v>825000</v>
      </c>
      <c r="FH40" s="4">
        <f t="shared" si="235"/>
        <v>825000</v>
      </c>
      <c r="FI40" s="4">
        <f t="shared" si="235"/>
        <v>825000</v>
      </c>
      <c r="FJ40" s="4">
        <f t="shared" si="235"/>
        <v>825000</v>
      </c>
      <c r="FK40" s="4">
        <f t="shared" si="235"/>
        <v>825000</v>
      </c>
      <c r="FL40" s="4">
        <f t="shared" si="235"/>
        <v>825000</v>
      </c>
      <c r="FM40" s="4">
        <f t="shared" si="235"/>
        <v>825000</v>
      </c>
      <c r="FN40" s="4">
        <f t="shared" si="235"/>
        <v>825000</v>
      </c>
      <c r="FO40" s="4">
        <f t="shared" si="235"/>
        <v>825000</v>
      </c>
      <c r="FP40" s="4">
        <f t="shared" si="235"/>
        <v>825000</v>
      </c>
      <c r="FQ40" s="4">
        <f t="shared" si="235"/>
        <v>825000</v>
      </c>
      <c r="FR40" s="4">
        <f t="shared" si="235"/>
        <v>825000</v>
      </c>
      <c r="FS40" s="4">
        <f t="shared" si="235"/>
        <v>825000</v>
      </c>
      <c r="FT40" s="4">
        <f t="shared" si="235"/>
        <v>825000</v>
      </c>
      <c r="FU40" s="4">
        <f t="shared" si="235"/>
        <v>825000</v>
      </c>
      <c r="FV40" s="4">
        <f t="shared" si="235"/>
        <v>825000</v>
      </c>
      <c r="FW40" s="4">
        <f t="shared" si="235"/>
        <v>825000</v>
      </c>
      <c r="FX40" s="4">
        <f t="shared" si="235"/>
        <v>825000</v>
      </c>
      <c r="FY40" s="4">
        <f t="shared" si="235"/>
        <v>825000</v>
      </c>
      <c r="FZ40" s="4">
        <f t="shared" si="235"/>
        <v>825000</v>
      </c>
      <c r="GA40" s="4">
        <f t="shared" si="235"/>
        <v>825000</v>
      </c>
      <c r="GB40" s="4">
        <f t="shared" si="235"/>
        <v>825000</v>
      </c>
      <c r="GC40" s="4">
        <f t="shared" si="235"/>
        <v>825000</v>
      </c>
      <c r="GD40" s="4">
        <f t="shared" si="235"/>
        <v>825000</v>
      </c>
      <c r="GE40" s="4">
        <f t="shared" ref="GE40:GX40" si="236">-GE55</f>
        <v>825000</v>
      </c>
      <c r="GF40" s="4">
        <f t="shared" si="236"/>
        <v>825000</v>
      </c>
      <c r="GG40" s="4">
        <f t="shared" si="236"/>
        <v>825000</v>
      </c>
      <c r="GH40" s="4">
        <f t="shared" si="236"/>
        <v>825000</v>
      </c>
      <c r="GI40" s="4">
        <f t="shared" si="236"/>
        <v>825000</v>
      </c>
      <c r="GJ40" s="4">
        <f t="shared" si="236"/>
        <v>825000</v>
      </c>
      <c r="GK40" s="4">
        <f t="shared" si="236"/>
        <v>825000</v>
      </c>
      <c r="GL40" s="4">
        <f t="shared" si="236"/>
        <v>825000</v>
      </c>
      <c r="GM40" s="4">
        <f t="shared" si="236"/>
        <v>825000</v>
      </c>
      <c r="GN40" s="4">
        <f t="shared" si="236"/>
        <v>825000</v>
      </c>
      <c r="GO40" s="4">
        <f t="shared" si="236"/>
        <v>825000</v>
      </c>
      <c r="GP40" s="4">
        <f t="shared" si="236"/>
        <v>825000</v>
      </c>
      <c r="GQ40" s="4">
        <f t="shared" si="236"/>
        <v>825000</v>
      </c>
      <c r="GR40" s="4">
        <f t="shared" si="236"/>
        <v>825000</v>
      </c>
      <c r="GS40" s="4">
        <f t="shared" si="236"/>
        <v>825000</v>
      </c>
      <c r="GT40" s="4">
        <f t="shared" si="236"/>
        <v>825000</v>
      </c>
      <c r="GU40" s="4">
        <f t="shared" si="236"/>
        <v>825000</v>
      </c>
      <c r="GV40" s="4">
        <f t="shared" si="236"/>
        <v>825000</v>
      </c>
      <c r="GW40" s="4">
        <f t="shared" si="236"/>
        <v>825000</v>
      </c>
      <c r="GX40" s="4">
        <f t="shared" si="236"/>
        <v>825000</v>
      </c>
    </row>
    <row r="41" spans="1:209" x14ac:dyDescent="0.25">
      <c r="B41" s="43" t="s">
        <v>35</v>
      </c>
      <c r="C41" s="4"/>
      <c r="D41" s="4"/>
      <c r="E41" s="4"/>
      <c r="F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2"/>
      <c r="X41" s="2"/>
      <c r="Y41" s="2"/>
      <c r="Z41" s="2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</row>
    <row r="42" spans="1:209" x14ac:dyDescent="0.25">
      <c r="B42" s="43" t="s">
        <v>36</v>
      </c>
      <c r="C42" s="4">
        <v>-555672.53999999969</v>
      </c>
      <c r="D42" s="4">
        <v>-1084379.5825</v>
      </c>
      <c r="E42" s="4">
        <v>546790.77250000008</v>
      </c>
      <c r="F42" s="4">
        <v>-792622.64000000013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>
        <f t="shared" ref="BK42:BM42" si="237">+BK43/0.3*0.7</f>
        <v>-583333.33333333337</v>
      </c>
      <c r="BL42" s="4">
        <f t="shared" si="237"/>
        <v>-583333.33333333337</v>
      </c>
      <c r="BM42" s="4">
        <f t="shared" si="237"/>
        <v>-583333.33333333337</v>
      </c>
      <c r="BN42" s="4">
        <f t="shared" ref="BN42:CO42" si="238">+BN43/0.3*0.7</f>
        <v>-583333.33333333337</v>
      </c>
      <c r="BO42" s="4">
        <f t="shared" si="238"/>
        <v>-583333.33333333337</v>
      </c>
      <c r="BP42" s="4">
        <f t="shared" si="238"/>
        <v>-583333.33333333337</v>
      </c>
      <c r="BQ42" s="4">
        <f t="shared" si="238"/>
        <v>-583333.33333333337</v>
      </c>
      <c r="BR42" s="4">
        <f t="shared" si="238"/>
        <v>-583333.33333333337</v>
      </c>
      <c r="BS42" s="4">
        <f t="shared" si="238"/>
        <v>-583333.33333333337</v>
      </c>
      <c r="BT42" s="4">
        <f t="shared" si="238"/>
        <v>-583333.33333333337</v>
      </c>
      <c r="BU42" s="4">
        <f t="shared" si="238"/>
        <v>-583333.33333333337</v>
      </c>
      <c r="BV42" s="4">
        <f t="shared" si="238"/>
        <v>-583333.33333333337</v>
      </c>
      <c r="BW42" s="4">
        <f t="shared" si="238"/>
        <v>-583333.33333333337</v>
      </c>
      <c r="BX42" s="4">
        <f t="shared" si="238"/>
        <v>-583333.33333333337</v>
      </c>
      <c r="BY42" s="4">
        <f t="shared" si="238"/>
        <v>-583333.33333333337</v>
      </c>
      <c r="BZ42" s="4">
        <f t="shared" si="238"/>
        <v>-583333.33333333337</v>
      </c>
      <c r="CA42" s="4">
        <f t="shared" si="238"/>
        <v>-583333.33333333337</v>
      </c>
      <c r="CB42" s="4">
        <f t="shared" si="238"/>
        <v>-583333.33333333337</v>
      </c>
      <c r="CC42" s="4">
        <f t="shared" si="238"/>
        <v>-583333.33333333337</v>
      </c>
      <c r="CD42" s="4">
        <f t="shared" si="238"/>
        <v>-583333.33333333337</v>
      </c>
      <c r="CE42" s="4">
        <f t="shared" si="238"/>
        <v>-583333.33333333337</v>
      </c>
      <c r="CF42" s="4">
        <f t="shared" si="238"/>
        <v>-583333.33333333337</v>
      </c>
      <c r="CG42" s="4">
        <f t="shared" si="238"/>
        <v>-583333.33333333337</v>
      </c>
      <c r="CH42" s="4">
        <f t="shared" si="238"/>
        <v>-583333.33333333337</v>
      </c>
      <c r="CI42" s="4">
        <f t="shared" si="238"/>
        <v>-583333.33333333337</v>
      </c>
      <c r="CJ42" s="4">
        <f t="shared" si="238"/>
        <v>-583333.33333333337</v>
      </c>
      <c r="CK42" s="4">
        <f t="shared" si="238"/>
        <v>-583333.33333333337</v>
      </c>
      <c r="CL42" s="4">
        <f t="shared" si="238"/>
        <v>-583333.33333333337</v>
      </c>
      <c r="CM42" s="4">
        <f t="shared" si="238"/>
        <v>-583333.33333333337</v>
      </c>
      <c r="CN42" s="4">
        <f t="shared" si="238"/>
        <v>-583333.33333333337</v>
      </c>
      <c r="CO42" s="4">
        <f t="shared" si="238"/>
        <v>-583333.33333333337</v>
      </c>
      <c r="CP42" s="4">
        <f t="shared" ref="CP42:DK42" si="239">+CP43/0.3*0.7</f>
        <v>-583333.33333333337</v>
      </c>
      <c r="CQ42" s="4">
        <f t="shared" si="239"/>
        <v>-583333.33333333337</v>
      </c>
      <c r="CR42" s="4">
        <f t="shared" si="239"/>
        <v>-583333.33333333337</v>
      </c>
      <c r="CS42" s="4">
        <f t="shared" si="239"/>
        <v>-583333.33333333337</v>
      </c>
      <c r="CT42" s="4">
        <f t="shared" si="239"/>
        <v>-583333.33333333337</v>
      </c>
      <c r="CU42" s="4">
        <f t="shared" si="239"/>
        <v>-583333.33333333337</v>
      </c>
      <c r="CV42" s="4">
        <f t="shared" si="239"/>
        <v>-583333.33333333337</v>
      </c>
      <c r="CW42" s="4">
        <f t="shared" si="239"/>
        <v>-583333.33333333337</v>
      </c>
      <c r="CX42" s="4">
        <f t="shared" si="239"/>
        <v>-583333.33333333337</v>
      </c>
      <c r="CY42" s="4">
        <f t="shared" si="239"/>
        <v>-583333.33333333337</v>
      </c>
      <c r="CZ42" s="4">
        <f t="shared" si="239"/>
        <v>-583333.33333333337</v>
      </c>
      <c r="DA42" s="4">
        <f t="shared" si="239"/>
        <v>-583333.33333333337</v>
      </c>
      <c r="DB42" s="4">
        <f t="shared" si="239"/>
        <v>-583333.33333333337</v>
      </c>
      <c r="DC42" s="4">
        <f t="shared" si="239"/>
        <v>-583333.33333333337</v>
      </c>
      <c r="DD42" s="4">
        <f t="shared" si="239"/>
        <v>-583333.33333333337</v>
      </c>
      <c r="DE42" s="4">
        <f t="shared" si="239"/>
        <v>-583333.33333333337</v>
      </c>
      <c r="DF42" s="4">
        <f t="shared" si="239"/>
        <v>-583333.33333333337</v>
      </c>
      <c r="DG42" s="4">
        <f t="shared" si="239"/>
        <v>-583333.33333333337</v>
      </c>
      <c r="DH42" s="4">
        <f t="shared" si="239"/>
        <v>-583333.33333333337</v>
      </c>
      <c r="DI42" s="4">
        <f t="shared" si="239"/>
        <v>-583333.33333333337</v>
      </c>
      <c r="DJ42" s="4">
        <f t="shared" si="239"/>
        <v>-583333.33333333337</v>
      </c>
      <c r="DK42" s="4">
        <f t="shared" si="239"/>
        <v>-583333.33333333337</v>
      </c>
      <c r="DL42" s="4">
        <f t="shared" ref="DL42:FW42" si="240">+DL43/0.3*0.7</f>
        <v>-583333.33333333337</v>
      </c>
      <c r="DM42" s="4">
        <f t="shared" si="240"/>
        <v>-583333.33333333337</v>
      </c>
      <c r="DN42" s="4">
        <f t="shared" si="240"/>
        <v>-583333.33333333337</v>
      </c>
      <c r="DO42" s="4">
        <f t="shared" si="240"/>
        <v>-583333.33333333337</v>
      </c>
      <c r="DP42" s="4">
        <f t="shared" si="240"/>
        <v>-583333.33333333337</v>
      </c>
      <c r="DQ42" s="4">
        <f t="shared" si="240"/>
        <v>-583333.33333333337</v>
      </c>
      <c r="DR42" s="4">
        <f t="shared" si="240"/>
        <v>-583333.33333333337</v>
      </c>
      <c r="DS42" s="4">
        <f t="shared" si="240"/>
        <v>-583333.33333333337</v>
      </c>
      <c r="DT42" s="4">
        <f t="shared" si="240"/>
        <v>-583333.33333333337</v>
      </c>
      <c r="DU42" s="4">
        <f t="shared" si="240"/>
        <v>-583333.33333333337</v>
      </c>
      <c r="DV42" s="4">
        <f t="shared" si="240"/>
        <v>-583333.33333333337</v>
      </c>
      <c r="DW42" s="4">
        <f t="shared" si="240"/>
        <v>-583333.33333333337</v>
      </c>
      <c r="DX42" s="4">
        <f t="shared" si="240"/>
        <v>-583333.33333333337</v>
      </c>
      <c r="DY42" s="4">
        <f t="shared" si="240"/>
        <v>-583333.33333333337</v>
      </c>
      <c r="DZ42" s="4">
        <f t="shared" si="240"/>
        <v>-583333.33333333337</v>
      </c>
      <c r="EA42" s="4">
        <f t="shared" si="240"/>
        <v>-583333.33333333337</v>
      </c>
      <c r="EB42" s="4">
        <f t="shared" si="240"/>
        <v>-583333.33333333337</v>
      </c>
      <c r="EC42" s="4">
        <f t="shared" si="240"/>
        <v>-583333.33333333337</v>
      </c>
      <c r="ED42" s="4">
        <f t="shared" si="240"/>
        <v>-583333.33333333337</v>
      </c>
      <c r="EE42" s="4">
        <f t="shared" si="240"/>
        <v>-583333.33333333337</v>
      </c>
      <c r="EF42" s="4">
        <f t="shared" si="240"/>
        <v>-583333.33333333337</v>
      </c>
      <c r="EG42" s="4">
        <f t="shared" si="240"/>
        <v>-583333.33333333337</v>
      </c>
      <c r="EH42" s="4">
        <f t="shared" si="240"/>
        <v>-583333.33333333337</v>
      </c>
      <c r="EI42" s="4">
        <f t="shared" si="240"/>
        <v>-583333.33333333337</v>
      </c>
      <c r="EJ42" s="4">
        <f t="shared" si="240"/>
        <v>-583333.33333333337</v>
      </c>
      <c r="EK42" s="4">
        <f t="shared" si="240"/>
        <v>-583333.33333333337</v>
      </c>
      <c r="EL42" s="4">
        <f t="shared" si="240"/>
        <v>-583333.33333333337</v>
      </c>
      <c r="EM42" s="4">
        <f t="shared" si="240"/>
        <v>-583333.33333333337</v>
      </c>
      <c r="EN42" s="4">
        <f t="shared" si="240"/>
        <v>-583333.33333333337</v>
      </c>
      <c r="EO42" s="4">
        <f t="shared" si="240"/>
        <v>-583333.33333333337</v>
      </c>
      <c r="EP42" s="4">
        <f t="shared" si="240"/>
        <v>-583333.33333333337</v>
      </c>
      <c r="EQ42" s="4">
        <f t="shared" si="240"/>
        <v>-583333.33333333337</v>
      </c>
      <c r="ER42" s="4">
        <f t="shared" si="240"/>
        <v>-583333.33333333337</v>
      </c>
      <c r="ES42" s="4">
        <f t="shared" si="240"/>
        <v>-583333.33333333337</v>
      </c>
      <c r="ET42" s="4">
        <f t="shared" si="240"/>
        <v>-583333.33333333337</v>
      </c>
      <c r="EU42" s="4">
        <f t="shared" si="240"/>
        <v>-583333.33333333337</v>
      </c>
      <c r="EV42" s="4">
        <f t="shared" si="240"/>
        <v>-583333.33333333337</v>
      </c>
      <c r="EW42" s="4">
        <f t="shared" si="240"/>
        <v>-583333.33333333337</v>
      </c>
      <c r="EX42" s="4">
        <f t="shared" si="240"/>
        <v>-583333.33333333337</v>
      </c>
      <c r="EY42" s="4">
        <f t="shared" si="240"/>
        <v>-583333.33333333337</v>
      </c>
      <c r="EZ42" s="4">
        <f t="shared" si="240"/>
        <v>-583333.33333333337</v>
      </c>
      <c r="FA42" s="4">
        <f t="shared" si="240"/>
        <v>-583333.33333333337</v>
      </c>
      <c r="FB42" s="4">
        <f t="shared" si="240"/>
        <v>-583333.33333333337</v>
      </c>
      <c r="FC42" s="4">
        <f t="shared" si="240"/>
        <v>-583333.33333333337</v>
      </c>
      <c r="FD42" s="4">
        <f t="shared" si="240"/>
        <v>-583333.33333333337</v>
      </c>
      <c r="FE42" s="4">
        <f t="shared" si="240"/>
        <v>-583333.33333333337</v>
      </c>
      <c r="FF42" s="4">
        <f t="shared" si="240"/>
        <v>-583333.33333333337</v>
      </c>
      <c r="FG42" s="4">
        <f t="shared" si="240"/>
        <v>-583333.33333333337</v>
      </c>
      <c r="FH42" s="4">
        <f t="shared" si="240"/>
        <v>-583333.33333333337</v>
      </c>
      <c r="FI42" s="4">
        <f t="shared" si="240"/>
        <v>-583333.33333333337</v>
      </c>
      <c r="FJ42" s="4">
        <f t="shared" si="240"/>
        <v>-583333.33333333337</v>
      </c>
      <c r="FK42" s="4">
        <f t="shared" si="240"/>
        <v>-583333.33333333337</v>
      </c>
      <c r="FL42" s="4">
        <f t="shared" si="240"/>
        <v>-583333.33333333337</v>
      </c>
      <c r="FM42" s="4">
        <f t="shared" si="240"/>
        <v>-583333.33333333337</v>
      </c>
      <c r="FN42" s="4">
        <f t="shared" si="240"/>
        <v>-583333.33333333337</v>
      </c>
      <c r="FO42" s="4">
        <f t="shared" si="240"/>
        <v>-583333.33333333337</v>
      </c>
      <c r="FP42" s="4">
        <f t="shared" si="240"/>
        <v>-583333.33333333337</v>
      </c>
      <c r="FQ42" s="4">
        <f t="shared" si="240"/>
        <v>-583333.33333333337</v>
      </c>
      <c r="FR42" s="4">
        <f t="shared" si="240"/>
        <v>-583333.33333333337</v>
      </c>
      <c r="FS42" s="4">
        <f t="shared" si="240"/>
        <v>-583333.33333333337</v>
      </c>
      <c r="FT42" s="4">
        <f t="shared" si="240"/>
        <v>-583333.33333333337</v>
      </c>
      <c r="FU42" s="4">
        <f t="shared" si="240"/>
        <v>-583333.33333333337</v>
      </c>
      <c r="FV42" s="4">
        <f t="shared" si="240"/>
        <v>-583333.33333333337</v>
      </c>
      <c r="FW42" s="4">
        <f t="shared" si="240"/>
        <v>-583333.33333333337</v>
      </c>
      <c r="FX42" s="4">
        <f t="shared" ref="FX42:GX42" si="241">+FX43/0.3*0.7</f>
        <v>-583333.33333333337</v>
      </c>
      <c r="FY42" s="4">
        <f t="shared" si="241"/>
        <v>-583333.33333333337</v>
      </c>
      <c r="FZ42" s="4">
        <f t="shared" si="241"/>
        <v>-583333.33333333337</v>
      </c>
      <c r="GA42" s="4">
        <f t="shared" si="241"/>
        <v>-583333.33333333337</v>
      </c>
      <c r="GB42" s="4">
        <f t="shared" si="241"/>
        <v>-583333.33333333337</v>
      </c>
      <c r="GC42" s="4">
        <f t="shared" si="241"/>
        <v>-583333.33333333337</v>
      </c>
      <c r="GD42" s="4">
        <f t="shared" si="241"/>
        <v>-583333.33333333337</v>
      </c>
      <c r="GE42" s="4">
        <f t="shared" si="241"/>
        <v>-583333.33333333337</v>
      </c>
      <c r="GF42" s="4">
        <f t="shared" si="241"/>
        <v>-583333.33333333337</v>
      </c>
      <c r="GG42" s="4">
        <f t="shared" si="241"/>
        <v>-583333.33333333337</v>
      </c>
      <c r="GH42" s="4">
        <f t="shared" si="241"/>
        <v>-583333.33333333337</v>
      </c>
      <c r="GI42" s="4">
        <f t="shared" si="241"/>
        <v>-583333.33333333337</v>
      </c>
      <c r="GJ42" s="4">
        <f t="shared" si="241"/>
        <v>-583333.33333333337</v>
      </c>
      <c r="GK42" s="4">
        <f t="shared" si="241"/>
        <v>-583333.33333333337</v>
      </c>
      <c r="GL42" s="4">
        <f t="shared" si="241"/>
        <v>-583333.33333333337</v>
      </c>
      <c r="GM42" s="4">
        <f t="shared" si="241"/>
        <v>-583333.33333333337</v>
      </c>
      <c r="GN42" s="4">
        <f t="shared" si="241"/>
        <v>-583333.33333333337</v>
      </c>
      <c r="GO42" s="4">
        <f t="shared" si="241"/>
        <v>-583333.33333333337</v>
      </c>
      <c r="GP42" s="4">
        <f t="shared" si="241"/>
        <v>-583333.33333333337</v>
      </c>
      <c r="GQ42" s="4">
        <f t="shared" si="241"/>
        <v>-583333.33333333337</v>
      </c>
      <c r="GR42" s="4">
        <f t="shared" si="241"/>
        <v>-583333.33333333337</v>
      </c>
      <c r="GS42" s="4">
        <f t="shared" si="241"/>
        <v>-583333.33333333337</v>
      </c>
      <c r="GT42" s="4">
        <f t="shared" si="241"/>
        <v>-583333.33333333337</v>
      </c>
      <c r="GU42" s="4">
        <f t="shared" si="241"/>
        <v>-583333.33333333337</v>
      </c>
      <c r="GV42" s="4">
        <f t="shared" si="241"/>
        <v>-583333.33333333337</v>
      </c>
      <c r="GW42" s="4">
        <f t="shared" si="241"/>
        <v>-583333.33333333337</v>
      </c>
      <c r="GX42" s="4">
        <f t="shared" si="241"/>
        <v>-583333.33333333337</v>
      </c>
    </row>
    <row r="43" spans="1:209" x14ac:dyDescent="0.25">
      <c r="B43" s="43" t="s">
        <v>37</v>
      </c>
      <c r="C43" s="4">
        <v>0</v>
      </c>
      <c r="D43" s="4"/>
      <c r="E43" s="4"/>
      <c r="F43" s="4"/>
      <c r="G43" s="4">
        <v>-100000</v>
      </c>
      <c r="H43" s="4">
        <v>-100000</v>
      </c>
      <c r="I43" s="4"/>
      <c r="J43" s="4"/>
      <c r="K43" s="4"/>
      <c r="L43" s="4"/>
      <c r="M43" s="4"/>
      <c r="N43" s="4"/>
      <c r="O43" s="4">
        <v>-250000</v>
      </c>
      <c r="P43" s="4">
        <f t="shared" ref="P43:AU43" si="242">+O43</f>
        <v>-250000</v>
      </c>
      <c r="Q43" s="4">
        <f t="shared" si="242"/>
        <v>-250000</v>
      </c>
      <c r="R43" s="4"/>
      <c r="S43" s="4"/>
      <c r="T43" s="4"/>
      <c r="U43" s="4">
        <v>-250000</v>
      </c>
      <c r="V43" s="4">
        <v>-100000</v>
      </c>
      <c r="W43" s="4">
        <v>-100000</v>
      </c>
      <c r="X43" s="4">
        <v>-100000</v>
      </c>
      <c r="Y43" s="4">
        <v>-100000</v>
      </c>
      <c r="Z43" s="4">
        <v>-100000</v>
      </c>
      <c r="AA43" s="4">
        <v>-100000</v>
      </c>
      <c r="AB43" s="4">
        <v>-100000</v>
      </c>
      <c r="AC43" s="4">
        <v>-100000</v>
      </c>
      <c r="AD43" s="4">
        <v>-100000</v>
      </c>
      <c r="AE43" s="4">
        <v>-100000</v>
      </c>
      <c r="AF43" s="4">
        <v>-100000</v>
      </c>
      <c r="AG43" s="4">
        <v>-100000</v>
      </c>
      <c r="AH43" s="4">
        <v>-100000</v>
      </c>
      <c r="AI43" s="4">
        <v>-100000</v>
      </c>
      <c r="AJ43" s="4">
        <v>-100000</v>
      </c>
      <c r="AK43" s="4">
        <v>-100000</v>
      </c>
      <c r="AL43" s="4">
        <v>-100000</v>
      </c>
      <c r="AM43" s="4">
        <v>-250000</v>
      </c>
      <c r="AN43" s="4">
        <f t="shared" si="242"/>
        <v>-250000</v>
      </c>
      <c r="AO43" s="4">
        <f t="shared" si="242"/>
        <v>-250000</v>
      </c>
      <c r="AP43" s="4">
        <f t="shared" si="242"/>
        <v>-250000</v>
      </c>
      <c r="AQ43" s="4">
        <f t="shared" si="242"/>
        <v>-250000</v>
      </c>
      <c r="AR43" s="4">
        <f t="shared" si="242"/>
        <v>-250000</v>
      </c>
      <c r="AS43" s="4">
        <f t="shared" si="242"/>
        <v>-250000</v>
      </c>
      <c r="AT43" s="4">
        <f t="shared" si="242"/>
        <v>-250000</v>
      </c>
      <c r="AU43" s="4">
        <f t="shared" si="242"/>
        <v>-250000</v>
      </c>
      <c r="AV43" s="4">
        <f t="shared" ref="AV43:CA43" si="243">+AU43</f>
        <v>-250000</v>
      </c>
      <c r="AW43" s="4">
        <f t="shared" si="243"/>
        <v>-250000</v>
      </c>
      <c r="AX43" s="4">
        <f t="shared" si="243"/>
        <v>-250000</v>
      </c>
      <c r="AY43" s="4">
        <f t="shared" si="243"/>
        <v>-250000</v>
      </c>
      <c r="AZ43" s="4">
        <f t="shared" si="243"/>
        <v>-250000</v>
      </c>
      <c r="BA43" s="4">
        <f t="shared" si="243"/>
        <v>-250000</v>
      </c>
      <c r="BB43" s="4">
        <f t="shared" si="243"/>
        <v>-250000</v>
      </c>
      <c r="BC43" s="4">
        <f t="shared" si="243"/>
        <v>-250000</v>
      </c>
      <c r="BD43" s="4">
        <f t="shared" si="243"/>
        <v>-250000</v>
      </c>
      <c r="BE43" s="4">
        <f t="shared" si="243"/>
        <v>-250000</v>
      </c>
      <c r="BF43" s="4">
        <f t="shared" si="243"/>
        <v>-250000</v>
      </c>
      <c r="BG43" s="4">
        <f t="shared" si="243"/>
        <v>-250000</v>
      </c>
      <c r="BH43" s="4">
        <f t="shared" si="243"/>
        <v>-250000</v>
      </c>
      <c r="BI43" s="4">
        <f t="shared" si="243"/>
        <v>-250000</v>
      </c>
      <c r="BJ43" s="4">
        <f t="shared" si="243"/>
        <v>-250000</v>
      </c>
      <c r="BK43" s="4">
        <f t="shared" si="243"/>
        <v>-250000</v>
      </c>
      <c r="BL43" s="4">
        <f t="shared" si="243"/>
        <v>-250000</v>
      </c>
      <c r="BM43" s="4">
        <f t="shared" si="243"/>
        <v>-250000</v>
      </c>
      <c r="BN43" s="4">
        <f t="shared" si="243"/>
        <v>-250000</v>
      </c>
      <c r="BO43" s="4">
        <f t="shared" si="243"/>
        <v>-250000</v>
      </c>
      <c r="BP43" s="4">
        <f t="shared" si="243"/>
        <v>-250000</v>
      </c>
      <c r="BQ43" s="4">
        <f t="shared" si="243"/>
        <v>-250000</v>
      </c>
      <c r="BR43" s="4">
        <f t="shared" si="243"/>
        <v>-250000</v>
      </c>
      <c r="BS43" s="4">
        <f t="shared" si="243"/>
        <v>-250000</v>
      </c>
      <c r="BT43" s="4">
        <f t="shared" si="243"/>
        <v>-250000</v>
      </c>
      <c r="BU43" s="4">
        <f t="shared" si="243"/>
        <v>-250000</v>
      </c>
      <c r="BV43" s="4">
        <f t="shared" si="243"/>
        <v>-250000</v>
      </c>
      <c r="BW43" s="4">
        <f t="shared" si="243"/>
        <v>-250000</v>
      </c>
      <c r="BX43" s="4">
        <f t="shared" si="243"/>
        <v>-250000</v>
      </c>
      <c r="BY43" s="4">
        <f t="shared" si="243"/>
        <v>-250000</v>
      </c>
      <c r="BZ43" s="4">
        <f t="shared" si="243"/>
        <v>-250000</v>
      </c>
      <c r="CA43" s="4">
        <f t="shared" si="243"/>
        <v>-250000</v>
      </c>
      <c r="CB43" s="4">
        <f t="shared" ref="CB43:CO43" si="244">+CA43</f>
        <v>-250000</v>
      </c>
      <c r="CC43" s="4">
        <f t="shared" si="244"/>
        <v>-250000</v>
      </c>
      <c r="CD43" s="4">
        <f t="shared" si="244"/>
        <v>-250000</v>
      </c>
      <c r="CE43" s="4">
        <f t="shared" si="244"/>
        <v>-250000</v>
      </c>
      <c r="CF43" s="4">
        <f t="shared" si="244"/>
        <v>-250000</v>
      </c>
      <c r="CG43" s="4">
        <f t="shared" si="244"/>
        <v>-250000</v>
      </c>
      <c r="CH43" s="4">
        <f t="shared" si="244"/>
        <v>-250000</v>
      </c>
      <c r="CI43" s="4">
        <f t="shared" si="244"/>
        <v>-250000</v>
      </c>
      <c r="CJ43" s="4">
        <f t="shared" si="244"/>
        <v>-250000</v>
      </c>
      <c r="CK43" s="4">
        <f t="shared" si="244"/>
        <v>-250000</v>
      </c>
      <c r="CL43" s="4">
        <f t="shared" si="244"/>
        <v>-250000</v>
      </c>
      <c r="CM43" s="4">
        <f t="shared" si="244"/>
        <v>-250000</v>
      </c>
      <c r="CN43" s="4">
        <f t="shared" si="244"/>
        <v>-250000</v>
      </c>
      <c r="CO43" s="4">
        <f t="shared" si="244"/>
        <v>-250000</v>
      </c>
      <c r="CP43" s="4">
        <f t="shared" ref="CP43:EY43" si="245">+CO43</f>
        <v>-250000</v>
      </c>
      <c r="CQ43" s="4">
        <f t="shared" si="245"/>
        <v>-250000</v>
      </c>
      <c r="CR43" s="4">
        <f t="shared" si="245"/>
        <v>-250000</v>
      </c>
      <c r="CS43" s="4">
        <f t="shared" si="245"/>
        <v>-250000</v>
      </c>
      <c r="CT43" s="4">
        <f t="shared" si="245"/>
        <v>-250000</v>
      </c>
      <c r="CU43" s="4">
        <f t="shared" si="245"/>
        <v>-250000</v>
      </c>
      <c r="CV43" s="4">
        <f t="shared" si="245"/>
        <v>-250000</v>
      </c>
      <c r="CW43" s="4">
        <f t="shared" si="245"/>
        <v>-250000</v>
      </c>
      <c r="CX43" s="4">
        <f t="shared" si="245"/>
        <v>-250000</v>
      </c>
      <c r="CY43" s="4">
        <f t="shared" si="245"/>
        <v>-250000</v>
      </c>
      <c r="CZ43" s="4">
        <f t="shared" si="245"/>
        <v>-250000</v>
      </c>
      <c r="DA43" s="4">
        <f t="shared" si="245"/>
        <v>-250000</v>
      </c>
      <c r="DB43" s="4">
        <f t="shared" si="245"/>
        <v>-250000</v>
      </c>
      <c r="DC43" s="4">
        <f t="shared" si="245"/>
        <v>-250000</v>
      </c>
      <c r="DD43" s="4">
        <f t="shared" si="245"/>
        <v>-250000</v>
      </c>
      <c r="DE43" s="4">
        <f t="shared" si="245"/>
        <v>-250000</v>
      </c>
      <c r="DF43" s="4">
        <f t="shared" si="245"/>
        <v>-250000</v>
      </c>
      <c r="DG43" s="4">
        <f t="shared" si="245"/>
        <v>-250000</v>
      </c>
      <c r="DH43" s="4">
        <f t="shared" si="245"/>
        <v>-250000</v>
      </c>
      <c r="DI43" s="4">
        <f t="shared" si="245"/>
        <v>-250000</v>
      </c>
      <c r="DJ43" s="4">
        <f t="shared" si="245"/>
        <v>-250000</v>
      </c>
      <c r="DK43" s="4">
        <f t="shared" si="245"/>
        <v>-250000</v>
      </c>
      <c r="DL43" s="4">
        <f t="shared" si="245"/>
        <v>-250000</v>
      </c>
      <c r="DM43" s="4">
        <f t="shared" si="245"/>
        <v>-250000</v>
      </c>
      <c r="DN43" s="4">
        <f t="shared" si="245"/>
        <v>-250000</v>
      </c>
      <c r="DO43" s="4">
        <f t="shared" si="245"/>
        <v>-250000</v>
      </c>
      <c r="DP43" s="4">
        <f t="shared" si="245"/>
        <v>-250000</v>
      </c>
      <c r="DQ43" s="4">
        <f t="shared" si="245"/>
        <v>-250000</v>
      </c>
      <c r="DR43" s="4">
        <f t="shared" si="245"/>
        <v>-250000</v>
      </c>
      <c r="DS43" s="4">
        <f t="shared" si="245"/>
        <v>-250000</v>
      </c>
      <c r="DT43" s="4">
        <f t="shared" si="245"/>
        <v>-250000</v>
      </c>
      <c r="DU43" s="4">
        <f t="shared" si="245"/>
        <v>-250000</v>
      </c>
      <c r="DV43" s="4">
        <f t="shared" si="245"/>
        <v>-250000</v>
      </c>
      <c r="DW43" s="4">
        <f t="shared" si="245"/>
        <v>-250000</v>
      </c>
      <c r="DX43" s="4">
        <f t="shared" si="245"/>
        <v>-250000</v>
      </c>
      <c r="DY43" s="4">
        <f t="shared" si="245"/>
        <v>-250000</v>
      </c>
      <c r="DZ43" s="4">
        <f t="shared" si="245"/>
        <v>-250000</v>
      </c>
      <c r="EA43" s="4">
        <f t="shared" si="245"/>
        <v>-250000</v>
      </c>
      <c r="EB43" s="4">
        <f t="shared" si="245"/>
        <v>-250000</v>
      </c>
      <c r="EC43" s="4">
        <f t="shared" si="245"/>
        <v>-250000</v>
      </c>
      <c r="ED43" s="4">
        <f t="shared" si="245"/>
        <v>-250000</v>
      </c>
      <c r="EE43" s="4">
        <f t="shared" si="245"/>
        <v>-250000</v>
      </c>
      <c r="EF43" s="4">
        <f t="shared" si="245"/>
        <v>-250000</v>
      </c>
      <c r="EG43" s="4">
        <f t="shared" si="245"/>
        <v>-250000</v>
      </c>
      <c r="EH43" s="4">
        <f t="shared" si="245"/>
        <v>-250000</v>
      </c>
      <c r="EI43" s="4">
        <f t="shared" si="245"/>
        <v>-250000</v>
      </c>
      <c r="EJ43" s="4">
        <f t="shared" si="245"/>
        <v>-250000</v>
      </c>
      <c r="EK43" s="4">
        <f t="shared" si="245"/>
        <v>-250000</v>
      </c>
      <c r="EL43" s="4">
        <f t="shared" si="245"/>
        <v>-250000</v>
      </c>
      <c r="EM43" s="4">
        <f t="shared" si="245"/>
        <v>-250000</v>
      </c>
      <c r="EN43" s="4">
        <f t="shared" si="245"/>
        <v>-250000</v>
      </c>
      <c r="EO43" s="4">
        <f t="shared" si="245"/>
        <v>-250000</v>
      </c>
      <c r="EP43" s="4">
        <f t="shared" si="245"/>
        <v>-250000</v>
      </c>
      <c r="EQ43" s="4">
        <f t="shared" si="245"/>
        <v>-250000</v>
      </c>
      <c r="ER43" s="4">
        <f t="shared" si="245"/>
        <v>-250000</v>
      </c>
      <c r="ES43" s="4">
        <f t="shared" si="245"/>
        <v>-250000</v>
      </c>
      <c r="ET43" s="4">
        <f t="shared" si="245"/>
        <v>-250000</v>
      </c>
      <c r="EU43" s="4">
        <f t="shared" si="245"/>
        <v>-250000</v>
      </c>
      <c r="EV43" s="4">
        <f t="shared" si="245"/>
        <v>-250000</v>
      </c>
      <c r="EW43" s="4">
        <f t="shared" si="245"/>
        <v>-250000</v>
      </c>
      <c r="EX43" s="4">
        <f t="shared" si="245"/>
        <v>-250000</v>
      </c>
      <c r="EY43" s="4">
        <f t="shared" si="245"/>
        <v>-250000</v>
      </c>
      <c r="EZ43" s="4">
        <f t="shared" ref="EZ43:GX43" si="246">+EY43</f>
        <v>-250000</v>
      </c>
      <c r="FA43" s="4">
        <f t="shared" si="246"/>
        <v>-250000</v>
      </c>
      <c r="FB43" s="4">
        <f t="shared" si="246"/>
        <v>-250000</v>
      </c>
      <c r="FC43" s="4">
        <f t="shared" si="246"/>
        <v>-250000</v>
      </c>
      <c r="FD43" s="4">
        <f t="shared" si="246"/>
        <v>-250000</v>
      </c>
      <c r="FE43" s="4">
        <f t="shared" si="246"/>
        <v>-250000</v>
      </c>
      <c r="FF43" s="4">
        <f t="shared" si="246"/>
        <v>-250000</v>
      </c>
      <c r="FG43" s="4">
        <f t="shared" si="246"/>
        <v>-250000</v>
      </c>
      <c r="FH43" s="4">
        <f t="shared" si="246"/>
        <v>-250000</v>
      </c>
      <c r="FI43" s="4">
        <f t="shared" si="246"/>
        <v>-250000</v>
      </c>
      <c r="FJ43" s="4">
        <f t="shared" si="246"/>
        <v>-250000</v>
      </c>
      <c r="FK43" s="4">
        <f t="shared" si="246"/>
        <v>-250000</v>
      </c>
      <c r="FL43" s="4">
        <f t="shared" si="246"/>
        <v>-250000</v>
      </c>
      <c r="FM43" s="4">
        <f t="shared" si="246"/>
        <v>-250000</v>
      </c>
      <c r="FN43" s="4">
        <f t="shared" si="246"/>
        <v>-250000</v>
      </c>
      <c r="FO43" s="4">
        <f t="shared" si="246"/>
        <v>-250000</v>
      </c>
      <c r="FP43" s="4">
        <f t="shared" si="246"/>
        <v>-250000</v>
      </c>
      <c r="FQ43" s="4">
        <f t="shared" si="246"/>
        <v>-250000</v>
      </c>
      <c r="FR43" s="4">
        <f t="shared" si="246"/>
        <v>-250000</v>
      </c>
      <c r="FS43" s="4">
        <f t="shared" si="246"/>
        <v>-250000</v>
      </c>
      <c r="FT43" s="4">
        <f t="shared" si="246"/>
        <v>-250000</v>
      </c>
      <c r="FU43" s="4">
        <f t="shared" si="246"/>
        <v>-250000</v>
      </c>
      <c r="FV43" s="4">
        <f t="shared" si="246"/>
        <v>-250000</v>
      </c>
      <c r="FW43" s="4">
        <f t="shared" si="246"/>
        <v>-250000</v>
      </c>
      <c r="FX43" s="4">
        <f t="shared" si="246"/>
        <v>-250000</v>
      </c>
      <c r="FY43" s="4">
        <f t="shared" si="246"/>
        <v>-250000</v>
      </c>
      <c r="FZ43" s="4">
        <f t="shared" si="246"/>
        <v>-250000</v>
      </c>
      <c r="GA43" s="4">
        <f t="shared" si="246"/>
        <v>-250000</v>
      </c>
      <c r="GB43" s="4">
        <f t="shared" si="246"/>
        <v>-250000</v>
      </c>
      <c r="GC43" s="4">
        <f t="shared" si="246"/>
        <v>-250000</v>
      </c>
      <c r="GD43" s="4">
        <f t="shared" si="246"/>
        <v>-250000</v>
      </c>
      <c r="GE43" s="4">
        <f t="shared" si="246"/>
        <v>-250000</v>
      </c>
      <c r="GF43" s="4">
        <f t="shared" si="246"/>
        <v>-250000</v>
      </c>
      <c r="GG43" s="4">
        <f t="shared" si="246"/>
        <v>-250000</v>
      </c>
      <c r="GH43" s="4">
        <f t="shared" si="246"/>
        <v>-250000</v>
      </c>
      <c r="GI43" s="4">
        <f t="shared" si="246"/>
        <v>-250000</v>
      </c>
      <c r="GJ43" s="4">
        <f t="shared" si="246"/>
        <v>-250000</v>
      </c>
      <c r="GK43" s="4">
        <f t="shared" si="246"/>
        <v>-250000</v>
      </c>
      <c r="GL43" s="4">
        <f t="shared" si="246"/>
        <v>-250000</v>
      </c>
      <c r="GM43" s="4">
        <f t="shared" si="246"/>
        <v>-250000</v>
      </c>
      <c r="GN43" s="4">
        <f t="shared" si="246"/>
        <v>-250000</v>
      </c>
      <c r="GO43" s="4">
        <f t="shared" si="246"/>
        <v>-250000</v>
      </c>
      <c r="GP43" s="4">
        <f t="shared" si="246"/>
        <v>-250000</v>
      </c>
      <c r="GQ43" s="4">
        <f t="shared" si="246"/>
        <v>-250000</v>
      </c>
      <c r="GR43" s="4">
        <f t="shared" si="246"/>
        <v>-250000</v>
      </c>
      <c r="GS43" s="4">
        <f t="shared" si="246"/>
        <v>-250000</v>
      </c>
      <c r="GT43" s="4">
        <f t="shared" si="246"/>
        <v>-250000</v>
      </c>
      <c r="GU43" s="4">
        <f t="shared" si="246"/>
        <v>-250000</v>
      </c>
      <c r="GV43" s="4">
        <f t="shared" si="246"/>
        <v>-250000</v>
      </c>
      <c r="GW43" s="4">
        <f t="shared" si="246"/>
        <v>-250000</v>
      </c>
      <c r="GX43" s="4">
        <f t="shared" si="246"/>
        <v>-250000</v>
      </c>
    </row>
    <row r="44" spans="1:209" ht="15.75" thickBot="1" x14ac:dyDescent="0.3">
      <c r="A44" s="3"/>
      <c r="B44" s="20" t="s">
        <v>38</v>
      </c>
      <c r="C44" s="21">
        <f t="shared" ref="C44:BB44" si="247">SUM(C40:C43)</f>
        <v>-555672.53999999969</v>
      </c>
      <c r="D44" s="21">
        <f t="shared" si="247"/>
        <v>-1084379.5825</v>
      </c>
      <c r="E44" s="21">
        <f t="shared" si="247"/>
        <v>546790.77250000008</v>
      </c>
      <c r="F44" s="21">
        <f t="shared" si="247"/>
        <v>-792622.64000000013</v>
      </c>
      <c r="G44" s="21">
        <f t="shared" si="247"/>
        <v>-100000</v>
      </c>
      <c r="H44" s="21">
        <f t="shared" si="247"/>
        <v>-100000</v>
      </c>
      <c r="I44" s="21">
        <f t="shared" si="247"/>
        <v>0</v>
      </c>
      <c r="J44" s="21">
        <f t="shared" si="247"/>
        <v>0</v>
      </c>
      <c r="K44" s="21">
        <f t="shared" si="247"/>
        <v>0</v>
      </c>
      <c r="L44" s="21">
        <f t="shared" si="247"/>
        <v>0</v>
      </c>
      <c r="M44" s="21">
        <f t="shared" si="247"/>
        <v>0</v>
      </c>
      <c r="N44" s="21">
        <f t="shared" si="247"/>
        <v>0</v>
      </c>
      <c r="O44" s="21">
        <f t="shared" si="247"/>
        <v>-250000</v>
      </c>
      <c r="P44" s="21">
        <f t="shared" si="247"/>
        <v>-250000</v>
      </c>
      <c r="Q44" s="21">
        <f t="shared" si="247"/>
        <v>-250000</v>
      </c>
      <c r="R44" s="21">
        <f t="shared" si="247"/>
        <v>0</v>
      </c>
      <c r="S44" s="21">
        <f t="shared" si="247"/>
        <v>0</v>
      </c>
      <c r="T44" s="21">
        <f t="shared" si="247"/>
        <v>0</v>
      </c>
      <c r="U44" s="21">
        <f t="shared" si="247"/>
        <v>-250000</v>
      </c>
      <c r="V44" s="21">
        <f t="shared" si="247"/>
        <v>-100000</v>
      </c>
      <c r="W44" s="21">
        <f t="shared" si="247"/>
        <v>-100000</v>
      </c>
      <c r="X44" s="21">
        <f t="shared" si="247"/>
        <v>-100000</v>
      </c>
      <c r="Y44" s="21">
        <f t="shared" si="247"/>
        <v>-100000</v>
      </c>
      <c r="Z44" s="21">
        <f t="shared" si="247"/>
        <v>-100000</v>
      </c>
      <c r="AA44" s="21">
        <f t="shared" si="247"/>
        <v>-100000</v>
      </c>
      <c r="AB44" s="21">
        <f t="shared" si="247"/>
        <v>-100000</v>
      </c>
      <c r="AC44" s="21">
        <f t="shared" si="247"/>
        <v>-100000</v>
      </c>
      <c r="AD44" s="21">
        <f t="shared" si="247"/>
        <v>-100000</v>
      </c>
      <c r="AE44" s="21">
        <f t="shared" si="247"/>
        <v>-100000</v>
      </c>
      <c r="AF44" s="21">
        <f t="shared" si="247"/>
        <v>-100000</v>
      </c>
      <c r="AG44" s="21">
        <f t="shared" si="247"/>
        <v>-100000</v>
      </c>
      <c r="AH44" s="21">
        <f t="shared" si="247"/>
        <v>-100000</v>
      </c>
      <c r="AI44" s="21">
        <f t="shared" si="247"/>
        <v>-100000</v>
      </c>
      <c r="AJ44" s="21">
        <f t="shared" si="247"/>
        <v>-100000</v>
      </c>
      <c r="AK44" s="21">
        <f t="shared" si="247"/>
        <v>-100000</v>
      </c>
      <c r="AL44" s="21">
        <f t="shared" si="247"/>
        <v>-100000</v>
      </c>
      <c r="AM44" s="21">
        <f>SUM(AM40:AM43)</f>
        <v>-250000</v>
      </c>
      <c r="AN44" s="21">
        <f>SUM(AN40:AN43)</f>
        <v>-250000</v>
      </c>
      <c r="AO44" s="21">
        <f t="shared" si="247"/>
        <v>-250000</v>
      </c>
      <c r="AP44" s="21">
        <f t="shared" si="247"/>
        <v>-250000</v>
      </c>
      <c r="AQ44" s="21">
        <f t="shared" si="247"/>
        <v>-250000</v>
      </c>
      <c r="AR44" s="21">
        <f>SUM(AR40:AR43)</f>
        <v>-250000</v>
      </c>
      <c r="AS44" s="21">
        <f>SUM(AS40:AS43)</f>
        <v>-250000</v>
      </c>
      <c r="AT44" s="21">
        <f t="shared" si="247"/>
        <v>-250000</v>
      </c>
      <c r="AU44" s="21">
        <f t="shared" si="247"/>
        <v>-250000</v>
      </c>
      <c r="AV44" s="21">
        <f t="shared" si="247"/>
        <v>-250000</v>
      </c>
      <c r="AW44" s="21">
        <f t="shared" si="247"/>
        <v>-250000</v>
      </c>
      <c r="AX44" s="21">
        <f t="shared" si="247"/>
        <v>-250000</v>
      </c>
      <c r="AY44" s="21">
        <f t="shared" si="247"/>
        <v>-250000</v>
      </c>
      <c r="AZ44" s="21">
        <f t="shared" si="247"/>
        <v>-250000</v>
      </c>
      <c r="BA44" s="21">
        <f t="shared" si="247"/>
        <v>-250000</v>
      </c>
      <c r="BB44" s="21">
        <f t="shared" si="247"/>
        <v>-250000</v>
      </c>
      <c r="BC44" s="21">
        <f t="shared" ref="BC44:DN44" si="248">SUM(BC40:BC43)</f>
        <v>-250000</v>
      </c>
      <c r="BD44" s="21">
        <f t="shared" si="248"/>
        <v>-250000</v>
      </c>
      <c r="BE44" s="21">
        <f t="shared" si="248"/>
        <v>-250000</v>
      </c>
      <c r="BF44" s="21">
        <f>SUM(BF40:BF43)</f>
        <v>-250000</v>
      </c>
      <c r="BG44" s="21">
        <f>SUM(BG40:BG43)</f>
        <v>-250000</v>
      </c>
      <c r="BH44" s="21">
        <f t="shared" si="248"/>
        <v>-250000</v>
      </c>
      <c r="BI44" s="21">
        <f t="shared" si="248"/>
        <v>-250000</v>
      </c>
      <c r="BJ44" s="21">
        <f t="shared" si="248"/>
        <v>-250000</v>
      </c>
      <c r="BK44" s="21">
        <f t="shared" si="248"/>
        <v>-833333.33333333337</v>
      </c>
      <c r="BL44" s="21">
        <f t="shared" si="248"/>
        <v>-833333.33333333337</v>
      </c>
      <c r="BM44" s="21">
        <f t="shared" si="248"/>
        <v>-833333.33333333337</v>
      </c>
      <c r="BN44" s="21">
        <f t="shared" si="248"/>
        <v>-833333.33333333337</v>
      </c>
      <c r="BO44" s="21">
        <f t="shared" si="248"/>
        <v>-833333.33333333337</v>
      </c>
      <c r="BP44" s="21">
        <f t="shared" si="248"/>
        <v>-833333.33333333337</v>
      </c>
      <c r="BQ44" s="21">
        <f t="shared" si="248"/>
        <v>-833333.33333333337</v>
      </c>
      <c r="BR44" s="21">
        <f t="shared" si="248"/>
        <v>-833333.33333333337</v>
      </c>
      <c r="BS44" s="21">
        <f t="shared" si="248"/>
        <v>-833333.33333333337</v>
      </c>
      <c r="BT44" s="21">
        <f t="shared" si="248"/>
        <v>-833333.33333333337</v>
      </c>
      <c r="BU44" s="21">
        <f t="shared" si="248"/>
        <v>-833333.33333333337</v>
      </c>
      <c r="BV44" s="21">
        <f t="shared" si="248"/>
        <v>-833333.33333333337</v>
      </c>
      <c r="BW44" s="21">
        <f t="shared" si="248"/>
        <v>-833333.33333333337</v>
      </c>
      <c r="BX44" s="21">
        <f t="shared" si="248"/>
        <v>-833333.33333333337</v>
      </c>
      <c r="BY44" s="21">
        <f t="shared" si="248"/>
        <v>-833333.33333333337</v>
      </c>
      <c r="BZ44" s="21">
        <f t="shared" si="248"/>
        <v>-833333.33333333337</v>
      </c>
      <c r="CA44" s="21">
        <f t="shared" si="248"/>
        <v>-833333.33333333337</v>
      </c>
      <c r="CB44" s="21">
        <f t="shared" si="248"/>
        <v>-833333.33333333337</v>
      </c>
      <c r="CC44" s="21">
        <f t="shared" si="248"/>
        <v>-833333.33333333337</v>
      </c>
      <c r="CD44" s="21">
        <f t="shared" si="248"/>
        <v>-833333.33333333337</v>
      </c>
      <c r="CE44" s="21">
        <f t="shared" si="248"/>
        <v>-833333.33333333337</v>
      </c>
      <c r="CF44" s="21">
        <f t="shared" si="248"/>
        <v>-833333.33333333337</v>
      </c>
      <c r="CG44" s="21">
        <f t="shared" si="248"/>
        <v>-833333.33333333337</v>
      </c>
      <c r="CH44" s="21">
        <f t="shared" si="248"/>
        <v>-8333.3333333333721</v>
      </c>
      <c r="CI44" s="21">
        <f t="shared" si="248"/>
        <v>-8333.3333333333721</v>
      </c>
      <c r="CJ44" s="21">
        <f t="shared" si="248"/>
        <v>-8333.3333333333721</v>
      </c>
      <c r="CK44" s="21">
        <f t="shared" si="248"/>
        <v>-8333.3333333333721</v>
      </c>
      <c r="CL44" s="21">
        <f t="shared" si="248"/>
        <v>-8333.3333333333721</v>
      </c>
      <c r="CM44" s="21">
        <f t="shared" si="248"/>
        <v>-8333.3333333333721</v>
      </c>
      <c r="CN44" s="21">
        <f t="shared" si="248"/>
        <v>-8333.3333333333721</v>
      </c>
      <c r="CO44" s="21">
        <f t="shared" si="248"/>
        <v>-8333.3333333333721</v>
      </c>
      <c r="CP44" s="21">
        <f t="shared" si="248"/>
        <v>-8333.3333333333721</v>
      </c>
      <c r="CQ44" s="21">
        <f t="shared" si="248"/>
        <v>-8333.3333333333721</v>
      </c>
      <c r="CR44" s="21">
        <f t="shared" si="248"/>
        <v>-8333.3333333333721</v>
      </c>
      <c r="CS44" s="21">
        <f t="shared" si="248"/>
        <v>-8333.3333333333721</v>
      </c>
      <c r="CT44" s="21">
        <f t="shared" si="248"/>
        <v>-8333.3333333333721</v>
      </c>
      <c r="CU44" s="21">
        <f t="shared" si="248"/>
        <v>-8333.3333333333721</v>
      </c>
      <c r="CV44" s="21">
        <f t="shared" si="248"/>
        <v>-8333.3333333333721</v>
      </c>
      <c r="CW44" s="21">
        <f t="shared" si="248"/>
        <v>-8333.3333333333721</v>
      </c>
      <c r="CX44" s="21">
        <f t="shared" si="248"/>
        <v>-8333.3333333333721</v>
      </c>
      <c r="CY44" s="21">
        <f t="shared" si="248"/>
        <v>-8333.3333333333721</v>
      </c>
      <c r="CZ44" s="21">
        <f t="shared" si="248"/>
        <v>-8333.3333333333721</v>
      </c>
      <c r="DA44" s="21">
        <f t="shared" si="248"/>
        <v>-8333.3333333333721</v>
      </c>
      <c r="DB44" s="21">
        <f t="shared" si="248"/>
        <v>-8333.3333333333721</v>
      </c>
      <c r="DC44" s="21">
        <f t="shared" si="248"/>
        <v>-8333.3333333333721</v>
      </c>
      <c r="DD44" s="21">
        <f t="shared" si="248"/>
        <v>-8333.3333333333721</v>
      </c>
      <c r="DE44" s="21">
        <f t="shared" si="248"/>
        <v>-8333.3333333333721</v>
      </c>
      <c r="DF44" s="21">
        <f t="shared" si="248"/>
        <v>-8333.3333333333721</v>
      </c>
      <c r="DG44" s="21">
        <f t="shared" si="248"/>
        <v>-8333.3333333333721</v>
      </c>
      <c r="DH44" s="21">
        <f t="shared" si="248"/>
        <v>-8333.3333333333721</v>
      </c>
      <c r="DI44" s="21">
        <f t="shared" si="248"/>
        <v>-8333.3333333333721</v>
      </c>
      <c r="DJ44" s="21">
        <f t="shared" si="248"/>
        <v>-8333.3333333333721</v>
      </c>
      <c r="DK44" s="21">
        <f t="shared" si="248"/>
        <v>-8333.3333333333721</v>
      </c>
      <c r="DL44" s="21">
        <f t="shared" si="248"/>
        <v>-8333.3333333333721</v>
      </c>
      <c r="DM44" s="21">
        <f t="shared" si="248"/>
        <v>-8333.3333333333721</v>
      </c>
      <c r="DN44" s="21">
        <f t="shared" si="248"/>
        <v>-8333.3333333333721</v>
      </c>
      <c r="DO44" s="21">
        <f t="shared" ref="DO44:FZ44" si="249">SUM(DO40:DO43)</f>
        <v>-8333.3333333333721</v>
      </c>
      <c r="DP44" s="21">
        <f t="shared" si="249"/>
        <v>-8333.3333333333721</v>
      </c>
      <c r="DQ44" s="21">
        <f t="shared" si="249"/>
        <v>-8333.3333333333721</v>
      </c>
      <c r="DR44" s="21">
        <f t="shared" si="249"/>
        <v>-8333.3333333333721</v>
      </c>
      <c r="DS44" s="21">
        <f t="shared" si="249"/>
        <v>-8333.3333333333721</v>
      </c>
      <c r="DT44" s="21">
        <f t="shared" si="249"/>
        <v>-8333.3333333333721</v>
      </c>
      <c r="DU44" s="21">
        <f t="shared" si="249"/>
        <v>-8333.3333333333721</v>
      </c>
      <c r="DV44" s="21">
        <f t="shared" si="249"/>
        <v>-8333.3333333333721</v>
      </c>
      <c r="DW44" s="21">
        <f t="shared" si="249"/>
        <v>-8333.3333333333721</v>
      </c>
      <c r="DX44" s="21">
        <f t="shared" si="249"/>
        <v>-8333.3333333333721</v>
      </c>
      <c r="DY44" s="21">
        <f t="shared" si="249"/>
        <v>-8333.3333333333721</v>
      </c>
      <c r="DZ44" s="21">
        <f t="shared" si="249"/>
        <v>-8333.3333333333721</v>
      </c>
      <c r="EA44" s="21">
        <f t="shared" si="249"/>
        <v>-8333.3333333333721</v>
      </c>
      <c r="EB44" s="21">
        <f t="shared" si="249"/>
        <v>-8333.3333333333721</v>
      </c>
      <c r="EC44" s="21">
        <f t="shared" si="249"/>
        <v>-8333.3333333333721</v>
      </c>
      <c r="ED44" s="21">
        <f t="shared" si="249"/>
        <v>-8333.3333333333721</v>
      </c>
      <c r="EE44" s="21">
        <f t="shared" si="249"/>
        <v>-8333.3333333333721</v>
      </c>
      <c r="EF44" s="21">
        <f t="shared" si="249"/>
        <v>-8333.3333333333721</v>
      </c>
      <c r="EG44" s="21">
        <f t="shared" si="249"/>
        <v>-8333.3333333333721</v>
      </c>
      <c r="EH44" s="21">
        <f t="shared" si="249"/>
        <v>-8333.3333333333721</v>
      </c>
      <c r="EI44" s="21">
        <f t="shared" si="249"/>
        <v>-8333.3333333333721</v>
      </c>
      <c r="EJ44" s="21">
        <f t="shared" si="249"/>
        <v>-8333.3333333333721</v>
      </c>
      <c r="EK44" s="21">
        <f t="shared" si="249"/>
        <v>-8333.3333333333721</v>
      </c>
      <c r="EL44" s="21">
        <f t="shared" si="249"/>
        <v>-8333.3333333333721</v>
      </c>
      <c r="EM44" s="21">
        <f t="shared" si="249"/>
        <v>-8333.3333333333721</v>
      </c>
      <c r="EN44" s="21">
        <f t="shared" si="249"/>
        <v>-8333.3333333333721</v>
      </c>
      <c r="EO44" s="21">
        <f t="shared" si="249"/>
        <v>-8333.3333333333721</v>
      </c>
      <c r="EP44" s="21">
        <f t="shared" si="249"/>
        <v>-8333.3333333333721</v>
      </c>
      <c r="EQ44" s="21">
        <f t="shared" si="249"/>
        <v>-8333.3333333333721</v>
      </c>
      <c r="ER44" s="21">
        <f t="shared" si="249"/>
        <v>-8333.3333333333721</v>
      </c>
      <c r="ES44" s="21">
        <f t="shared" si="249"/>
        <v>-8333.3333333333721</v>
      </c>
      <c r="ET44" s="21">
        <f t="shared" si="249"/>
        <v>-8333.3333333333721</v>
      </c>
      <c r="EU44" s="21">
        <f t="shared" si="249"/>
        <v>-8333.3333333333721</v>
      </c>
      <c r="EV44" s="21">
        <f t="shared" si="249"/>
        <v>-8333.3333333333721</v>
      </c>
      <c r="EW44" s="21">
        <f t="shared" si="249"/>
        <v>-8333.3333333333721</v>
      </c>
      <c r="EX44" s="21">
        <f t="shared" si="249"/>
        <v>-8333.3333333333721</v>
      </c>
      <c r="EY44" s="21">
        <f t="shared" si="249"/>
        <v>-8333.3333333333721</v>
      </c>
      <c r="EZ44" s="21">
        <f t="shared" si="249"/>
        <v>-8333.3333333333721</v>
      </c>
      <c r="FA44" s="21">
        <f t="shared" si="249"/>
        <v>-8333.3333333333721</v>
      </c>
      <c r="FB44" s="21">
        <f t="shared" si="249"/>
        <v>-8333.3333333333721</v>
      </c>
      <c r="FC44" s="21">
        <f t="shared" si="249"/>
        <v>-8333.3333333333721</v>
      </c>
      <c r="FD44" s="21">
        <f t="shared" si="249"/>
        <v>-8333.3333333333721</v>
      </c>
      <c r="FE44" s="21">
        <f t="shared" si="249"/>
        <v>-8333.3333333333721</v>
      </c>
      <c r="FF44" s="21">
        <f t="shared" si="249"/>
        <v>-8333.3333333333721</v>
      </c>
      <c r="FG44" s="21">
        <f t="shared" si="249"/>
        <v>-8333.3333333333721</v>
      </c>
      <c r="FH44" s="21">
        <f t="shared" si="249"/>
        <v>-8333.3333333333721</v>
      </c>
      <c r="FI44" s="21">
        <f t="shared" si="249"/>
        <v>-8333.3333333333721</v>
      </c>
      <c r="FJ44" s="21">
        <f t="shared" si="249"/>
        <v>-8333.3333333333721</v>
      </c>
      <c r="FK44" s="21">
        <f t="shared" si="249"/>
        <v>-8333.3333333333721</v>
      </c>
      <c r="FL44" s="21">
        <f t="shared" si="249"/>
        <v>-8333.3333333333721</v>
      </c>
      <c r="FM44" s="21">
        <f t="shared" si="249"/>
        <v>-8333.3333333333721</v>
      </c>
      <c r="FN44" s="21">
        <f t="shared" si="249"/>
        <v>-8333.3333333333721</v>
      </c>
      <c r="FO44" s="21">
        <f t="shared" si="249"/>
        <v>-8333.3333333333721</v>
      </c>
      <c r="FP44" s="21">
        <f t="shared" si="249"/>
        <v>-8333.3333333333721</v>
      </c>
      <c r="FQ44" s="21">
        <f t="shared" si="249"/>
        <v>-8333.3333333333721</v>
      </c>
      <c r="FR44" s="21">
        <f t="shared" si="249"/>
        <v>-8333.3333333333721</v>
      </c>
      <c r="FS44" s="21">
        <f t="shared" si="249"/>
        <v>-8333.3333333333721</v>
      </c>
      <c r="FT44" s="21">
        <f t="shared" si="249"/>
        <v>-8333.3333333333721</v>
      </c>
      <c r="FU44" s="21">
        <f t="shared" si="249"/>
        <v>-8333.3333333333721</v>
      </c>
      <c r="FV44" s="21">
        <f t="shared" si="249"/>
        <v>-8333.3333333333721</v>
      </c>
      <c r="FW44" s="21">
        <f t="shared" si="249"/>
        <v>-8333.3333333333721</v>
      </c>
      <c r="FX44" s="21">
        <f t="shared" si="249"/>
        <v>-8333.3333333333721</v>
      </c>
      <c r="FY44" s="21">
        <f t="shared" si="249"/>
        <v>-8333.3333333333721</v>
      </c>
      <c r="FZ44" s="21">
        <f t="shared" si="249"/>
        <v>-8333.3333333333721</v>
      </c>
      <c r="GA44" s="21">
        <f t="shared" ref="GA44:GP44" si="250">SUM(GA40:GA43)</f>
        <v>-8333.3333333333721</v>
      </c>
      <c r="GB44" s="21">
        <f t="shared" si="250"/>
        <v>-8333.3333333333721</v>
      </c>
      <c r="GC44" s="21">
        <f t="shared" si="250"/>
        <v>-8333.3333333333721</v>
      </c>
      <c r="GD44" s="21">
        <f t="shared" si="250"/>
        <v>-8333.3333333333721</v>
      </c>
      <c r="GE44" s="21">
        <f t="shared" si="250"/>
        <v>-8333.3333333333721</v>
      </c>
      <c r="GF44" s="21">
        <f t="shared" si="250"/>
        <v>-8333.3333333333721</v>
      </c>
      <c r="GG44" s="21">
        <f t="shared" si="250"/>
        <v>-8333.3333333333721</v>
      </c>
      <c r="GH44" s="21">
        <f t="shared" si="250"/>
        <v>-8333.3333333333721</v>
      </c>
      <c r="GI44" s="21">
        <f t="shared" si="250"/>
        <v>-8333.3333333333721</v>
      </c>
      <c r="GJ44" s="21">
        <f t="shared" si="250"/>
        <v>-8333.3333333333721</v>
      </c>
      <c r="GK44" s="21">
        <f t="shared" si="250"/>
        <v>-8333.3333333333721</v>
      </c>
      <c r="GL44" s="21">
        <f t="shared" si="250"/>
        <v>-8333.3333333333721</v>
      </c>
      <c r="GM44" s="21">
        <f t="shared" si="250"/>
        <v>-8333.3333333333721</v>
      </c>
      <c r="GN44" s="21">
        <f t="shared" si="250"/>
        <v>-8333.3333333333721</v>
      </c>
      <c r="GO44" s="21">
        <f t="shared" si="250"/>
        <v>-8333.3333333333721</v>
      </c>
      <c r="GP44" s="21">
        <f t="shared" si="250"/>
        <v>-8333.3333333333721</v>
      </c>
      <c r="GQ44" s="21">
        <f t="shared" ref="GQ44:GX44" si="251">SUM(GQ40:GQ43)</f>
        <v>-8333.3333333333721</v>
      </c>
      <c r="GR44" s="21">
        <f t="shared" si="251"/>
        <v>-8333.3333333333721</v>
      </c>
      <c r="GS44" s="21">
        <f t="shared" si="251"/>
        <v>-8333.3333333333721</v>
      </c>
      <c r="GT44" s="21">
        <f t="shared" si="251"/>
        <v>-8333.3333333333721</v>
      </c>
      <c r="GU44" s="21">
        <f t="shared" si="251"/>
        <v>-8333.3333333333721</v>
      </c>
      <c r="GV44" s="21">
        <f t="shared" si="251"/>
        <v>-8333.3333333333721</v>
      </c>
      <c r="GW44" s="21">
        <f t="shared" si="251"/>
        <v>-8333.3333333333721</v>
      </c>
      <c r="GX44" s="21">
        <f t="shared" si="251"/>
        <v>-8333.3333333333721</v>
      </c>
    </row>
    <row r="45" spans="1:209" x14ac:dyDescent="0.25">
      <c r="A45" s="3"/>
      <c r="B45" s="10" t="s">
        <v>39</v>
      </c>
      <c r="C45" s="19">
        <f>D3</f>
        <v>6782386.7050000001</v>
      </c>
      <c r="D45" s="19">
        <f>E3</f>
        <v>3777145.8875000002</v>
      </c>
      <c r="E45" s="19">
        <f>F3</f>
        <v>11996353.955</v>
      </c>
      <c r="F45" s="19">
        <f>G3</f>
        <v>13493547.33</v>
      </c>
      <c r="G45" s="19">
        <f>+SUM(G3,G39,G44)</f>
        <v>13792614.970000001</v>
      </c>
      <c r="H45" s="19">
        <f>+SUM(H3,H39,H44)</f>
        <v>12871253.290000001</v>
      </c>
      <c r="I45" s="19">
        <f>+SUM(I3,I39,I44)</f>
        <v>12069009.66</v>
      </c>
      <c r="J45" s="19">
        <v>13186848.17</v>
      </c>
      <c r="K45" s="19">
        <f t="shared" ref="K45:AP45" si="252">+SUM(K3,K39,K44)</f>
        <v>0</v>
      </c>
      <c r="L45" s="19">
        <f t="shared" si="252"/>
        <v>0</v>
      </c>
      <c r="M45" s="19">
        <f t="shared" si="252"/>
        <v>0</v>
      </c>
      <c r="N45" s="19">
        <f t="shared" si="252"/>
        <v>10806447.130000001</v>
      </c>
      <c r="O45" s="11">
        <f t="shared" si="252"/>
        <v>8427821.6102202293</v>
      </c>
      <c r="P45" s="11">
        <f t="shared" si="252"/>
        <v>7135988.5181398224</v>
      </c>
      <c r="Q45" s="11">
        <f t="shared" si="252"/>
        <v>4372690.6646098783</v>
      </c>
      <c r="R45" s="11">
        <f t="shared" si="252"/>
        <v>13873399</v>
      </c>
      <c r="S45" s="11">
        <f t="shared" si="252"/>
        <v>12625764.58</v>
      </c>
      <c r="T45" s="11">
        <f t="shared" si="252"/>
        <v>15797563.959999999</v>
      </c>
      <c r="U45" s="11">
        <f t="shared" si="252"/>
        <v>12308988.790584475</v>
      </c>
      <c r="V45" s="11">
        <f t="shared" si="252"/>
        <v>6741869.8622254469</v>
      </c>
      <c r="W45" s="11">
        <f t="shared" si="252"/>
        <v>6952522.0191457206</v>
      </c>
      <c r="X45" s="11">
        <f t="shared" si="252"/>
        <v>1077724.1141569633</v>
      </c>
      <c r="Y45" s="11">
        <f t="shared" si="252"/>
        <v>-2066872.3441513688</v>
      </c>
      <c r="Z45" s="11">
        <f t="shared" si="252"/>
        <v>-3147597.2590553043</v>
      </c>
      <c r="AA45" s="27">
        <f t="shared" si="252"/>
        <v>-7952799.0287934225</v>
      </c>
      <c r="AB45" s="27">
        <f t="shared" si="252"/>
        <v>4709280.5925031705</v>
      </c>
      <c r="AC45" s="27">
        <f t="shared" si="252"/>
        <v>-575950.28126639687</v>
      </c>
      <c r="AD45" s="27">
        <f t="shared" si="252"/>
        <v>-988589.03015482693</v>
      </c>
      <c r="AE45" s="27">
        <f t="shared" si="252"/>
        <v>-2456646.1035956526</v>
      </c>
      <c r="AF45" s="27">
        <f t="shared" si="252"/>
        <v>-6086274.683315618</v>
      </c>
      <c r="AG45" s="27">
        <f t="shared" si="252"/>
        <v>-7482349.011737505</v>
      </c>
      <c r="AH45" s="27">
        <f t="shared" si="252"/>
        <v>-7824433.9512242423</v>
      </c>
      <c r="AI45" s="27">
        <f t="shared" si="252"/>
        <v>-4140507.5137304664</v>
      </c>
      <c r="AJ45" s="27">
        <f t="shared" si="252"/>
        <v>-503571.91228684876</v>
      </c>
      <c r="AK45" s="27">
        <f t="shared" si="252"/>
        <v>9285812.2442055009</v>
      </c>
      <c r="AL45" s="27">
        <f t="shared" si="252"/>
        <v>13215714.040926009</v>
      </c>
      <c r="AM45" s="11">
        <f t="shared" si="252"/>
        <v>14936651.765714759</v>
      </c>
      <c r="AN45" s="11">
        <f t="shared" si="252"/>
        <v>25953979.474403001</v>
      </c>
      <c r="AO45" s="11">
        <f t="shared" si="252"/>
        <v>127826090.23190247</v>
      </c>
      <c r="AP45" s="11">
        <f t="shared" si="252"/>
        <v>100176850.15602885</v>
      </c>
      <c r="AQ45" s="11">
        <f t="shared" ref="AQ45:BV45" si="253">+SUM(AQ3,AQ39,AQ44)</f>
        <v>69499821.636444181</v>
      </c>
      <c r="AR45" s="11">
        <f t="shared" si="253"/>
        <v>69451812.11736533</v>
      </c>
      <c r="AS45" s="11">
        <f t="shared" si="253"/>
        <v>68791196.148052469</v>
      </c>
      <c r="AT45" s="11">
        <f t="shared" si="253"/>
        <v>67555859.280609965</v>
      </c>
      <c r="AU45" s="11">
        <f t="shared" si="253"/>
        <v>63448610.458723247</v>
      </c>
      <c r="AV45" s="11">
        <f t="shared" si="253"/>
        <v>58800016.611010671</v>
      </c>
      <c r="AW45" s="11">
        <f t="shared" si="253"/>
        <v>48993588.94930099</v>
      </c>
      <c r="AX45" s="11">
        <f t="shared" si="253"/>
        <v>43708573.825994208</v>
      </c>
      <c r="AY45" s="11">
        <f t="shared" si="253"/>
        <v>41412292.741416447</v>
      </c>
      <c r="AZ45" s="11">
        <f t="shared" si="253"/>
        <v>38258094.608426683</v>
      </c>
      <c r="BA45" s="11">
        <f t="shared" si="253"/>
        <v>35764796.11424467</v>
      </c>
      <c r="BB45" s="11">
        <f t="shared" si="253"/>
        <v>32130455.455237228</v>
      </c>
      <c r="BC45" s="11">
        <f t="shared" si="253"/>
        <v>18956771.335679911</v>
      </c>
      <c r="BD45" s="11">
        <f t="shared" si="253"/>
        <v>5331484.6279625203</v>
      </c>
      <c r="BE45" s="11">
        <f t="shared" si="253"/>
        <v>-8973063.1772491895</v>
      </c>
      <c r="BF45" s="11">
        <f t="shared" si="253"/>
        <v>-22711352.03671059</v>
      </c>
      <c r="BG45" s="11">
        <f t="shared" si="253"/>
        <v>-32389463.413198408</v>
      </c>
      <c r="BH45" s="11">
        <f t="shared" si="253"/>
        <v>-42929303.530140832</v>
      </c>
      <c r="BI45" s="11">
        <f t="shared" si="253"/>
        <v>-49950871.359450921</v>
      </c>
      <c r="BJ45" s="11">
        <f t="shared" si="253"/>
        <v>-22931235.953551099</v>
      </c>
      <c r="BK45" s="11">
        <f t="shared" si="253"/>
        <v>-16747774.702159354</v>
      </c>
      <c r="BL45" s="11">
        <f t="shared" si="253"/>
        <v>64328548.537290268</v>
      </c>
      <c r="BM45" s="11">
        <f t="shared" si="253"/>
        <v>52277154.625787638</v>
      </c>
      <c r="BN45" s="11">
        <f t="shared" si="253"/>
        <v>52949547.192101456</v>
      </c>
      <c r="BO45" s="11">
        <f t="shared" si="253"/>
        <v>49053156.950837597</v>
      </c>
      <c r="BP45" s="11">
        <f t="shared" si="253"/>
        <v>102987695.46227194</v>
      </c>
      <c r="BQ45" s="11">
        <f t="shared" si="253"/>
        <v>97425586.372905672</v>
      </c>
      <c r="BR45" s="11">
        <f t="shared" si="253"/>
        <v>94640773.863245636</v>
      </c>
      <c r="BS45" s="11">
        <f t="shared" si="253"/>
        <v>90976824.758623838</v>
      </c>
      <c r="BT45" s="11">
        <f t="shared" si="253"/>
        <v>87541248.355856434</v>
      </c>
      <c r="BU45" s="11">
        <f t="shared" si="253"/>
        <v>82723833.273182765</v>
      </c>
      <c r="BV45" s="11">
        <f t="shared" si="253"/>
        <v>77781126.086407334</v>
      </c>
      <c r="BW45" s="11">
        <f t="shared" ref="BW45:DB45" si="254">+SUM(BW3,BW39,BW44)</f>
        <v>72890657.193891019</v>
      </c>
      <c r="BX45" s="11">
        <f t="shared" si="254"/>
        <v>67908129.650186494</v>
      </c>
      <c r="BY45" s="11">
        <f t="shared" si="254"/>
        <v>63546941.706638828</v>
      </c>
      <c r="BZ45" s="11">
        <f t="shared" si="254"/>
        <v>75111811.177565143</v>
      </c>
      <c r="CA45" s="11">
        <f t="shared" si="254"/>
        <v>83306714.178934813</v>
      </c>
      <c r="CB45" s="11">
        <f t="shared" si="254"/>
        <v>136170127.5578956</v>
      </c>
      <c r="CC45" s="11">
        <f t="shared" si="254"/>
        <v>130416135.54854462</v>
      </c>
      <c r="CD45" s="11">
        <f t="shared" si="254"/>
        <v>127713351.33211614</v>
      </c>
      <c r="CE45" s="11">
        <f t="shared" si="254"/>
        <v>126069768.21656875</v>
      </c>
      <c r="CF45" s="11">
        <f t="shared" si="254"/>
        <v>204698396.75949329</v>
      </c>
      <c r="CG45" s="11">
        <f t="shared" si="254"/>
        <v>274620633.07522315</v>
      </c>
      <c r="CH45" s="11">
        <f t="shared" si="254"/>
        <v>321116390.77114779</v>
      </c>
      <c r="CI45" s="11">
        <f t="shared" si="254"/>
        <v>320186466.07732022</v>
      </c>
      <c r="CJ45" s="11">
        <f t="shared" si="254"/>
        <v>322525961.13496977</v>
      </c>
      <c r="CK45" s="11">
        <f t="shared" si="254"/>
        <v>344453948.272071</v>
      </c>
      <c r="CL45" s="11">
        <f t="shared" si="254"/>
        <v>365631276.85835147</v>
      </c>
      <c r="CM45" s="11">
        <f t="shared" si="254"/>
        <v>416543979.63765925</v>
      </c>
      <c r="CN45" s="11">
        <f t="shared" si="254"/>
        <v>440823938.41181308</v>
      </c>
      <c r="CO45" s="11">
        <f t="shared" si="254"/>
        <v>441204560.4916808</v>
      </c>
      <c r="CP45" s="11">
        <f t="shared" si="254"/>
        <v>442797655.85211372</v>
      </c>
      <c r="CQ45" s="11">
        <f t="shared" si="254"/>
        <v>444406987.38860488</v>
      </c>
      <c r="CR45" s="11">
        <f t="shared" si="254"/>
        <v>446026470.92029786</v>
      </c>
      <c r="CS45" s="11">
        <f t="shared" si="254"/>
        <v>447547417.32766157</v>
      </c>
      <c r="CT45" s="11">
        <f t="shared" si="254"/>
        <v>448925195.22299939</v>
      </c>
      <c r="CU45" s="11">
        <f t="shared" si="254"/>
        <v>450578110.59665561</v>
      </c>
      <c r="CV45" s="11">
        <f t="shared" si="254"/>
        <v>452239656.3471244</v>
      </c>
      <c r="CW45" s="11">
        <f t="shared" si="254"/>
        <v>453911759.6269539</v>
      </c>
      <c r="CX45" s="11">
        <f t="shared" si="254"/>
        <v>455594478.13488543</v>
      </c>
      <c r="CY45" s="11">
        <f t="shared" si="254"/>
        <v>457287883.077887</v>
      </c>
      <c r="CZ45" s="11">
        <f t="shared" si="254"/>
        <v>458992046.04766083</v>
      </c>
      <c r="DA45" s="11">
        <f t="shared" si="254"/>
        <v>460875431.3553983</v>
      </c>
      <c r="DB45" s="11">
        <f t="shared" si="254"/>
        <v>462770066.23447889</v>
      </c>
      <c r="DC45" s="11">
        <f t="shared" ref="DC45:EH45" si="255">+SUM(DC3,DC39,DC44)</f>
        <v>464765697.40999424</v>
      </c>
      <c r="DD45" s="11">
        <f t="shared" si="255"/>
        <v>466774270.42331797</v>
      </c>
      <c r="DE45" s="11">
        <f t="shared" si="255"/>
        <v>468684493.00424308</v>
      </c>
      <c r="DF45" s="11">
        <f t="shared" si="255"/>
        <v>470454955.22473514</v>
      </c>
      <c r="DG45" s="11">
        <f t="shared" si="255"/>
        <v>472503966.46470988</v>
      </c>
      <c r="DH45" s="11">
        <f t="shared" si="255"/>
        <v>474565045.63952124</v>
      </c>
      <c r="DI45" s="11">
        <f t="shared" si="255"/>
        <v>476640145.94235349</v>
      </c>
      <c r="DJ45" s="11">
        <f t="shared" si="255"/>
        <v>478729351.29508239</v>
      </c>
      <c r="DK45" s="11">
        <f t="shared" si="255"/>
        <v>480832759.33047533</v>
      </c>
      <c r="DL45" s="11">
        <f t="shared" si="255"/>
        <v>482950468.24997896</v>
      </c>
      <c r="DM45" s="11">
        <f t="shared" si="255"/>
        <v>485255178.9698959</v>
      </c>
      <c r="DN45" s="11">
        <f t="shared" si="255"/>
        <v>487574744.59537375</v>
      </c>
      <c r="DO45" s="11">
        <f t="shared" si="255"/>
        <v>489910476.87141174</v>
      </c>
      <c r="DP45" s="11">
        <f t="shared" si="255"/>
        <v>492262479.99940276</v>
      </c>
      <c r="DQ45" s="11">
        <f t="shared" si="255"/>
        <v>494518867.38212144</v>
      </c>
      <c r="DR45" s="11">
        <f t="shared" si="255"/>
        <v>496638253.15327471</v>
      </c>
      <c r="DS45" s="11">
        <f t="shared" si="255"/>
        <v>499038966.60554624</v>
      </c>
      <c r="DT45" s="11">
        <f t="shared" si="255"/>
        <v>501454546.72584176</v>
      </c>
      <c r="DU45" s="11">
        <f t="shared" si="255"/>
        <v>503886966.91857779</v>
      </c>
      <c r="DV45" s="11">
        <f t="shared" si="255"/>
        <v>506336331.46765637</v>
      </c>
      <c r="DW45" s="11">
        <f t="shared" si="255"/>
        <v>508802758.49964505</v>
      </c>
      <c r="DX45" s="11">
        <f t="shared" si="255"/>
        <v>511286366.87262249</v>
      </c>
      <c r="DY45" s="11">
        <f t="shared" si="255"/>
        <v>513787276.27327925</v>
      </c>
      <c r="DZ45" s="11">
        <f t="shared" si="255"/>
        <v>516305607.22204924</v>
      </c>
      <c r="EA45" s="11">
        <f t="shared" si="255"/>
        <v>518841481.07892197</v>
      </c>
      <c r="EB45" s="11">
        <f t="shared" si="255"/>
        <v>521395020.04929101</v>
      </c>
      <c r="EC45" s="11">
        <f t="shared" si="255"/>
        <v>523854347.18984312</v>
      </c>
      <c r="ED45" s="11">
        <f t="shared" si="255"/>
        <v>526178086.41448843</v>
      </c>
      <c r="EE45" s="11">
        <f t="shared" si="255"/>
        <v>528784576.86383224</v>
      </c>
      <c r="EF45" s="11">
        <f t="shared" si="255"/>
        <v>531407367.44130623</v>
      </c>
      <c r="EG45" s="11">
        <f t="shared" si="255"/>
        <v>534048441.53693223</v>
      </c>
      <c r="EH45" s="11">
        <f t="shared" si="255"/>
        <v>536707913.48977822</v>
      </c>
      <c r="EI45" s="11">
        <f t="shared" ref="EI45:FN45" si="256">+SUM(EI3,EI39,EI44)</f>
        <v>539385911.55162275</v>
      </c>
      <c r="EJ45" s="11">
        <f t="shared" si="256"/>
        <v>542082564.77628863</v>
      </c>
      <c r="EK45" s="11">
        <f t="shared" si="256"/>
        <v>544798003.11723495</v>
      </c>
      <c r="EL45" s="11">
        <f t="shared" si="256"/>
        <v>547532357.43318331</v>
      </c>
      <c r="EM45" s="11">
        <f t="shared" si="256"/>
        <v>550285759.4944284</v>
      </c>
      <c r="EN45" s="11">
        <f t="shared" si="256"/>
        <v>553058341.98918796</v>
      </c>
      <c r="EO45" s="11">
        <f t="shared" si="256"/>
        <v>555738238.52999723</v>
      </c>
      <c r="EP45" s="11">
        <f t="shared" si="256"/>
        <v>558284083.66014767</v>
      </c>
      <c r="EQ45" s="11">
        <f t="shared" si="256"/>
        <v>561114227.2236712</v>
      </c>
      <c r="ER45" s="11">
        <f t="shared" si="256"/>
        <v>563962228.90198696</v>
      </c>
      <c r="ES45" s="11">
        <f t="shared" si="256"/>
        <v>566830082.93818486</v>
      </c>
      <c r="ET45" s="11">
        <f t="shared" si="256"/>
        <v>569717914.60000408</v>
      </c>
      <c r="EU45" s="11">
        <f t="shared" si="256"/>
        <v>572625863.14402461</v>
      </c>
      <c r="EV45" s="11">
        <f t="shared" si="256"/>
        <v>575554068.70553088</v>
      </c>
      <c r="EW45" s="11">
        <f t="shared" si="256"/>
        <v>578502672.39663827</v>
      </c>
      <c r="EX45" s="11">
        <f t="shared" si="256"/>
        <v>581471816.31245673</v>
      </c>
      <c r="EY45" s="11">
        <f t="shared" si="256"/>
        <v>584461643.53794289</v>
      </c>
      <c r="EZ45" s="11">
        <f t="shared" si="256"/>
        <v>587472298.15479529</v>
      </c>
      <c r="FA45" s="11">
        <f t="shared" si="256"/>
        <v>590391925.24839795</v>
      </c>
      <c r="FB45" s="11">
        <f t="shared" si="256"/>
        <v>593179170.91481209</v>
      </c>
      <c r="FC45" s="11">
        <f t="shared" si="256"/>
        <v>596252396.63131678</v>
      </c>
      <c r="FD45" s="11">
        <f t="shared" si="256"/>
        <v>599345173.79361665</v>
      </c>
      <c r="FE45" s="11">
        <f t="shared" si="256"/>
        <v>602459508.44068968</v>
      </c>
      <c r="FF45" s="11">
        <f t="shared" si="256"/>
        <v>605595537.71833432</v>
      </c>
      <c r="FG45" s="11">
        <f t="shared" si="256"/>
        <v>608753412.84393358</v>
      </c>
      <c r="FH45" s="11">
        <f t="shared" si="256"/>
        <v>611933285.99689472</v>
      </c>
      <c r="FI45" s="11">
        <f t="shared" si="256"/>
        <v>615135310.41735625</v>
      </c>
      <c r="FJ45" s="11">
        <f t="shared" si="256"/>
        <v>618359640.41293621</v>
      </c>
      <c r="FK45" s="11">
        <f t="shared" si="256"/>
        <v>621606431.36617279</v>
      </c>
      <c r="FL45" s="11">
        <f t="shared" si="256"/>
        <v>624875839.7420119</v>
      </c>
      <c r="FM45" s="11">
        <f t="shared" si="256"/>
        <v>628056023.09534776</v>
      </c>
      <c r="FN45" s="11">
        <f t="shared" si="256"/>
        <v>631105640.07861543</v>
      </c>
      <c r="FO45" s="11">
        <f t="shared" ref="FO45:GT45" si="257">+SUM(FO3,FO39,FO44)</f>
        <v>634443064.81293678</v>
      </c>
      <c r="FP45" s="11">
        <f t="shared" si="257"/>
        <v>637801881.42593706</v>
      </c>
      <c r="FQ45" s="11">
        <f t="shared" si="257"/>
        <v>641184108.77720666</v>
      </c>
      <c r="FR45" s="11">
        <f t="shared" si="257"/>
        <v>644589896.92246604</v>
      </c>
      <c r="FS45" s="11">
        <f t="shared" si="257"/>
        <v>648019410.07895148</v>
      </c>
      <c r="FT45" s="11">
        <f t="shared" si="257"/>
        <v>651472813.51648188</v>
      </c>
      <c r="FU45" s="11">
        <f t="shared" si="257"/>
        <v>654950273.65679634</v>
      </c>
      <c r="FV45" s="11">
        <f t="shared" si="257"/>
        <v>658451958.0809375</v>
      </c>
      <c r="FW45" s="11">
        <f t="shared" si="257"/>
        <v>661978035.53733182</v>
      </c>
      <c r="FX45" s="11">
        <f t="shared" si="257"/>
        <v>665528675.94992173</v>
      </c>
      <c r="FY45" s="11">
        <f t="shared" si="257"/>
        <v>668992050.42635441</v>
      </c>
      <c r="FZ45" s="11">
        <f t="shared" si="257"/>
        <v>672326831.26622736</v>
      </c>
      <c r="GA45" s="11">
        <f t="shared" si="257"/>
        <v>675951406.33289218</v>
      </c>
      <c r="GB45" s="11">
        <f t="shared" si="257"/>
        <v>679599373.59193361</v>
      </c>
      <c r="GC45" s="11">
        <f t="shared" si="257"/>
        <v>683272765.8372978</v>
      </c>
      <c r="GD45" s="11">
        <f t="shared" si="257"/>
        <v>686971747.15612876</v>
      </c>
      <c r="GE45" s="11">
        <f t="shared" si="257"/>
        <v>690696495.89483058</v>
      </c>
      <c r="GF45" s="11">
        <f t="shared" si="257"/>
        <v>694447191.55081499</v>
      </c>
      <c r="GG45" s="11">
        <f t="shared" si="257"/>
        <v>698224014.87252438</v>
      </c>
      <c r="GH45" s="11">
        <f t="shared" si="257"/>
        <v>702027147.86750579</v>
      </c>
      <c r="GI45" s="11">
        <f t="shared" si="257"/>
        <v>705856773.81118655</v>
      </c>
      <c r="GJ45" s="11">
        <f t="shared" si="257"/>
        <v>709713077.25570595</v>
      </c>
      <c r="GK45" s="11">
        <f t="shared" si="257"/>
        <v>713484244.03880942</v>
      </c>
      <c r="GL45" s="11">
        <f t="shared" si="257"/>
        <v>717128961.29280388</v>
      </c>
      <c r="GM45" s="11">
        <f t="shared" si="257"/>
        <v>721065631.81707621</v>
      </c>
      <c r="GN45" s="11">
        <f t="shared" si="257"/>
        <v>725027868.61729228</v>
      </c>
      <c r="GO45" s="11">
        <f t="shared" si="257"/>
        <v>729017719.63224959</v>
      </c>
      <c r="GP45" s="11">
        <f t="shared" si="257"/>
        <v>733035364.19944406</v>
      </c>
      <c r="GQ45" s="11">
        <f t="shared" si="257"/>
        <v>737080996.0218668</v>
      </c>
      <c r="GR45" s="11">
        <f t="shared" si="257"/>
        <v>741154810.06049192</v>
      </c>
      <c r="GS45" s="11">
        <f t="shared" si="257"/>
        <v>745257002.63504469</v>
      </c>
      <c r="GT45" s="11">
        <f t="shared" si="257"/>
        <v>749387771.43282592</v>
      </c>
      <c r="GU45" s="11">
        <f t="shared" ref="GU45:GX45" si="258">+SUM(GU3,GU39,GU44)</f>
        <v>753547315.51824296</v>
      </c>
      <c r="GV45" s="11">
        <f t="shared" si="258"/>
        <v>757735835.34240294</v>
      </c>
      <c r="GW45" s="11">
        <f t="shared" si="258"/>
        <v>761841532.75277245</v>
      </c>
      <c r="GX45" s="11">
        <f t="shared" si="258"/>
        <v>765823111.00290465</v>
      </c>
    </row>
    <row r="46" spans="1:209" x14ac:dyDescent="0.25">
      <c r="A46" s="3"/>
      <c r="B46" s="43" t="s">
        <v>40</v>
      </c>
      <c r="C46" s="33"/>
      <c r="D46" s="33"/>
      <c r="E46" s="33"/>
      <c r="F46" s="33"/>
      <c r="G46" s="33"/>
      <c r="H46" s="33"/>
      <c r="I46" s="33"/>
      <c r="J46" s="33">
        <v>0</v>
      </c>
      <c r="K46" s="33"/>
      <c r="L46" s="33">
        <f>+K45*'Curva DI'!I2</f>
        <v>0</v>
      </c>
      <c r="M46" s="33">
        <f>+L45*'Curva DI'!J2</f>
        <v>0</v>
      </c>
      <c r="N46" s="33">
        <f>+M45*'Curva DI'!K2</f>
        <v>0</v>
      </c>
      <c r="O46" s="41">
        <f>+N45*'Curva DI'!L2</f>
        <v>86172.126952144055</v>
      </c>
      <c r="P46" s="41">
        <f>+O45*'Curva DI'!M2</f>
        <v>67204.633029645949</v>
      </c>
      <c r="Q46" s="41">
        <f>+P45*'Curva DI'!N2</f>
        <v>56903.374542691818</v>
      </c>
      <c r="R46" s="41"/>
      <c r="S46" s="41">
        <f>+R45*'Curva DI'!P2</f>
        <v>110628.43185221305</v>
      </c>
      <c r="T46" s="41">
        <f>+S45*'Curva DI'!Q2</f>
        <v>100679.61978319916</v>
      </c>
      <c r="U46" s="41">
        <f>+T45*'Curva DI'!R2</f>
        <v>125971.99345162904</v>
      </c>
      <c r="V46" s="41">
        <f>+U45*'Curva DI'!S2</f>
        <v>98153.605153922908</v>
      </c>
      <c r="W46" s="41">
        <f>+V45*'Curva DI'!T2</f>
        <v>53760.617034779789</v>
      </c>
      <c r="X46" s="41">
        <f>+W45*'Curva DI'!U2</f>
        <v>55440.38691571352</v>
      </c>
      <c r="Y46" s="41">
        <f>+X45*'Curva DI'!V2</f>
        <v>8593.9234299035361</v>
      </c>
      <c r="Z46" s="41">
        <f>+Y45*'Curva DI'!W2</f>
        <v>-16481.530320880524</v>
      </c>
      <c r="AA46" s="42">
        <f>+Z45*'Curva DI'!X2</f>
        <v>-22685.751114997314</v>
      </c>
      <c r="AB46" s="42">
        <f>+AA45*'Curva DI'!Y2</f>
        <v>-57318.393868772262</v>
      </c>
      <c r="AC46" s="42">
        <f>+AB45*'Curva DI'!Z2</f>
        <v>33941.307816578228</v>
      </c>
      <c r="AD46" s="42">
        <f>+AC45*'Curva DI'!AA2</f>
        <v>-4151.0598911068018</v>
      </c>
      <c r="AE46" s="42">
        <f>+AD45*'Curva DI'!AB2</f>
        <v>-7125.0807671118664</v>
      </c>
      <c r="AF46" s="42">
        <f>+AE45*'Curva DI'!AC2</f>
        <v>-17705.84274194136</v>
      </c>
      <c r="AG46" s="42">
        <f>+AF45*'Curva DI'!AD2</f>
        <v>-43865.749433473262</v>
      </c>
      <c r="AH46" s="42">
        <f>+AG45*'Curva DI'!AE2</f>
        <v>-53927.70849176823</v>
      </c>
      <c r="AI46" s="42">
        <f>+AH45*'Curva DI'!AF2</f>
        <v>-56393.225252230208</v>
      </c>
      <c r="AJ46" s="42">
        <f>+AI45*'Curva DI'!AG2</f>
        <v>-29841.976344348852</v>
      </c>
      <c r="AK46" s="42">
        <f>+AJ45*'Curva DI'!AH2</f>
        <v>-3629.405584776558</v>
      </c>
      <c r="AL46" s="42">
        <f>+AK45*'Curva DI'!AI2</f>
        <v>66925.851096930113</v>
      </c>
      <c r="AM46" s="41">
        <f>+AL45*'Curva DI'!AJ2</f>
        <v>92703.101068476506</v>
      </c>
      <c r="AN46" s="41">
        <f>+AM45*'Curva DI'!AK2</f>
        <v>104774.8108027821</v>
      </c>
      <c r="AO46" s="41">
        <f>+AN45*'Curva DI'!AL2</f>
        <v>182057.08559476063</v>
      </c>
      <c r="AP46" s="41">
        <f>+AO45*'Curva DI'!AM2</f>
        <v>896650.37585255934</v>
      </c>
      <c r="AQ46" s="41">
        <f>+AP45*'Curva DI'!AN2</f>
        <v>702701.69557068148</v>
      </c>
      <c r="AR46" s="41">
        <f>+AQ45*'Curva DI'!AO2</f>
        <v>487514.25533666683</v>
      </c>
      <c r="AS46" s="41">
        <f>+AR45*'Curva DI'!AP2</f>
        <v>487177.48720702715</v>
      </c>
      <c r="AT46" s="41">
        <f>+AS45*'Curva DI'!AQ2</f>
        <v>482543.52276280487</v>
      </c>
      <c r="AU46" s="41">
        <f>+AT45*'Curva DI'!AR2</f>
        <v>473878.11443742068</v>
      </c>
      <c r="AV46" s="41">
        <f>+AU45*'Curva DI'!AS2</f>
        <v>445067.35919032345</v>
      </c>
      <c r="AW46" s="41">
        <f>+AV45*'Curva DI'!AT2</f>
        <v>412459.27884322463</v>
      </c>
      <c r="AX46" s="41">
        <f>+AW45*'Curva DI'!AU2</f>
        <v>343670.9975722357</v>
      </c>
      <c r="AY46" s="41">
        <f>+AX45*'Curva DI'!AV2</f>
        <v>306598.66916023212</v>
      </c>
      <c r="AZ46" s="41">
        <f>+AY45*'Curva DI'!AW2</f>
        <v>290491.14921798563</v>
      </c>
      <c r="BA46" s="41">
        <f>+AZ45*'Curva DI'!AX2</f>
        <v>268365.67439255863</v>
      </c>
      <c r="BB46" s="41">
        <f>+BA45*'Curva DI'!AY2</f>
        <v>250876.15384268452</v>
      </c>
      <c r="BC46" s="41">
        <f>+BB45*'Curva DI'!AZ2</f>
        <v>225382.66568261286</v>
      </c>
      <c r="BD46" s="41">
        <f>+BC45*'Curva DI'!BA2</f>
        <v>132974.38818829026</v>
      </c>
      <c r="BE46" s="41">
        <f>+BD45*'Curva DI'!BB2</f>
        <v>37398.293938600327</v>
      </c>
      <c r="BF46" s="41">
        <f>+BE45*'Curva DI'!BC2</f>
        <v>-62942.55308781418</v>
      </c>
      <c r="BG46" s="41">
        <f>+BF45*'Curva DI'!BD2</f>
        <v>-159311.31354242042</v>
      </c>
      <c r="BH46" s="41">
        <f>+BG45*'Curva DI'!BE2</f>
        <v>-227199.50591009195</v>
      </c>
      <c r="BI46" s="41">
        <f>+BH45*'Curva DI'!BF2</f>
        <v>-301132.39070017735</v>
      </c>
      <c r="BJ46" s="41">
        <f>+BI45*'Curva DI'!BG2</f>
        <v>-350385.96187491255</v>
      </c>
      <c r="BK46" s="41">
        <f>+BJ45*'Curva DI'!BH2</f>
        <v>-160853.71381705365</v>
      </c>
      <c r="BL46" s="41">
        <f>+BK45*'Curva DI'!BI2</f>
        <v>-117479.1347692906</v>
      </c>
      <c r="BM46" s="41">
        <f>+BL45*'Curva DI'!BJ2</f>
        <v>451239.78304716438</v>
      </c>
      <c r="BN46" s="41">
        <f>+BM45*'Curva DI'!BK2</f>
        <v>366703.93546947499</v>
      </c>
      <c r="BO46" s="41">
        <f>+BN45*'Curva DI'!BL2</f>
        <v>371420.50816767738</v>
      </c>
      <c r="BP46" s="41">
        <f>+BO45*'Curva DI'!BM2</f>
        <v>344088.84396704979</v>
      </c>
      <c r="BQ46" s="41">
        <f>+BP45*'Curva DI'!BN2</f>
        <v>722418.68367329694</v>
      </c>
      <c r="BR46" s="41">
        <f>+BQ45*'Curva DI'!BO2</f>
        <v>683402.64871153526</v>
      </c>
      <c r="BS46" s="41">
        <f>+BR45*'Curva DI'!BP2</f>
        <v>663868.27056591958</v>
      </c>
      <c r="BT46" s="41">
        <f>+BS45*'Curva DI'!BQ2</f>
        <v>638167.09065966087</v>
      </c>
      <c r="BU46" s="41">
        <f>+BT45*'Curva DI'!BR2</f>
        <v>614067.85655789881</v>
      </c>
      <c r="BV46" s="41">
        <f>+BU45*'Curva DI'!BS2</f>
        <v>580275.56081701664</v>
      </c>
      <c r="BW46" s="41">
        <f>+BV45*'Curva DI'!BT2</f>
        <v>545604.38962879521</v>
      </c>
      <c r="BX46" s="41">
        <f>+BW45*'Curva DI'!BU2</f>
        <v>511299.64978566417</v>
      </c>
      <c r="BY46" s="41">
        <f>+BX45*'Curva DI'!BV2</f>
        <v>476349.15425964689</v>
      </c>
      <c r="BZ46" s="41">
        <f>+BY45*'Curva DI'!BW2</f>
        <v>445757.11470300163</v>
      </c>
      <c r="CA46" s="41">
        <f>+BZ45*'Curva DI'!BX2</f>
        <v>526880.1822941266</v>
      </c>
      <c r="CB46" s="41">
        <f>+CA45*'Curva DI'!BY2</f>
        <v>584364.24398233672</v>
      </c>
      <c r="CC46" s="41">
        <f>+CB45*'Curva DI'!BZ2</f>
        <v>955180.55690484878</v>
      </c>
      <c r="CD46" s="41">
        <f>+CC45*'Curva DI'!CA2</f>
        <v>914818.53778592602</v>
      </c>
      <c r="CE46" s="41">
        <f>+CD45*'Curva DI'!CB2</f>
        <v>895859.55625788018</v>
      </c>
      <c r="CF46" s="41">
        <f>+CE45*'Curva DI'!CC2</f>
        <v>884330.45906319283</v>
      </c>
      <c r="CG46" s="41">
        <f>+CF45*'Curva DI'!CD2</f>
        <v>1435879.7492580109</v>
      </c>
      <c r="CH46" s="41">
        <f>+CG45*'Curva DI'!CE2</f>
        <v>1926357.0795057539</v>
      </c>
      <c r="CI46" s="41">
        <f>+CH45*'Curva DI'!CF2</f>
        <v>2252506.7609828725</v>
      </c>
      <c r="CJ46" s="41">
        <f>+CI45*'Curva DI'!CG2</f>
        <v>2245983.700434573</v>
      </c>
      <c r="CK46" s="41">
        <f>+CJ45*'Curva DI'!CH2</f>
        <v>2262394.3496137899</v>
      </c>
      <c r="CL46" s="41">
        <f>+CK45*'Curva DI'!CI2</f>
        <v>2416210.6626411346</v>
      </c>
      <c r="CM46" s="41">
        <f>+CL45*'Curva DI'!CJ2</f>
        <v>2564761.3974871449</v>
      </c>
      <c r="CN46" s="41">
        <f>+CM45*'Curva DI'!CK2</f>
        <v>2921894.233201012</v>
      </c>
      <c r="CO46" s="41">
        <f>+CN45*'Curva DI'!CL2</f>
        <v>3092208.713766234</v>
      </c>
      <c r="CP46" s="41">
        <f>+CO45*'Curva DI'!CM2</f>
        <v>3094878.6298244661</v>
      </c>
      <c r="CQ46" s="41">
        <f>+CP45*'Curva DI'!CN2</f>
        <v>3106053.5750262602</v>
      </c>
      <c r="CR46" s="41">
        <f>+CQ45*'Curva DI'!CO2</f>
        <v>3117342.4106970397</v>
      </c>
      <c r="CS46" s="41">
        <f>+CR45*'Curva DI'!CP2</f>
        <v>3128702.458671167</v>
      </c>
      <c r="CT46" s="41">
        <f>+CS45*'Curva DI'!CQ2</f>
        <v>3139371.3069895357</v>
      </c>
      <c r="CU46" s="41">
        <f>+CT45*'Curva DI'!CR2</f>
        <v>3149035.8838021001</v>
      </c>
      <c r="CV46" s="41">
        <f>+CU45*'Curva DI'!CS2</f>
        <v>3160630.4431628105</v>
      </c>
      <c r="CW46" s="41">
        <f>+CV45*'Curva DI'!CT2</f>
        <v>3172285.5412648586</v>
      </c>
      <c r="CX46" s="41">
        <f>+CW45*'Curva DI'!CU2</f>
        <v>3184014.6963348715</v>
      </c>
      <c r="CY46" s="41">
        <f>+CX45*'Curva DI'!CV2</f>
        <v>3195818.3131071092</v>
      </c>
      <c r="CZ46" s="41">
        <f>+CY45*'Curva DI'!CW2</f>
        <v>3207696.8910707962</v>
      </c>
      <c r="DA46" s="41">
        <f>+CZ45*'Curva DI'!CX2</f>
        <v>3219650.9324139175</v>
      </c>
      <c r="DB46" s="41">
        <f>+DA45*'Curva DI'!CY2</f>
        <v>3232862.1488486398</v>
      </c>
      <c r="DC46" s="41">
        <f>+DB45*'Curva DI'!CZ2</f>
        <v>3246152.2766570468</v>
      </c>
      <c r="DD46" s="41">
        <f>+DC45*'Curva DI'!DA2</f>
        <v>3260150.8542584004</v>
      </c>
      <c r="DE46" s="41">
        <f>+DD45*'Curva DI'!DB2</f>
        <v>3274240.2138254237</v>
      </c>
      <c r="DF46" s="41">
        <f>+DE45*'Curva DI'!DC2</f>
        <v>3287639.6833080715</v>
      </c>
      <c r="DG46" s="41">
        <f>+DF45*'Curva DI'!DD2</f>
        <v>3300058.7881446267</v>
      </c>
      <c r="DH46" s="41">
        <f>+DG45*'Curva DI'!DE2</f>
        <v>3314431.8061655667</v>
      </c>
      <c r="DI46" s="41">
        <f>+DH45*'Curva DI'!DF2</f>
        <v>3328889.4760622503</v>
      </c>
      <c r="DJ46" s="41">
        <f>+DI45*'Curva DI'!DG2</f>
        <v>3343445.4987262515</v>
      </c>
      <c r="DK46" s="41">
        <f>+DJ45*'Curva DI'!DH2</f>
        <v>3358100.4628369357</v>
      </c>
      <c r="DL46" s="41">
        <f>+DK45*'Curva DI'!DI2</f>
        <v>3372855.0532502444</v>
      </c>
      <c r="DM46" s="41">
        <f>+DL45*'Curva DI'!DJ2</f>
        <v>3387709.9588111853</v>
      </c>
      <c r="DN46" s="41">
        <f>+DM45*'Curva DI'!DK2</f>
        <v>3403876.6093713008</v>
      </c>
      <c r="DO46" s="41">
        <f>+DN45*'Curva DI'!DL2</f>
        <v>3420147.4613243421</v>
      </c>
      <c r="DP46" s="41">
        <f>+DO45*'Curva DI'!DM2</f>
        <v>3436531.7160520027</v>
      </c>
      <c r="DQ46" s="41">
        <f>+DP45*'Curva DI'!DN2</f>
        <v>3453030.1044865823</v>
      </c>
      <c r="DR46" s="41">
        <f>+DQ45*'Curva DI'!DO2</f>
        <v>3468857.785604836</v>
      </c>
      <c r="DS46" s="41">
        <f>+DR45*'Curva DI'!DP2</f>
        <v>3483724.4536288171</v>
      </c>
      <c r="DT46" s="41">
        <f>+DS45*'Curva DI'!DQ2</f>
        <v>3500564.5260693361</v>
      </c>
      <c r="DU46" s="41">
        <f>+DT45*'Curva DI'!DR2</f>
        <v>3517508.8824118911</v>
      </c>
      <c r="DV46" s="41">
        <f>+DU45*'Curva DI'!DS2</f>
        <v>3534571.3653220017</v>
      </c>
      <c r="DW46" s="41">
        <f>+DV45*'Curva DI'!DT2</f>
        <v>3551752.7063107379</v>
      </c>
      <c r="DX46" s="41">
        <f>+DW45*'Curva DI'!DU2</f>
        <v>3569053.7339900904</v>
      </c>
      <c r="DY46" s="41">
        <f>+DX45*'Curva DI'!DV2</f>
        <v>3586475.2821033173</v>
      </c>
      <c r="DZ46" s="41">
        <f>+DY45*'Curva DI'!DW2</f>
        <v>3604018.1902060672</v>
      </c>
      <c r="EA46" s="41">
        <f>+DZ45*'Curva DI'!DX2</f>
        <v>3621683.3037023745</v>
      </c>
      <c r="EB46" s="41">
        <f>+EA45*'Curva DI'!DY2</f>
        <v>3639471.4738854296</v>
      </c>
      <c r="EC46" s="41">
        <f>+EB45*'Curva DI'!DZ2</f>
        <v>3657383.557978604</v>
      </c>
      <c r="ED46" s="41">
        <f>+EC45*'Curva DI'!EA2</f>
        <v>3674634.7826770972</v>
      </c>
      <c r="EE46" s="41">
        <f>+ED45*'Curva DI'!EB2</f>
        <v>3690934.9108072896</v>
      </c>
      <c r="EF46" s="41">
        <f>+EE45*'Curva DI'!EC2</f>
        <v>3709218.4289593371</v>
      </c>
      <c r="EG46" s="41">
        <f>+EF45*'Curva DI'!ED2</f>
        <v>3727616.2861793153</v>
      </c>
      <c r="EH46" s="41">
        <f>+EG45*'Curva DI'!EE2</f>
        <v>3746142.3951778873</v>
      </c>
      <c r="EI46" s="41">
        <f>+EH45*'Curva DI'!EF2</f>
        <v>3764797.5579992058</v>
      </c>
      <c r="EJ46" s="41">
        <f>+EI45*'Curva DI'!EG2</f>
        <v>3783582.6742796851</v>
      </c>
      <c r="EK46" s="41">
        <f>+EJ45*'Curva DI'!EH2</f>
        <v>3802498.6492817681</v>
      </c>
      <c r="EL46" s="41">
        <f>+EK45*'Curva DI'!EI2</f>
        <v>3821546.3945784969</v>
      </c>
      <c r="EM46" s="41">
        <f>+EL45*'Curva DI'!EJ2</f>
        <v>3840726.8280929793</v>
      </c>
      <c r="EN46" s="41">
        <f>+EM45*'Curva DI'!EK2</f>
        <v>3860040.8741426519</v>
      </c>
      <c r="EO46" s="41">
        <f>+EN45*'Curva DI'!EL2</f>
        <v>3879489.4634838281</v>
      </c>
      <c r="EP46" s="41">
        <f>+EO45*'Curva DI'!EM2</f>
        <v>3898287.8968568835</v>
      </c>
      <c r="EQ46" s="41">
        <f>+EP45*'Curva DI'!EN2</f>
        <v>3916146.0116491802</v>
      </c>
      <c r="ER46" s="41">
        <f>+EQ45*'Curva DI'!EO2</f>
        <v>3935998.3695312547</v>
      </c>
      <c r="ES46" s="41">
        <f>+ER45*'Curva DI'!EP2</f>
        <v>3955975.9951525792</v>
      </c>
      <c r="ET46" s="41">
        <f>+ES45*'Curva DI'!EQ2</f>
        <v>3976092.8773538726</v>
      </c>
      <c r="EU46" s="41">
        <f>+ET45*'Curva DI'!ER2</f>
        <v>3996349.8948396728</v>
      </c>
      <c r="EV46" s="41">
        <f>+EU45*'Curva DI'!ES2</f>
        <v>4016748.0244408017</v>
      </c>
      <c r="EW46" s="41">
        <f>+EV45*'Curva DI'!ET2</f>
        <v>4037288.2491518511</v>
      </c>
      <c r="EX46" s="41">
        <f>+EW45*'Curva DI'!EU2</f>
        <v>4057971.5588195031</v>
      </c>
      <c r="EY46" s="41">
        <f>+EX45*'Curva DI'!EV2</f>
        <v>4078798.950185765</v>
      </c>
      <c r="EZ46" s="41">
        <f>+EY45*'Curva DI'!EW2</f>
        <v>4099771.4269360346</v>
      </c>
      <c r="FA46" s="41">
        <f>+EZ45*'Curva DI'!EX2</f>
        <v>4120889.9997474654</v>
      </c>
      <c r="FB46" s="41">
        <f>+FA45*'Curva DI'!EY2</f>
        <v>4141370.0498380121</v>
      </c>
      <c r="FC46" s="41">
        <f>+FB45*'Curva DI'!EZ2</f>
        <v>4160921.4956332301</v>
      </c>
      <c r="FD46" s="41">
        <f>+FC45*'Curva DI'!FA2</f>
        <v>4182478.9804063654</v>
      </c>
      <c r="FE46" s="41">
        <f>+FD45*'Curva DI'!FB2</f>
        <v>4204173.6109780539</v>
      </c>
      <c r="FF46" s="41">
        <f>+FE45*'Curva DI'!FC2</f>
        <v>4226019.4589325879</v>
      </c>
      <c r="FG46" s="41">
        <f>+FF45*'Curva DI'!FD2</f>
        <v>4248017.4862944763</v>
      </c>
      <c r="FH46" s="41">
        <f>+FG45*'Curva DI'!FE2</f>
        <v>4270168.7537949309</v>
      </c>
      <c r="FI46" s="41">
        <f>+FH45*'Curva DI'!FF2</f>
        <v>4292474.328913385</v>
      </c>
      <c r="FJ46" s="41">
        <f>+FI45*'Curva DI'!FG2</f>
        <v>4314935.2865698943</v>
      </c>
      <c r="FK46" s="41">
        <f>+FJ45*'Curva DI'!FH2</f>
        <v>4337552.7091724668</v>
      </c>
      <c r="FL46" s="41">
        <f>+FK45*'Curva DI'!FI2</f>
        <v>4360327.6866692565</v>
      </c>
      <c r="FM46" s="41">
        <f>+FL45*'Curva DI'!FJ2</f>
        <v>4383261.3166010911</v>
      </c>
      <c r="FN46" s="41">
        <f>+FM45*'Curva DI'!FK2</f>
        <v>4405569.0676546935</v>
      </c>
      <c r="FO46" s="41">
        <f>+FN45*'Curva DI'!FL2</f>
        <v>4426960.9463337054</v>
      </c>
      <c r="FP46" s="41">
        <f>+FO45*'Curva DI'!FM2</f>
        <v>4450371.6846030205</v>
      </c>
      <c r="FQ46" s="41">
        <f>+FP45*'Curva DI'!FN2</f>
        <v>4473932.4785927506</v>
      </c>
      <c r="FR46" s="41">
        <f>+FQ45*'Curva DI'!FO2</f>
        <v>4497657.4898188058</v>
      </c>
      <c r="FS46" s="41">
        <f>+FR45*'Curva DI'!FP2</f>
        <v>4521547.7708637854</v>
      </c>
      <c r="FT46" s="41">
        <f>+FS45*'Curva DI'!FQ2</f>
        <v>4545604.4736478189</v>
      </c>
      <c r="FU46" s="41">
        <f>+FT45*'Curva DI'!FR2</f>
        <v>4569828.757474497</v>
      </c>
      <c r="FV46" s="41">
        <f>+FU45*'Curva DI'!FS2</f>
        <v>4594221.7897276813</v>
      </c>
      <c r="FW46" s="41">
        <f>+FV45*'Curva DI'!FT2</f>
        <v>4618784.7459232984</v>
      </c>
      <c r="FX46" s="41">
        <f>+FW45*'Curva DI'!FU2</f>
        <v>4643518.8097660188</v>
      </c>
      <c r="FY46" s="41">
        <f>+FX45*'Curva DI'!FV2</f>
        <v>4668425.1732063005</v>
      </c>
      <c r="FZ46" s="41">
        <f>+FY45*'Curva DI'!FW2</f>
        <v>4692719.3999981675</v>
      </c>
      <c r="GA46" s="41">
        <f>+FZ45*'Curva DI'!FX2</f>
        <v>4716111.5923748044</v>
      </c>
      <c r="GB46" s="41">
        <f>+GA45*'Curva DI'!FY2</f>
        <v>4741536.5786975082</v>
      </c>
      <c r="GC46" s="41">
        <f>+GB45*'Curva DI'!FZ2</f>
        <v>4767125.6521643037</v>
      </c>
      <c r="GD46" s="41">
        <f>+GC45*'Curva DI'!GA2</f>
        <v>4792893.0720351934</v>
      </c>
      <c r="GE46" s="41">
        <f>+GD45*'Curva DI'!GB2</f>
        <v>4818839.9893177627</v>
      </c>
      <c r="GF46" s="41">
        <f>+GE45*'Curva DI'!GC2</f>
        <v>4844967.6550427666</v>
      </c>
      <c r="GG46" s="41">
        <f>+GF45*'Curva DI'!GD2</f>
        <v>4871277.3283148324</v>
      </c>
      <c r="GH46" s="41">
        <f>+GG45*'Curva DI'!GE2</f>
        <v>4897770.2770140823</v>
      </c>
      <c r="GI46" s="41">
        <f>+GH45*'Curva DI'!GF2</f>
        <v>4924447.7778527662</v>
      </c>
      <c r="GJ46" s="41">
        <f>+GI45*'Curva DI'!GG2</f>
        <v>4951311.1164368251</v>
      </c>
      <c r="GK46" s="41">
        <f>+GJ45*'Curva DI'!GH2</f>
        <v>4978361.587327837</v>
      </c>
      <c r="GL46" s="41">
        <f>+GK45*'Curva DI'!GI2</f>
        <v>5004814.8576057423</v>
      </c>
      <c r="GM46" s="41">
        <f>+GL45*'Curva DI'!GJ2</f>
        <v>5030381.1335494211</v>
      </c>
      <c r="GN46" s="41">
        <f>+GM45*'Curva DI'!GK2</f>
        <v>5057995.3482906576</v>
      </c>
      <c r="GO46" s="41">
        <f>+GN45*'Curva DI'!GL2</f>
        <v>5085788.9005278042</v>
      </c>
      <c r="GP46" s="41">
        <f>+GO45*'Curva DI'!GM2</f>
        <v>5113776.1557561141</v>
      </c>
      <c r="GQ46" s="41">
        <f>+GP45*'Curva DI'!GN2</f>
        <v>5141958.3719584662</v>
      </c>
      <c r="GR46" s="41">
        <f>+GQ45*'Curva DI'!GO2</f>
        <v>5170336.9078861112</v>
      </c>
      <c r="GS46" s="41">
        <f>+GR45*'Curva DI'!GP2</f>
        <v>5198913.1311145602</v>
      </c>
      <c r="GT46" s="41">
        <f>+GS45*'Curva DI'!GQ2</f>
        <v>5227688.4187504351</v>
      </c>
      <c r="GU46" s="41">
        <f>+GT45*'Curva DI'!GR2</f>
        <v>5256664.1574933715</v>
      </c>
      <c r="GV46" s="41">
        <f>+GU45*'Curva DI'!GS2</f>
        <v>5285841.7437028699</v>
      </c>
      <c r="GW46" s="41">
        <f>+GV45*'Curva DI'!GT2</f>
        <v>5315222.5834655929</v>
      </c>
      <c r="GX46" s="41">
        <f>+GW45*'Curva DI'!GU2</f>
        <v>5344022.4561634585</v>
      </c>
    </row>
    <row r="47" spans="1:209" x14ac:dyDescent="0.25">
      <c r="A47" s="3"/>
      <c r="B47" s="1" t="s">
        <v>41</v>
      </c>
      <c r="C47" s="38">
        <f t="shared" ref="C47:H47" si="259">SUM(C45:C46)</f>
        <v>6782386.7050000001</v>
      </c>
      <c r="D47" s="38">
        <f t="shared" si="259"/>
        <v>3777145.8875000002</v>
      </c>
      <c r="E47" s="38">
        <f t="shared" si="259"/>
        <v>11996353.955</v>
      </c>
      <c r="F47" s="38">
        <f t="shared" si="259"/>
        <v>13493547.33</v>
      </c>
      <c r="G47" s="38">
        <f t="shared" si="259"/>
        <v>13792614.970000001</v>
      </c>
      <c r="H47" s="38">
        <f t="shared" si="259"/>
        <v>12871253.290000001</v>
      </c>
      <c r="I47" s="38">
        <f>SUM(I45:I46)</f>
        <v>12069009.66</v>
      </c>
      <c r="J47" s="38">
        <f t="shared" ref="J47:BU47" si="260">SUM(J45:J46)</f>
        <v>13186848.17</v>
      </c>
      <c r="K47" s="38">
        <f t="shared" si="260"/>
        <v>0</v>
      </c>
      <c r="L47" s="38">
        <f t="shared" si="260"/>
        <v>0</v>
      </c>
      <c r="M47" s="38">
        <f t="shared" si="260"/>
        <v>0</v>
      </c>
      <c r="N47" s="38">
        <f t="shared" si="260"/>
        <v>10806447.130000001</v>
      </c>
      <c r="O47" s="39">
        <f t="shared" si="260"/>
        <v>8513993.7371723726</v>
      </c>
      <c r="P47" s="39">
        <f t="shared" si="260"/>
        <v>7203193.1511694686</v>
      </c>
      <c r="Q47" s="39">
        <f t="shared" si="260"/>
        <v>4429594.0391525701</v>
      </c>
      <c r="R47" s="39">
        <f t="shared" si="260"/>
        <v>13873399</v>
      </c>
      <c r="S47" s="39">
        <f t="shared" si="260"/>
        <v>12736393.011852212</v>
      </c>
      <c r="T47" s="39">
        <f t="shared" si="260"/>
        <v>15898243.579783197</v>
      </c>
      <c r="U47" s="39">
        <f t="shared" si="260"/>
        <v>12434960.784036104</v>
      </c>
      <c r="V47" s="39">
        <f t="shared" si="260"/>
        <v>6840023.4673793698</v>
      </c>
      <c r="W47" s="39">
        <f t="shared" si="260"/>
        <v>7006282.6361805005</v>
      </c>
      <c r="X47" s="39">
        <f t="shared" si="260"/>
        <v>1133164.5010726769</v>
      </c>
      <c r="Y47" s="39">
        <f t="shared" si="260"/>
        <v>-2058278.4207214653</v>
      </c>
      <c r="Z47" s="39">
        <f t="shared" si="260"/>
        <v>-3164078.7893761848</v>
      </c>
      <c r="AA47" s="40">
        <f t="shared" si="260"/>
        <v>-7975484.7799084196</v>
      </c>
      <c r="AB47" s="40">
        <f t="shared" si="260"/>
        <v>4651962.1986343982</v>
      </c>
      <c r="AC47" s="40">
        <f t="shared" si="260"/>
        <v>-542008.97344981867</v>
      </c>
      <c r="AD47" s="40">
        <f t="shared" si="260"/>
        <v>-992740.09004593373</v>
      </c>
      <c r="AE47" s="40">
        <f t="shared" si="260"/>
        <v>-2463771.1843627645</v>
      </c>
      <c r="AF47" s="40">
        <f t="shared" si="260"/>
        <v>-6103980.5260575591</v>
      </c>
      <c r="AG47" s="40">
        <f t="shared" si="260"/>
        <v>-7526214.7611709787</v>
      </c>
      <c r="AH47" s="40">
        <f t="shared" si="260"/>
        <v>-7878361.659716011</v>
      </c>
      <c r="AI47" s="40">
        <f t="shared" si="260"/>
        <v>-4196900.738982697</v>
      </c>
      <c r="AJ47" s="40">
        <f t="shared" si="260"/>
        <v>-533413.88863119762</v>
      </c>
      <c r="AK47" s="40">
        <f t="shared" si="260"/>
        <v>9282182.8386207242</v>
      </c>
      <c r="AL47" s="40">
        <f t="shared" si="260"/>
        <v>13282639.892022939</v>
      </c>
      <c r="AM47" s="39">
        <f t="shared" si="260"/>
        <v>15029354.866783235</v>
      </c>
      <c r="AN47" s="39">
        <f t="shared" si="260"/>
        <v>26058754.285205785</v>
      </c>
      <c r="AO47" s="39">
        <f t="shared" si="260"/>
        <v>128008147.31749722</v>
      </c>
      <c r="AP47" s="39">
        <f t="shared" si="260"/>
        <v>101073500.53188141</v>
      </c>
      <c r="AQ47" s="39">
        <f t="shared" si="260"/>
        <v>70202523.332014859</v>
      </c>
      <c r="AR47" s="39">
        <f t="shared" si="260"/>
        <v>69939326.372702003</v>
      </c>
      <c r="AS47" s="39">
        <f t="shared" si="260"/>
        <v>69278373.635259494</v>
      </c>
      <c r="AT47" s="39">
        <f t="shared" si="260"/>
        <v>68038402.803372771</v>
      </c>
      <c r="AU47" s="39">
        <f t="shared" si="260"/>
        <v>63922488.573160671</v>
      </c>
      <c r="AV47" s="39">
        <f t="shared" si="260"/>
        <v>59245083.970200993</v>
      </c>
      <c r="AW47" s="39">
        <f t="shared" si="260"/>
        <v>49406048.228144214</v>
      </c>
      <c r="AX47" s="39">
        <f t="shared" si="260"/>
        <v>44052244.823566444</v>
      </c>
      <c r="AY47" s="39">
        <f t="shared" si="260"/>
        <v>41718891.410576679</v>
      </c>
      <c r="AZ47" s="39">
        <f t="shared" si="260"/>
        <v>38548585.757644668</v>
      </c>
      <c r="BA47" s="39">
        <f t="shared" si="260"/>
        <v>36033161.788637228</v>
      </c>
      <c r="BB47" s="39">
        <f t="shared" si="260"/>
        <v>32381331.609079912</v>
      </c>
      <c r="BC47" s="39">
        <f t="shared" si="260"/>
        <v>19182154.001362525</v>
      </c>
      <c r="BD47" s="39">
        <f t="shared" si="260"/>
        <v>5464459.0161508108</v>
      </c>
      <c r="BE47" s="39">
        <f t="shared" si="260"/>
        <v>-8935664.8833105899</v>
      </c>
      <c r="BF47" s="39">
        <f t="shared" si="260"/>
        <v>-22774294.589798406</v>
      </c>
      <c r="BG47" s="39">
        <f t="shared" si="260"/>
        <v>-32548774.72674083</v>
      </c>
      <c r="BH47" s="39">
        <f t="shared" si="260"/>
        <v>-43156503.036050923</v>
      </c>
      <c r="BI47" s="39">
        <f t="shared" si="260"/>
        <v>-50252003.750151098</v>
      </c>
      <c r="BJ47" s="39">
        <f t="shared" si="260"/>
        <v>-23281621.915426012</v>
      </c>
      <c r="BK47" s="39">
        <f t="shared" si="260"/>
        <v>-16908628.415976409</v>
      </c>
      <c r="BL47" s="39">
        <f t="shared" si="260"/>
        <v>64211069.402520977</v>
      </c>
      <c r="BM47" s="39">
        <f t="shared" si="260"/>
        <v>52728394.4088348</v>
      </c>
      <c r="BN47" s="39">
        <f t="shared" si="260"/>
        <v>53316251.127570935</v>
      </c>
      <c r="BO47" s="39">
        <f t="shared" si="260"/>
        <v>49424577.459005274</v>
      </c>
      <c r="BP47" s="39">
        <f t="shared" si="260"/>
        <v>103331784.30623899</v>
      </c>
      <c r="BQ47" s="39">
        <f t="shared" si="260"/>
        <v>98148005.056578964</v>
      </c>
      <c r="BR47" s="39">
        <f t="shared" si="260"/>
        <v>95324176.511957169</v>
      </c>
      <c r="BS47" s="39">
        <f t="shared" si="260"/>
        <v>91640693.029189765</v>
      </c>
      <c r="BT47" s="39">
        <f t="shared" si="260"/>
        <v>88179415.446516097</v>
      </c>
      <c r="BU47" s="39">
        <f t="shared" si="260"/>
        <v>83337901.12974067</v>
      </c>
      <c r="BV47" s="39">
        <f t="shared" ref="BV47:EG47" si="261">SUM(BV45:BV46)</f>
        <v>78361401.647224352</v>
      </c>
      <c r="BW47" s="39">
        <f t="shared" si="261"/>
        <v>73436261.583519816</v>
      </c>
      <c r="BX47" s="39">
        <f t="shared" si="261"/>
        <v>68419429.299972162</v>
      </c>
      <c r="BY47" s="39">
        <f t="shared" si="261"/>
        <v>64023290.860898472</v>
      </c>
      <c r="BZ47" s="39">
        <f t="shared" si="261"/>
        <v>75557568.292268142</v>
      </c>
      <c r="CA47" s="39">
        <f t="shared" si="261"/>
        <v>83833594.361228943</v>
      </c>
      <c r="CB47" s="39">
        <f t="shared" si="261"/>
        <v>136754491.80187795</v>
      </c>
      <c r="CC47" s="39">
        <f t="shared" si="261"/>
        <v>131371316.10544947</v>
      </c>
      <c r="CD47" s="39">
        <f t="shared" si="261"/>
        <v>128628169.86990207</v>
      </c>
      <c r="CE47" s="39">
        <f t="shared" si="261"/>
        <v>126965627.77282663</v>
      </c>
      <c r="CF47" s="39">
        <f t="shared" si="261"/>
        <v>205582727.21855649</v>
      </c>
      <c r="CG47" s="39">
        <f t="shared" si="261"/>
        <v>276056512.82448113</v>
      </c>
      <c r="CH47" s="39">
        <f t="shared" si="261"/>
        <v>323042747.85065353</v>
      </c>
      <c r="CI47" s="39">
        <f t="shared" si="261"/>
        <v>322438972.83830309</v>
      </c>
      <c r="CJ47" s="39">
        <f t="shared" si="261"/>
        <v>324771944.83540434</v>
      </c>
      <c r="CK47" s="39">
        <f t="shared" si="261"/>
        <v>346716342.62168479</v>
      </c>
      <c r="CL47" s="39">
        <f t="shared" si="261"/>
        <v>368047487.52099258</v>
      </c>
      <c r="CM47" s="39">
        <f t="shared" si="261"/>
        <v>419108741.03514642</v>
      </c>
      <c r="CN47" s="39">
        <f t="shared" si="261"/>
        <v>443745832.64501411</v>
      </c>
      <c r="CO47" s="39">
        <f t="shared" si="261"/>
        <v>444296769.20544702</v>
      </c>
      <c r="CP47" s="39">
        <f t="shared" si="261"/>
        <v>445892534.48193818</v>
      </c>
      <c r="CQ47" s="39">
        <f t="shared" si="261"/>
        <v>447513040.96363115</v>
      </c>
      <c r="CR47" s="39">
        <f t="shared" si="261"/>
        <v>449143813.3309949</v>
      </c>
      <c r="CS47" s="39">
        <f t="shared" si="261"/>
        <v>450676119.78633273</v>
      </c>
      <c r="CT47" s="39">
        <f t="shared" si="261"/>
        <v>452064566.52998894</v>
      </c>
      <c r="CU47" s="39">
        <f t="shared" si="261"/>
        <v>453727146.48045772</v>
      </c>
      <c r="CV47" s="39">
        <f t="shared" si="261"/>
        <v>455400286.7902872</v>
      </c>
      <c r="CW47" s="39">
        <f t="shared" si="261"/>
        <v>457084045.16821873</v>
      </c>
      <c r="CX47" s="39">
        <f t="shared" si="261"/>
        <v>458778492.83122033</v>
      </c>
      <c r="CY47" s="39">
        <f t="shared" si="261"/>
        <v>460483701.39099413</v>
      </c>
      <c r="CZ47" s="39">
        <f t="shared" si="261"/>
        <v>462199742.93873161</v>
      </c>
      <c r="DA47" s="39">
        <f t="shared" si="261"/>
        <v>464095082.28781223</v>
      </c>
      <c r="DB47" s="39">
        <f t="shared" si="261"/>
        <v>466002928.38332754</v>
      </c>
      <c r="DC47" s="39">
        <f t="shared" si="261"/>
        <v>468011849.68665129</v>
      </c>
      <c r="DD47" s="39">
        <f t="shared" si="261"/>
        <v>470034421.27757639</v>
      </c>
      <c r="DE47" s="39">
        <f t="shared" si="261"/>
        <v>471958733.21806848</v>
      </c>
      <c r="DF47" s="39">
        <f t="shared" si="261"/>
        <v>473742594.90804321</v>
      </c>
      <c r="DG47" s="39">
        <f t="shared" si="261"/>
        <v>475804025.25285453</v>
      </c>
      <c r="DH47" s="39">
        <f t="shared" si="261"/>
        <v>477879477.44568682</v>
      </c>
      <c r="DI47" s="39">
        <f t="shared" si="261"/>
        <v>479969035.41841573</v>
      </c>
      <c r="DJ47" s="39">
        <f t="shared" si="261"/>
        <v>482072796.79380864</v>
      </c>
      <c r="DK47" s="39">
        <f t="shared" si="261"/>
        <v>484190859.79331225</v>
      </c>
      <c r="DL47" s="39">
        <f t="shared" si="261"/>
        <v>486323323.30322921</v>
      </c>
      <c r="DM47" s="39">
        <f t="shared" si="261"/>
        <v>488642888.92870706</v>
      </c>
      <c r="DN47" s="39">
        <f t="shared" si="261"/>
        <v>490978621.20474505</v>
      </c>
      <c r="DO47" s="39">
        <f t="shared" si="261"/>
        <v>493330624.33273607</v>
      </c>
      <c r="DP47" s="39">
        <f t="shared" si="261"/>
        <v>495699011.71545476</v>
      </c>
      <c r="DQ47" s="39">
        <f t="shared" si="261"/>
        <v>497971897.48660803</v>
      </c>
      <c r="DR47" s="39">
        <f t="shared" si="261"/>
        <v>500107110.93887955</v>
      </c>
      <c r="DS47" s="39">
        <f t="shared" si="261"/>
        <v>502522691.05917507</v>
      </c>
      <c r="DT47" s="39">
        <f t="shared" si="261"/>
        <v>504955111.2519111</v>
      </c>
      <c r="DU47" s="39">
        <f t="shared" si="261"/>
        <v>507404475.80098969</v>
      </c>
      <c r="DV47" s="39">
        <f t="shared" si="261"/>
        <v>509870902.83297837</v>
      </c>
      <c r="DW47" s="39">
        <f t="shared" si="261"/>
        <v>512354511.2059558</v>
      </c>
      <c r="DX47" s="39">
        <f t="shared" si="261"/>
        <v>514855420.60661256</v>
      </c>
      <c r="DY47" s="39">
        <f t="shared" si="261"/>
        <v>517373751.55538255</v>
      </c>
      <c r="DZ47" s="39">
        <f t="shared" si="261"/>
        <v>519909625.41225529</v>
      </c>
      <c r="EA47" s="39">
        <f t="shared" si="261"/>
        <v>522463164.38262433</v>
      </c>
      <c r="EB47" s="39">
        <f t="shared" si="261"/>
        <v>525034491.52317643</v>
      </c>
      <c r="EC47" s="39">
        <f t="shared" si="261"/>
        <v>527511730.74782175</v>
      </c>
      <c r="ED47" s="39">
        <f t="shared" si="261"/>
        <v>529852721.19716555</v>
      </c>
      <c r="EE47" s="39">
        <f t="shared" si="261"/>
        <v>532475511.77463955</v>
      </c>
      <c r="EF47" s="39">
        <f t="shared" si="261"/>
        <v>535116585.87026554</v>
      </c>
      <c r="EG47" s="39">
        <f t="shared" si="261"/>
        <v>537776057.82311153</v>
      </c>
      <c r="EH47" s="39">
        <f t="shared" ref="EH47:GS47" si="262">SUM(EH45:EH46)</f>
        <v>540454055.88495612</v>
      </c>
      <c r="EI47" s="39">
        <f t="shared" si="262"/>
        <v>543150709.109622</v>
      </c>
      <c r="EJ47" s="39">
        <f t="shared" si="262"/>
        <v>545866147.45056832</v>
      </c>
      <c r="EK47" s="39">
        <f t="shared" si="262"/>
        <v>548600501.76651669</v>
      </c>
      <c r="EL47" s="39">
        <f t="shared" si="262"/>
        <v>551353903.82776177</v>
      </c>
      <c r="EM47" s="39">
        <f t="shared" si="262"/>
        <v>554126486.32252133</v>
      </c>
      <c r="EN47" s="39">
        <f t="shared" si="262"/>
        <v>556918382.8633306</v>
      </c>
      <c r="EO47" s="39">
        <f t="shared" si="262"/>
        <v>559617727.99348104</v>
      </c>
      <c r="EP47" s="39">
        <f t="shared" si="262"/>
        <v>562182371.55700457</v>
      </c>
      <c r="EQ47" s="39">
        <f t="shared" si="262"/>
        <v>565030373.23532033</v>
      </c>
      <c r="ER47" s="39">
        <f t="shared" si="262"/>
        <v>567898227.27151823</v>
      </c>
      <c r="ES47" s="39">
        <f t="shared" si="262"/>
        <v>570786058.93333745</v>
      </c>
      <c r="ET47" s="39">
        <f t="shared" si="262"/>
        <v>573694007.47735798</v>
      </c>
      <c r="EU47" s="39">
        <f t="shared" si="262"/>
        <v>576622213.03886425</v>
      </c>
      <c r="EV47" s="39">
        <f t="shared" si="262"/>
        <v>579570816.72997165</v>
      </c>
      <c r="EW47" s="39">
        <f t="shared" si="262"/>
        <v>582539960.6457901</v>
      </c>
      <c r="EX47" s="39">
        <f t="shared" si="262"/>
        <v>585529787.87127626</v>
      </c>
      <c r="EY47" s="39">
        <f t="shared" si="262"/>
        <v>588540442.48812866</v>
      </c>
      <c r="EZ47" s="39">
        <f t="shared" si="262"/>
        <v>591572069.58173132</v>
      </c>
      <c r="FA47" s="39">
        <f t="shared" si="262"/>
        <v>594512815.24814546</v>
      </c>
      <c r="FB47" s="39">
        <f t="shared" si="262"/>
        <v>597320540.96465015</v>
      </c>
      <c r="FC47" s="39">
        <f t="shared" si="262"/>
        <v>600413318.12695003</v>
      </c>
      <c r="FD47" s="39">
        <f t="shared" si="262"/>
        <v>603527652.77402306</v>
      </c>
      <c r="FE47" s="39">
        <f t="shared" si="262"/>
        <v>606663682.05166769</v>
      </c>
      <c r="FF47" s="39">
        <f t="shared" si="262"/>
        <v>609821557.17726696</v>
      </c>
      <c r="FG47" s="39">
        <f t="shared" si="262"/>
        <v>613001430.33022809</v>
      </c>
      <c r="FH47" s="39">
        <f t="shared" si="262"/>
        <v>616203454.75068963</v>
      </c>
      <c r="FI47" s="39">
        <f t="shared" si="262"/>
        <v>619427784.74626958</v>
      </c>
      <c r="FJ47" s="39">
        <f t="shared" si="262"/>
        <v>622674575.69950616</v>
      </c>
      <c r="FK47" s="39">
        <f t="shared" si="262"/>
        <v>625943984.07534528</v>
      </c>
      <c r="FL47" s="39">
        <f t="shared" si="262"/>
        <v>629236167.42868114</v>
      </c>
      <c r="FM47" s="39">
        <f t="shared" si="262"/>
        <v>632439284.4119488</v>
      </c>
      <c r="FN47" s="39">
        <f t="shared" si="262"/>
        <v>635511209.14627016</v>
      </c>
      <c r="FO47" s="39">
        <f t="shared" si="262"/>
        <v>638870025.75927043</v>
      </c>
      <c r="FP47" s="39">
        <f t="shared" si="262"/>
        <v>642252253.11054003</v>
      </c>
      <c r="FQ47" s="39">
        <f t="shared" si="262"/>
        <v>645658041.25579941</v>
      </c>
      <c r="FR47" s="39">
        <f t="shared" si="262"/>
        <v>649087554.41228485</v>
      </c>
      <c r="FS47" s="39">
        <f t="shared" si="262"/>
        <v>652540957.84981525</v>
      </c>
      <c r="FT47" s="39">
        <f t="shared" si="262"/>
        <v>656018417.99012971</v>
      </c>
      <c r="FU47" s="39">
        <f t="shared" si="262"/>
        <v>659520102.41427088</v>
      </c>
      <c r="FV47" s="39">
        <f t="shared" si="262"/>
        <v>663046179.87066519</v>
      </c>
      <c r="FW47" s="39">
        <f t="shared" si="262"/>
        <v>666596820.2832551</v>
      </c>
      <c r="FX47" s="39">
        <f t="shared" si="262"/>
        <v>670172194.75968778</v>
      </c>
      <c r="FY47" s="39">
        <f t="shared" si="262"/>
        <v>673660475.59956074</v>
      </c>
      <c r="FZ47" s="39">
        <f t="shared" si="262"/>
        <v>677019550.66622555</v>
      </c>
      <c r="GA47" s="39">
        <f t="shared" si="262"/>
        <v>680667517.92526698</v>
      </c>
      <c r="GB47" s="39">
        <f t="shared" si="262"/>
        <v>684340910.17063117</v>
      </c>
      <c r="GC47" s="39">
        <f t="shared" si="262"/>
        <v>688039891.48946214</v>
      </c>
      <c r="GD47" s="39">
        <f t="shared" si="262"/>
        <v>691764640.22816396</v>
      </c>
      <c r="GE47" s="39">
        <f t="shared" si="262"/>
        <v>695515335.88414836</v>
      </c>
      <c r="GF47" s="39">
        <f t="shared" si="262"/>
        <v>699292159.20585775</v>
      </c>
      <c r="GG47" s="39">
        <f t="shared" si="262"/>
        <v>703095292.20083916</v>
      </c>
      <c r="GH47" s="39">
        <f t="shared" si="262"/>
        <v>706924918.14451993</v>
      </c>
      <c r="GI47" s="39">
        <f t="shared" si="262"/>
        <v>710781221.58903933</v>
      </c>
      <c r="GJ47" s="39">
        <f t="shared" si="262"/>
        <v>714664388.37214279</v>
      </c>
      <c r="GK47" s="39">
        <f t="shared" si="262"/>
        <v>718462605.62613726</v>
      </c>
      <c r="GL47" s="39">
        <f t="shared" si="262"/>
        <v>722133776.15040958</v>
      </c>
      <c r="GM47" s="39">
        <f t="shared" si="262"/>
        <v>726096012.95062566</v>
      </c>
      <c r="GN47" s="39">
        <f t="shared" si="262"/>
        <v>730085863.96558297</v>
      </c>
      <c r="GO47" s="39">
        <f t="shared" si="262"/>
        <v>734103508.53277743</v>
      </c>
      <c r="GP47" s="39">
        <f t="shared" si="262"/>
        <v>738149140.35520017</v>
      </c>
      <c r="GQ47" s="39">
        <f t="shared" si="262"/>
        <v>742222954.39382529</v>
      </c>
      <c r="GR47" s="39">
        <f t="shared" si="262"/>
        <v>746325146.96837807</v>
      </c>
      <c r="GS47" s="39">
        <f t="shared" si="262"/>
        <v>750455915.7661593</v>
      </c>
      <c r="GT47" s="39">
        <f t="shared" ref="GT47:GX47" si="263">SUM(GT45:GT46)</f>
        <v>754615459.85157633</v>
      </c>
      <c r="GU47" s="39">
        <f t="shared" si="263"/>
        <v>758803979.67573631</v>
      </c>
      <c r="GV47" s="39">
        <f t="shared" si="263"/>
        <v>763021677.08610582</v>
      </c>
      <c r="GW47" s="39">
        <f t="shared" si="263"/>
        <v>767156755.33623803</v>
      </c>
      <c r="GX47" s="39">
        <f t="shared" si="263"/>
        <v>771167133.45906806</v>
      </c>
    </row>
    <row r="48" spans="1:209" x14ac:dyDescent="0.25">
      <c r="B48" s="44" t="s">
        <v>42</v>
      </c>
      <c r="C48" s="45">
        <v>0</v>
      </c>
      <c r="D48" s="45">
        <f>+D47-C47</f>
        <v>-3005240.8174999999</v>
      </c>
      <c r="E48" s="45">
        <f t="shared" ref="E48:BP48" si="264">+E47-D47</f>
        <v>8219208.0674999999</v>
      </c>
      <c r="F48" s="45">
        <f t="shared" si="264"/>
        <v>1497193.375</v>
      </c>
      <c r="G48" s="45">
        <f t="shared" si="264"/>
        <v>299067.6400000006</v>
      </c>
      <c r="H48" s="45">
        <f t="shared" si="264"/>
        <v>-921361.6799999997</v>
      </c>
      <c r="I48" s="45">
        <f t="shared" si="264"/>
        <v>-802243.63000000082</v>
      </c>
      <c r="J48" s="45">
        <f t="shared" si="264"/>
        <v>1117838.5099999998</v>
      </c>
      <c r="K48" s="45">
        <f t="shared" si="264"/>
        <v>-13186848.17</v>
      </c>
      <c r="L48" s="45">
        <f t="shared" si="264"/>
        <v>0</v>
      </c>
      <c r="M48" s="45">
        <f t="shared" si="264"/>
        <v>0</v>
      </c>
      <c r="N48" s="45">
        <f t="shared" si="264"/>
        <v>10806447.130000001</v>
      </c>
      <c r="O48" s="46">
        <f t="shared" si="264"/>
        <v>-2292453.3928276282</v>
      </c>
      <c r="P48" s="46">
        <f t="shared" si="264"/>
        <v>-1310800.586002904</v>
      </c>
      <c r="Q48" s="46">
        <f t="shared" si="264"/>
        <v>-2773599.1120168986</v>
      </c>
      <c r="R48" s="46">
        <f t="shared" si="264"/>
        <v>9443804.9608474299</v>
      </c>
      <c r="S48" s="46">
        <f t="shared" si="264"/>
        <v>-1137005.9881477877</v>
      </c>
      <c r="T48" s="46">
        <f t="shared" si="264"/>
        <v>3161850.5679309852</v>
      </c>
      <c r="U48" s="46">
        <f t="shared" si="264"/>
        <v>-3463282.7957470939</v>
      </c>
      <c r="V48" s="46">
        <f t="shared" si="264"/>
        <v>-5594937.3166567339</v>
      </c>
      <c r="W48" s="46">
        <f t="shared" si="264"/>
        <v>166259.16880113073</v>
      </c>
      <c r="X48" s="46">
        <f t="shared" si="264"/>
        <v>-5873118.1351078236</v>
      </c>
      <c r="Y48" s="46">
        <f t="shared" si="264"/>
        <v>-3191442.9217941421</v>
      </c>
      <c r="Z48" s="46">
        <f t="shared" si="264"/>
        <v>-1105800.3686547196</v>
      </c>
      <c r="AA48" s="47">
        <f t="shared" si="264"/>
        <v>-4811405.9905322343</v>
      </c>
      <c r="AB48" s="47">
        <f t="shared" si="264"/>
        <v>12627446.978542818</v>
      </c>
      <c r="AC48" s="47">
        <f t="shared" si="264"/>
        <v>-5193971.172084217</v>
      </c>
      <c r="AD48" s="47">
        <f t="shared" si="264"/>
        <v>-450731.11659611505</v>
      </c>
      <c r="AE48" s="47">
        <f t="shared" si="264"/>
        <v>-1471031.0943168309</v>
      </c>
      <c r="AF48" s="47">
        <f t="shared" si="264"/>
        <v>-3640209.3416947946</v>
      </c>
      <c r="AG48" s="47">
        <f t="shared" si="264"/>
        <v>-1422234.2351134196</v>
      </c>
      <c r="AH48" s="47">
        <f t="shared" si="264"/>
        <v>-352146.89854503237</v>
      </c>
      <c r="AI48" s="47">
        <f t="shared" si="264"/>
        <v>3681460.920733314</v>
      </c>
      <c r="AJ48" s="47">
        <f t="shared" si="264"/>
        <v>3663486.8503514994</v>
      </c>
      <c r="AK48" s="47">
        <f t="shared" si="264"/>
        <v>9815596.7272519208</v>
      </c>
      <c r="AL48" s="47">
        <f t="shared" si="264"/>
        <v>4000457.0534022152</v>
      </c>
      <c r="AM48" s="46">
        <f t="shared" si="264"/>
        <v>1746714.9747602958</v>
      </c>
      <c r="AN48" s="46">
        <f t="shared" si="264"/>
        <v>11029399.41842255</v>
      </c>
      <c r="AO48" s="46">
        <f t="shared" si="264"/>
        <v>101949393.03229144</v>
      </c>
      <c r="AP48" s="46">
        <f t="shared" si="264"/>
        <v>-26934646.785615817</v>
      </c>
      <c r="AQ48" s="46">
        <f t="shared" si="264"/>
        <v>-30870977.199866548</v>
      </c>
      <c r="AR48" s="46">
        <f t="shared" si="264"/>
        <v>-263196.9593128562</v>
      </c>
      <c r="AS48" s="46">
        <f t="shared" si="264"/>
        <v>-660952.73744250834</v>
      </c>
      <c r="AT48" s="46">
        <f t="shared" si="264"/>
        <v>-1239970.8318867236</v>
      </c>
      <c r="AU48" s="46">
        <f t="shared" si="264"/>
        <v>-4115914.2302120999</v>
      </c>
      <c r="AV48" s="46">
        <f t="shared" si="264"/>
        <v>-4677404.6029596776</v>
      </c>
      <c r="AW48" s="46">
        <f t="shared" si="264"/>
        <v>-9839035.7420567796</v>
      </c>
      <c r="AX48" s="46">
        <f t="shared" si="264"/>
        <v>-5353803.4045777693</v>
      </c>
      <c r="AY48" s="47">
        <f t="shared" si="264"/>
        <v>-2333353.4129897654</v>
      </c>
      <c r="AZ48" s="47">
        <f t="shared" si="264"/>
        <v>-3170305.6529320106</v>
      </c>
      <c r="BA48" s="47">
        <f t="shared" si="264"/>
        <v>-2515423.9690074399</v>
      </c>
      <c r="BB48" s="47">
        <f t="shared" si="264"/>
        <v>-3651830.179557316</v>
      </c>
      <c r="BC48" s="47">
        <f t="shared" si="264"/>
        <v>-13199177.607717387</v>
      </c>
      <c r="BD48" s="47">
        <f t="shared" si="264"/>
        <v>-13717694.985211715</v>
      </c>
      <c r="BE48" s="47">
        <f t="shared" si="264"/>
        <v>-14400123.8994614</v>
      </c>
      <c r="BF48" s="47">
        <f t="shared" si="264"/>
        <v>-13838629.706487816</v>
      </c>
      <c r="BG48" s="47">
        <f t="shared" si="264"/>
        <v>-9774480.1369424239</v>
      </c>
      <c r="BH48" s="47">
        <f t="shared" si="264"/>
        <v>-10607728.309310094</v>
      </c>
      <c r="BI48" s="47">
        <f t="shared" si="264"/>
        <v>-7095500.7141001746</v>
      </c>
      <c r="BJ48" s="47">
        <f t="shared" si="264"/>
        <v>26970381.834725086</v>
      </c>
      <c r="BK48" s="46">
        <f t="shared" si="264"/>
        <v>6372993.4994496033</v>
      </c>
      <c r="BL48" s="46">
        <f t="shared" si="264"/>
        <v>81119697.81849739</v>
      </c>
      <c r="BM48" s="46">
        <f t="shared" si="264"/>
        <v>-11482674.993686177</v>
      </c>
      <c r="BN48" s="46">
        <f t="shared" si="264"/>
        <v>587856.71873613447</v>
      </c>
      <c r="BO48" s="46">
        <f t="shared" si="264"/>
        <v>-3891673.6685656607</v>
      </c>
      <c r="BP48" s="46">
        <f t="shared" si="264"/>
        <v>53907206.84723372</v>
      </c>
      <c r="BQ48" s="46">
        <f t="shared" ref="BQ48:EB48" si="265">+BQ47-BP47</f>
        <v>-5183779.24966003</v>
      </c>
      <c r="BR48" s="46">
        <f t="shared" si="265"/>
        <v>-2823828.5446217954</v>
      </c>
      <c r="BS48" s="46">
        <f t="shared" si="265"/>
        <v>-3683483.4827674031</v>
      </c>
      <c r="BT48" s="46">
        <f t="shared" si="265"/>
        <v>-3461277.5826736689</v>
      </c>
      <c r="BU48" s="46">
        <f t="shared" si="265"/>
        <v>-4841514.3167754263</v>
      </c>
      <c r="BV48" s="46">
        <f t="shared" si="265"/>
        <v>-4976499.4825163186</v>
      </c>
      <c r="BW48" s="47">
        <f t="shared" si="265"/>
        <v>-4925140.0637045354</v>
      </c>
      <c r="BX48" s="47">
        <f t="shared" si="265"/>
        <v>-5016832.2835476547</v>
      </c>
      <c r="BY48" s="47">
        <f t="shared" si="265"/>
        <v>-4396138.4390736893</v>
      </c>
      <c r="BZ48" s="47">
        <f t="shared" si="265"/>
        <v>11534277.43136967</v>
      </c>
      <c r="CA48" s="47">
        <f t="shared" si="265"/>
        <v>8276026.0689608008</v>
      </c>
      <c r="CB48" s="47">
        <f t="shared" si="265"/>
        <v>52920897.440649003</v>
      </c>
      <c r="CC48" s="47">
        <f t="shared" si="265"/>
        <v>-5383175.6964284778</v>
      </c>
      <c r="CD48" s="47">
        <f t="shared" si="265"/>
        <v>-2743146.2355473936</v>
      </c>
      <c r="CE48" s="47">
        <f t="shared" si="265"/>
        <v>-1662542.0970754474</v>
      </c>
      <c r="CF48" s="47">
        <f t="shared" si="265"/>
        <v>78617099.445729867</v>
      </c>
      <c r="CG48" s="47">
        <f t="shared" si="265"/>
        <v>70473785.605924636</v>
      </c>
      <c r="CH48" s="47">
        <f t="shared" si="265"/>
        <v>46986235.0261724</v>
      </c>
      <c r="CI48" s="46">
        <f t="shared" si="265"/>
        <v>-603775.01235044003</v>
      </c>
      <c r="CJ48" s="46">
        <f t="shared" si="265"/>
        <v>2332971.9971012473</v>
      </c>
      <c r="CK48" s="46">
        <f t="shared" si="265"/>
        <v>21944397.786280453</v>
      </c>
      <c r="CL48" s="46">
        <f t="shared" si="265"/>
        <v>21331144.899307787</v>
      </c>
      <c r="CM48" s="46">
        <f t="shared" si="265"/>
        <v>51061253.514153838</v>
      </c>
      <c r="CN48" s="46">
        <f t="shared" si="265"/>
        <v>24637091.609867692</v>
      </c>
      <c r="CO48" s="46">
        <f t="shared" si="265"/>
        <v>550936.56043291092</v>
      </c>
      <c r="CP48" s="46">
        <f t="shared" si="265"/>
        <v>1595765.2764911652</v>
      </c>
      <c r="CQ48" s="46">
        <f t="shared" si="265"/>
        <v>1620506.4816929698</v>
      </c>
      <c r="CR48" s="46">
        <f t="shared" si="265"/>
        <v>1630772.3673637509</v>
      </c>
      <c r="CS48" s="46">
        <f t="shared" si="265"/>
        <v>1532306.4553378224</v>
      </c>
      <c r="CT48" s="46">
        <f t="shared" si="265"/>
        <v>1388446.7436562181</v>
      </c>
      <c r="CU48" s="47">
        <f t="shared" si="265"/>
        <v>1662579.9504687786</v>
      </c>
      <c r="CV48" s="47">
        <f t="shared" si="265"/>
        <v>1673140.3098294735</v>
      </c>
      <c r="CW48" s="47">
        <f t="shared" si="265"/>
        <v>1683758.3779315352</v>
      </c>
      <c r="CX48" s="47">
        <f t="shared" si="265"/>
        <v>1694447.6630015969</v>
      </c>
      <c r="CY48" s="47">
        <f t="shared" si="265"/>
        <v>1705208.5597738028</v>
      </c>
      <c r="CZ48" s="47">
        <f t="shared" si="265"/>
        <v>1716041.5477374792</v>
      </c>
      <c r="DA48" s="47">
        <f t="shared" si="265"/>
        <v>1895339.3490806222</v>
      </c>
      <c r="DB48" s="47">
        <f t="shared" si="265"/>
        <v>1907846.0955153108</v>
      </c>
      <c r="DC48" s="47">
        <f t="shared" si="265"/>
        <v>2008921.3033237457</v>
      </c>
      <c r="DD48" s="47">
        <f t="shared" si="265"/>
        <v>2022571.5909250975</v>
      </c>
      <c r="DE48" s="47">
        <f t="shared" si="265"/>
        <v>1924311.9404920936</v>
      </c>
      <c r="DF48" s="47">
        <f t="shared" si="265"/>
        <v>1783861.6899747252</v>
      </c>
      <c r="DG48" s="46">
        <f t="shared" si="265"/>
        <v>2061430.3448113203</v>
      </c>
      <c r="DH48" s="46">
        <f t="shared" si="265"/>
        <v>2075452.1928322911</v>
      </c>
      <c r="DI48" s="46">
        <f t="shared" si="265"/>
        <v>2089557.9727289081</v>
      </c>
      <c r="DJ48" s="46">
        <f t="shared" si="265"/>
        <v>2103761.3753929138</v>
      </c>
      <c r="DK48" s="46">
        <f t="shared" si="265"/>
        <v>2118062.9995036125</v>
      </c>
      <c r="DL48" s="46">
        <f t="shared" si="265"/>
        <v>2132463.5099169612</v>
      </c>
      <c r="DM48" s="46">
        <f t="shared" si="265"/>
        <v>2319565.6254778504</v>
      </c>
      <c r="DN48" s="46">
        <f t="shared" si="265"/>
        <v>2335732.276037991</v>
      </c>
      <c r="DO48" s="46">
        <f t="shared" si="265"/>
        <v>2352003.1279910207</v>
      </c>
      <c r="DP48" s="46">
        <f t="shared" si="265"/>
        <v>2368387.3827186823</v>
      </c>
      <c r="DQ48" s="46">
        <f t="shared" si="265"/>
        <v>2272885.7711532712</v>
      </c>
      <c r="DR48" s="46">
        <f t="shared" si="265"/>
        <v>2135213.4522715211</v>
      </c>
      <c r="DS48" s="47">
        <f t="shared" si="265"/>
        <v>2415580.1202955246</v>
      </c>
      <c r="DT48" s="47">
        <f t="shared" si="265"/>
        <v>2432420.1927360296</v>
      </c>
      <c r="DU48" s="47">
        <f t="shared" si="265"/>
        <v>2449364.5490785837</v>
      </c>
      <c r="DV48" s="47">
        <f t="shared" si="265"/>
        <v>2466427.0319886804</v>
      </c>
      <c r="DW48" s="47">
        <f t="shared" si="265"/>
        <v>2483608.3729774356</v>
      </c>
      <c r="DX48" s="47">
        <f t="shared" si="265"/>
        <v>2500909.4006567597</v>
      </c>
      <c r="DY48" s="47">
        <f t="shared" si="265"/>
        <v>2518330.9487699866</v>
      </c>
      <c r="DZ48" s="47">
        <f t="shared" si="265"/>
        <v>2535873.8568727374</v>
      </c>
      <c r="EA48" s="47">
        <f t="shared" si="265"/>
        <v>2553538.970369041</v>
      </c>
      <c r="EB48" s="47">
        <f t="shared" si="265"/>
        <v>2571327.1405521035</v>
      </c>
      <c r="EC48" s="47">
        <f t="shared" ref="EC48:GN48" si="266">+EC47-EB47</f>
        <v>2477239.2246453166</v>
      </c>
      <c r="ED48" s="47">
        <f t="shared" si="266"/>
        <v>2340990.4493438005</v>
      </c>
      <c r="EE48" s="46">
        <f t="shared" si="266"/>
        <v>2622790.5774739981</v>
      </c>
      <c r="EF48" s="46">
        <f t="shared" si="266"/>
        <v>2641074.0956259966</v>
      </c>
      <c r="EG48" s="46">
        <f t="shared" si="266"/>
        <v>2659471.9528459907</v>
      </c>
      <c r="EH48" s="46">
        <f t="shared" si="266"/>
        <v>2677998.0618445873</v>
      </c>
      <c r="EI48" s="46">
        <f t="shared" si="266"/>
        <v>2696653.2246658802</v>
      </c>
      <c r="EJ48" s="46">
        <f t="shared" si="266"/>
        <v>2715438.3409463167</v>
      </c>
      <c r="EK48" s="46">
        <f t="shared" si="266"/>
        <v>2734354.3159483671</v>
      </c>
      <c r="EL48" s="46">
        <f t="shared" si="266"/>
        <v>2753402.0612450838</v>
      </c>
      <c r="EM48" s="46">
        <f t="shared" si="266"/>
        <v>2772582.4947595596</v>
      </c>
      <c r="EN48" s="46">
        <f t="shared" si="266"/>
        <v>2791896.5408092737</v>
      </c>
      <c r="EO48" s="46">
        <f t="shared" si="266"/>
        <v>2699345.1301504374</v>
      </c>
      <c r="EP48" s="46">
        <f t="shared" si="266"/>
        <v>2564643.563523531</v>
      </c>
      <c r="EQ48" s="47">
        <f t="shared" si="266"/>
        <v>2848001.6783157587</v>
      </c>
      <c r="ER48" s="47">
        <f t="shared" si="266"/>
        <v>2867854.0361979008</v>
      </c>
      <c r="ES48" s="47">
        <f t="shared" si="266"/>
        <v>2887831.6618192196</v>
      </c>
      <c r="ET48" s="47">
        <f t="shared" si="266"/>
        <v>2907948.5440205336</v>
      </c>
      <c r="EU48" s="47">
        <f t="shared" si="266"/>
        <v>2928205.5615062714</v>
      </c>
      <c r="EV48" s="47">
        <f t="shared" si="266"/>
        <v>2948603.6911073923</v>
      </c>
      <c r="EW48" s="47">
        <f t="shared" si="266"/>
        <v>2969143.9158184528</v>
      </c>
      <c r="EX48" s="47">
        <f t="shared" si="266"/>
        <v>2989827.2254861593</v>
      </c>
      <c r="EY48" s="47">
        <f t="shared" si="266"/>
        <v>3010654.6168524027</v>
      </c>
      <c r="EZ48" s="47">
        <f t="shared" si="266"/>
        <v>3031627.0936026573</v>
      </c>
      <c r="FA48" s="47">
        <f t="shared" si="266"/>
        <v>2940745.6664141417</v>
      </c>
      <c r="FB48" s="47">
        <f t="shared" si="266"/>
        <v>2807725.716504693</v>
      </c>
      <c r="FC48" s="46">
        <f t="shared" si="266"/>
        <v>3092777.1622998714</v>
      </c>
      <c r="FD48" s="46">
        <f t="shared" si="266"/>
        <v>3114334.6470730305</v>
      </c>
      <c r="FE48" s="46">
        <f t="shared" si="266"/>
        <v>3136029.2776446342</v>
      </c>
      <c r="FF48" s="46">
        <f t="shared" si="266"/>
        <v>3157875.1255992651</v>
      </c>
      <c r="FG48" s="46">
        <f t="shared" si="266"/>
        <v>3179873.1529611349</v>
      </c>
      <c r="FH48" s="46">
        <f t="shared" si="266"/>
        <v>3202024.4204615355</v>
      </c>
      <c r="FI48" s="46">
        <f t="shared" si="266"/>
        <v>3224329.995579958</v>
      </c>
      <c r="FJ48" s="46">
        <f t="shared" si="266"/>
        <v>3246790.9532365799</v>
      </c>
      <c r="FK48" s="46">
        <f t="shared" si="266"/>
        <v>3269408.3758391142</v>
      </c>
      <c r="FL48" s="46">
        <f t="shared" si="266"/>
        <v>3292183.3533358574</v>
      </c>
      <c r="FM48" s="46">
        <f t="shared" si="266"/>
        <v>3203116.9832676649</v>
      </c>
      <c r="FN48" s="46">
        <f t="shared" si="266"/>
        <v>3071924.7343213558</v>
      </c>
      <c r="FO48" s="47">
        <f t="shared" si="266"/>
        <v>3358816.6130002737</v>
      </c>
      <c r="FP48" s="47">
        <f t="shared" si="266"/>
        <v>3382227.3512696028</v>
      </c>
      <c r="FQ48" s="47">
        <f t="shared" si="266"/>
        <v>3405788.1452593803</v>
      </c>
      <c r="FR48" s="47">
        <f t="shared" si="266"/>
        <v>3429513.1564854383</v>
      </c>
      <c r="FS48" s="47">
        <f t="shared" si="266"/>
        <v>3453403.4375303984</v>
      </c>
      <c r="FT48" s="47">
        <f t="shared" si="266"/>
        <v>3477460.1403144598</v>
      </c>
      <c r="FU48" s="47">
        <f t="shared" si="266"/>
        <v>3501684.4241411686</v>
      </c>
      <c r="FV48" s="47">
        <f t="shared" si="266"/>
        <v>3526077.4563943148</v>
      </c>
      <c r="FW48" s="47">
        <f t="shared" si="266"/>
        <v>3550640.4125899076</v>
      </c>
      <c r="FX48" s="47">
        <f t="shared" si="266"/>
        <v>3575374.4764326811</v>
      </c>
      <c r="FY48" s="47">
        <f t="shared" si="266"/>
        <v>3488280.8398729563</v>
      </c>
      <c r="FZ48" s="47">
        <f t="shared" si="266"/>
        <v>3359075.0666648149</v>
      </c>
      <c r="GA48" s="46">
        <f t="shared" si="266"/>
        <v>3647967.2590414286</v>
      </c>
      <c r="GB48" s="46">
        <f t="shared" si="266"/>
        <v>3673392.2453641891</v>
      </c>
      <c r="GC48" s="46">
        <f t="shared" si="266"/>
        <v>3698981.3188309669</v>
      </c>
      <c r="GD48" s="46">
        <f t="shared" si="266"/>
        <v>3724748.7387018204</v>
      </c>
      <c r="GE48" s="46">
        <f t="shared" si="266"/>
        <v>3750695.6559844017</v>
      </c>
      <c r="GF48" s="46">
        <f t="shared" si="266"/>
        <v>3776823.3217093945</v>
      </c>
      <c r="GG48" s="46">
        <f t="shared" si="266"/>
        <v>3803132.9949814081</v>
      </c>
      <c r="GH48" s="46">
        <f t="shared" si="266"/>
        <v>3829625.9436807632</v>
      </c>
      <c r="GI48" s="46">
        <f t="shared" si="266"/>
        <v>3856303.4445194006</v>
      </c>
      <c r="GJ48" s="46">
        <f t="shared" si="266"/>
        <v>3883166.783103466</v>
      </c>
      <c r="GK48" s="46">
        <f t="shared" si="266"/>
        <v>3798217.2539944649</v>
      </c>
      <c r="GL48" s="46">
        <f t="shared" si="266"/>
        <v>3671170.5242723227</v>
      </c>
      <c r="GM48" s="47">
        <f t="shared" si="266"/>
        <v>3962236.8002160788</v>
      </c>
      <c r="GN48" s="47">
        <f t="shared" si="266"/>
        <v>3989851.0149573088</v>
      </c>
      <c r="GO48" s="47">
        <f t="shared" ref="GO48:GX48" si="267">+GO47-GN47</f>
        <v>4017644.5671944618</v>
      </c>
      <c r="GP48" s="47">
        <f t="shared" si="267"/>
        <v>4045631.8224227428</v>
      </c>
      <c r="GQ48" s="47">
        <f t="shared" si="267"/>
        <v>4073814.0386251211</v>
      </c>
      <c r="GR48" s="47">
        <f t="shared" si="267"/>
        <v>4102192.5745527744</v>
      </c>
      <c r="GS48" s="47">
        <f t="shared" si="267"/>
        <v>4130768.797781229</v>
      </c>
      <c r="GT48" s="47">
        <f t="shared" si="267"/>
        <v>4159544.0854170322</v>
      </c>
      <c r="GU48" s="47">
        <f t="shared" si="267"/>
        <v>4188519.8241599798</v>
      </c>
      <c r="GV48" s="47">
        <f t="shared" si="267"/>
        <v>4217697.4103695154</v>
      </c>
      <c r="GW48" s="47">
        <f t="shared" si="267"/>
        <v>4135078.2501322031</v>
      </c>
      <c r="GX48" s="47">
        <f t="shared" si="267"/>
        <v>4010378.1228300333</v>
      </c>
    </row>
    <row r="49" spans="2:206" x14ac:dyDescent="0.25">
      <c r="U49" s="83"/>
      <c r="V49" s="83"/>
      <c r="W49" s="83"/>
      <c r="X49" s="83"/>
      <c r="Y49" s="83"/>
      <c r="Z49" s="83"/>
    </row>
    <row r="50" spans="2:206" x14ac:dyDescent="0.25">
      <c r="B50" t="s">
        <v>43</v>
      </c>
      <c r="O50" s="2">
        <f>VLOOKUP(O2,debt!$B$4:$C$207,2)+O35</f>
        <v>24395789.469999999</v>
      </c>
      <c r="P50" s="2">
        <f>VLOOKUP(P2,debt!$B$4:$C$207,2)+SUM($O$35:P35)</f>
        <v>24793684.209999997</v>
      </c>
      <c r="Q50" s="2">
        <f>VLOOKUP(Q2,debt!$B$4:$C$207,2)+SUM($O$35:Q35)</f>
        <v>25328947.369999997</v>
      </c>
      <c r="R50" s="2">
        <f>VLOOKUP(R2,debt!$B$4:$C$207,2)+SUM($O$35:R35)</f>
        <v>31693157.899999999</v>
      </c>
      <c r="S50" s="2">
        <f>VLOOKUP(S2,debt!$B$4:$C$207,2)+SUM($O$35:S35)</f>
        <v>37555263.159999996</v>
      </c>
      <c r="T50" s="2">
        <f>VLOOKUP(T2,debt!$B$4:$C$207,2)+SUM($O$35:T35)</f>
        <v>38465063.49187275</v>
      </c>
      <c r="U50" s="2">
        <f>VLOOKUP(U2,debt!$B$4:$C$207,2)+SUM($O$35:U35)</f>
        <v>39862265.091549143</v>
      </c>
      <c r="V50" s="2">
        <f>VLOOKUP(V2,debt!$B$4:$C$207,2)+SUM($O$35:V35)</f>
        <v>41417104.780258335</v>
      </c>
      <c r="W50" s="2">
        <f>VLOOKUP(W2,debt!$B$4:$C$207,2)+SUM($O$35:W35)</f>
        <v>48534445.440794133</v>
      </c>
      <c r="X50" s="2">
        <f>VLOOKUP(X2,debt!$B$4:$C$207,2)+SUM($O$35:X35)</f>
        <v>50651148.340585269</v>
      </c>
      <c r="Y50" s="2">
        <f>VLOOKUP(Y2,debt!$B$4:$C$207,2)+SUM($O$35:Y35)</f>
        <v>53778453.804062732</v>
      </c>
      <c r="Z50" s="2">
        <f>VLOOKUP(Z2,debt!$B$4:$C$207,2)+SUM($O$35:Z35)</f>
        <v>56818944.226013824</v>
      </c>
      <c r="AA50" s="2">
        <f>VLOOKUP(AA2,debt!$B$4:$C$207,2)+SUM($O$35:AA35)</f>
        <v>60014900.87505471</v>
      </c>
      <c r="AB50" s="2">
        <f>VLOOKUP(AB2,debt!$B$4:$C$207,2)+SUM($O$35:AB35)</f>
        <v>63074568.735068008</v>
      </c>
      <c r="AC50" s="2">
        <f>VLOOKUP(AC2,debt!$B$4:$C$207,2)+SUM($O$35:AC35)</f>
        <v>65634876.479532227</v>
      </c>
      <c r="AD50" s="2">
        <f>VLOOKUP(AD2,debt!$B$4:$C$207,2)+SUM($O$35:AD35)</f>
        <v>68268908.026415199</v>
      </c>
      <c r="AE50" s="2">
        <f>VLOOKUP(AE2,debt!$B$4:$C$207,2)+SUM($O$35:AE35)</f>
        <v>70466519.150494814</v>
      </c>
      <c r="AF50" s="2">
        <f>VLOOKUP(AF2,debt!$B$4:$C$207,2)+SUM($O$35:AF35)</f>
        <v>72676010.625722319</v>
      </c>
      <c r="AG50" s="2">
        <f>VLOOKUP(AG2,debt!$B$4:$C$207,2)+SUM($O$35:AG35)</f>
        <v>74872082.026924357</v>
      </c>
      <c r="AH50" s="2">
        <f>VLOOKUP(AH2,debt!$B$4:$C$207,2)+SUM($O$35:AH35)</f>
        <v>76954062.931902647</v>
      </c>
      <c r="AI50" s="2">
        <f>VLOOKUP(AI2,debt!$B$4:$C$207,2)+SUM($O$35:AI35)</f>
        <v>78519843.579694033</v>
      </c>
      <c r="AJ50" s="2">
        <f>VLOOKUP(AJ2,debt!$B$4:$C$207,2)+SUM($O$35:AJ35)</f>
        <v>78938219.053992629</v>
      </c>
      <c r="AK50" s="2">
        <f>VLOOKUP(AK2,debt!$B$4:$C$207,2)+SUM($O$35:AK35)</f>
        <v>79321306.47632277</v>
      </c>
      <c r="AL50" s="2">
        <f>VLOOKUP(AL2,debt!$B$4:$C$207,2)+SUM($O$35:AL35)</f>
        <v>77929488.739844158</v>
      </c>
      <c r="AM50" s="2">
        <f>VLOOKUP(AM2,debt!$B$4:$C$207,2)+SUM($O$35:AM35)</f>
        <v>69924925.569844157</v>
      </c>
      <c r="AN50" s="2">
        <f>VLOOKUP(AN2,debt!$B$4:$C$207,2)+SUM($O$35:AN35)</f>
        <v>71818546.65984416</v>
      </c>
      <c r="AO50" s="2">
        <f>VLOOKUP(AO2,debt!$B$4:$C$207,2)+SUM($O$35:AO35)</f>
        <v>73712167.749844164</v>
      </c>
      <c r="AP50" s="2">
        <f>VLOOKUP(AP2,debt!$B$4:$C$207,2)+SUM($O$35:AP35)</f>
        <v>45300326.839844167</v>
      </c>
      <c r="AQ50" s="2">
        <f>VLOOKUP(AQ2,debt!$B$4:$C$207,2)+SUM($O$35:AQ35)</f>
        <v>17193947.929844167</v>
      </c>
      <c r="AR50" s="2">
        <f>VLOOKUP(AR2,debt!$B$4:$C$207,2)+SUM($O$35:AR35)</f>
        <v>24050958.439844169</v>
      </c>
      <c r="AS50" s="2">
        <f>VLOOKUP(AS2,debt!$B$4:$C$207,2)+SUM($O$35:AS35)</f>
        <v>31539175.979844168</v>
      </c>
      <c r="AT50" s="2">
        <f>VLOOKUP(AT2,debt!$B$4:$C$207,2)+SUM($O$35:AT35)</f>
        <v>40921014.609844171</v>
      </c>
      <c r="AU50" s="2">
        <f>VLOOKUP(AU2,debt!$B$4:$C$207,2)+SUM($O$35:AU35)</f>
        <v>50934060.269844174</v>
      </c>
      <c r="AV50" s="2">
        <f>VLOOKUP(AV2,debt!$B$4:$C$207,2)+SUM($O$35:AV35)</f>
        <v>62209519.999844179</v>
      </c>
      <c r="AW50" s="2">
        <f>VLOOKUP(AW2,debt!$B$4:$C$207,2)+SUM($O$35:AW35)</f>
        <v>73484979.729844183</v>
      </c>
      <c r="AX50" s="2">
        <f>VLOOKUP(AX2,debt!$B$4:$C$207,2)+SUM($O$35:AX35)</f>
        <v>84760439.459844187</v>
      </c>
      <c r="AY50" s="2">
        <f>VLOOKUP(AY2,debt!$B$4:$C$207,2)+SUM($O$35:AY35)</f>
        <v>98964833.879844189</v>
      </c>
      <c r="AZ50" s="2">
        <f>VLOOKUP(AZ2,debt!$B$4:$C$207,2)+SUM($O$35:AZ35)</f>
        <v>113169228.29984419</v>
      </c>
      <c r="BA50" s="2">
        <f>VLOOKUP(BA2,debt!$B$4:$C$207,2)+SUM($O$35:BA35)</f>
        <v>126803943.60984419</v>
      </c>
      <c r="BB50" s="2">
        <f>VLOOKUP(BB2,debt!$B$4:$C$207,2)+SUM($O$35:BB35)</f>
        <v>138545037.81984419</v>
      </c>
      <c r="BC50" s="2">
        <f>VLOOKUP(BC2,debt!$B$4:$C$207,2)+SUM($O$35:BC35)</f>
        <v>151476532.16984418</v>
      </c>
      <c r="BD50" s="2">
        <f>VLOOKUP(BD2,debt!$B$4:$C$207,2)+SUM($O$35:BD35)</f>
        <v>164408026.51984417</v>
      </c>
      <c r="BE50" s="2">
        <f>VLOOKUP(BE2,debt!$B$4:$C$207,2)+SUM($O$35:BE35)</f>
        <v>178601934.92984417</v>
      </c>
      <c r="BF50" s="2">
        <f>VLOOKUP(BF2,debt!$B$4:$C$207,2)+SUM($O$35:BF35)</f>
        <v>191533429.27984416</v>
      </c>
      <c r="BG50" s="2">
        <f>VLOOKUP(BG2,debt!$B$4:$C$207,2)+SUM($O$35:BG35)</f>
        <v>203606616.29984418</v>
      </c>
      <c r="BH50" s="2">
        <f>VLOOKUP(BH2,debt!$B$4:$C$207,2)+SUM($O$35:BH35)</f>
        <v>215679803.31984419</v>
      </c>
      <c r="BI50" s="2">
        <f>VLOOKUP(BI2,debt!$B$4:$C$207,2)+SUM($O$35:BI35)</f>
        <v>223965748.1498442</v>
      </c>
      <c r="BJ50" s="2">
        <f>VLOOKUP(BJ2,debt!$B$4:$C$207,2)+SUM($O$35:BJ35)</f>
        <v>232251692.97984421</v>
      </c>
      <c r="BK50" s="2">
        <f>VLOOKUP(BK2,debt!$B$4:$C$207,2)+SUM($O$35:BK35)</f>
        <v>240537637.80984423</v>
      </c>
      <c r="BL50" s="2">
        <f>VLOOKUP(BL2,debt!$B$4:$C$207,2)+SUM($O$35:BL35)</f>
        <v>248823582.63984424</v>
      </c>
      <c r="BM50" s="2">
        <f>VLOOKUP(BM2,debt!$B$4:$C$207,2)+SUM($O$35:BM35)</f>
        <v>257109527.46984425</v>
      </c>
      <c r="BN50" s="2">
        <f>VLOOKUP(BN2,debt!$B$4:$C$207,2)+SUM($O$35:BN35)</f>
        <v>241034267.63984424</v>
      </c>
      <c r="BO50" s="2">
        <f>VLOOKUP(BO2,debt!$B$4:$C$207,2)+SUM($O$35:BO35)</f>
        <v>205069896.03984424</v>
      </c>
      <c r="BP50" s="2">
        <f>VLOOKUP(BP2,debt!$B$4:$C$207,2)+SUM($O$35:BP35)</f>
        <v>213786912.82984424</v>
      </c>
      <c r="BQ50" s="2">
        <f>VLOOKUP(BQ2,debt!$B$4:$C$207,2)+SUM($O$35:BQ35)</f>
        <v>222980454.15984425</v>
      </c>
      <c r="BR50" s="2">
        <f>VLOOKUP(BR2,debt!$B$4:$C$207,2)+SUM($O$35:BR35)</f>
        <v>232173995.48984426</v>
      </c>
      <c r="BS50" s="2">
        <f>VLOOKUP(BS2,debt!$B$4:$C$207,2)+SUM($O$35:BS35)</f>
        <v>242320585.89984426</v>
      </c>
      <c r="BT50" s="2">
        <f>VLOOKUP(BT2,debt!$B$4:$C$207,2)+SUM($O$35:BT35)</f>
        <v>252467176.30984426</v>
      </c>
      <c r="BU50" s="2">
        <f>VLOOKUP(BU2,debt!$B$4:$C$207,2)+SUM($O$35:BU35)</f>
        <v>263090291.25984424</v>
      </c>
      <c r="BV50" s="2">
        <f>VLOOKUP(BV2,debt!$B$4:$C$207,2)+SUM($O$35:BV35)</f>
        <v>273713406.20984423</v>
      </c>
      <c r="BW50" s="2">
        <f>VLOOKUP(BW2,debt!$B$4:$C$207,2)+SUM($O$35:BW35)</f>
        <v>284336521.15984422</v>
      </c>
      <c r="BX50" s="2">
        <f>VLOOKUP(BX2,debt!$B$4:$C$207,2)+SUM($O$35:BX35)</f>
        <v>295436160.65984422</v>
      </c>
      <c r="BY50" s="2">
        <f>VLOOKUP(BY2,debt!$B$4:$C$207,2)+SUM($O$35:BY35)</f>
        <v>303606865.45984423</v>
      </c>
      <c r="BZ50" s="2">
        <f>VLOOKUP(BZ2,debt!$B$4:$C$207,2)+SUM($O$35:BZ35)</f>
        <v>255721803.17984423</v>
      </c>
      <c r="CA50" s="2">
        <f>VLOOKUP(CA2,debt!$B$4:$C$207,2)+SUM($O$35:CA35)</f>
        <v>243795972.97984424</v>
      </c>
      <c r="CB50" s="2">
        <f>VLOOKUP(CB2,debt!$B$4:$C$207,2)+SUM($O$35:CB35)</f>
        <v>251490153.23984423</v>
      </c>
      <c r="CC50" s="2">
        <f>VLOOKUP(CC2,debt!$B$4:$C$207,2)+SUM($O$35:CC35)</f>
        <v>258707808.95984423</v>
      </c>
      <c r="CD50" s="2">
        <f>VLOOKUP(CD2,debt!$B$4:$C$207,2)+SUM($O$35:CD35)</f>
        <v>265925464.67984423</v>
      </c>
      <c r="CE50" s="2">
        <f>VLOOKUP(CE2,debt!$B$4:$C$207,2)+SUM($O$35:CE35)</f>
        <v>271713546.77984422</v>
      </c>
      <c r="CF50" s="2">
        <f>VLOOKUP(CF2,debt!$B$4:$C$207,2)+SUM($O$35:CF35)</f>
        <v>200872798.00984424</v>
      </c>
      <c r="CG50" s="2">
        <f>VLOOKUP(CG2,debt!$B$4:$C$207,2)+SUM($O$35:CG35)</f>
        <v>128255420.70984423</v>
      </c>
      <c r="CH50" s="2">
        <f>VLOOKUP(CH2,debt!$B$4:$C$207,2)+SUM($O$35:CH35)</f>
        <v>130161518.86984423</v>
      </c>
      <c r="CI50" s="2">
        <f>VLOOKUP(CI2,debt!$B$4:$C$207,2)+SUM($O$35:CI35)</f>
        <v>131591092.48984423</v>
      </c>
      <c r="CJ50" s="2">
        <f>VLOOKUP(CJ2,debt!$B$4:$C$207,2)+SUM($O$35:CJ35)</f>
        <v>132544141.56984425</v>
      </c>
      <c r="CK50" s="2">
        <f>VLOOKUP(CK2,debt!$B$4:$C$207,2)+SUM($O$35:CK35)</f>
        <v>132544141.56984425</v>
      </c>
      <c r="CL50" s="2">
        <f>VLOOKUP(CL2,debt!$B$4:$C$207,2)+SUM($O$35:CL35)</f>
        <v>64707530.959844232</v>
      </c>
      <c r="CM50" s="2">
        <f>VLOOKUP(CM2,debt!$B$4:$C$207,2)+SUM($O$35:CM35)</f>
        <v>53917592.41984424</v>
      </c>
      <c r="CN50" s="2">
        <f>VLOOKUP(CN2,debt!$B$4:$C$207,2)+SUM($O$35:CN35)</f>
        <v>53917592.41984424</v>
      </c>
      <c r="CO50" s="2">
        <f>VLOOKUP(CO2,debt!$B$4:$C$207,2)+SUM($O$35:CO35)</f>
        <v>53917592.41984424</v>
      </c>
      <c r="CP50" s="2">
        <f>VLOOKUP(CP2,debt!$B$4:$C$207,2)+SUM($O$35:CP35)</f>
        <v>53917592.41984424</v>
      </c>
      <c r="CQ50" s="2">
        <f>VLOOKUP(CQ2,debt!$B$4:$C$207,2)+SUM($O$35:CQ35)</f>
        <v>53917592.41984424</v>
      </c>
      <c r="CR50" s="2">
        <f>VLOOKUP(CR2,debt!$B$4:$C$207,2)+SUM($O$35:CR35)</f>
        <v>53917592.41984424</v>
      </c>
      <c r="CS50" s="2">
        <f>VLOOKUP(CS2,debt!$B$4:$C$207,2)+SUM($O$35:CS35)</f>
        <v>53917592.41984424</v>
      </c>
      <c r="CT50" s="2">
        <f>VLOOKUP(CT2,debt!$B$4:$C$207,2)+SUM($O$35:CT35)</f>
        <v>53917592.41984424</v>
      </c>
      <c r="CU50" s="2">
        <f>VLOOKUP(CU2,debt!$B$4:$C$207,2)+SUM($O$35:CU35)</f>
        <v>53917592.41984424</v>
      </c>
      <c r="CV50" s="2">
        <f>VLOOKUP(CV2,debt!$B$4:$C$207,2)+SUM($O$35:CV35)</f>
        <v>53917592.41984424</v>
      </c>
      <c r="CW50" s="2">
        <f>VLOOKUP(CW2,debt!$B$4:$C$207,2)+SUM($O$35:CW35)</f>
        <v>53917592.41984424</v>
      </c>
      <c r="CX50" s="2">
        <f>VLOOKUP(CX2,debt!$B$4:$C$207,2)+SUM($O$35:CX35)</f>
        <v>53917592.41984424</v>
      </c>
      <c r="CY50" s="2">
        <f>VLOOKUP(CY2,debt!$B$4:$C$207,2)+SUM($O$35:CY35)</f>
        <v>53917592.41984424</v>
      </c>
      <c r="CZ50" s="2">
        <f>VLOOKUP(CZ2,debt!$B$4:$C$207,2)+SUM($O$35:CZ35)</f>
        <v>53917592.41984424</v>
      </c>
      <c r="DA50" s="2">
        <f>VLOOKUP(DA2,debt!$B$4:$C$207,2)+SUM($O$35:DA35)</f>
        <v>53917592.41984424</v>
      </c>
      <c r="DB50" s="2">
        <f>VLOOKUP(DB2,debt!$B$4:$C$207,2)+SUM($O$35:DB35)</f>
        <v>53917592.41984424</v>
      </c>
      <c r="DC50" s="2">
        <f>VLOOKUP(DC2,debt!$B$4:$C$207,2)+SUM($O$35:DC35)</f>
        <v>53917592.41984424</v>
      </c>
      <c r="DD50" s="2">
        <f>VLOOKUP(DD2,debt!$B$4:$C$207,2)+SUM($O$35:DD35)</f>
        <v>53917592.41984424</v>
      </c>
      <c r="DE50" s="2">
        <f>VLOOKUP(DE2,debt!$B$4:$C$207,2)+SUM($O$35:DE35)</f>
        <v>53917592.41984424</v>
      </c>
      <c r="DF50" s="2">
        <f>VLOOKUP(DF2,debt!$B$4:$C$207,2)+SUM($O$35:DF35)</f>
        <v>53917592.41984424</v>
      </c>
      <c r="DG50" s="2">
        <f>VLOOKUP(DG2,debt!$B$4:$C$207,2)+SUM($O$35:DG35)</f>
        <v>53917592.41984424</v>
      </c>
      <c r="DH50" s="2">
        <f>VLOOKUP(DH2,debt!$B$4:$C$207,2)+SUM($O$35:DH35)</f>
        <v>53917592.41984424</v>
      </c>
      <c r="DI50" s="2">
        <f>VLOOKUP(DI2,debt!$B$4:$C$207,2)+SUM($O$35:DI35)</f>
        <v>53917592.41984424</v>
      </c>
      <c r="DJ50" s="2">
        <f>VLOOKUP(DJ2,debt!$B$4:$C$207,2)+SUM($O$35:DJ35)</f>
        <v>53917592.41984424</v>
      </c>
      <c r="DK50" s="2">
        <f>VLOOKUP(DK2,debt!$B$4:$C$207,2)+SUM($O$35:DK35)</f>
        <v>53917592.41984424</v>
      </c>
      <c r="DL50" s="2">
        <f>VLOOKUP(DL2,debt!$B$4:$C$207,2)+SUM($O$35:DL35)</f>
        <v>53917592.41984424</v>
      </c>
      <c r="DM50" s="2">
        <f>VLOOKUP(DM2,debt!$B$4:$C$207,2)+SUM($O$35:DM35)</f>
        <v>53917592.41984424</v>
      </c>
      <c r="DN50" s="2">
        <f>VLOOKUP(DN2,debt!$B$4:$C$207,2)+SUM($O$35:DN35)</f>
        <v>53917592.41984424</v>
      </c>
      <c r="DO50" s="2">
        <f>VLOOKUP(DO2,debt!$B$4:$C$207,2)+SUM($O$35:DO35)</f>
        <v>53917592.41984424</v>
      </c>
      <c r="DP50" s="2">
        <f>VLOOKUP(DP2,debt!$B$4:$C$207,2)+SUM($O$35:DP35)</f>
        <v>53917592.41984424</v>
      </c>
      <c r="DQ50" s="2">
        <f>VLOOKUP(DQ2,debt!$B$4:$C$207,2)+SUM($O$35:DQ35)</f>
        <v>53917592.41984424</v>
      </c>
      <c r="DR50" s="2">
        <f>VLOOKUP(DR2,debt!$B$4:$C$207,2)+SUM($O$35:DR35)</f>
        <v>53917592.41984424</v>
      </c>
      <c r="DS50" s="2">
        <f>VLOOKUP(DS2,debt!$B$4:$C$207,2)+SUM($O$35:DS35)</f>
        <v>53917592.41984424</v>
      </c>
      <c r="DT50" s="2">
        <f>VLOOKUP(DT2,debt!$B$4:$C$207,2)+SUM($O$35:DT35)</f>
        <v>53917592.41984424</v>
      </c>
      <c r="DU50" s="2">
        <f>VLOOKUP(DU2,debt!$B$4:$C$207,2)+SUM($O$35:DU35)</f>
        <v>53917592.41984424</v>
      </c>
      <c r="DV50" s="2">
        <f>VLOOKUP(DV2,debt!$B$4:$C$207,2)+SUM($O$35:DV35)</f>
        <v>53917592.41984424</v>
      </c>
      <c r="DW50" s="2">
        <f>VLOOKUP(DW2,debt!$B$4:$C$207,2)+SUM($O$35:DW35)</f>
        <v>53917592.41984424</v>
      </c>
      <c r="DX50" s="2">
        <f>VLOOKUP(DX2,debt!$B$4:$C$207,2)+SUM($O$35:DX35)</f>
        <v>53917592.41984424</v>
      </c>
      <c r="DY50" s="2">
        <f>VLOOKUP(DY2,debt!$B$4:$C$207,2)+SUM($O$35:DY35)</f>
        <v>53917592.41984424</v>
      </c>
      <c r="DZ50" s="2">
        <f>VLOOKUP(DZ2,debt!$B$4:$C$207,2)+SUM($O$35:DZ35)</f>
        <v>53917592.41984424</v>
      </c>
      <c r="EA50" s="2">
        <f>VLOOKUP(EA2,debt!$B$4:$C$207,2)+SUM($O$35:EA35)</f>
        <v>53917592.41984424</v>
      </c>
      <c r="EB50" s="2">
        <f>VLOOKUP(EB2,debt!$B$4:$C$207,2)+SUM($O$35:EB35)</f>
        <v>53917592.41984424</v>
      </c>
      <c r="EC50" s="2">
        <f>VLOOKUP(EC2,debt!$B$4:$C$207,2)+SUM($O$35:EC35)</f>
        <v>53917592.41984424</v>
      </c>
      <c r="ED50" s="2">
        <f>VLOOKUP(ED2,debt!$B$4:$C$207,2)+SUM($O$35:ED35)</f>
        <v>53917592.41984424</v>
      </c>
      <c r="EE50" s="2">
        <f>VLOOKUP(EE2,debt!$B$4:$C$207,2)+SUM($O$35:EE35)</f>
        <v>53917592.41984424</v>
      </c>
      <c r="EF50" s="2">
        <f>VLOOKUP(EF2,debt!$B$4:$C$207,2)+SUM($O$35:EF35)</f>
        <v>53917592.41984424</v>
      </c>
      <c r="EG50" s="2">
        <f>VLOOKUP(EG2,debt!$B$4:$C$207,2)+SUM($O$35:EG35)</f>
        <v>53917592.41984424</v>
      </c>
      <c r="EH50" s="2">
        <f>VLOOKUP(EH2,debt!$B$4:$C$207,2)+SUM($O$35:EH35)</f>
        <v>53917592.41984424</v>
      </c>
      <c r="EI50" s="2">
        <f>VLOOKUP(EI2,debt!$B$4:$C$207,2)+SUM($O$35:EI35)</f>
        <v>53917592.41984424</v>
      </c>
      <c r="EJ50" s="2">
        <f>VLOOKUP(EJ2,debt!$B$4:$C$207,2)+SUM($O$35:EJ35)</f>
        <v>53917592.41984424</v>
      </c>
      <c r="EK50" s="2">
        <f>VLOOKUP(EK2,debt!$B$4:$C$207,2)+SUM($O$35:EK35)</f>
        <v>53917592.41984424</v>
      </c>
      <c r="EL50" s="2">
        <f>VLOOKUP(EL2,debt!$B$4:$C$207,2)+SUM($O$35:EL35)</f>
        <v>53917592.41984424</v>
      </c>
      <c r="EM50" s="2">
        <f>VLOOKUP(EM2,debt!$B$4:$C$207,2)+SUM($O$35:EM35)</f>
        <v>53917592.41984424</v>
      </c>
      <c r="EN50" s="2">
        <f>VLOOKUP(EN2,debt!$B$4:$C$207,2)+SUM($O$35:EN35)</f>
        <v>53917592.41984424</v>
      </c>
      <c r="EO50" s="2">
        <f>VLOOKUP(EO2,debt!$B$4:$C$207,2)+SUM($O$35:EO35)</f>
        <v>53917592.41984424</v>
      </c>
      <c r="EP50" s="2">
        <f>VLOOKUP(EP2,debt!$B$4:$C$207,2)+SUM($O$35:EP35)</f>
        <v>53917592.41984424</v>
      </c>
      <c r="EQ50" s="2">
        <f>VLOOKUP(EQ2,debt!$B$4:$C$207,2)+SUM($O$35:EQ35)</f>
        <v>53917592.41984424</v>
      </c>
      <c r="ER50" s="2">
        <f>VLOOKUP(ER2,debt!$B$4:$C$207,2)+SUM($O$35:ER35)</f>
        <v>53917592.41984424</v>
      </c>
      <c r="ES50" s="2">
        <f>VLOOKUP(ES2,debt!$B$4:$C$207,2)+SUM($O$35:ES35)</f>
        <v>53917592.41984424</v>
      </c>
      <c r="ET50" s="2">
        <f>VLOOKUP(ET2,debt!$B$4:$C$207,2)+SUM($O$35:ET35)</f>
        <v>53917592.41984424</v>
      </c>
      <c r="EU50" s="2">
        <f>VLOOKUP(EU2,debt!$B$4:$C$207,2)+SUM($O$35:EU35)</f>
        <v>53917592.41984424</v>
      </c>
      <c r="EV50" s="2">
        <f>VLOOKUP(EV2,debt!$B$4:$C$207,2)+SUM($O$35:EV35)</f>
        <v>53917592.41984424</v>
      </c>
      <c r="EW50" s="2">
        <f>VLOOKUP(EW2,debt!$B$4:$C$207,2)+SUM($O$35:EW35)</f>
        <v>53917592.41984424</v>
      </c>
      <c r="EX50" s="2">
        <f>VLOOKUP(EX2,debt!$B$4:$C$207,2)+SUM($O$35:EX35)</f>
        <v>53917592.41984424</v>
      </c>
      <c r="EY50" s="2">
        <f>VLOOKUP(EY2,debt!$B$4:$C$207,2)+SUM($O$35:EY35)</f>
        <v>53917592.41984424</v>
      </c>
      <c r="EZ50" s="2">
        <f>VLOOKUP(EZ2,debt!$B$4:$C$207,2)+SUM($O$35:EZ35)</f>
        <v>53917592.41984424</v>
      </c>
      <c r="FA50" s="2">
        <f>VLOOKUP(FA2,debt!$B$4:$C$207,2)+SUM($O$35:FA35)</f>
        <v>53917592.41984424</v>
      </c>
      <c r="FB50" s="2">
        <f>VLOOKUP(FB2,debt!$B$4:$C$207,2)+SUM($O$35:FB35)</f>
        <v>53917592.41984424</v>
      </c>
      <c r="FC50" s="2">
        <f>VLOOKUP(FC2,debt!$B$4:$C$207,2)+SUM($O$35:FC35)</f>
        <v>53917592.41984424</v>
      </c>
      <c r="FD50" s="2">
        <f>VLOOKUP(FD2,debt!$B$4:$C$207,2)+SUM($O$35:FD35)</f>
        <v>53917592.41984424</v>
      </c>
      <c r="FE50" s="2">
        <f>VLOOKUP(FE2,debt!$B$4:$C$207,2)+SUM($O$35:FE35)</f>
        <v>53917592.41984424</v>
      </c>
      <c r="FF50" s="2">
        <f>VLOOKUP(FF2,debt!$B$4:$C$207,2)+SUM($O$35:FF35)</f>
        <v>53917592.41984424</v>
      </c>
      <c r="FG50" s="2">
        <f>VLOOKUP(FG2,debt!$B$4:$C$207,2)+SUM($O$35:FG35)</f>
        <v>53917592.41984424</v>
      </c>
      <c r="FH50" s="2">
        <f>VLOOKUP(FH2,debt!$B$4:$C$207,2)+SUM($O$35:FH35)</f>
        <v>53917592.41984424</v>
      </c>
      <c r="FI50" s="2">
        <f>VLOOKUP(FI2,debt!$B$4:$C$207,2)+SUM($O$35:FI35)</f>
        <v>53917592.41984424</v>
      </c>
      <c r="FJ50" s="2">
        <f>VLOOKUP(FJ2,debt!$B$4:$C$207,2)+SUM($O$35:FJ35)</f>
        <v>53917592.41984424</v>
      </c>
      <c r="FK50" s="2">
        <f>VLOOKUP(FK2,debt!$B$4:$C$207,2)+SUM($O$35:FK35)</f>
        <v>53917592.41984424</v>
      </c>
      <c r="FL50" s="2">
        <f>VLOOKUP(FL2,debt!$B$4:$C$207,2)+SUM($O$35:FL35)</f>
        <v>53917592.41984424</v>
      </c>
      <c r="FM50" s="2">
        <f>VLOOKUP(FM2,debt!$B$4:$C$207,2)+SUM($O$35:FM35)</f>
        <v>53917592.41984424</v>
      </c>
      <c r="FN50" s="2">
        <f>VLOOKUP(FN2,debt!$B$4:$C$207,2)+SUM($O$35:FN35)</f>
        <v>53917592.41984424</v>
      </c>
      <c r="FO50" s="2">
        <f>VLOOKUP(FO2,debt!$B$4:$C$207,2)+SUM($O$35:FO35)</f>
        <v>53917592.41984424</v>
      </c>
      <c r="FP50" s="2">
        <f>VLOOKUP(FP2,debt!$B$4:$C$207,2)+SUM($O$35:FP35)</f>
        <v>53917592.41984424</v>
      </c>
      <c r="FQ50" s="2">
        <f>VLOOKUP(FQ2,debt!$B$4:$C$207,2)+SUM($O$35:FQ35)</f>
        <v>53917592.41984424</v>
      </c>
      <c r="FR50" s="2">
        <f>VLOOKUP(FR2,debt!$B$4:$C$207,2)+SUM($O$35:FR35)</f>
        <v>53917592.41984424</v>
      </c>
      <c r="FS50" s="2">
        <f>VLOOKUP(FS2,debt!$B$4:$C$207,2)+SUM($O$35:FS35)</f>
        <v>53917592.41984424</v>
      </c>
      <c r="FT50" s="2">
        <f>VLOOKUP(FT2,debt!$B$4:$C$207,2)+SUM($O$35:FT35)</f>
        <v>53917592.41984424</v>
      </c>
      <c r="FU50" s="2">
        <f>VLOOKUP(FU2,debt!$B$4:$C$207,2)+SUM($O$35:FU35)</f>
        <v>53917592.41984424</v>
      </c>
      <c r="FV50" s="2">
        <f>VLOOKUP(FV2,debt!$B$4:$C$207,2)+SUM($O$35:FV35)</f>
        <v>53917592.41984424</v>
      </c>
      <c r="FW50" s="2">
        <f>VLOOKUP(FW2,debt!$B$4:$C$207,2)+SUM($O$35:FW35)</f>
        <v>53917592.41984424</v>
      </c>
      <c r="FX50" s="2">
        <f>VLOOKUP(FX2,debt!$B$4:$C$207,2)+SUM($O$35:FX35)</f>
        <v>53917592.41984424</v>
      </c>
      <c r="FY50" s="2">
        <f>VLOOKUP(FY2,debt!$B$4:$C$207,2)+SUM($O$35:FY35)</f>
        <v>53917592.41984424</v>
      </c>
      <c r="FZ50" s="2">
        <f>VLOOKUP(FZ2,debt!$B$4:$C$207,2)+SUM($O$35:FZ35)</f>
        <v>53917592.41984424</v>
      </c>
      <c r="GA50" s="2">
        <f>VLOOKUP(GA2,debt!$B$4:$C$207,2)+SUM($O$35:GA35)</f>
        <v>53917592.41984424</v>
      </c>
      <c r="GB50" s="2">
        <f>VLOOKUP(GB2,debt!$B$4:$C$207,2)+SUM($O$35:GB35)</f>
        <v>53917592.41984424</v>
      </c>
      <c r="GC50" s="2">
        <f>VLOOKUP(GC2,debt!$B$4:$C$207,2)+SUM($O$35:GC35)</f>
        <v>53917592.41984424</v>
      </c>
      <c r="GD50" s="2">
        <f>VLOOKUP(GD2,debt!$B$4:$C$207,2)+SUM($O$35:GD35)</f>
        <v>53917592.41984424</v>
      </c>
      <c r="GE50" s="2">
        <f>VLOOKUP(GE2,debt!$B$4:$C$207,2)+SUM($O$35:GE35)</f>
        <v>53917592.41984424</v>
      </c>
      <c r="GF50" s="2">
        <f>VLOOKUP(GF2,debt!$B$4:$C$207,2)+SUM($O$35:GF35)</f>
        <v>53917592.41984424</v>
      </c>
      <c r="GG50" s="2">
        <f>VLOOKUP(GG2,debt!$B$4:$C$207,2)+SUM($O$35:GG35)</f>
        <v>53917592.41984424</v>
      </c>
      <c r="GH50" s="2">
        <f>VLOOKUP(GH2,debt!$B$4:$C$207,2)+SUM($O$35:GH35)</f>
        <v>53917592.41984424</v>
      </c>
      <c r="GI50" s="2">
        <f>VLOOKUP(GI2,debt!$B$4:$C$207,2)+SUM($O$35:GI35)</f>
        <v>53917592.41984424</v>
      </c>
      <c r="GJ50" s="2">
        <f>VLOOKUP(GJ2,debt!$B$4:$C$207,2)+SUM($O$35:GJ35)</f>
        <v>53917592.41984424</v>
      </c>
      <c r="GK50" s="2">
        <f>VLOOKUP(GK2,debt!$B$4:$C$207,2)+SUM($O$35:GK35)</f>
        <v>53917592.41984424</v>
      </c>
      <c r="GL50" s="2">
        <f>VLOOKUP(GL2,debt!$B$4:$C$207,2)+SUM($O$35:GL35)</f>
        <v>53917592.41984424</v>
      </c>
      <c r="GM50" s="2">
        <f>VLOOKUP(GM2,debt!$B$4:$C$207,2)+SUM($O$35:GM35)</f>
        <v>53917592.41984424</v>
      </c>
      <c r="GN50" s="2">
        <f>VLOOKUP(GN2,debt!$B$4:$C$207,2)+SUM($O$35:GN35)</f>
        <v>53917592.41984424</v>
      </c>
      <c r="GO50" s="2">
        <f>VLOOKUP(GO2,debt!$B$4:$C$207,2)+SUM($O$35:GO35)</f>
        <v>53917592.41984424</v>
      </c>
      <c r="GP50" s="2">
        <f>VLOOKUP(GP2,debt!$B$4:$C$207,2)+SUM($O$35:GP35)</f>
        <v>53917592.41984424</v>
      </c>
      <c r="GQ50" s="2">
        <f>VLOOKUP(GQ2,debt!$B$4:$C$207,2)+SUM($O$35:GQ35)</f>
        <v>53917592.41984424</v>
      </c>
      <c r="GR50" s="2">
        <f>VLOOKUP(GR2,debt!$B$4:$C$207,2)+SUM($O$35:GR35)</f>
        <v>53917592.41984424</v>
      </c>
      <c r="GS50" s="2">
        <f>VLOOKUP(GS2,debt!$B$4:$C$207,2)+SUM($O$35:GS35)</f>
        <v>53917592.41984424</v>
      </c>
      <c r="GT50" s="2">
        <f>VLOOKUP(GT2,debt!$B$4:$C$207,2)+SUM($O$35:GT35)</f>
        <v>53917592.41984424</v>
      </c>
      <c r="GU50" s="2">
        <f>VLOOKUP(GU2,debt!$B$4:$C$207,2)+SUM($O$35:GU35)</f>
        <v>53917592.41984424</v>
      </c>
      <c r="GV50" s="2">
        <f>VLOOKUP(GV2,debt!$B$4:$C$207,2)+SUM($O$35:GV35)</f>
        <v>53917592.41984424</v>
      </c>
      <c r="GW50" s="2">
        <f>VLOOKUP(GW2,debt!$B$4:$C$207,2)+SUM($O$35:GW35)</f>
        <v>53917592.41984424</v>
      </c>
      <c r="GX50" s="2">
        <f>VLOOKUP(GX2,debt!$B$4:$C$207,2)+SUM($O$35:GX35)</f>
        <v>53917592.41984424</v>
      </c>
    </row>
    <row r="51" spans="2:206" x14ac:dyDescent="0.25">
      <c r="B51" t="s">
        <v>44</v>
      </c>
      <c r="O51" s="2">
        <f>VLOOKUP(O2,kpi!$B$4:$C$207,2)-57000000</f>
        <v>143000000</v>
      </c>
      <c r="P51" s="2">
        <f>VLOOKUP(P2,kpi!$B$4:$C$207,2)-57000000</f>
        <v>143000000</v>
      </c>
      <c r="Q51" s="2">
        <f>VLOOKUP(Q2,kpi!$B$4:$C$207,2)-57000000</f>
        <v>143545343.16999999</v>
      </c>
      <c r="R51" s="2">
        <f>VLOOKUP(R2,kpi!$B$4:$C$207,2)-57000000</f>
        <v>144090686.33999997</v>
      </c>
      <c r="S51" s="2">
        <f>VLOOKUP(S2,kpi!$B$4:$C$207,2)-57000000</f>
        <v>144636029.50999996</v>
      </c>
      <c r="T51" s="2">
        <f>VLOOKUP(T2,kpi!$B$4:$C$207,2)-57000000</f>
        <v>148006114.93999997</v>
      </c>
      <c r="U51" s="2">
        <f>VLOOKUP(U2,kpi!$B$4:$C$207,2)-57000000</f>
        <v>151376200.36999997</v>
      </c>
      <c r="V51" s="2">
        <f>VLOOKUP(V2,kpi!$B$4:$C$207,2)-57000000</f>
        <v>154746285.79999998</v>
      </c>
      <c r="W51" s="2">
        <f>VLOOKUP(W2,kpi!$B$4:$C$207,2)-57000000</f>
        <v>172789937.56999999</v>
      </c>
      <c r="X51" s="2">
        <f>VLOOKUP(X2,kpi!$B$4:$C$207,2)-57000000</f>
        <v>190833589.34</v>
      </c>
      <c r="Y51" s="2">
        <f>VLOOKUP(Y2,kpi!$B$4:$C$207,2)-57000000</f>
        <v>239447091.94</v>
      </c>
      <c r="Z51" s="2">
        <f>VLOOKUP(Z2,kpi!$B$4:$C$207,2)-57000000</f>
        <v>273387028.19999999</v>
      </c>
      <c r="AA51" s="2">
        <f>VLOOKUP(AA2,kpi!$B$4:$C$207,2)-57000000</f>
        <v>306781621.28999996</v>
      </c>
      <c r="AB51" s="2">
        <f>VLOOKUP(AB2,kpi!$B$4:$C$207,2)-57000000</f>
        <v>328865369.56999993</v>
      </c>
      <c r="AC51" s="2">
        <f>VLOOKUP(AC2,kpi!$B$4:$C$207,2)-57000000</f>
        <v>350949117.8499999</v>
      </c>
      <c r="AD51" s="2">
        <f>VLOOKUP(AD2,kpi!$B$4:$C$207,2)-57000000</f>
        <v>373032866.12999988</v>
      </c>
      <c r="AE51" s="2">
        <f>VLOOKUP(AE2,kpi!$B$4:$C$207,2)-57000000</f>
        <v>390906247.79999989</v>
      </c>
      <c r="AF51" s="2">
        <f>VLOOKUP(AF2,kpi!$B$4:$C$207,2)-57000000</f>
        <v>408779629.46999991</v>
      </c>
      <c r="AG51" s="2">
        <f>VLOOKUP(AG2,kpi!$B$4:$C$207,2)-57000000</f>
        <v>433129048.4799999</v>
      </c>
      <c r="AH51" s="2">
        <f>VLOOKUP(AH2,kpi!$B$4:$C$207,2)-57000000</f>
        <v>457478467.48999989</v>
      </c>
      <c r="AI51" s="2">
        <f>VLOOKUP(AI2,kpi!$B$4:$C$207,2)-57000000</f>
        <v>481827886.49999988</v>
      </c>
      <c r="AJ51" s="2">
        <f>VLOOKUP(AJ2,kpi!$B$4:$C$207,2)-57000000</f>
        <v>524321124.79999983</v>
      </c>
      <c r="AK51" s="2">
        <f>VLOOKUP(AK2,kpi!$B$4:$C$207,2)-57000000</f>
        <v>555162965.65999985</v>
      </c>
      <c r="AL51" s="2">
        <f>VLOOKUP(AL2,kpi!$B$4:$C$207,2)-57000000</f>
        <v>586004806.51999986</v>
      </c>
      <c r="AM51" s="2">
        <f>VLOOKUP(AM2,kpi!$B$4:$C$207,2)-57000000</f>
        <v>626221647.37999988</v>
      </c>
      <c r="AN51" s="2">
        <f>VLOOKUP(AN2,kpi!$B$4:$C$207,2)-57000000</f>
        <v>669703744.08999991</v>
      </c>
      <c r="AO51" s="87">
        <f>VLOOKUP(AO2,kpi!$B$4:$C$207,2)-57000000-$AO$4-$AQ$4-$AR$4</f>
        <v>614313639.00999999</v>
      </c>
      <c r="AP51" s="2">
        <f>VLOOKUP(AP2,kpi!$B$4:$C$207,2)-57000000-$AO$4-$AQ$4-$AR$4</f>
        <v>634942454.51999998</v>
      </c>
      <c r="AQ51" s="2">
        <f>VLOOKUP(AQ2,kpi!$B$4:$C$207,2)-57000000-$AO$4-$AQ$4-$AR$4</f>
        <v>693083553.62</v>
      </c>
      <c r="AR51" s="2">
        <f>VLOOKUP(AR2,kpi!$B$4:$C$207,2)-57000000-$AO$4-$AQ$4-$AR$4</f>
        <v>760599652.72000003</v>
      </c>
      <c r="AS51" s="2">
        <f>VLOOKUP(AS2,kpi!$B$4:$C$207,2)-57000000-$AO$4-$AQ$4-$AR$4</f>
        <v>818740751.82000005</v>
      </c>
      <c r="AT51" s="2">
        <f>VLOOKUP(AT2,kpi!$B$4:$C$207,2)-57000000-$AO$4-$AQ$4-$AR$4</f>
        <v>876881850.92000008</v>
      </c>
      <c r="AU51" s="2">
        <f>VLOOKUP(AU2,kpi!$B$4:$C$207,2)-57000000-$AO$4-$AQ$4-$AR$4</f>
        <v>935022950.01999998</v>
      </c>
      <c r="AV51" s="2">
        <f>VLOOKUP(AV2,kpi!$B$4:$C$207,2)-57000000-$AO$4-$AQ$4-$AR$4</f>
        <v>1002539049.1199999</v>
      </c>
      <c r="AW51" s="2">
        <f>VLOOKUP(AW2,kpi!$B$4:$C$207,2)-57000000-$AO$4-$AQ$4-$AR$4</f>
        <v>1016072186.51</v>
      </c>
      <c r="AX51" s="2">
        <f>VLOOKUP(AX2,kpi!$B$4:$C$207,2)-57000000-$AO$4-$AQ$4-$AR$4</f>
        <v>1037280832.8299999</v>
      </c>
      <c r="AY51" s="2">
        <f>VLOOKUP(AY2,kpi!$B$4:$C$207,2)-57000000-$AO$4-$AQ$4-$AR$4</f>
        <v>1058489479.1499999</v>
      </c>
      <c r="AZ51" s="2">
        <f>VLOOKUP(AZ2,kpi!$B$4:$C$207,2)-57000000-$AO$4-$AQ$4-$AR$4</f>
        <v>1079698125.4699996</v>
      </c>
      <c r="BA51" s="2">
        <f>VLOOKUP(BA2,kpi!$B$4:$C$207,2)-57000000-$AO$4-$AQ$4-$AR$4</f>
        <v>1107378282.8099995</v>
      </c>
      <c r="BB51" s="2">
        <f>VLOOKUP(BB2,kpi!$B$4:$C$207,2)-57000000-$AO$4-$AQ$4-$AR$4</f>
        <v>1135058440.1499994</v>
      </c>
      <c r="BC51" s="2">
        <f>VLOOKUP(BC2,kpi!$B$4:$C$207,2)-57000000-$AO$4-$AQ$4-$AR$4</f>
        <v>1170517797.4899993</v>
      </c>
      <c r="BD51" s="2">
        <f>VLOOKUP(BD2,kpi!$B$4:$C$207,2)-57000000-$AO$4-$AQ$4-$AR$4</f>
        <v>1205977154.8299992</v>
      </c>
      <c r="BE51" s="2">
        <f>VLOOKUP(BE2,kpi!$B$4:$C$207,2)-57000000-$AO$4-$AQ$4-$AR$4</f>
        <v>1238294332.5399992</v>
      </c>
      <c r="BF51" s="2">
        <f>VLOOKUP(BF2,kpi!$B$4:$C$207,2)-57000000-$AO$4-$AQ$4-$AR$4</f>
        <v>1270611510.2499993</v>
      </c>
      <c r="BG51" s="2">
        <f>VLOOKUP(BG2,kpi!$B$4:$C$207,2)-57000000-$AO$4-$AQ$4-$AR$4</f>
        <v>1292544168.0099993</v>
      </c>
      <c r="BH51" s="87">
        <f>VLOOKUP(BH2,kpi!$B$4:$C$207,2)-57000000-$AO$4-$AQ$4-$AR$4-$BG$5-$BH$5-$BI$5</f>
        <v>1323519863.3099992</v>
      </c>
      <c r="BI51" s="2">
        <f>VLOOKUP(BI2,kpi!$B$4:$C$207,2)-57000000-$AO$4-$AQ$4-$AR$4-$BG$5-$BH$5-$BI$5</f>
        <v>1341707714.3399992</v>
      </c>
      <c r="BJ51" s="2">
        <f>VLOOKUP(BJ2,kpi!$B$4:$C$207,2)-57000000-$AO$4-$AQ$4-$AR$4-$BG$5-$BH$5-$BI$5</f>
        <v>1359895565.3699992</v>
      </c>
      <c r="BK51" s="2">
        <f>VLOOKUP(BK2,kpi!$B$4:$C$207,2)-57000000-$AO$4-$AQ$4-$AR$4-$BG$5-$BH$5-$BI$5</f>
        <v>1375276803.0699992</v>
      </c>
      <c r="BL51" s="2">
        <f>VLOOKUP(BL2,kpi!$B$4:$C$207,2)-57000000-$AO$4-$AQ$4-$AR$4-$BG$5-$BH$5-$BI$5</f>
        <v>1390658040.7699993</v>
      </c>
      <c r="BM51" s="2">
        <f>VLOOKUP(BM2,kpi!$B$4:$C$207,2)-57000000-$AO$4-$AQ$4-$AR$4-$BG$5-$BH$5-$BI$5</f>
        <v>1406039278.4699993</v>
      </c>
      <c r="BN51" s="2">
        <f>VLOOKUP(BN2,kpi!$B$4:$C$207,2)-57000000-$AO$4-$AQ$4-$AR$4-$BG$5-$BH$5-$BI$5</f>
        <v>1421420516.1699994</v>
      </c>
      <c r="BO51" s="2">
        <f>VLOOKUP(BO2,kpi!$B$4:$C$207,2)-57000000-$AO$4-$AQ$4-$AR$4-$BG$5-$BH$5-$BI$5</f>
        <v>1436801753.8699994</v>
      </c>
      <c r="BP51" s="2">
        <f>VLOOKUP(BP2,kpi!$B$4:$C$207,2)-57000000-$AO$4-$AQ$4-$AR$4-$BG$5-$BH$5-$BI$5</f>
        <v>1452182991.5699995</v>
      </c>
      <c r="BQ51" s="2">
        <f>VLOOKUP(BQ2,kpi!$B$4:$C$207,2)-57000000-$AO$4-$AQ$4-$AR$4-$BG$5-$BH$5-$BI$5</f>
        <v>1467564229.2699995</v>
      </c>
      <c r="BR51" s="2">
        <f>VLOOKUP(BR2,kpi!$B$4:$C$207,2)-57000000-$AO$4-$AQ$4-$AR$4-$BG$5-$BH$5-$BI$5</f>
        <v>1482945466.9699996</v>
      </c>
      <c r="BS51" s="2">
        <f>VLOOKUP(BS2,kpi!$B$4:$C$207,2)-57000000-$AO$4-$AQ$4-$AR$4-$BG$5-$BH$5-$BI$5</f>
        <v>1498326704.6699996</v>
      </c>
      <c r="BT51" s="2">
        <f>VLOOKUP(BT2,kpi!$B$4:$C$207,2)-57000000-$AO$4-$AQ$4-$AR$4-$BG$5-$BH$5-$BI$5</f>
        <v>1513707942.3699996</v>
      </c>
      <c r="BU51" s="2">
        <f>VLOOKUP(BU2,kpi!$B$4:$C$207,2)-57000000-$AO$4-$AQ$4-$AR$4-$BG$5-$BH$5-$BI$5</f>
        <v>1529089180.0699997</v>
      </c>
      <c r="BV51" s="2">
        <f>VLOOKUP(BV2,kpi!$B$4:$C$207,2)-57000000-$AO$4-$AQ$4-$AR$4-$BG$5-$BH$5-$BI$5</f>
        <v>1544470417.7699997</v>
      </c>
      <c r="BW51" s="2">
        <f>VLOOKUP(BW2,kpi!$B$4:$C$207,2)-57000000-$AO$4-$AQ$4-$AR$4-$BG$5-$BH$5-$BI$5</f>
        <v>1559851655.4699998</v>
      </c>
      <c r="BX51" s="2">
        <f>VLOOKUP(BX2,kpi!$B$4:$C$207,2)-57000000-$AO$4-$AQ$4-$AR$4-$BG$5-$BH$5-$BI$5</f>
        <v>1575232893.1699998</v>
      </c>
      <c r="BY51" s="2">
        <f>VLOOKUP(BY2,kpi!$B$4:$C$207,2)-57000000-$AO$4-$AQ$4-$AR$4-$BG$5-$BH$5-$BI$5</f>
        <v>1590614130.8699999</v>
      </c>
      <c r="BZ51" s="2">
        <f>VLOOKUP(BZ2,kpi!$B$4:$C$207,2)-57000000-$AO$4-$AQ$4-$AR$4-$BG$5-$BH$5-$BI$5</f>
        <v>1605995368.5699999</v>
      </c>
      <c r="CA51" s="2">
        <f>VLOOKUP(CA2,kpi!$B$4:$C$207,2)-57000000-$AO$4-$AQ$4-$AR$4-$BG$5-$BH$5-$BI$5</f>
        <v>1620266280.8399999</v>
      </c>
      <c r="CB51" s="2">
        <f>VLOOKUP(CB2,kpi!$B$4:$C$207,2)-57000000-$AO$4-$AQ$4-$AR$4-$BG$5-$BH$5-$BI$5</f>
        <v>1634537193.1099999</v>
      </c>
      <c r="CC51" s="2">
        <f>VLOOKUP(CC2,kpi!$B$4:$C$207,2)-57000000-$AO$4-$AQ$4-$AR$4-$BG$5-$BH$5-$BI$5</f>
        <v>1648808105.3799999</v>
      </c>
      <c r="CD51" s="2">
        <f>VLOOKUP(CD2,kpi!$B$4:$C$207,2)-57000000-$AO$4-$AQ$4-$AR$4-$BG$5-$BH$5-$BI$5</f>
        <v>1663079017.6499999</v>
      </c>
      <c r="CE51" s="2">
        <f>VLOOKUP(CE2,kpi!$B$4:$C$207,2)-57000000-$AO$4-$AQ$4-$AR$4-$BG$5-$BH$5-$BI$5-$CE$6-$CF$6-$CG$6</f>
        <v>1379359417.3299999</v>
      </c>
      <c r="CF51" s="2">
        <f>VLOOKUP(CF2,kpi!$B$4:$C$207,2)-57000000-$AO$4-$AQ$4-$AR$4-$BG$5-$BH$5-$BI$5-$CE$6-$CF$6-$CG$6</f>
        <v>1384952324.3699999</v>
      </c>
      <c r="CG51" s="2">
        <f>VLOOKUP(CG2,kpi!$B$4:$C$207,2)-57000000-$AO$4-$AQ$4-$AR$4-$BG$5-$BH$5-$BI$5-$CE$6-$CF$6-$CG$6</f>
        <v>1390545231.4099998</v>
      </c>
      <c r="CH51" s="2">
        <f>VLOOKUP(CH2,kpi!$B$4:$C$207,2)-57000000-$AO$4-$AQ$4-$AR$4-$BG$5-$BH$5-$BI$5-$CE$6-$CF$6-$CG$6</f>
        <v>1396138138.4499998</v>
      </c>
      <c r="CI51" s="2">
        <f>VLOOKUP(CI2,kpi!$B$4:$C$207,2)-57000000-$AO$4-$AQ$4-$AR$4-$BG$5-$BH$5-$BI$5-$CE$6-$CF$6-$CG$6</f>
        <v>1399900638.4499998</v>
      </c>
      <c r="CJ51" s="2">
        <f>VLOOKUP(CJ2,kpi!$B$4:$C$207,2)-57000000-$AO$4-$AQ$4-$AR$4-$BG$5-$BH$5-$BI$5-$CE$6-$CF$6-$CG$6</f>
        <v>1403663138.4499998</v>
      </c>
      <c r="CK51" s="2">
        <f>VLOOKUP(CK2,kpi!$B$4:$C$207,2)-57000000-$AO$4-$AQ$4-$AR$4-$BG$5-$BH$5-$BI$5-$CE$6-$CF$6-$CG$6</f>
        <v>1403663138.4499998</v>
      </c>
      <c r="CL51" s="2">
        <f>VLOOKUP(CL2,kpi!$B$4:$C$207,2)-57000000-$AO$4-$AQ$4-$AR$4-$BG$5-$BH$5-$BI$5-$CE$6-$CF$6-$CG$6-$CK$7-$CL$7-$CM$7-$CN$7</f>
        <v>1208356677.6500001</v>
      </c>
      <c r="CM51" s="2">
        <f>VLOOKUP(CM2,kpi!$B$4:$C$207,2)-57000000-$AO$4-$AQ$4-$AR$4-$BG$5-$BH$5-$BI$5-$CE$6-$CF$6-$CG$6-$CK$7-$CL$7-$CM$7-$CN$7</f>
        <v>1208356677.6500001</v>
      </c>
      <c r="CN51" s="2">
        <f>VLOOKUP(CN2,kpi!$B$4:$C$207,2)-57000000-$AO$4-$AQ$4-$AR$4-$BG$5-$BH$5-$BI$5-$CE$6-$CF$6-$CG$6-$CK$7-$CL$7-$CM$7-$CN$7</f>
        <v>1208356677.6500001</v>
      </c>
      <c r="CO51" s="2">
        <f>VLOOKUP(CO2,kpi!$B$4:$C$207,2)-57000000-$AO$4-$AQ$4-$AR$4-$BG$5-$BH$5-$BI$5-$CE$6-$CF$6-$CG$6-$CK$7-$CL$7-$CM$7-$CN$7</f>
        <v>1208356677.6500001</v>
      </c>
      <c r="CP51" s="2">
        <f>VLOOKUP(CP2,kpi!$B$4:$C$207,2)-57000000-$AO$4-$AQ$4-$AR$4-$BG$5-$BH$5-$BI$5-$CE$6-$CF$6-$CG$6-$CK$7-$CL$7-$CM$7-$CN$7</f>
        <v>1208356677.6500001</v>
      </c>
      <c r="CQ51" s="2">
        <f>VLOOKUP(CQ2,kpi!$B$4:$C$207,2)-57000000-$AO$4-$AQ$4-$AR$4-$BG$5-$BH$5-$BI$5-$CE$6-$CF$6-$CG$6-$CK$7-$CL$7-$CM$7-$CN$7</f>
        <v>1208356677.6500001</v>
      </c>
      <c r="CR51" s="2">
        <f>VLOOKUP(CR2,kpi!$B$4:$C$207,2)-57000000-$AO$4-$AQ$4-$AR$4-$BG$5-$BH$5-$BI$5-$CE$6-$CF$6-$CG$6-$CK$7-$CL$7-$CM$7-$CN$7</f>
        <v>1208356677.6500001</v>
      </c>
      <c r="CS51" s="2">
        <f>VLOOKUP(CS2,kpi!$B$4:$C$207,2)-57000000-$AO$4-$AQ$4-$AR$4-$BG$5-$BH$5-$BI$5-$CE$6-$CF$6-$CG$6-$CK$7-$CL$7-$CM$7-$CN$7</f>
        <v>1208356677.6500001</v>
      </c>
      <c r="CT51" s="2">
        <f>VLOOKUP(CT2,kpi!$B$4:$C$207,2)-57000000-$AO$4-$AQ$4-$AR$4-$BG$5-$BH$5-$BI$5-$CE$6-$CF$6-$CG$6-$CK$7-$CL$7-$CM$7-$CN$7</f>
        <v>1208356677.6500001</v>
      </c>
      <c r="CU51" s="2">
        <f>VLOOKUP(CU2,kpi!$B$4:$C$207,2)-57000000-$AO$4-$AQ$4-$AR$4-$BG$5-$BH$5-$BI$5-$CE$6-$CF$6-$CG$6-$CK$7-$CL$7-$CM$7-$CN$7</f>
        <v>1208356677.6500001</v>
      </c>
      <c r="CV51" s="2">
        <f>VLOOKUP(CV2,kpi!$B$4:$C$207,2)-57000000-$AO$4-$AQ$4-$AR$4-$BG$5-$BH$5-$BI$5-$CE$6-$CF$6-$CG$6-$CK$7-$CL$7-$CM$7-$CN$7</f>
        <v>1208356677.6500001</v>
      </c>
      <c r="CW51" s="2">
        <f>VLOOKUP(CW2,kpi!$B$4:$C$207,2)-57000000-$AO$4-$AQ$4-$AR$4-$BG$5-$BH$5-$BI$5-$CE$6-$CF$6-$CG$6-$CK$7-$CL$7-$CM$7-$CN$7</f>
        <v>1208356677.6500001</v>
      </c>
      <c r="CX51" s="2">
        <f>VLOOKUP(CX2,kpi!$B$4:$C$207,2)-57000000-$AO$4-$AQ$4-$AR$4-$BG$5-$BH$5-$BI$5-$CE$6-$CF$6-$CG$6-$CK$7-$CL$7-$CM$7-$CN$7</f>
        <v>1208356677.6500001</v>
      </c>
      <c r="CY51" s="2">
        <f>VLOOKUP(CY2,kpi!$B$4:$C$207,2)-57000000-$AO$4-$AQ$4-$AR$4-$BG$5-$BH$5-$BI$5-$CE$6-$CF$6-$CG$6-$CK$7-$CL$7-$CM$7-$CN$7</f>
        <v>1208356677.6500001</v>
      </c>
      <c r="CZ51" s="2">
        <f>VLOOKUP(CZ2,kpi!$B$4:$C$207,2)-57000000-$AO$4-$AQ$4-$AR$4-$BG$5-$BH$5-$BI$5-$CE$6-$CF$6-$CG$6-$CK$7-$CL$7-$CM$7-$CN$7</f>
        <v>1208356677.6500001</v>
      </c>
      <c r="DA51" s="2">
        <f>VLOOKUP(DA2,kpi!$B$4:$C$207,2)-57000000-$AO$4-$AQ$4-$AR$4-$BG$5-$BH$5-$BI$5-$CE$6-$CF$6-$CG$6-$CK$7-$CL$7-$CM$7-$CN$7</f>
        <v>1208356677.6500001</v>
      </c>
      <c r="DB51" s="2">
        <f>VLOOKUP(DB2,kpi!$B$4:$C$207,2)-57000000-$AO$4-$AQ$4-$AR$4-$BG$5-$BH$5-$BI$5-$CE$6-$CF$6-$CG$6-$CK$7-$CL$7-$CM$7-$CN$7</f>
        <v>1208356677.6500001</v>
      </c>
      <c r="DC51" s="2">
        <f>VLOOKUP(DC2,kpi!$B$4:$C$207,2)-57000000-$AO$4-$AQ$4-$AR$4-$BG$5-$BH$5-$BI$5-$CE$6-$CF$6-$CG$6-$CK$7-$CL$7-$CM$7-$CN$7</f>
        <v>1208356677.6500001</v>
      </c>
      <c r="DD51" s="2">
        <f>VLOOKUP(DD2,kpi!$B$4:$C$207,2)-57000000-$AO$4-$AQ$4-$AR$4-$BG$5-$BH$5-$BI$5-$CE$6-$CF$6-$CG$6-$CK$7-$CL$7-$CM$7-$CN$7</f>
        <v>1208356677.6500001</v>
      </c>
      <c r="DE51" s="2">
        <f>VLOOKUP(DE2,kpi!$B$4:$C$207,2)-57000000-$AO$4-$AQ$4-$AR$4-$BG$5-$BH$5-$BI$5-$CE$6-$CF$6-$CG$6-$CK$7-$CL$7-$CM$7-$CN$7</f>
        <v>1208356677.6500001</v>
      </c>
      <c r="DF51" s="2">
        <f>VLOOKUP(DF2,kpi!$B$4:$C$207,2)-57000000-$AO$4-$AQ$4-$AR$4-$BG$5-$BH$5-$BI$5-$CE$6-$CF$6-$CG$6-$CK$7-$CL$7-$CM$7-$CN$7</f>
        <v>1208356677.6500001</v>
      </c>
      <c r="DG51" s="2">
        <f>VLOOKUP(DG2,kpi!$B$4:$C$207,2)-57000000-$AO$4-$AQ$4-$AR$4-$BG$5-$BH$5-$BI$5-$CE$6-$CF$6-$CG$6-$CK$7-$CL$7-$CM$7-$CN$7</f>
        <v>1208356677.6500001</v>
      </c>
      <c r="DH51" s="2">
        <f>VLOOKUP(DH2,kpi!$B$4:$C$207,2)-57000000-$AO$4-$AQ$4-$AR$4-$BG$5-$BH$5-$BI$5-$CE$6-$CF$6-$CG$6-$CK$7-$CL$7-$CM$7-$CN$7</f>
        <v>1208356677.6500001</v>
      </c>
      <c r="DI51" s="2">
        <f>VLOOKUP(DI2,kpi!$B$4:$C$207,2)-57000000-$AO$4-$AQ$4-$AR$4-$BG$5-$BH$5-$BI$5-$CE$6-$CF$6-$CG$6-$CK$7-$CL$7-$CM$7-$CN$7</f>
        <v>1208356677.6500001</v>
      </c>
      <c r="DJ51" s="2">
        <f>VLOOKUP(DJ2,kpi!$B$4:$C$207,2)-57000000-$AO$4-$AQ$4-$AR$4-$BG$5-$BH$5-$BI$5-$CE$6-$CF$6-$CG$6-$CK$7-$CL$7-$CM$7-$CN$7</f>
        <v>1208356677.6500001</v>
      </c>
      <c r="DK51" s="2">
        <f>VLOOKUP(DK2,kpi!$B$4:$C$207,2)-57000000-$AO$4-$AQ$4-$AR$4-$BG$5-$BH$5-$BI$5-$CE$6-$CF$6-$CG$6-$CK$7-$CL$7-$CM$7-$CN$7</f>
        <v>1208356677.6500001</v>
      </c>
      <c r="DL51" s="2">
        <f>VLOOKUP(DL2,kpi!$B$4:$C$207,2)-57000000-$AO$4-$AQ$4-$AR$4-$BG$5-$BH$5-$BI$5-$CE$6-$CF$6-$CG$6-$CK$7-$CL$7-$CM$7-$CN$7</f>
        <v>1208356677.6500001</v>
      </c>
      <c r="DM51" s="2">
        <f>VLOOKUP(DM2,kpi!$B$4:$C$207,2)-57000000-$AO$4-$AQ$4-$AR$4-$BG$5-$BH$5-$BI$5-$CE$6-$CF$6-$CG$6-$CK$7-$CL$7-$CM$7-$CN$7</f>
        <v>1208356677.6500001</v>
      </c>
      <c r="DN51" s="2">
        <f>VLOOKUP(DN2,kpi!$B$4:$C$207,2)-57000000-$AO$4-$AQ$4-$AR$4-$BG$5-$BH$5-$BI$5-$CE$6-$CF$6-$CG$6-$CK$7-$CL$7-$CM$7-$CN$7</f>
        <v>1208356677.6500001</v>
      </c>
      <c r="DO51" s="2">
        <f>VLOOKUP(DO2,kpi!$B$4:$C$207,2)-57000000-$AO$4-$AQ$4-$AR$4-$BG$5-$BH$5-$BI$5-$CE$6-$CF$6-$CG$6-$CK$7-$CL$7-$CM$7-$CN$7</f>
        <v>1208356677.6500001</v>
      </c>
      <c r="DP51" s="2">
        <f>VLOOKUP(DP2,kpi!$B$4:$C$207,2)-57000000-$AO$4-$AQ$4-$AR$4-$BG$5-$BH$5-$BI$5-$CE$6-$CF$6-$CG$6-$CK$7-$CL$7-$CM$7-$CN$7</f>
        <v>1208356677.6500001</v>
      </c>
      <c r="DQ51" s="2">
        <f>VLOOKUP(DQ2,kpi!$B$4:$C$207,2)-57000000-$AO$4-$AQ$4-$AR$4-$BG$5-$BH$5-$BI$5-$CE$6-$CF$6-$CG$6-$CK$7-$CL$7-$CM$7-$CN$7</f>
        <v>1208356677.6500001</v>
      </c>
      <c r="DR51" s="2">
        <f>VLOOKUP(DR2,kpi!$B$4:$C$207,2)-57000000-$AO$4-$AQ$4-$AR$4-$BG$5-$BH$5-$BI$5-$CE$6-$CF$6-$CG$6-$CK$7-$CL$7-$CM$7-$CN$7</f>
        <v>1208356677.6500001</v>
      </c>
      <c r="DS51" s="2">
        <f>VLOOKUP(DS2,kpi!$B$4:$C$207,2)-57000000-$AO$4-$AQ$4-$AR$4-$BG$5-$BH$5-$BI$5-$CE$6-$CF$6-$CG$6-$CK$7-$CL$7-$CM$7-$CN$7</f>
        <v>1208356677.6500001</v>
      </c>
      <c r="DT51" s="2">
        <f>VLOOKUP(DT2,kpi!$B$4:$C$207,2)-57000000-$AO$4-$AQ$4-$AR$4-$BG$5-$BH$5-$BI$5-$CE$6-$CF$6-$CG$6-$CK$7-$CL$7-$CM$7-$CN$7</f>
        <v>1208356677.6500001</v>
      </c>
      <c r="DU51" s="2">
        <f>VLOOKUP(DU2,kpi!$B$4:$C$207,2)-57000000-$AO$4-$AQ$4-$AR$4-$BG$5-$BH$5-$BI$5-$CE$6-$CF$6-$CG$6-$CK$7-$CL$7-$CM$7-$CN$7</f>
        <v>1208356677.6500001</v>
      </c>
      <c r="DV51" s="2">
        <f>VLOOKUP(DV2,kpi!$B$4:$C$207,2)-57000000-$AO$4-$AQ$4-$AR$4-$BG$5-$BH$5-$BI$5-$CE$6-$CF$6-$CG$6-$CK$7-$CL$7-$CM$7-$CN$7</f>
        <v>1208356677.6500001</v>
      </c>
      <c r="DW51" s="2">
        <f>VLOOKUP(DW2,kpi!$B$4:$C$207,2)-57000000-$AO$4-$AQ$4-$AR$4-$BG$5-$BH$5-$BI$5-$CE$6-$CF$6-$CG$6-$CK$7-$CL$7-$CM$7-$CN$7</f>
        <v>1208356677.6500001</v>
      </c>
      <c r="DX51" s="2">
        <f>VLOOKUP(DX2,kpi!$B$4:$C$207,2)-57000000-$AO$4-$AQ$4-$AR$4-$BG$5-$BH$5-$BI$5-$CE$6-$CF$6-$CG$6-$CK$7-$CL$7-$CM$7-$CN$7</f>
        <v>1208356677.6500001</v>
      </c>
      <c r="DY51" s="2">
        <f>VLOOKUP(DY2,kpi!$B$4:$C$207,2)-57000000-$AO$4-$AQ$4-$AR$4-$BG$5-$BH$5-$BI$5-$CE$6-$CF$6-$CG$6-$CK$7-$CL$7-$CM$7-$CN$7</f>
        <v>1208356677.6500001</v>
      </c>
      <c r="DZ51" s="2">
        <f>VLOOKUP(DZ2,kpi!$B$4:$C$207,2)-57000000-$AO$4-$AQ$4-$AR$4-$BG$5-$BH$5-$BI$5-$CE$6-$CF$6-$CG$6-$CK$7-$CL$7-$CM$7-$CN$7</f>
        <v>1208356677.6500001</v>
      </c>
      <c r="EA51" s="2">
        <f>VLOOKUP(EA2,kpi!$B$4:$C$207,2)-57000000-$AO$4-$AQ$4-$AR$4-$BG$5-$BH$5-$BI$5-$CE$6-$CF$6-$CG$6-$CK$7-$CL$7-$CM$7-$CN$7</f>
        <v>1208356677.6500001</v>
      </c>
      <c r="EB51" s="2">
        <f>VLOOKUP(EB2,kpi!$B$4:$C$207,2)-57000000-$AO$4-$AQ$4-$AR$4-$BG$5-$BH$5-$BI$5-$CE$6-$CF$6-$CG$6-$CK$7-$CL$7-$CM$7-$CN$7</f>
        <v>1208356677.6500001</v>
      </c>
      <c r="EC51" s="2">
        <f>VLOOKUP(EC2,kpi!$B$4:$C$207,2)-57000000-$AO$4-$AQ$4-$AR$4-$BG$5-$BH$5-$BI$5-$CE$6-$CF$6-$CG$6-$CK$7-$CL$7-$CM$7-$CN$7</f>
        <v>1208356677.6500001</v>
      </c>
      <c r="ED51" s="2">
        <f>VLOOKUP(ED2,kpi!$B$4:$C$207,2)-57000000-$AO$4-$AQ$4-$AR$4-$BG$5-$BH$5-$BI$5-$CE$6-$CF$6-$CG$6-$CK$7-$CL$7-$CM$7-$CN$7</f>
        <v>1208356677.6500001</v>
      </c>
      <c r="EE51" s="2">
        <f>VLOOKUP(EE2,kpi!$B$4:$C$207,2)-57000000-$AO$4-$AQ$4-$AR$4-$BG$5-$BH$5-$BI$5-$CE$6-$CF$6-$CG$6-$CK$7-$CL$7-$CM$7-$CN$7</f>
        <v>1208356677.6500001</v>
      </c>
      <c r="EF51" s="2">
        <f>VLOOKUP(EF2,kpi!$B$4:$C$207,2)-57000000-$AO$4-$AQ$4-$AR$4-$BG$5-$BH$5-$BI$5-$CE$6-$CF$6-$CG$6-$CK$7-$CL$7-$CM$7-$CN$7</f>
        <v>1208356677.6500001</v>
      </c>
      <c r="EG51" s="2">
        <f>VLOOKUP(EG2,kpi!$B$4:$C$207,2)-57000000-$AO$4-$AQ$4-$AR$4-$BG$5-$BH$5-$BI$5-$CE$6-$CF$6-$CG$6-$CK$7-$CL$7-$CM$7-$CN$7</f>
        <v>1208356677.6500001</v>
      </c>
      <c r="EH51" s="2">
        <f>VLOOKUP(EH2,kpi!$B$4:$C$207,2)-57000000-$AO$4-$AQ$4-$AR$4-$BG$5-$BH$5-$BI$5-$CE$6-$CF$6-$CG$6-$CK$7-$CL$7-$CM$7-$CN$7</f>
        <v>1208356677.6500001</v>
      </c>
      <c r="EI51" s="2">
        <f>VLOOKUP(EI2,kpi!$B$4:$C$207,2)-57000000-$AO$4-$AQ$4-$AR$4-$BG$5-$BH$5-$BI$5-$CE$6-$CF$6-$CG$6-$CK$7-$CL$7-$CM$7-$CN$7</f>
        <v>1208356677.6500001</v>
      </c>
      <c r="EJ51" s="2">
        <f>VLOOKUP(EJ2,kpi!$B$4:$C$207,2)-57000000-$AO$4-$AQ$4-$AR$4-$BG$5-$BH$5-$BI$5-$CE$6-$CF$6-$CG$6-$CK$7-$CL$7-$CM$7-$CN$7</f>
        <v>1208356677.6500001</v>
      </c>
      <c r="EK51" s="2">
        <f>VLOOKUP(EK2,kpi!$B$4:$C$207,2)-57000000-$AO$4-$AQ$4-$AR$4-$BG$5-$BH$5-$BI$5-$CE$6-$CF$6-$CG$6-$CK$7-$CL$7-$CM$7-$CN$7</f>
        <v>1208356677.6500001</v>
      </c>
      <c r="EL51" s="2">
        <f>VLOOKUP(EL2,kpi!$B$4:$C$207,2)-57000000-$AO$4-$AQ$4-$AR$4-$BG$5-$BH$5-$BI$5-$CE$6-$CF$6-$CG$6-$CK$7-$CL$7-$CM$7-$CN$7</f>
        <v>1208356677.6500001</v>
      </c>
      <c r="EM51" s="2">
        <f>VLOOKUP(EM2,kpi!$B$4:$C$207,2)-57000000-$AO$4-$AQ$4-$AR$4-$BG$5-$BH$5-$BI$5-$CE$6-$CF$6-$CG$6-$CK$7-$CL$7-$CM$7-$CN$7</f>
        <v>1208356677.6500001</v>
      </c>
      <c r="EN51" s="2">
        <f>VLOOKUP(EN2,kpi!$B$4:$C$207,2)-57000000-$AO$4-$AQ$4-$AR$4-$BG$5-$BH$5-$BI$5-$CE$6-$CF$6-$CG$6-$CK$7-$CL$7-$CM$7-$CN$7</f>
        <v>1208356677.6500001</v>
      </c>
      <c r="EO51" s="2">
        <f>VLOOKUP(EO2,kpi!$B$4:$C$207,2)-57000000-$AO$4-$AQ$4-$AR$4-$BG$5-$BH$5-$BI$5-$CE$6-$CF$6-$CG$6-$CK$7-$CL$7-$CM$7-$CN$7</f>
        <v>1208356677.6500001</v>
      </c>
      <c r="EP51" s="2">
        <f>VLOOKUP(EP2,kpi!$B$4:$C$207,2)-57000000-$AO$4-$AQ$4-$AR$4-$BG$5-$BH$5-$BI$5-$CE$6-$CF$6-$CG$6-$CK$7-$CL$7-$CM$7-$CN$7</f>
        <v>1208356677.6500001</v>
      </c>
      <c r="EQ51" s="2">
        <f>VLOOKUP(EQ2,kpi!$B$4:$C$207,2)-57000000-$AO$4-$AQ$4-$AR$4-$BG$5-$BH$5-$BI$5-$CE$6-$CF$6-$CG$6-$CK$7-$CL$7-$CM$7-$CN$7</f>
        <v>1208356677.6500001</v>
      </c>
      <c r="ER51" s="2">
        <f>VLOOKUP(ER2,kpi!$B$4:$C$207,2)-57000000-$AO$4-$AQ$4-$AR$4-$BG$5-$BH$5-$BI$5-$CE$6-$CF$6-$CG$6-$CK$7-$CL$7-$CM$7-$CN$7</f>
        <v>1208356677.6500001</v>
      </c>
      <c r="ES51" s="2">
        <f>VLOOKUP(ES2,kpi!$B$4:$C$207,2)-57000000-$AO$4-$AQ$4-$AR$4-$BG$5-$BH$5-$BI$5-$CE$6-$CF$6-$CG$6-$CK$7-$CL$7-$CM$7-$CN$7</f>
        <v>1208356677.6500001</v>
      </c>
      <c r="ET51" s="2">
        <f>VLOOKUP(ET2,kpi!$B$4:$C$207,2)-57000000-$AO$4-$AQ$4-$AR$4-$BG$5-$BH$5-$BI$5-$CE$6-$CF$6-$CG$6-$CK$7-$CL$7-$CM$7-$CN$7</f>
        <v>1208356677.6500001</v>
      </c>
      <c r="EU51" s="2">
        <f>VLOOKUP(EU2,kpi!$B$4:$C$207,2)-57000000-$AO$4-$AQ$4-$AR$4-$BG$5-$BH$5-$BI$5-$CE$6-$CF$6-$CG$6-$CK$7-$CL$7-$CM$7-$CN$7</f>
        <v>1208356677.6500001</v>
      </c>
      <c r="EV51" s="2">
        <f>VLOOKUP(EV2,kpi!$B$4:$C$207,2)-57000000-$AO$4-$AQ$4-$AR$4-$BG$5-$BH$5-$BI$5-$CE$6-$CF$6-$CG$6-$CK$7-$CL$7-$CM$7-$CN$7</f>
        <v>1208356677.6500001</v>
      </c>
      <c r="EW51" s="2">
        <f>VLOOKUP(EW2,kpi!$B$4:$C$207,2)-57000000-$AO$4-$AQ$4-$AR$4-$BG$5-$BH$5-$BI$5-$CE$6-$CF$6-$CG$6-$CK$7-$CL$7-$CM$7-$CN$7</f>
        <v>1208356677.6500001</v>
      </c>
      <c r="EX51" s="2">
        <f>VLOOKUP(EX2,kpi!$B$4:$C$207,2)-57000000-$AO$4-$AQ$4-$AR$4-$BG$5-$BH$5-$BI$5-$CE$6-$CF$6-$CG$6-$CK$7-$CL$7-$CM$7-$CN$7</f>
        <v>1208356677.6500001</v>
      </c>
      <c r="EY51" s="2">
        <f>VLOOKUP(EY2,kpi!$B$4:$C$207,2)-57000000-$AO$4-$AQ$4-$AR$4-$BG$5-$BH$5-$BI$5-$CE$6-$CF$6-$CG$6-$CK$7-$CL$7-$CM$7-$CN$7</f>
        <v>1208356677.6500001</v>
      </c>
      <c r="EZ51" s="2">
        <f>VLOOKUP(EZ2,kpi!$B$4:$C$207,2)-57000000-$AO$4-$AQ$4-$AR$4-$BG$5-$BH$5-$BI$5-$CE$6-$CF$6-$CG$6-$CK$7-$CL$7-$CM$7-$CN$7</f>
        <v>1208356677.6500001</v>
      </c>
      <c r="FA51" s="2">
        <f>VLOOKUP(FA2,kpi!$B$4:$C$207,2)-57000000-$AO$4-$AQ$4-$AR$4-$BG$5-$BH$5-$BI$5-$CE$6-$CF$6-$CG$6-$CK$7-$CL$7-$CM$7-$CN$7</f>
        <v>1208356677.6500001</v>
      </c>
      <c r="FB51" s="2">
        <f>VLOOKUP(FB2,kpi!$B$4:$C$207,2)-57000000-$AO$4-$AQ$4-$AR$4-$BG$5-$BH$5-$BI$5-$CE$6-$CF$6-$CG$6-$CK$7-$CL$7-$CM$7-$CN$7</f>
        <v>1208356677.6500001</v>
      </c>
      <c r="FC51" s="2">
        <f>VLOOKUP(FC2,kpi!$B$4:$C$207,2)-57000000-$AO$4-$AQ$4-$AR$4-$BG$5-$BH$5-$BI$5-$CE$6-$CF$6-$CG$6-$CK$7-$CL$7-$CM$7-$CN$7</f>
        <v>1208356677.6500001</v>
      </c>
      <c r="FD51" s="2">
        <f>VLOOKUP(FD2,kpi!$B$4:$C$207,2)-57000000-$AO$4-$AQ$4-$AR$4-$BG$5-$BH$5-$BI$5-$CE$6-$CF$6-$CG$6-$CK$7-$CL$7-$CM$7-$CN$7</f>
        <v>1208356677.6500001</v>
      </c>
      <c r="FE51" s="2">
        <f>VLOOKUP(FE2,kpi!$B$4:$C$207,2)-57000000-$AO$4-$AQ$4-$AR$4-$BG$5-$BH$5-$BI$5-$CE$6-$CF$6-$CG$6-$CK$7-$CL$7-$CM$7-$CN$7</f>
        <v>1208356677.6500001</v>
      </c>
      <c r="FF51" s="2">
        <f>VLOOKUP(FF2,kpi!$B$4:$C$207,2)-57000000-$AO$4-$AQ$4-$AR$4-$BG$5-$BH$5-$BI$5-$CE$6-$CF$6-$CG$6-$CK$7-$CL$7-$CM$7-$CN$7</f>
        <v>1208356677.6500001</v>
      </c>
      <c r="FG51" s="2">
        <f>VLOOKUP(FG2,kpi!$B$4:$C$207,2)-57000000-$AO$4-$AQ$4-$AR$4-$BG$5-$BH$5-$BI$5-$CE$6-$CF$6-$CG$6-$CK$7-$CL$7-$CM$7-$CN$7</f>
        <v>1208356677.6500001</v>
      </c>
      <c r="FH51" s="2">
        <f>VLOOKUP(FH2,kpi!$B$4:$C$207,2)-57000000-$AO$4-$AQ$4-$AR$4-$BG$5-$BH$5-$BI$5-$CE$6-$CF$6-$CG$6-$CK$7-$CL$7-$CM$7-$CN$7</f>
        <v>1208356677.6500001</v>
      </c>
      <c r="FI51" s="2">
        <f>VLOOKUP(FI2,kpi!$B$4:$C$207,2)-57000000-$AO$4-$AQ$4-$AR$4-$BG$5-$BH$5-$BI$5-$CE$6-$CF$6-$CG$6-$CK$7-$CL$7-$CM$7-$CN$7</f>
        <v>1208356677.6500001</v>
      </c>
      <c r="FJ51" s="2">
        <f>VLOOKUP(FJ2,kpi!$B$4:$C$207,2)-57000000-$AO$4-$AQ$4-$AR$4-$BG$5-$BH$5-$BI$5-$CE$6-$CF$6-$CG$6-$CK$7-$CL$7-$CM$7-$CN$7</f>
        <v>1208356677.6500001</v>
      </c>
      <c r="FK51" s="2">
        <f>VLOOKUP(FK2,kpi!$B$4:$C$207,2)-57000000-$AO$4-$AQ$4-$AR$4-$BG$5-$BH$5-$BI$5-$CE$6-$CF$6-$CG$6-$CK$7-$CL$7-$CM$7-$CN$7</f>
        <v>1208356677.6500001</v>
      </c>
      <c r="FL51" s="2">
        <f>VLOOKUP(FL2,kpi!$B$4:$C$207,2)-57000000-$AO$4-$AQ$4-$AR$4-$BG$5-$BH$5-$BI$5-$CE$6-$CF$6-$CG$6-$CK$7-$CL$7-$CM$7-$CN$7</f>
        <v>1208356677.6500001</v>
      </c>
      <c r="FM51" s="2">
        <f>VLOOKUP(FM2,kpi!$B$4:$C$207,2)-57000000-$AO$4-$AQ$4-$AR$4-$BG$5-$BH$5-$BI$5-$CE$6-$CF$6-$CG$6-$CK$7-$CL$7-$CM$7-$CN$7</f>
        <v>1208356677.6500001</v>
      </c>
      <c r="FN51" s="2">
        <f>VLOOKUP(FN2,kpi!$B$4:$C$207,2)-57000000-$AO$4-$AQ$4-$AR$4-$BG$5-$BH$5-$BI$5-$CE$6-$CF$6-$CG$6-$CK$7-$CL$7-$CM$7-$CN$7</f>
        <v>1208356677.6500001</v>
      </c>
      <c r="FO51" s="2">
        <f>VLOOKUP(FO2,kpi!$B$4:$C$207,2)-57000000-$AO$4-$AQ$4-$AR$4-$BG$5-$BH$5-$BI$5-$CE$6-$CF$6-$CG$6-$CK$7-$CL$7-$CM$7-$CN$7</f>
        <v>1208356677.6500001</v>
      </c>
      <c r="FP51" s="2">
        <f>VLOOKUP(FP2,kpi!$B$4:$C$207,2)-57000000-$AO$4-$AQ$4-$AR$4-$BG$5-$BH$5-$BI$5-$CE$6-$CF$6-$CG$6-$CK$7-$CL$7-$CM$7-$CN$7</f>
        <v>1208356677.6500001</v>
      </c>
      <c r="FQ51" s="2">
        <f>VLOOKUP(FQ2,kpi!$B$4:$C$207,2)-57000000-$AO$4-$AQ$4-$AR$4-$BG$5-$BH$5-$BI$5-$CE$6-$CF$6-$CG$6-$CK$7-$CL$7-$CM$7-$CN$7</f>
        <v>1208356677.6500001</v>
      </c>
      <c r="FR51" s="2">
        <f>VLOOKUP(FR2,kpi!$B$4:$C$207,2)-57000000-$AO$4-$AQ$4-$AR$4-$BG$5-$BH$5-$BI$5-$CE$6-$CF$6-$CG$6-$CK$7-$CL$7-$CM$7-$CN$7</f>
        <v>1208356677.6500001</v>
      </c>
      <c r="FS51" s="2">
        <f>VLOOKUP(FS2,kpi!$B$4:$C$207,2)-57000000-$AO$4-$AQ$4-$AR$4-$BG$5-$BH$5-$BI$5-$CE$6-$CF$6-$CG$6-$CK$7-$CL$7-$CM$7-$CN$7</f>
        <v>1208356677.6500001</v>
      </c>
      <c r="FT51" s="2">
        <f>VLOOKUP(FT2,kpi!$B$4:$C$207,2)-57000000-$AO$4-$AQ$4-$AR$4-$BG$5-$BH$5-$BI$5-$CE$6-$CF$6-$CG$6-$CK$7-$CL$7-$CM$7-$CN$7</f>
        <v>1208356677.6500001</v>
      </c>
      <c r="FU51" s="2">
        <f>VLOOKUP(FU2,kpi!$B$4:$C$207,2)-57000000-$AO$4-$AQ$4-$AR$4-$BG$5-$BH$5-$BI$5-$CE$6-$CF$6-$CG$6-$CK$7-$CL$7-$CM$7-$CN$7</f>
        <v>1208356677.6500001</v>
      </c>
      <c r="FV51" s="2">
        <f>VLOOKUP(FV2,kpi!$B$4:$C$207,2)-57000000-$AO$4-$AQ$4-$AR$4-$BG$5-$BH$5-$BI$5-$CE$6-$CF$6-$CG$6-$CK$7-$CL$7-$CM$7-$CN$7</f>
        <v>1208356677.6500001</v>
      </c>
      <c r="FW51" s="2">
        <f>VLOOKUP(FW2,kpi!$B$4:$C$207,2)-57000000-$AO$4-$AQ$4-$AR$4-$BG$5-$BH$5-$BI$5-$CE$6-$CF$6-$CG$6-$CK$7-$CL$7-$CM$7-$CN$7</f>
        <v>1208356677.6500001</v>
      </c>
      <c r="FX51" s="2">
        <f>VLOOKUP(FX2,kpi!$B$4:$C$207,2)-57000000-$AO$4-$AQ$4-$AR$4-$BG$5-$BH$5-$BI$5-$CE$6-$CF$6-$CG$6-$CK$7-$CL$7-$CM$7-$CN$7</f>
        <v>1208356677.6500001</v>
      </c>
      <c r="FY51" s="2">
        <f>VLOOKUP(FY2,kpi!$B$4:$C$207,2)-57000000-$AO$4-$AQ$4-$AR$4-$BG$5-$BH$5-$BI$5-$CE$6-$CF$6-$CG$6-$CK$7-$CL$7-$CM$7-$CN$7</f>
        <v>1208356677.6500001</v>
      </c>
      <c r="FZ51" s="2">
        <f>VLOOKUP(FZ2,kpi!$B$4:$C$207,2)-57000000-$AO$4-$AQ$4-$AR$4-$BG$5-$BH$5-$BI$5-$CE$6-$CF$6-$CG$6-$CK$7-$CL$7-$CM$7-$CN$7</f>
        <v>1208356677.6500001</v>
      </c>
      <c r="GA51" s="2">
        <f>VLOOKUP(GA2,kpi!$B$4:$C$207,2)-57000000-$AO$4-$AQ$4-$AR$4-$BG$5-$BH$5-$BI$5-$CE$6-$CF$6-$CG$6-$CK$7-$CL$7-$CM$7-$CN$7</f>
        <v>1208356677.6500001</v>
      </c>
      <c r="GB51" s="2">
        <f>VLOOKUP(GB2,kpi!$B$4:$C$207,2)-57000000-$AO$4-$AQ$4-$AR$4-$BG$5-$BH$5-$BI$5-$CE$6-$CF$6-$CG$6-$CK$7-$CL$7-$CM$7-$CN$7</f>
        <v>1208356677.6500001</v>
      </c>
      <c r="GC51" s="2">
        <f>VLOOKUP(GC2,kpi!$B$4:$C$207,2)-57000000-$AO$4-$AQ$4-$AR$4-$BG$5-$BH$5-$BI$5-$CE$6-$CF$6-$CG$6-$CK$7-$CL$7-$CM$7-$CN$7</f>
        <v>1208356677.6500001</v>
      </c>
      <c r="GD51" s="2">
        <f>VLOOKUP(GD2,kpi!$B$4:$C$207,2)-57000000-$AO$4-$AQ$4-$AR$4-$BG$5-$BH$5-$BI$5-$CE$6-$CF$6-$CG$6-$CK$7-$CL$7-$CM$7-$CN$7</f>
        <v>1208356677.6500001</v>
      </c>
      <c r="GE51" s="2">
        <f>VLOOKUP(GE2,kpi!$B$4:$C$207,2)-57000000-$AO$4-$AQ$4-$AR$4-$BG$5-$BH$5-$BI$5-$CE$6-$CF$6-$CG$6-$CK$7-$CL$7-$CM$7-$CN$7</f>
        <v>1208356677.6500001</v>
      </c>
      <c r="GF51" s="2">
        <f>VLOOKUP(GF2,kpi!$B$4:$C$207,2)-57000000-$AO$4-$AQ$4-$AR$4-$BG$5-$BH$5-$BI$5-$CE$6-$CF$6-$CG$6-$CK$7-$CL$7-$CM$7-$CN$7</f>
        <v>1208356677.6500001</v>
      </c>
      <c r="GG51" s="2">
        <f>VLOOKUP(GG2,kpi!$B$4:$C$207,2)-57000000-$AO$4-$AQ$4-$AR$4-$BG$5-$BH$5-$BI$5-$CE$6-$CF$6-$CG$6-$CK$7-$CL$7-$CM$7-$CN$7</f>
        <v>1208356677.6500001</v>
      </c>
      <c r="GH51" s="2">
        <f>VLOOKUP(GH2,kpi!$B$4:$C$207,2)-57000000-$AO$4-$AQ$4-$AR$4-$BG$5-$BH$5-$BI$5-$CE$6-$CF$6-$CG$6-$CK$7-$CL$7-$CM$7-$CN$7</f>
        <v>1208356677.6500001</v>
      </c>
      <c r="GI51" s="2">
        <f>VLOOKUP(GI2,kpi!$B$4:$C$207,2)-57000000-$AO$4-$AQ$4-$AR$4-$BG$5-$BH$5-$BI$5-$CE$6-$CF$6-$CG$6-$CK$7-$CL$7-$CM$7-$CN$7</f>
        <v>1208356677.6500001</v>
      </c>
      <c r="GJ51" s="2">
        <f>VLOOKUP(GJ2,kpi!$B$4:$C$207,2)-57000000-$AO$4-$AQ$4-$AR$4-$BG$5-$BH$5-$BI$5-$CE$6-$CF$6-$CG$6-$CK$7-$CL$7-$CM$7-$CN$7</f>
        <v>1208356677.6500001</v>
      </c>
      <c r="GK51" s="2">
        <f>VLOOKUP(GK2,kpi!$B$4:$C$207,2)-57000000-$AO$4-$AQ$4-$AR$4-$BG$5-$BH$5-$BI$5-$CE$6-$CF$6-$CG$6-$CK$7-$CL$7-$CM$7-$CN$7</f>
        <v>1208356677.6500001</v>
      </c>
      <c r="GL51" s="2">
        <f>VLOOKUP(GL2,kpi!$B$4:$C$207,2)-57000000-$AO$4-$AQ$4-$AR$4-$BG$5-$BH$5-$BI$5-$CE$6-$CF$6-$CG$6-$CK$7-$CL$7-$CM$7-$CN$7</f>
        <v>1208356677.6500001</v>
      </c>
      <c r="GM51" s="2">
        <f>VLOOKUP(GM2,kpi!$B$4:$C$207,2)-57000000-$AO$4-$AQ$4-$AR$4-$BG$5-$BH$5-$BI$5-$CE$6-$CF$6-$CG$6-$CK$7-$CL$7-$CM$7-$CN$7</f>
        <v>1208356677.6500001</v>
      </c>
      <c r="GN51" s="2">
        <f>VLOOKUP(GN2,kpi!$B$4:$C$207,2)-57000000-$AO$4-$AQ$4-$AR$4-$BG$5-$BH$5-$BI$5-$CE$6-$CF$6-$CG$6-$CK$7-$CL$7-$CM$7-$CN$7</f>
        <v>1208356677.6500001</v>
      </c>
      <c r="GO51" s="2">
        <f>VLOOKUP(GO2,kpi!$B$4:$C$207,2)-57000000-$AO$4-$AQ$4-$AR$4-$BG$5-$BH$5-$BI$5-$CE$6-$CF$6-$CG$6-$CK$7-$CL$7-$CM$7-$CN$7</f>
        <v>1208356677.6500001</v>
      </c>
      <c r="GP51" s="2">
        <f>VLOOKUP(GP2,kpi!$B$4:$C$207,2)-57000000-$AO$4-$AQ$4-$AR$4-$BG$5-$BH$5-$BI$5-$CE$6-$CF$6-$CG$6-$CK$7-$CL$7-$CM$7-$CN$7</f>
        <v>1208356677.6500001</v>
      </c>
      <c r="GQ51" s="2">
        <f>VLOOKUP(GQ2,kpi!$B$4:$C$207,2)-57000000-$AO$4-$AQ$4-$AR$4-$BG$5-$BH$5-$BI$5-$CE$6-$CF$6-$CG$6-$CK$7-$CL$7-$CM$7-$CN$7</f>
        <v>1208356677.6500001</v>
      </c>
      <c r="GR51" s="2">
        <f>VLOOKUP(GR2,kpi!$B$4:$C$207,2)-57000000-$AO$4-$AQ$4-$AR$4-$BG$5-$BH$5-$BI$5-$CE$6-$CF$6-$CG$6-$CK$7-$CL$7-$CM$7-$CN$7</f>
        <v>1208356677.6500001</v>
      </c>
      <c r="GS51" s="2">
        <f>VLOOKUP(GS2,kpi!$B$4:$C$207,2)-57000000-$AO$4-$AQ$4-$AR$4-$BG$5-$BH$5-$BI$5-$CE$6-$CF$6-$CG$6-$CK$7-$CL$7-$CM$7-$CN$7</f>
        <v>1208356677.6500001</v>
      </c>
      <c r="GT51" s="2">
        <f>VLOOKUP(GT2,kpi!$B$4:$C$207,2)-57000000-$AO$4-$AQ$4-$AR$4-$BG$5-$BH$5-$BI$5-$CE$6-$CF$6-$CG$6-$CK$7-$CL$7-$CM$7-$CN$7</f>
        <v>1208356677.6500001</v>
      </c>
      <c r="GU51" s="2">
        <f>VLOOKUP(GU2,kpi!$B$4:$C$207,2)-57000000-$AO$4-$AQ$4-$AR$4-$BG$5-$BH$5-$BI$5-$CE$6-$CF$6-$CG$6-$CK$7-$CL$7-$CM$7-$CN$7</f>
        <v>1208356677.6500001</v>
      </c>
      <c r="GV51" s="2">
        <f>VLOOKUP(GV2,kpi!$B$4:$C$207,2)-57000000-$AO$4-$AQ$4-$AR$4-$BG$5-$BH$5-$BI$5-$CE$6-$CF$6-$CG$6-$CK$7-$CL$7-$CM$7-$CN$7</f>
        <v>1208356677.6500001</v>
      </c>
      <c r="GW51" s="2">
        <f>VLOOKUP(GW2,kpi!$B$4:$C$207,2)-57000000-$AO$4-$AQ$4-$AR$4-$BG$5-$BH$5-$BI$5-$CE$6-$CF$6-$CG$6-$CK$7-$CL$7-$CM$7-$CN$7</f>
        <v>1208356677.6500001</v>
      </c>
      <c r="GX51" s="2">
        <f>VLOOKUP(GX2,kpi!$B$4:$C$207,2)-57000000-$AO$4-$AQ$4-$AR$4-$BG$5-$BH$5-$BI$5-$CE$6-$CF$6-$CG$6-$CK$7-$CL$7-$CM$7-$CN$7</f>
        <v>1208356677.6500001</v>
      </c>
    </row>
    <row r="52" spans="2:206" x14ac:dyDescent="0.25">
      <c r="O52" s="65">
        <f t="shared" ref="O52:AT52" si="268">+O50/O51</f>
        <v>0.17059992636363636</v>
      </c>
      <c r="P52" s="65">
        <f t="shared" si="268"/>
        <v>0.17338240706293703</v>
      </c>
      <c r="Q52" s="65">
        <f t="shared" si="268"/>
        <v>0.17645258850371104</v>
      </c>
      <c r="R52" s="65">
        <f t="shared" si="268"/>
        <v>0.21995285542062054</v>
      </c>
      <c r="S52" s="65">
        <f t="shared" si="268"/>
        <v>0.25965358207930805</v>
      </c>
      <c r="T52" s="65">
        <f t="shared" si="268"/>
        <v>0.25988833979910936</v>
      </c>
      <c r="U52" s="65">
        <f t="shared" si="268"/>
        <v>0.26333244588063476</v>
      </c>
      <c r="V52" s="65">
        <f t="shared" si="268"/>
        <v>0.26764522693479947</v>
      </c>
      <c r="W52" s="65">
        <f t="shared" si="268"/>
        <v>0.28088698985224209</v>
      </c>
      <c r="X52" s="65">
        <f t="shared" si="268"/>
        <v>0.26542050859999439</v>
      </c>
      <c r="Y52" s="65">
        <f t="shared" si="268"/>
        <v>0.22459430752885648</v>
      </c>
      <c r="Z52" s="65">
        <f t="shared" si="268"/>
        <v>0.20783335844467044</v>
      </c>
      <c r="AA52" s="65">
        <f t="shared" si="268"/>
        <v>0.19562743238234198</v>
      </c>
      <c r="AB52" s="65">
        <f t="shared" si="268"/>
        <v>0.19179449881737215</v>
      </c>
      <c r="AC52" s="65">
        <f t="shared" si="268"/>
        <v>0.18702106129124224</v>
      </c>
      <c r="AD52" s="65">
        <f t="shared" si="268"/>
        <v>0.18301043748414347</v>
      </c>
      <c r="AE52" s="65">
        <f t="shared" si="268"/>
        <v>0.18026449960080385</v>
      </c>
      <c r="AF52" s="65">
        <f t="shared" si="268"/>
        <v>0.17778775013801407</v>
      </c>
      <c r="AG52" s="65">
        <f t="shared" si="268"/>
        <v>0.17286322007188498</v>
      </c>
      <c r="AH52" s="65">
        <f t="shared" si="268"/>
        <v>0.16821351910641522</v>
      </c>
      <c r="AI52" s="65">
        <f t="shared" si="268"/>
        <v>0.16296243073447358</v>
      </c>
      <c r="AJ52" s="65">
        <f t="shared" si="268"/>
        <v>0.15055319215700738</v>
      </c>
      <c r="AK52" s="65">
        <f t="shared" si="268"/>
        <v>0.1428793190158541</v>
      </c>
      <c r="AL52" s="65">
        <f t="shared" si="268"/>
        <v>0.13298438489375169</v>
      </c>
      <c r="AM52" s="65">
        <f t="shared" si="268"/>
        <v>0.11166162310485053</v>
      </c>
      <c r="AN52" s="65">
        <f t="shared" si="268"/>
        <v>0.10723927900004787</v>
      </c>
      <c r="AO52" s="65">
        <f t="shared" si="268"/>
        <v>0.11999109749318826</v>
      </c>
      <c r="AP52" s="65">
        <f t="shared" si="268"/>
        <v>7.1345562920485509E-2</v>
      </c>
      <c r="AQ52" s="65">
        <f t="shared" si="268"/>
        <v>2.4807900634836257E-2</v>
      </c>
      <c r="AR52" s="65">
        <f t="shared" si="268"/>
        <v>3.1621048410730816E-2</v>
      </c>
      <c r="AS52" s="65">
        <f t="shared" si="268"/>
        <v>3.8521566087598443E-2</v>
      </c>
      <c r="AT52" s="65">
        <f t="shared" si="268"/>
        <v>4.6666508796950217E-2</v>
      </c>
      <c r="AU52" s="65">
        <f t="shared" ref="AU52:BZ52" si="269">+AU50/AU51</f>
        <v>5.4473593689603771E-2</v>
      </c>
      <c r="AV52" s="65">
        <f t="shared" si="269"/>
        <v>6.2051967007619224E-2</v>
      </c>
      <c r="AW52" s="65">
        <f t="shared" si="269"/>
        <v>7.2322597454665155E-2</v>
      </c>
      <c r="AX52" s="65">
        <f t="shared" si="269"/>
        <v>8.17140708448197E-2</v>
      </c>
      <c r="AY52" s="65">
        <f t="shared" si="269"/>
        <v>9.3496284875042912E-2</v>
      </c>
      <c r="AZ52" s="65">
        <f t="shared" si="269"/>
        <v>0.10481561987576934</v>
      </c>
      <c r="BA52" s="65">
        <f t="shared" si="269"/>
        <v>0.11450824490442063</v>
      </c>
      <c r="BB52" s="65">
        <f t="shared" si="269"/>
        <v>0.12205982786360788</v>
      </c>
      <c r="BC52" s="65">
        <f t="shared" si="269"/>
        <v>0.129409849636343</v>
      </c>
      <c r="BD52" s="65">
        <f t="shared" si="269"/>
        <v>0.136327645893939</v>
      </c>
      <c r="BE52" s="65">
        <f t="shared" si="269"/>
        <v>0.14423221542449802</v>
      </c>
      <c r="BF52" s="65">
        <f t="shared" si="269"/>
        <v>0.15074114135968986</v>
      </c>
      <c r="BG52" s="65">
        <f t="shared" si="269"/>
        <v>0.15752391395128637</v>
      </c>
      <c r="BH52" s="65">
        <f t="shared" si="269"/>
        <v>0.16295924927069036</v>
      </c>
      <c r="BI52" s="65">
        <f t="shared" si="269"/>
        <v>0.16692588538928943</v>
      </c>
      <c r="BJ52" s="65">
        <f t="shared" si="269"/>
        <v>0.17078641837960062</v>
      </c>
      <c r="BK52" s="65">
        <f t="shared" si="269"/>
        <v>0.17490125425870451</v>
      </c>
      <c r="BL52" s="65">
        <f t="shared" si="269"/>
        <v>0.17892506665554681</v>
      </c>
      <c r="BM52" s="65">
        <f t="shared" si="269"/>
        <v>0.18286084279922923</v>
      </c>
      <c r="BN52" s="65">
        <f t="shared" si="269"/>
        <v>0.16957280755262222</v>
      </c>
      <c r="BO52" s="65">
        <f t="shared" si="269"/>
        <v>0.14272664651716369</v>
      </c>
      <c r="BP52" s="65">
        <f t="shared" si="269"/>
        <v>0.14721761242962408</v>
      </c>
      <c r="BQ52" s="65">
        <f t="shared" si="269"/>
        <v>0.15193914495364874</v>
      </c>
      <c r="BR52" s="65">
        <f t="shared" si="269"/>
        <v>0.15656273319627148</v>
      </c>
      <c r="BS52" s="65">
        <f t="shared" si="269"/>
        <v>0.16172746914579914</v>
      </c>
      <c r="BT52" s="65">
        <f t="shared" si="269"/>
        <v>0.16678724425172703</v>
      </c>
      <c r="BU52" s="65">
        <f t="shared" si="269"/>
        <v>0.17205686541304302</v>
      </c>
      <c r="BV52" s="65">
        <f t="shared" si="269"/>
        <v>0.17722152723717965</v>
      </c>
      <c r="BW52" s="65">
        <f t="shared" si="269"/>
        <v>0.18228433464345725</v>
      </c>
      <c r="BX52" s="65">
        <f t="shared" si="269"/>
        <v>0.18755078181824167</v>
      </c>
      <c r="BY52" s="65">
        <f t="shared" si="269"/>
        <v>0.19087398984301987</v>
      </c>
      <c r="BZ52" s="65">
        <f t="shared" si="269"/>
        <v>0.15922947735991444</v>
      </c>
      <c r="CA52" s="65">
        <f t="shared" ref="CA52:DF52" si="270">+CA50/CA51</f>
        <v>0.15046660901531092</v>
      </c>
      <c r="CB52" s="65">
        <f t="shared" si="270"/>
        <v>0.15386015949954565</v>
      </c>
      <c r="CC52" s="65">
        <f t="shared" si="270"/>
        <v>0.15690595413480213</v>
      </c>
      <c r="CD52" s="65">
        <f t="shared" si="270"/>
        <v>0.15989947672817617</v>
      </c>
      <c r="CE52" s="65">
        <f t="shared" si="270"/>
        <v>0.19698531315775189</v>
      </c>
      <c r="CF52" s="65">
        <f t="shared" si="270"/>
        <v>0.14503950386972284</v>
      </c>
      <c r="CG52" s="65">
        <f t="shared" si="270"/>
        <v>9.2233907831818202E-2</v>
      </c>
      <c r="CH52" s="65">
        <f t="shared" si="270"/>
        <v>9.3229685004057164E-2</v>
      </c>
      <c r="CI52" s="65">
        <f t="shared" si="270"/>
        <v>9.4000308933028798E-2</v>
      </c>
      <c r="CJ52" s="65">
        <f t="shared" si="270"/>
        <v>9.4427315172076545E-2</v>
      </c>
      <c r="CK52" s="65">
        <f t="shared" si="270"/>
        <v>9.4427315172076545E-2</v>
      </c>
      <c r="CL52" s="65">
        <f t="shared" si="270"/>
        <v>5.3550025548488533E-2</v>
      </c>
      <c r="CM52" s="65">
        <f t="shared" si="270"/>
        <v>4.4620593751095602E-2</v>
      </c>
      <c r="CN52" s="65">
        <f t="shared" si="270"/>
        <v>4.4620593751095602E-2</v>
      </c>
      <c r="CO52" s="65">
        <f t="shared" si="270"/>
        <v>4.4620593751095602E-2</v>
      </c>
      <c r="CP52" s="65">
        <f t="shared" si="270"/>
        <v>4.4620593751095602E-2</v>
      </c>
      <c r="CQ52" s="65">
        <f t="shared" si="270"/>
        <v>4.4620593751095602E-2</v>
      </c>
      <c r="CR52" s="65">
        <f t="shared" si="270"/>
        <v>4.4620593751095602E-2</v>
      </c>
      <c r="CS52" s="65">
        <f t="shared" si="270"/>
        <v>4.4620593751095602E-2</v>
      </c>
      <c r="CT52" s="65">
        <f t="shared" si="270"/>
        <v>4.4620593751095602E-2</v>
      </c>
      <c r="CU52" s="65">
        <f t="shared" si="270"/>
        <v>4.4620593751095602E-2</v>
      </c>
      <c r="CV52" s="65">
        <f t="shared" si="270"/>
        <v>4.4620593751095602E-2</v>
      </c>
      <c r="CW52" s="65">
        <f t="shared" si="270"/>
        <v>4.4620593751095602E-2</v>
      </c>
      <c r="CX52" s="65">
        <f t="shared" si="270"/>
        <v>4.4620593751095602E-2</v>
      </c>
      <c r="CY52" s="65">
        <f t="shared" si="270"/>
        <v>4.4620593751095602E-2</v>
      </c>
      <c r="CZ52" s="65">
        <f t="shared" si="270"/>
        <v>4.4620593751095602E-2</v>
      </c>
      <c r="DA52" s="65">
        <f t="shared" si="270"/>
        <v>4.4620593751095602E-2</v>
      </c>
      <c r="DB52" s="65">
        <f t="shared" si="270"/>
        <v>4.4620593751095602E-2</v>
      </c>
      <c r="DC52" s="65">
        <f t="shared" si="270"/>
        <v>4.4620593751095602E-2</v>
      </c>
      <c r="DD52" s="65">
        <f t="shared" si="270"/>
        <v>4.4620593751095602E-2</v>
      </c>
      <c r="DE52" s="65">
        <f t="shared" si="270"/>
        <v>4.4620593751095602E-2</v>
      </c>
      <c r="DF52" s="65">
        <f t="shared" si="270"/>
        <v>4.4620593751095602E-2</v>
      </c>
      <c r="DG52" s="65">
        <f t="shared" ref="DG52:EL52" si="271">+DG50/DG51</f>
        <v>4.4620593751095602E-2</v>
      </c>
      <c r="DH52" s="65">
        <f t="shared" si="271"/>
        <v>4.4620593751095602E-2</v>
      </c>
      <c r="DI52" s="65">
        <f t="shared" si="271"/>
        <v>4.4620593751095602E-2</v>
      </c>
      <c r="DJ52" s="65">
        <f t="shared" si="271"/>
        <v>4.4620593751095602E-2</v>
      </c>
      <c r="DK52" s="65">
        <f t="shared" si="271"/>
        <v>4.4620593751095602E-2</v>
      </c>
      <c r="DL52" s="65">
        <f t="shared" si="271"/>
        <v>4.4620593751095602E-2</v>
      </c>
      <c r="DM52" s="65">
        <f t="shared" si="271"/>
        <v>4.4620593751095602E-2</v>
      </c>
      <c r="DN52" s="65">
        <f t="shared" si="271"/>
        <v>4.4620593751095602E-2</v>
      </c>
      <c r="DO52" s="65">
        <f t="shared" si="271"/>
        <v>4.4620593751095602E-2</v>
      </c>
      <c r="DP52" s="65">
        <f t="shared" si="271"/>
        <v>4.4620593751095602E-2</v>
      </c>
      <c r="DQ52" s="65">
        <f t="shared" si="271"/>
        <v>4.4620593751095602E-2</v>
      </c>
      <c r="DR52" s="65">
        <f t="shared" si="271"/>
        <v>4.4620593751095602E-2</v>
      </c>
      <c r="DS52" s="65">
        <f t="shared" si="271"/>
        <v>4.4620593751095602E-2</v>
      </c>
      <c r="DT52" s="65">
        <f t="shared" si="271"/>
        <v>4.4620593751095602E-2</v>
      </c>
      <c r="DU52" s="65">
        <f t="shared" si="271"/>
        <v>4.4620593751095602E-2</v>
      </c>
      <c r="DV52" s="65">
        <f t="shared" si="271"/>
        <v>4.4620593751095602E-2</v>
      </c>
      <c r="DW52" s="65">
        <f t="shared" si="271"/>
        <v>4.4620593751095602E-2</v>
      </c>
      <c r="DX52" s="65">
        <f t="shared" si="271"/>
        <v>4.4620593751095602E-2</v>
      </c>
      <c r="DY52" s="65">
        <f t="shared" si="271"/>
        <v>4.4620593751095602E-2</v>
      </c>
      <c r="DZ52" s="65">
        <f t="shared" si="271"/>
        <v>4.4620593751095602E-2</v>
      </c>
      <c r="EA52" s="65">
        <f t="shared" si="271"/>
        <v>4.4620593751095602E-2</v>
      </c>
      <c r="EB52" s="65">
        <f t="shared" si="271"/>
        <v>4.4620593751095602E-2</v>
      </c>
      <c r="EC52" s="65">
        <f t="shared" si="271"/>
        <v>4.4620593751095602E-2</v>
      </c>
      <c r="ED52" s="65">
        <f t="shared" si="271"/>
        <v>4.4620593751095602E-2</v>
      </c>
      <c r="EE52" s="65">
        <f t="shared" si="271"/>
        <v>4.4620593751095602E-2</v>
      </c>
      <c r="EF52" s="65">
        <f t="shared" si="271"/>
        <v>4.4620593751095602E-2</v>
      </c>
      <c r="EG52" s="65">
        <f t="shared" si="271"/>
        <v>4.4620593751095602E-2</v>
      </c>
      <c r="EH52" s="65">
        <f t="shared" si="271"/>
        <v>4.4620593751095602E-2</v>
      </c>
      <c r="EI52" s="65">
        <f t="shared" si="271"/>
        <v>4.4620593751095602E-2</v>
      </c>
      <c r="EJ52" s="65">
        <f t="shared" si="271"/>
        <v>4.4620593751095602E-2</v>
      </c>
      <c r="EK52" s="65">
        <f t="shared" si="271"/>
        <v>4.4620593751095602E-2</v>
      </c>
      <c r="EL52" s="65">
        <f t="shared" si="271"/>
        <v>4.4620593751095602E-2</v>
      </c>
      <c r="EM52" s="65">
        <f t="shared" ref="EM52:FR52" si="272">+EM50/EM51</f>
        <v>4.4620593751095602E-2</v>
      </c>
      <c r="EN52" s="65">
        <f t="shared" si="272"/>
        <v>4.4620593751095602E-2</v>
      </c>
      <c r="EO52" s="65">
        <f t="shared" si="272"/>
        <v>4.4620593751095602E-2</v>
      </c>
      <c r="EP52" s="65">
        <f t="shared" si="272"/>
        <v>4.4620593751095602E-2</v>
      </c>
      <c r="EQ52" s="65">
        <f t="shared" si="272"/>
        <v>4.4620593751095602E-2</v>
      </c>
      <c r="ER52" s="65">
        <f t="shared" si="272"/>
        <v>4.4620593751095602E-2</v>
      </c>
      <c r="ES52" s="65">
        <f t="shared" si="272"/>
        <v>4.4620593751095602E-2</v>
      </c>
      <c r="ET52" s="65">
        <f t="shared" si="272"/>
        <v>4.4620593751095602E-2</v>
      </c>
      <c r="EU52" s="65">
        <f t="shared" si="272"/>
        <v>4.4620593751095602E-2</v>
      </c>
      <c r="EV52" s="65">
        <f t="shared" si="272"/>
        <v>4.4620593751095602E-2</v>
      </c>
      <c r="EW52" s="65">
        <f t="shared" si="272"/>
        <v>4.4620593751095602E-2</v>
      </c>
      <c r="EX52" s="65">
        <f t="shared" si="272"/>
        <v>4.4620593751095602E-2</v>
      </c>
      <c r="EY52" s="65">
        <f t="shared" si="272"/>
        <v>4.4620593751095602E-2</v>
      </c>
      <c r="EZ52" s="65">
        <f t="shared" si="272"/>
        <v>4.4620593751095602E-2</v>
      </c>
      <c r="FA52" s="65">
        <f t="shared" si="272"/>
        <v>4.4620593751095602E-2</v>
      </c>
      <c r="FB52" s="65">
        <f t="shared" si="272"/>
        <v>4.4620593751095602E-2</v>
      </c>
      <c r="FC52" s="65">
        <f t="shared" si="272"/>
        <v>4.4620593751095602E-2</v>
      </c>
      <c r="FD52" s="65">
        <f t="shared" si="272"/>
        <v>4.4620593751095602E-2</v>
      </c>
      <c r="FE52" s="65">
        <f t="shared" si="272"/>
        <v>4.4620593751095602E-2</v>
      </c>
      <c r="FF52" s="65">
        <f t="shared" si="272"/>
        <v>4.4620593751095602E-2</v>
      </c>
      <c r="FG52" s="65">
        <f t="shared" si="272"/>
        <v>4.4620593751095602E-2</v>
      </c>
      <c r="FH52" s="65">
        <f t="shared" si="272"/>
        <v>4.4620593751095602E-2</v>
      </c>
      <c r="FI52" s="65">
        <f t="shared" si="272"/>
        <v>4.4620593751095602E-2</v>
      </c>
      <c r="FJ52" s="65">
        <f t="shared" si="272"/>
        <v>4.4620593751095602E-2</v>
      </c>
      <c r="FK52" s="65">
        <f t="shared" si="272"/>
        <v>4.4620593751095602E-2</v>
      </c>
      <c r="FL52" s="65">
        <f t="shared" si="272"/>
        <v>4.4620593751095602E-2</v>
      </c>
      <c r="FM52" s="65">
        <f t="shared" si="272"/>
        <v>4.4620593751095602E-2</v>
      </c>
      <c r="FN52" s="65">
        <f t="shared" si="272"/>
        <v>4.4620593751095602E-2</v>
      </c>
      <c r="FO52" s="65">
        <f t="shared" si="272"/>
        <v>4.4620593751095602E-2</v>
      </c>
      <c r="FP52" s="65">
        <f t="shared" si="272"/>
        <v>4.4620593751095602E-2</v>
      </c>
      <c r="FQ52" s="65">
        <f t="shared" si="272"/>
        <v>4.4620593751095602E-2</v>
      </c>
      <c r="FR52" s="65">
        <f t="shared" si="272"/>
        <v>4.4620593751095602E-2</v>
      </c>
      <c r="FS52" s="65">
        <f t="shared" ref="FS52:GX52" si="273">+FS50/FS51</f>
        <v>4.4620593751095602E-2</v>
      </c>
      <c r="FT52" s="65">
        <f t="shared" si="273"/>
        <v>4.4620593751095602E-2</v>
      </c>
      <c r="FU52" s="65">
        <f t="shared" si="273"/>
        <v>4.4620593751095602E-2</v>
      </c>
      <c r="FV52" s="65">
        <f t="shared" si="273"/>
        <v>4.4620593751095602E-2</v>
      </c>
      <c r="FW52" s="65">
        <f t="shared" si="273"/>
        <v>4.4620593751095602E-2</v>
      </c>
      <c r="FX52" s="65">
        <f t="shared" si="273"/>
        <v>4.4620593751095602E-2</v>
      </c>
      <c r="FY52" s="65">
        <f t="shared" si="273"/>
        <v>4.4620593751095602E-2</v>
      </c>
      <c r="FZ52" s="65">
        <f t="shared" si="273"/>
        <v>4.4620593751095602E-2</v>
      </c>
      <c r="GA52" s="65">
        <f t="shared" si="273"/>
        <v>4.4620593751095602E-2</v>
      </c>
      <c r="GB52" s="65">
        <f t="shared" si="273"/>
        <v>4.4620593751095602E-2</v>
      </c>
      <c r="GC52" s="65">
        <f t="shared" si="273"/>
        <v>4.4620593751095602E-2</v>
      </c>
      <c r="GD52" s="65">
        <f t="shared" si="273"/>
        <v>4.4620593751095602E-2</v>
      </c>
      <c r="GE52" s="65">
        <f t="shared" si="273"/>
        <v>4.4620593751095602E-2</v>
      </c>
      <c r="GF52" s="65">
        <f t="shared" si="273"/>
        <v>4.4620593751095602E-2</v>
      </c>
      <c r="GG52" s="65">
        <f t="shared" si="273"/>
        <v>4.4620593751095602E-2</v>
      </c>
      <c r="GH52" s="65">
        <f t="shared" si="273"/>
        <v>4.4620593751095602E-2</v>
      </c>
      <c r="GI52" s="65">
        <f t="shared" si="273"/>
        <v>4.4620593751095602E-2</v>
      </c>
      <c r="GJ52" s="65">
        <f t="shared" si="273"/>
        <v>4.4620593751095602E-2</v>
      </c>
      <c r="GK52" s="65">
        <f t="shared" si="273"/>
        <v>4.4620593751095602E-2</v>
      </c>
      <c r="GL52" s="65">
        <f t="shared" si="273"/>
        <v>4.4620593751095602E-2</v>
      </c>
      <c r="GM52" s="65">
        <f t="shared" si="273"/>
        <v>4.4620593751095602E-2</v>
      </c>
      <c r="GN52" s="65">
        <f t="shared" si="273"/>
        <v>4.4620593751095602E-2</v>
      </c>
      <c r="GO52" s="65">
        <f t="shared" si="273"/>
        <v>4.4620593751095602E-2</v>
      </c>
      <c r="GP52" s="65">
        <f t="shared" si="273"/>
        <v>4.4620593751095602E-2</v>
      </c>
      <c r="GQ52" s="65">
        <f t="shared" si="273"/>
        <v>4.4620593751095602E-2</v>
      </c>
      <c r="GR52" s="65">
        <f t="shared" si="273"/>
        <v>4.4620593751095602E-2</v>
      </c>
      <c r="GS52" s="65">
        <f t="shared" si="273"/>
        <v>4.4620593751095602E-2</v>
      </c>
      <c r="GT52" s="65">
        <f t="shared" si="273"/>
        <v>4.4620593751095602E-2</v>
      </c>
      <c r="GU52" s="65">
        <f t="shared" si="273"/>
        <v>4.4620593751095602E-2</v>
      </c>
      <c r="GV52" s="65">
        <f t="shared" si="273"/>
        <v>4.4620593751095602E-2</v>
      </c>
      <c r="GW52" s="65">
        <f t="shared" si="273"/>
        <v>4.4620593751095602E-2</v>
      </c>
      <c r="GX52" s="65">
        <f t="shared" si="273"/>
        <v>4.4620593751095602E-2</v>
      </c>
    </row>
    <row r="53" spans="2:206" x14ac:dyDescent="0.25"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65"/>
      <c r="BM53" s="65"/>
      <c r="BN53" s="65"/>
      <c r="BO53" s="65"/>
      <c r="BP53" s="65"/>
      <c r="BQ53" s="65"/>
      <c r="BR53" s="65"/>
      <c r="BS53" s="65"/>
      <c r="BT53" s="65"/>
      <c r="BU53" s="65"/>
      <c r="BV53" s="65"/>
      <c r="BW53" s="65"/>
      <c r="BX53" s="65"/>
      <c r="BY53" s="65"/>
      <c r="BZ53" s="65"/>
      <c r="CA53" s="65"/>
      <c r="CB53" s="65"/>
      <c r="CC53" s="65"/>
      <c r="CD53" s="65"/>
      <c r="CE53" s="65"/>
      <c r="CF53" s="65"/>
      <c r="CG53" s="65"/>
      <c r="CH53" s="65"/>
      <c r="CI53" s="65"/>
      <c r="CJ53" s="65"/>
      <c r="CK53" s="65"/>
      <c r="CL53" s="65"/>
      <c r="CM53" s="65"/>
      <c r="CN53" s="65"/>
      <c r="CO53" s="65"/>
      <c r="CP53" s="65"/>
      <c r="CQ53" s="65"/>
      <c r="CR53" s="65"/>
      <c r="CS53" s="65"/>
      <c r="CT53" s="65"/>
      <c r="CU53" s="65"/>
      <c r="CV53" s="65"/>
      <c r="CW53" s="65"/>
      <c r="CX53" s="65"/>
      <c r="CY53" s="65"/>
      <c r="CZ53" s="65"/>
      <c r="DA53" s="65"/>
      <c r="DB53" s="65"/>
      <c r="DC53" s="65"/>
      <c r="DD53" s="65"/>
      <c r="DE53" s="65"/>
      <c r="DF53" s="65"/>
      <c r="DG53" s="65"/>
      <c r="DH53" s="65"/>
      <c r="DI53" s="65"/>
      <c r="DJ53" s="65"/>
      <c r="DK53" s="65"/>
      <c r="DL53" s="65"/>
      <c r="DM53" s="65"/>
      <c r="DN53" s="65"/>
      <c r="DO53" s="65"/>
      <c r="DP53" s="65"/>
      <c r="DQ53" s="65"/>
      <c r="DR53" s="65"/>
      <c r="DS53" s="65"/>
      <c r="DT53" s="65"/>
      <c r="DU53" s="65"/>
      <c r="DV53" s="65"/>
      <c r="DW53" s="65"/>
      <c r="DX53" s="65"/>
      <c r="DY53" s="65"/>
      <c r="DZ53" s="65"/>
      <c r="EA53" s="65"/>
      <c r="EB53" s="65"/>
      <c r="EC53" s="65"/>
      <c r="ED53" s="65"/>
      <c r="EE53" s="65"/>
      <c r="EF53" s="65"/>
      <c r="EG53" s="65"/>
      <c r="EH53" s="65"/>
      <c r="EI53" s="65"/>
      <c r="EJ53" s="65"/>
      <c r="EK53" s="65"/>
      <c r="EL53" s="65"/>
      <c r="EM53" s="65"/>
      <c r="EN53" s="65"/>
      <c r="EO53" s="65"/>
      <c r="EP53" s="65"/>
      <c r="EQ53" s="65"/>
      <c r="ER53" s="65"/>
      <c r="ES53" s="65"/>
      <c r="ET53" s="65"/>
      <c r="EU53" s="65"/>
      <c r="EV53" s="65"/>
      <c r="EW53" s="65"/>
      <c r="EX53" s="65"/>
      <c r="EY53" s="65"/>
      <c r="EZ53" s="65"/>
      <c r="FA53" s="65"/>
      <c r="FB53" s="65"/>
      <c r="FC53" s="65"/>
      <c r="FD53" s="65"/>
      <c r="FE53" s="65"/>
      <c r="FF53" s="65"/>
      <c r="FG53" s="65"/>
      <c r="FH53" s="65"/>
      <c r="FI53" s="65"/>
      <c r="FJ53" s="65"/>
      <c r="FK53" s="65"/>
      <c r="FL53" s="65"/>
      <c r="FM53" s="65"/>
      <c r="FN53" s="65"/>
      <c r="FO53" s="65"/>
      <c r="FP53" s="65"/>
      <c r="FQ53" s="65"/>
      <c r="FR53" s="65"/>
      <c r="FS53" s="65"/>
      <c r="FT53" s="65"/>
      <c r="FU53" s="65"/>
      <c r="FV53" s="65"/>
      <c r="FW53" s="65"/>
      <c r="FX53" s="65"/>
      <c r="FY53" s="65"/>
      <c r="FZ53" s="65"/>
      <c r="GA53" s="65"/>
      <c r="GB53" s="65"/>
      <c r="GC53" s="65"/>
      <c r="GD53" s="65"/>
      <c r="GE53" s="65"/>
      <c r="GF53" s="65"/>
      <c r="GG53" s="65"/>
      <c r="GH53" s="65"/>
      <c r="GI53" s="65"/>
      <c r="GJ53" s="65"/>
      <c r="GK53" s="65"/>
      <c r="GL53" s="65"/>
      <c r="GM53" s="65"/>
      <c r="GN53" s="65"/>
      <c r="GO53" s="65"/>
      <c r="GP53" s="65"/>
      <c r="GQ53" s="65"/>
      <c r="GR53" s="65"/>
      <c r="GS53" s="65"/>
      <c r="GT53" s="65"/>
      <c r="GU53" s="65"/>
      <c r="GV53" s="65"/>
      <c r="GW53" s="65"/>
      <c r="GX53" s="65"/>
    </row>
    <row r="54" spans="2:206" x14ac:dyDescent="0.25">
      <c r="B54" s="1" t="s">
        <v>45</v>
      </c>
      <c r="N54" s="2">
        <v>15000000</v>
      </c>
      <c r="O54" s="4">
        <f t="shared" ref="O54" si="274">+O35+N54</f>
        <v>15000000</v>
      </c>
      <c r="P54" s="4">
        <f t="shared" ref="P54" si="275">+P35+O54</f>
        <v>15000000</v>
      </c>
      <c r="Q54" s="4">
        <f>+Q35+P54+5000000</f>
        <v>20000000</v>
      </c>
      <c r="R54" s="4">
        <f t="shared" ref="R54:AV54" si="276">+R35+Q54</f>
        <v>20000000</v>
      </c>
      <c r="S54" s="4">
        <f t="shared" si="276"/>
        <v>20000000</v>
      </c>
      <c r="T54" s="4">
        <f>+T35+S54+5000000</f>
        <v>25000000</v>
      </c>
      <c r="U54" s="4">
        <f t="shared" si="276"/>
        <v>25000000</v>
      </c>
      <c r="V54" s="4">
        <f t="shared" si="276"/>
        <v>25000000</v>
      </c>
      <c r="W54" s="4">
        <f>+W35+V54+5000000</f>
        <v>30000000</v>
      </c>
      <c r="X54" s="4">
        <f t="shared" si="276"/>
        <v>30000000</v>
      </c>
      <c r="Y54" s="4">
        <f t="shared" si="276"/>
        <v>30000000</v>
      </c>
      <c r="Z54" s="4">
        <f t="shared" si="276"/>
        <v>30000000</v>
      </c>
      <c r="AA54" s="4">
        <f t="shared" si="276"/>
        <v>30000000</v>
      </c>
      <c r="AB54" s="4">
        <f t="shared" si="276"/>
        <v>30000000</v>
      </c>
      <c r="AC54" s="4">
        <f t="shared" si="276"/>
        <v>30000000</v>
      </c>
      <c r="AD54" s="4">
        <f t="shared" si="276"/>
        <v>30000000</v>
      </c>
      <c r="AE54" s="4">
        <f t="shared" si="276"/>
        <v>30000000</v>
      </c>
      <c r="AF54" s="4">
        <f t="shared" si="276"/>
        <v>30000000</v>
      </c>
      <c r="AG54" s="4">
        <f t="shared" si="276"/>
        <v>30000000</v>
      </c>
      <c r="AH54" s="4">
        <f t="shared" si="276"/>
        <v>30000000</v>
      </c>
      <c r="AI54" s="4">
        <f t="shared" si="276"/>
        <v>30000000</v>
      </c>
      <c r="AJ54" s="4">
        <f t="shared" si="276"/>
        <v>30000000</v>
      </c>
      <c r="AK54" s="4">
        <f t="shared" si="276"/>
        <v>30000000</v>
      </c>
      <c r="AL54" s="4">
        <f t="shared" si="276"/>
        <v>30000000</v>
      </c>
      <c r="AM54" s="4">
        <f t="shared" si="276"/>
        <v>30000000</v>
      </c>
      <c r="AN54" s="4">
        <f t="shared" si="276"/>
        <v>30000000</v>
      </c>
      <c r="AO54" s="4">
        <f t="shared" si="276"/>
        <v>30000000</v>
      </c>
      <c r="AP54" s="4">
        <f t="shared" si="276"/>
        <v>30000000</v>
      </c>
      <c r="AQ54" s="4">
        <f t="shared" si="276"/>
        <v>30000000</v>
      </c>
      <c r="AR54" s="4">
        <f t="shared" si="276"/>
        <v>30000000</v>
      </c>
      <c r="AS54" s="4">
        <f>+AS35+AR54-30000000</f>
        <v>0</v>
      </c>
      <c r="AT54" s="4">
        <f t="shared" si="276"/>
        <v>0</v>
      </c>
      <c r="AU54" s="4">
        <f t="shared" si="276"/>
        <v>0</v>
      </c>
      <c r="AV54" s="4">
        <f t="shared" si="276"/>
        <v>0</v>
      </c>
      <c r="AW54" s="4">
        <f t="shared" ref="AW54:CB54" si="277">+AW35+AV54</f>
        <v>0</v>
      </c>
      <c r="AX54" s="4">
        <f t="shared" si="277"/>
        <v>0</v>
      </c>
      <c r="AY54" s="4">
        <f t="shared" si="277"/>
        <v>0</v>
      </c>
      <c r="AZ54" s="4">
        <f t="shared" si="277"/>
        <v>0</v>
      </c>
      <c r="BA54" s="4">
        <f t="shared" si="277"/>
        <v>0</v>
      </c>
      <c r="BB54" s="4">
        <f t="shared" si="277"/>
        <v>0</v>
      </c>
      <c r="BC54" s="4">
        <f t="shared" si="277"/>
        <v>0</v>
      </c>
      <c r="BD54" s="4">
        <f t="shared" si="277"/>
        <v>0</v>
      </c>
      <c r="BE54" s="4">
        <f t="shared" si="277"/>
        <v>0</v>
      </c>
      <c r="BF54" s="4">
        <f t="shared" si="277"/>
        <v>0</v>
      </c>
      <c r="BG54" s="4">
        <f t="shared" si="277"/>
        <v>0</v>
      </c>
      <c r="BH54" s="4">
        <f t="shared" si="277"/>
        <v>0</v>
      </c>
      <c r="BI54" s="4">
        <f t="shared" si="277"/>
        <v>0</v>
      </c>
      <c r="BJ54" s="4">
        <f t="shared" si="277"/>
        <v>0</v>
      </c>
      <c r="BK54" s="4">
        <f t="shared" si="277"/>
        <v>0</v>
      </c>
      <c r="BL54" s="4">
        <f t="shared" si="277"/>
        <v>0</v>
      </c>
      <c r="BM54" s="4">
        <f t="shared" si="277"/>
        <v>0</v>
      </c>
      <c r="BN54" s="4">
        <f t="shared" si="277"/>
        <v>0</v>
      </c>
      <c r="BO54" s="4">
        <f t="shared" si="277"/>
        <v>0</v>
      </c>
      <c r="BP54" s="4">
        <f t="shared" si="277"/>
        <v>0</v>
      </c>
      <c r="BQ54" s="4">
        <f t="shared" si="277"/>
        <v>0</v>
      </c>
      <c r="BR54" s="4">
        <f t="shared" si="277"/>
        <v>0</v>
      </c>
      <c r="BS54" s="4">
        <f t="shared" si="277"/>
        <v>0</v>
      </c>
      <c r="BT54" s="4">
        <f t="shared" si="277"/>
        <v>0</v>
      </c>
      <c r="BU54" s="4">
        <f t="shared" si="277"/>
        <v>0</v>
      </c>
      <c r="BV54" s="4">
        <f t="shared" si="277"/>
        <v>0</v>
      </c>
      <c r="BW54" s="4">
        <f t="shared" si="277"/>
        <v>0</v>
      </c>
      <c r="BX54" s="4">
        <f t="shared" si="277"/>
        <v>0</v>
      </c>
      <c r="BY54" s="4">
        <f t="shared" si="277"/>
        <v>0</v>
      </c>
      <c r="BZ54" s="4">
        <f t="shared" si="277"/>
        <v>0</v>
      </c>
      <c r="CA54" s="4">
        <f t="shared" si="277"/>
        <v>0</v>
      </c>
      <c r="CB54" s="4">
        <f t="shared" si="277"/>
        <v>0</v>
      </c>
      <c r="CC54" s="4">
        <f t="shared" ref="CC54:DH54" si="278">+CC35+CB54</f>
        <v>0</v>
      </c>
      <c r="CD54" s="4">
        <f t="shared" si="278"/>
        <v>0</v>
      </c>
      <c r="CE54" s="4">
        <f t="shared" si="278"/>
        <v>0</v>
      </c>
      <c r="CF54" s="4">
        <f t="shared" si="278"/>
        <v>0</v>
      </c>
      <c r="CG54" s="4">
        <f t="shared" si="278"/>
        <v>-75000000</v>
      </c>
      <c r="CH54" s="4">
        <f t="shared" si="278"/>
        <v>-75000000</v>
      </c>
      <c r="CI54" s="4">
        <f t="shared" si="278"/>
        <v>-75000000</v>
      </c>
      <c r="CJ54" s="4">
        <f t="shared" si="278"/>
        <v>-75000000</v>
      </c>
      <c r="CK54" s="4">
        <f t="shared" si="278"/>
        <v>-75000000</v>
      </c>
      <c r="CL54" s="4">
        <f t="shared" si="278"/>
        <v>-75000000</v>
      </c>
      <c r="CM54" s="4">
        <f t="shared" si="278"/>
        <v>-75000000</v>
      </c>
      <c r="CN54" s="4">
        <f t="shared" si="278"/>
        <v>-75000000</v>
      </c>
      <c r="CO54" s="4">
        <f t="shared" si="278"/>
        <v>-75000000</v>
      </c>
      <c r="CP54" s="4">
        <f t="shared" si="278"/>
        <v>-75000000</v>
      </c>
      <c r="CQ54" s="4">
        <f t="shared" si="278"/>
        <v>-75000000</v>
      </c>
      <c r="CR54" s="4">
        <f t="shared" si="278"/>
        <v>-75000000</v>
      </c>
      <c r="CS54" s="4">
        <f t="shared" si="278"/>
        <v>-75000000</v>
      </c>
      <c r="CT54" s="4">
        <f t="shared" si="278"/>
        <v>-75000000</v>
      </c>
      <c r="CU54" s="4">
        <f t="shared" si="278"/>
        <v>-75000000</v>
      </c>
      <c r="CV54" s="4">
        <f t="shared" si="278"/>
        <v>-75000000</v>
      </c>
      <c r="CW54" s="4">
        <f t="shared" si="278"/>
        <v>-75000000</v>
      </c>
      <c r="CX54" s="4">
        <f t="shared" si="278"/>
        <v>-75000000</v>
      </c>
      <c r="CY54" s="4">
        <f t="shared" si="278"/>
        <v>-75000000</v>
      </c>
      <c r="CZ54" s="4">
        <f t="shared" si="278"/>
        <v>-75000000</v>
      </c>
      <c r="DA54" s="4">
        <f t="shared" si="278"/>
        <v>-75000000</v>
      </c>
      <c r="DB54" s="4">
        <f t="shared" si="278"/>
        <v>-75000000</v>
      </c>
      <c r="DC54" s="4">
        <f t="shared" si="278"/>
        <v>-75000000</v>
      </c>
      <c r="DD54" s="4">
        <f t="shared" si="278"/>
        <v>-75000000</v>
      </c>
      <c r="DE54" s="4">
        <f t="shared" si="278"/>
        <v>-75000000</v>
      </c>
      <c r="DF54" s="4">
        <f t="shared" si="278"/>
        <v>-75000000</v>
      </c>
      <c r="DG54" s="4">
        <f t="shared" si="278"/>
        <v>-75000000</v>
      </c>
      <c r="DH54" s="4">
        <f t="shared" si="278"/>
        <v>-75000000</v>
      </c>
      <c r="DI54" s="4">
        <f t="shared" ref="DI54:EN54" si="279">+DI35+DH54</f>
        <v>-75000000</v>
      </c>
      <c r="DJ54" s="4">
        <f t="shared" si="279"/>
        <v>-75000000</v>
      </c>
      <c r="DK54" s="4">
        <f t="shared" si="279"/>
        <v>-75000000</v>
      </c>
      <c r="DL54" s="4">
        <f t="shared" si="279"/>
        <v>-75000000</v>
      </c>
      <c r="DM54" s="4">
        <f t="shared" si="279"/>
        <v>-75000000</v>
      </c>
      <c r="DN54" s="4">
        <f t="shared" si="279"/>
        <v>-75000000</v>
      </c>
      <c r="DO54" s="4">
        <f t="shared" si="279"/>
        <v>-75000000</v>
      </c>
      <c r="DP54" s="4">
        <f t="shared" si="279"/>
        <v>-75000000</v>
      </c>
      <c r="DQ54" s="4">
        <f t="shared" si="279"/>
        <v>-75000000</v>
      </c>
      <c r="DR54" s="4">
        <f t="shared" si="279"/>
        <v>-75000000</v>
      </c>
      <c r="DS54" s="4">
        <f t="shared" si="279"/>
        <v>-75000000</v>
      </c>
      <c r="DT54" s="4">
        <f t="shared" si="279"/>
        <v>-75000000</v>
      </c>
      <c r="DU54" s="4">
        <f t="shared" si="279"/>
        <v>-75000000</v>
      </c>
      <c r="DV54" s="4">
        <f t="shared" si="279"/>
        <v>-75000000</v>
      </c>
      <c r="DW54" s="4">
        <f t="shared" si="279"/>
        <v>-75000000</v>
      </c>
      <c r="DX54" s="4">
        <f t="shared" si="279"/>
        <v>-75000000</v>
      </c>
      <c r="DY54" s="4">
        <f t="shared" si="279"/>
        <v>-75000000</v>
      </c>
      <c r="DZ54" s="4">
        <f t="shared" si="279"/>
        <v>-75000000</v>
      </c>
      <c r="EA54" s="4">
        <f t="shared" si="279"/>
        <v>-75000000</v>
      </c>
      <c r="EB54" s="4">
        <f t="shared" si="279"/>
        <v>-75000000</v>
      </c>
      <c r="EC54" s="4">
        <f t="shared" si="279"/>
        <v>-75000000</v>
      </c>
      <c r="ED54" s="4">
        <f t="shared" si="279"/>
        <v>-75000000</v>
      </c>
      <c r="EE54" s="4">
        <f t="shared" si="279"/>
        <v>-75000000</v>
      </c>
      <c r="EF54" s="4">
        <f t="shared" si="279"/>
        <v>-75000000</v>
      </c>
      <c r="EG54" s="4">
        <f t="shared" si="279"/>
        <v>-75000000</v>
      </c>
      <c r="EH54" s="4">
        <f t="shared" si="279"/>
        <v>-75000000</v>
      </c>
      <c r="EI54" s="4">
        <f t="shared" si="279"/>
        <v>-75000000</v>
      </c>
      <c r="EJ54" s="4">
        <f t="shared" si="279"/>
        <v>-75000000</v>
      </c>
      <c r="EK54" s="4">
        <f t="shared" si="279"/>
        <v>-75000000</v>
      </c>
      <c r="EL54" s="4">
        <f t="shared" si="279"/>
        <v>-75000000</v>
      </c>
      <c r="EM54" s="4">
        <f t="shared" si="279"/>
        <v>-75000000</v>
      </c>
      <c r="EN54" s="4">
        <f t="shared" si="279"/>
        <v>-75000000</v>
      </c>
      <c r="EO54" s="4">
        <f t="shared" ref="EO54:FT54" si="280">+EO35+EN54</f>
        <v>-75000000</v>
      </c>
      <c r="EP54" s="4">
        <f t="shared" si="280"/>
        <v>-75000000</v>
      </c>
      <c r="EQ54" s="4">
        <f t="shared" si="280"/>
        <v>-75000000</v>
      </c>
      <c r="ER54" s="4">
        <f t="shared" si="280"/>
        <v>-75000000</v>
      </c>
      <c r="ES54" s="4">
        <f t="shared" si="280"/>
        <v>-75000000</v>
      </c>
      <c r="ET54" s="4">
        <f t="shared" si="280"/>
        <v>-75000000</v>
      </c>
      <c r="EU54" s="4">
        <f t="shared" si="280"/>
        <v>-75000000</v>
      </c>
      <c r="EV54" s="4">
        <f t="shared" si="280"/>
        <v>-75000000</v>
      </c>
      <c r="EW54" s="4">
        <f t="shared" si="280"/>
        <v>-75000000</v>
      </c>
      <c r="EX54" s="4">
        <f t="shared" si="280"/>
        <v>-75000000</v>
      </c>
      <c r="EY54" s="4">
        <f t="shared" si="280"/>
        <v>-75000000</v>
      </c>
      <c r="EZ54" s="4">
        <f t="shared" si="280"/>
        <v>-75000000</v>
      </c>
      <c r="FA54" s="4">
        <f t="shared" si="280"/>
        <v>-75000000</v>
      </c>
      <c r="FB54" s="4">
        <f t="shared" si="280"/>
        <v>-75000000</v>
      </c>
      <c r="FC54" s="4">
        <f t="shared" si="280"/>
        <v>-75000000</v>
      </c>
      <c r="FD54" s="4">
        <f t="shared" si="280"/>
        <v>-75000000</v>
      </c>
      <c r="FE54" s="4">
        <f t="shared" si="280"/>
        <v>-75000000</v>
      </c>
      <c r="FF54" s="4">
        <f t="shared" si="280"/>
        <v>-75000000</v>
      </c>
      <c r="FG54" s="4">
        <f t="shared" si="280"/>
        <v>-75000000</v>
      </c>
      <c r="FH54" s="4">
        <f t="shared" si="280"/>
        <v>-75000000</v>
      </c>
      <c r="FI54" s="4">
        <f t="shared" si="280"/>
        <v>-75000000</v>
      </c>
      <c r="FJ54" s="4">
        <f t="shared" si="280"/>
        <v>-75000000</v>
      </c>
      <c r="FK54" s="4">
        <f t="shared" si="280"/>
        <v>-75000000</v>
      </c>
      <c r="FL54" s="4">
        <f t="shared" si="280"/>
        <v>-75000000</v>
      </c>
      <c r="FM54" s="4">
        <f t="shared" si="280"/>
        <v>-75000000</v>
      </c>
      <c r="FN54" s="4">
        <f t="shared" si="280"/>
        <v>-75000000</v>
      </c>
      <c r="FO54" s="4">
        <f t="shared" si="280"/>
        <v>-75000000</v>
      </c>
      <c r="FP54" s="4">
        <f t="shared" si="280"/>
        <v>-75000000</v>
      </c>
      <c r="FQ54" s="4">
        <f t="shared" si="280"/>
        <v>-75000000</v>
      </c>
      <c r="FR54" s="4">
        <f t="shared" si="280"/>
        <v>-75000000</v>
      </c>
      <c r="FS54" s="4">
        <f t="shared" si="280"/>
        <v>-75000000</v>
      </c>
      <c r="FT54" s="4">
        <f t="shared" si="280"/>
        <v>-75000000</v>
      </c>
      <c r="FU54" s="4">
        <f t="shared" ref="FU54:GX54" si="281">+FU35+FT54</f>
        <v>-75000000</v>
      </c>
      <c r="FV54" s="4">
        <f t="shared" si="281"/>
        <v>-75000000</v>
      </c>
      <c r="FW54" s="4">
        <f t="shared" si="281"/>
        <v>-75000000</v>
      </c>
      <c r="FX54" s="4">
        <f t="shared" si="281"/>
        <v>-75000000</v>
      </c>
      <c r="FY54" s="4">
        <f t="shared" si="281"/>
        <v>-75000000</v>
      </c>
      <c r="FZ54" s="4">
        <f t="shared" si="281"/>
        <v>-75000000</v>
      </c>
      <c r="GA54" s="4">
        <f t="shared" si="281"/>
        <v>-75000000</v>
      </c>
      <c r="GB54" s="4">
        <f t="shared" si="281"/>
        <v>-75000000</v>
      </c>
      <c r="GC54" s="4">
        <f t="shared" si="281"/>
        <v>-75000000</v>
      </c>
      <c r="GD54" s="4">
        <f t="shared" si="281"/>
        <v>-75000000</v>
      </c>
      <c r="GE54" s="4">
        <f t="shared" si="281"/>
        <v>-75000000</v>
      </c>
      <c r="GF54" s="4">
        <f t="shared" si="281"/>
        <v>-75000000</v>
      </c>
      <c r="GG54" s="4">
        <f t="shared" si="281"/>
        <v>-75000000</v>
      </c>
      <c r="GH54" s="4">
        <f t="shared" si="281"/>
        <v>-75000000</v>
      </c>
      <c r="GI54" s="4">
        <f t="shared" si="281"/>
        <v>-75000000</v>
      </c>
      <c r="GJ54" s="4">
        <f t="shared" si="281"/>
        <v>-75000000</v>
      </c>
      <c r="GK54" s="4">
        <f t="shared" si="281"/>
        <v>-75000000</v>
      </c>
      <c r="GL54" s="4">
        <f t="shared" si="281"/>
        <v>-75000000</v>
      </c>
      <c r="GM54" s="4">
        <f t="shared" si="281"/>
        <v>-75000000</v>
      </c>
      <c r="GN54" s="4">
        <f t="shared" si="281"/>
        <v>-75000000</v>
      </c>
      <c r="GO54" s="4">
        <f t="shared" si="281"/>
        <v>-75000000</v>
      </c>
      <c r="GP54" s="4">
        <f t="shared" si="281"/>
        <v>-75000000</v>
      </c>
      <c r="GQ54" s="4">
        <f t="shared" si="281"/>
        <v>-75000000</v>
      </c>
      <c r="GR54" s="4">
        <f t="shared" si="281"/>
        <v>-75000000</v>
      </c>
      <c r="GS54" s="4">
        <f t="shared" si="281"/>
        <v>-75000000</v>
      </c>
      <c r="GT54" s="4">
        <f t="shared" si="281"/>
        <v>-75000000</v>
      </c>
      <c r="GU54" s="4">
        <f t="shared" si="281"/>
        <v>-75000000</v>
      </c>
      <c r="GV54" s="4">
        <f t="shared" si="281"/>
        <v>-75000000</v>
      </c>
      <c r="GW54" s="4">
        <f t="shared" si="281"/>
        <v>-75000000</v>
      </c>
      <c r="GX54" s="4">
        <f t="shared" si="281"/>
        <v>-75000000</v>
      </c>
    </row>
    <row r="55" spans="2:206" x14ac:dyDescent="0.25">
      <c r="B55" t="s">
        <v>46</v>
      </c>
      <c r="O55" s="2"/>
      <c r="P55" s="2"/>
      <c r="Q55" s="4">
        <f>+(P54-15000000)*$B$57</f>
        <v>0</v>
      </c>
      <c r="R55" s="4">
        <f>+(Q54-20000000)*$B$57</f>
        <v>0</v>
      </c>
      <c r="S55" s="4">
        <f t="shared" ref="S55:T55" si="282">+(R54-20000000)*$B$57</f>
        <v>0</v>
      </c>
      <c r="T55" s="4">
        <f t="shared" si="282"/>
        <v>0</v>
      </c>
      <c r="U55" s="4">
        <f>+(T54-25000000)*$B$57</f>
        <v>0</v>
      </c>
      <c r="V55" s="4">
        <f t="shared" ref="V55:W55" si="283">+(U54-25000000)*$B$57</f>
        <v>0</v>
      </c>
      <c r="W55" s="4">
        <f t="shared" si="283"/>
        <v>0</v>
      </c>
      <c r="X55" s="4">
        <f>+(W54-30000000)*$B$57</f>
        <v>0</v>
      </c>
      <c r="Y55" s="4">
        <f t="shared" ref="Y55:AS55" si="284">+(X54-30000000)*$B$57</f>
        <v>0</v>
      </c>
      <c r="Z55" s="4">
        <f t="shared" si="284"/>
        <v>0</v>
      </c>
      <c r="AA55" s="4">
        <f t="shared" si="284"/>
        <v>0</v>
      </c>
      <c r="AB55" s="4">
        <f t="shared" si="284"/>
        <v>0</v>
      </c>
      <c r="AC55" s="4">
        <f t="shared" si="284"/>
        <v>0</v>
      </c>
      <c r="AD55" s="4">
        <f t="shared" si="284"/>
        <v>0</v>
      </c>
      <c r="AE55" s="4">
        <f t="shared" si="284"/>
        <v>0</v>
      </c>
      <c r="AF55" s="4">
        <f t="shared" si="284"/>
        <v>0</v>
      </c>
      <c r="AG55" s="4">
        <f t="shared" si="284"/>
        <v>0</v>
      </c>
      <c r="AH55" s="4">
        <f t="shared" si="284"/>
        <v>0</v>
      </c>
      <c r="AI55" s="4">
        <f t="shared" si="284"/>
        <v>0</v>
      </c>
      <c r="AJ55" s="4">
        <f t="shared" si="284"/>
        <v>0</v>
      </c>
      <c r="AK55" s="4">
        <f t="shared" si="284"/>
        <v>0</v>
      </c>
      <c r="AL55" s="4">
        <f t="shared" si="284"/>
        <v>0</v>
      </c>
      <c r="AM55" s="4">
        <f t="shared" si="284"/>
        <v>0</v>
      </c>
      <c r="AN55" s="4">
        <f t="shared" si="284"/>
        <v>0</v>
      </c>
      <c r="AO55" s="4">
        <f t="shared" si="284"/>
        <v>0</v>
      </c>
      <c r="AP55" s="4">
        <f t="shared" si="284"/>
        <v>0</v>
      </c>
      <c r="AQ55" s="4">
        <f t="shared" si="284"/>
        <v>0</v>
      </c>
      <c r="AR55" s="4">
        <f t="shared" si="284"/>
        <v>0</v>
      </c>
      <c r="AS55" s="4">
        <f t="shared" si="284"/>
        <v>0</v>
      </c>
      <c r="AT55" s="4">
        <f>+(AS54)*$B$57</f>
        <v>0</v>
      </c>
      <c r="AU55" s="4">
        <f t="shared" ref="AU55:DF55" si="285">+(AT54)*$B$57</f>
        <v>0</v>
      </c>
      <c r="AV55" s="4">
        <f t="shared" si="285"/>
        <v>0</v>
      </c>
      <c r="AW55" s="4">
        <f t="shared" si="285"/>
        <v>0</v>
      </c>
      <c r="AX55" s="4">
        <f t="shared" si="285"/>
        <v>0</v>
      </c>
      <c r="AY55" s="4">
        <f t="shared" si="285"/>
        <v>0</v>
      </c>
      <c r="AZ55" s="4">
        <f t="shared" si="285"/>
        <v>0</v>
      </c>
      <c r="BA55" s="4">
        <f t="shared" si="285"/>
        <v>0</v>
      </c>
      <c r="BB55" s="4">
        <f t="shared" si="285"/>
        <v>0</v>
      </c>
      <c r="BC55" s="4">
        <f t="shared" si="285"/>
        <v>0</v>
      </c>
      <c r="BD55" s="4">
        <f t="shared" si="285"/>
        <v>0</v>
      </c>
      <c r="BE55" s="4">
        <f t="shared" si="285"/>
        <v>0</v>
      </c>
      <c r="BF55" s="4">
        <f t="shared" si="285"/>
        <v>0</v>
      </c>
      <c r="BG55" s="4">
        <f t="shared" si="285"/>
        <v>0</v>
      </c>
      <c r="BH55" s="4">
        <f t="shared" si="285"/>
        <v>0</v>
      </c>
      <c r="BI55" s="4">
        <f t="shared" si="285"/>
        <v>0</v>
      </c>
      <c r="BJ55" s="4">
        <f t="shared" si="285"/>
        <v>0</v>
      </c>
      <c r="BK55" s="4">
        <f t="shared" si="285"/>
        <v>0</v>
      </c>
      <c r="BL55" s="4">
        <f t="shared" si="285"/>
        <v>0</v>
      </c>
      <c r="BM55" s="4">
        <f t="shared" si="285"/>
        <v>0</v>
      </c>
      <c r="BN55" s="4">
        <f t="shared" si="285"/>
        <v>0</v>
      </c>
      <c r="BO55" s="4">
        <f t="shared" si="285"/>
        <v>0</v>
      </c>
      <c r="BP55" s="4">
        <f t="shared" si="285"/>
        <v>0</v>
      </c>
      <c r="BQ55" s="4">
        <f t="shared" si="285"/>
        <v>0</v>
      </c>
      <c r="BR55" s="4">
        <f t="shared" si="285"/>
        <v>0</v>
      </c>
      <c r="BS55" s="4">
        <f t="shared" si="285"/>
        <v>0</v>
      </c>
      <c r="BT55" s="4">
        <f t="shared" si="285"/>
        <v>0</v>
      </c>
      <c r="BU55" s="4">
        <f t="shared" si="285"/>
        <v>0</v>
      </c>
      <c r="BV55" s="4">
        <f t="shared" si="285"/>
        <v>0</v>
      </c>
      <c r="BW55" s="4">
        <f t="shared" si="285"/>
        <v>0</v>
      </c>
      <c r="BX55" s="4">
        <f t="shared" si="285"/>
        <v>0</v>
      </c>
      <c r="BY55" s="4">
        <f t="shared" si="285"/>
        <v>0</v>
      </c>
      <c r="BZ55" s="4">
        <f t="shared" si="285"/>
        <v>0</v>
      </c>
      <c r="CA55" s="4">
        <f t="shared" si="285"/>
        <v>0</v>
      </c>
      <c r="CB55" s="4">
        <f t="shared" si="285"/>
        <v>0</v>
      </c>
      <c r="CC55" s="4">
        <f t="shared" si="285"/>
        <v>0</v>
      </c>
      <c r="CD55" s="4">
        <f t="shared" si="285"/>
        <v>0</v>
      </c>
      <c r="CE55" s="4">
        <f t="shared" si="285"/>
        <v>0</v>
      </c>
      <c r="CF55" s="4">
        <f t="shared" si="285"/>
        <v>0</v>
      </c>
      <c r="CG55" s="4">
        <f t="shared" si="285"/>
        <v>0</v>
      </c>
      <c r="CH55" s="4">
        <f t="shared" si="285"/>
        <v>-825000</v>
      </c>
      <c r="CI55" s="4">
        <f t="shared" si="285"/>
        <v>-825000</v>
      </c>
      <c r="CJ55" s="4">
        <f t="shared" si="285"/>
        <v>-825000</v>
      </c>
      <c r="CK55" s="4">
        <f t="shared" si="285"/>
        <v>-825000</v>
      </c>
      <c r="CL55" s="4">
        <f t="shared" si="285"/>
        <v>-825000</v>
      </c>
      <c r="CM55" s="4">
        <f t="shared" si="285"/>
        <v>-825000</v>
      </c>
      <c r="CN55" s="4">
        <f t="shared" si="285"/>
        <v>-825000</v>
      </c>
      <c r="CO55" s="4">
        <f t="shared" si="285"/>
        <v>-825000</v>
      </c>
      <c r="CP55" s="4">
        <f t="shared" si="285"/>
        <v>-825000</v>
      </c>
      <c r="CQ55" s="4">
        <f t="shared" si="285"/>
        <v>-825000</v>
      </c>
      <c r="CR55" s="4">
        <f t="shared" si="285"/>
        <v>-825000</v>
      </c>
      <c r="CS55" s="4">
        <f t="shared" si="285"/>
        <v>-825000</v>
      </c>
      <c r="CT55" s="4">
        <f t="shared" si="285"/>
        <v>-825000</v>
      </c>
      <c r="CU55" s="4">
        <f t="shared" si="285"/>
        <v>-825000</v>
      </c>
      <c r="CV55" s="4">
        <f t="shared" si="285"/>
        <v>-825000</v>
      </c>
      <c r="CW55" s="4">
        <f t="shared" si="285"/>
        <v>-825000</v>
      </c>
      <c r="CX55" s="4">
        <f t="shared" si="285"/>
        <v>-825000</v>
      </c>
      <c r="CY55" s="4">
        <f t="shared" si="285"/>
        <v>-825000</v>
      </c>
      <c r="CZ55" s="4">
        <f t="shared" si="285"/>
        <v>-825000</v>
      </c>
      <c r="DA55" s="4">
        <f t="shared" si="285"/>
        <v>-825000</v>
      </c>
      <c r="DB55" s="4">
        <f t="shared" si="285"/>
        <v>-825000</v>
      </c>
      <c r="DC55" s="4">
        <f t="shared" si="285"/>
        <v>-825000</v>
      </c>
      <c r="DD55" s="4">
        <f t="shared" si="285"/>
        <v>-825000</v>
      </c>
      <c r="DE55" s="4">
        <f t="shared" si="285"/>
        <v>-825000</v>
      </c>
      <c r="DF55" s="4">
        <f t="shared" si="285"/>
        <v>-825000</v>
      </c>
      <c r="DG55" s="4">
        <f t="shared" ref="DG55:FR55" si="286">+(DF54)*$B$57</f>
        <v>-825000</v>
      </c>
      <c r="DH55" s="4">
        <f t="shared" si="286"/>
        <v>-825000</v>
      </c>
      <c r="DI55" s="4">
        <f t="shared" si="286"/>
        <v>-825000</v>
      </c>
      <c r="DJ55" s="4">
        <f t="shared" si="286"/>
        <v>-825000</v>
      </c>
      <c r="DK55" s="4">
        <f t="shared" si="286"/>
        <v>-825000</v>
      </c>
      <c r="DL55" s="4">
        <f t="shared" si="286"/>
        <v>-825000</v>
      </c>
      <c r="DM55" s="4">
        <f t="shared" si="286"/>
        <v>-825000</v>
      </c>
      <c r="DN55" s="4">
        <f t="shared" si="286"/>
        <v>-825000</v>
      </c>
      <c r="DO55" s="4">
        <f t="shared" si="286"/>
        <v>-825000</v>
      </c>
      <c r="DP55" s="4">
        <f t="shared" si="286"/>
        <v>-825000</v>
      </c>
      <c r="DQ55" s="4">
        <f t="shared" si="286"/>
        <v>-825000</v>
      </c>
      <c r="DR55" s="4">
        <f t="shared" si="286"/>
        <v>-825000</v>
      </c>
      <c r="DS55" s="4">
        <f t="shared" si="286"/>
        <v>-825000</v>
      </c>
      <c r="DT55" s="4">
        <f t="shared" si="286"/>
        <v>-825000</v>
      </c>
      <c r="DU55" s="4">
        <f t="shared" si="286"/>
        <v>-825000</v>
      </c>
      <c r="DV55" s="4">
        <f t="shared" si="286"/>
        <v>-825000</v>
      </c>
      <c r="DW55" s="4">
        <f t="shared" si="286"/>
        <v>-825000</v>
      </c>
      <c r="DX55" s="4">
        <f t="shared" si="286"/>
        <v>-825000</v>
      </c>
      <c r="DY55" s="4">
        <f t="shared" si="286"/>
        <v>-825000</v>
      </c>
      <c r="DZ55" s="4">
        <f t="shared" si="286"/>
        <v>-825000</v>
      </c>
      <c r="EA55" s="4">
        <f t="shared" si="286"/>
        <v>-825000</v>
      </c>
      <c r="EB55" s="4">
        <f t="shared" si="286"/>
        <v>-825000</v>
      </c>
      <c r="EC55" s="4">
        <f t="shared" si="286"/>
        <v>-825000</v>
      </c>
      <c r="ED55" s="4">
        <f t="shared" si="286"/>
        <v>-825000</v>
      </c>
      <c r="EE55" s="4">
        <f t="shared" si="286"/>
        <v>-825000</v>
      </c>
      <c r="EF55" s="4">
        <f t="shared" si="286"/>
        <v>-825000</v>
      </c>
      <c r="EG55" s="4">
        <f t="shared" si="286"/>
        <v>-825000</v>
      </c>
      <c r="EH55" s="4">
        <f t="shared" si="286"/>
        <v>-825000</v>
      </c>
      <c r="EI55" s="4">
        <f t="shared" si="286"/>
        <v>-825000</v>
      </c>
      <c r="EJ55" s="4">
        <f t="shared" si="286"/>
        <v>-825000</v>
      </c>
      <c r="EK55" s="4">
        <f t="shared" si="286"/>
        <v>-825000</v>
      </c>
      <c r="EL55" s="4">
        <f t="shared" si="286"/>
        <v>-825000</v>
      </c>
      <c r="EM55" s="4">
        <f t="shared" si="286"/>
        <v>-825000</v>
      </c>
      <c r="EN55" s="4">
        <f t="shared" si="286"/>
        <v>-825000</v>
      </c>
      <c r="EO55" s="4">
        <f t="shared" si="286"/>
        <v>-825000</v>
      </c>
      <c r="EP55" s="4">
        <f t="shared" si="286"/>
        <v>-825000</v>
      </c>
      <c r="EQ55" s="4">
        <f t="shared" si="286"/>
        <v>-825000</v>
      </c>
      <c r="ER55" s="4">
        <f t="shared" si="286"/>
        <v>-825000</v>
      </c>
      <c r="ES55" s="4">
        <f t="shared" si="286"/>
        <v>-825000</v>
      </c>
      <c r="ET55" s="4">
        <f t="shared" si="286"/>
        <v>-825000</v>
      </c>
      <c r="EU55" s="4">
        <f t="shared" si="286"/>
        <v>-825000</v>
      </c>
      <c r="EV55" s="4">
        <f t="shared" si="286"/>
        <v>-825000</v>
      </c>
      <c r="EW55" s="4">
        <f t="shared" si="286"/>
        <v>-825000</v>
      </c>
      <c r="EX55" s="4">
        <f t="shared" si="286"/>
        <v>-825000</v>
      </c>
      <c r="EY55" s="4">
        <f t="shared" si="286"/>
        <v>-825000</v>
      </c>
      <c r="EZ55" s="4">
        <f t="shared" si="286"/>
        <v>-825000</v>
      </c>
      <c r="FA55" s="4">
        <f t="shared" si="286"/>
        <v>-825000</v>
      </c>
      <c r="FB55" s="4">
        <f t="shared" si="286"/>
        <v>-825000</v>
      </c>
      <c r="FC55" s="4">
        <f t="shared" si="286"/>
        <v>-825000</v>
      </c>
      <c r="FD55" s="4">
        <f t="shared" si="286"/>
        <v>-825000</v>
      </c>
      <c r="FE55" s="4">
        <f t="shared" si="286"/>
        <v>-825000</v>
      </c>
      <c r="FF55" s="4">
        <f t="shared" si="286"/>
        <v>-825000</v>
      </c>
      <c r="FG55" s="4">
        <f t="shared" si="286"/>
        <v>-825000</v>
      </c>
      <c r="FH55" s="4">
        <f t="shared" si="286"/>
        <v>-825000</v>
      </c>
      <c r="FI55" s="4">
        <f t="shared" si="286"/>
        <v>-825000</v>
      </c>
      <c r="FJ55" s="4">
        <f t="shared" si="286"/>
        <v>-825000</v>
      </c>
      <c r="FK55" s="4">
        <f t="shared" si="286"/>
        <v>-825000</v>
      </c>
      <c r="FL55" s="4">
        <f t="shared" si="286"/>
        <v>-825000</v>
      </c>
      <c r="FM55" s="4">
        <f t="shared" si="286"/>
        <v>-825000</v>
      </c>
      <c r="FN55" s="4">
        <f t="shared" si="286"/>
        <v>-825000</v>
      </c>
      <c r="FO55" s="4">
        <f t="shared" si="286"/>
        <v>-825000</v>
      </c>
      <c r="FP55" s="4">
        <f t="shared" si="286"/>
        <v>-825000</v>
      </c>
      <c r="FQ55" s="4">
        <f t="shared" si="286"/>
        <v>-825000</v>
      </c>
      <c r="FR55" s="4">
        <f t="shared" si="286"/>
        <v>-825000</v>
      </c>
      <c r="FS55" s="4">
        <f t="shared" ref="FS55:GX55" si="287">+(FR54)*$B$57</f>
        <v>-825000</v>
      </c>
      <c r="FT55" s="4">
        <f t="shared" si="287"/>
        <v>-825000</v>
      </c>
      <c r="FU55" s="4">
        <f t="shared" si="287"/>
        <v>-825000</v>
      </c>
      <c r="FV55" s="4">
        <f t="shared" si="287"/>
        <v>-825000</v>
      </c>
      <c r="FW55" s="4">
        <f t="shared" si="287"/>
        <v>-825000</v>
      </c>
      <c r="FX55" s="4">
        <f t="shared" si="287"/>
        <v>-825000</v>
      </c>
      <c r="FY55" s="4">
        <f t="shared" si="287"/>
        <v>-825000</v>
      </c>
      <c r="FZ55" s="4">
        <f t="shared" si="287"/>
        <v>-825000</v>
      </c>
      <c r="GA55" s="4">
        <f t="shared" si="287"/>
        <v>-825000</v>
      </c>
      <c r="GB55" s="4">
        <f t="shared" si="287"/>
        <v>-825000</v>
      </c>
      <c r="GC55" s="4">
        <f t="shared" si="287"/>
        <v>-825000</v>
      </c>
      <c r="GD55" s="4">
        <f t="shared" si="287"/>
        <v>-825000</v>
      </c>
      <c r="GE55" s="4">
        <f t="shared" si="287"/>
        <v>-825000</v>
      </c>
      <c r="GF55" s="4">
        <f t="shared" si="287"/>
        <v>-825000</v>
      </c>
      <c r="GG55" s="4">
        <f t="shared" si="287"/>
        <v>-825000</v>
      </c>
      <c r="GH55" s="4">
        <f t="shared" si="287"/>
        <v>-825000</v>
      </c>
      <c r="GI55" s="4">
        <f t="shared" si="287"/>
        <v>-825000</v>
      </c>
      <c r="GJ55" s="4">
        <f t="shared" si="287"/>
        <v>-825000</v>
      </c>
      <c r="GK55" s="4">
        <f t="shared" si="287"/>
        <v>-825000</v>
      </c>
      <c r="GL55" s="4">
        <f t="shared" si="287"/>
        <v>-825000</v>
      </c>
      <c r="GM55" s="4">
        <f t="shared" si="287"/>
        <v>-825000</v>
      </c>
      <c r="GN55" s="4">
        <f t="shared" si="287"/>
        <v>-825000</v>
      </c>
      <c r="GO55" s="4">
        <f t="shared" si="287"/>
        <v>-825000</v>
      </c>
      <c r="GP55" s="4">
        <f t="shared" si="287"/>
        <v>-825000</v>
      </c>
      <c r="GQ55" s="4">
        <f t="shared" si="287"/>
        <v>-825000</v>
      </c>
      <c r="GR55" s="4">
        <f t="shared" si="287"/>
        <v>-825000</v>
      </c>
      <c r="GS55" s="4">
        <f t="shared" si="287"/>
        <v>-825000</v>
      </c>
      <c r="GT55" s="4">
        <f t="shared" si="287"/>
        <v>-825000</v>
      </c>
      <c r="GU55" s="4">
        <f t="shared" si="287"/>
        <v>-825000</v>
      </c>
      <c r="GV55" s="4">
        <f t="shared" si="287"/>
        <v>-825000</v>
      </c>
      <c r="GW55" s="4">
        <f t="shared" si="287"/>
        <v>-825000</v>
      </c>
      <c r="GX55" s="4">
        <f t="shared" si="287"/>
        <v>-825000</v>
      </c>
    </row>
    <row r="56" spans="2:206" x14ac:dyDescent="0.25">
      <c r="B56" t="s">
        <v>47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65">
        <f>+CO47/SUM(kpi!E15:H89)</f>
        <v>0.30077838158009412</v>
      </c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</row>
    <row r="57" spans="2:206" x14ac:dyDescent="0.25">
      <c r="B57" s="88">
        <v>1.0999999999999999E-2</v>
      </c>
      <c r="O57" s="2"/>
      <c r="P57" s="2"/>
      <c r="Q57" s="2"/>
      <c r="R57" s="2"/>
      <c r="S57" s="2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2"/>
      <c r="CI57" s="2"/>
      <c r="CJ57" s="2"/>
      <c r="CK57" s="2"/>
      <c r="CL57" s="2"/>
      <c r="CM57" s="2"/>
      <c r="CN57" s="2"/>
      <c r="CO57" s="65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</row>
    <row r="58" spans="2:206" x14ac:dyDescent="0.25">
      <c r="B58" s="89">
        <f>+((1+B57)^12)-1</f>
        <v>0.14028619649985408</v>
      </c>
      <c r="O58" s="2"/>
      <c r="P58" s="2"/>
      <c r="Q58" s="2"/>
      <c r="R58" s="2"/>
      <c r="S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65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</row>
    <row r="59" spans="2:206" x14ac:dyDescent="0.25">
      <c r="O59" s="2"/>
      <c r="P59" s="2"/>
      <c r="Q59" s="2"/>
      <c r="R59" s="2"/>
      <c r="S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65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</row>
    <row r="60" spans="2:206" x14ac:dyDescent="0.25">
      <c r="O60" s="2"/>
      <c r="P60" s="2"/>
      <c r="Q60" s="2"/>
      <c r="R60" s="2"/>
      <c r="S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65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</row>
    <row r="61" spans="2:206" ht="15.75" thickBot="1" x14ac:dyDescent="0.3">
      <c r="O61" s="2"/>
      <c r="P61" s="2"/>
      <c r="Q61" s="2"/>
      <c r="R61" s="2"/>
      <c r="S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65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</row>
    <row r="62" spans="2:206" ht="15.75" thickBot="1" x14ac:dyDescent="0.3">
      <c r="B62" s="14" t="s">
        <v>48</v>
      </c>
      <c r="C62" s="15">
        <f>MIN(H47:N47)</f>
        <v>0</v>
      </c>
      <c r="D62" s="2"/>
      <c r="F62" s="2"/>
      <c r="G62" s="2"/>
      <c r="H62" s="4"/>
      <c r="I62" s="2"/>
      <c r="J62" s="4"/>
      <c r="K62" s="2"/>
      <c r="L62" s="2"/>
      <c r="M62" s="2"/>
      <c r="N62" s="2"/>
      <c r="O62" s="2"/>
      <c r="P62" s="2"/>
      <c r="Q62" s="2"/>
      <c r="S62" s="2"/>
      <c r="X62" s="2"/>
      <c r="Y62" s="2"/>
      <c r="Z62" s="2"/>
    </row>
    <row r="63" spans="2:206" ht="15.75" thickBot="1" x14ac:dyDescent="0.3">
      <c r="B63" s="12" t="s">
        <v>49</v>
      </c>
      <c r="C63" s="13">
        <f>MIN(H47:AL47)</f>
        <v>-7975484.7799084196</v>
      </c>
      <c r="D63" s="2"/>
      <c r="F63" s="2"/>
      <c r="G63" s="2"/>
      <c r="H63" s="4"/>
      <c r="I63" s="2"/>
      <c r="J63" s="4"/>
      <c r="K63" s="2"/>
      <c r="L63" s="2"/>
      <c r="M63" s="2"/>
      <c r="N63" s="2"/>
      <c r="O63" s="2"/>
      <c r="P63" s="2"/>
      <c r="Q63" s="2"/>
      <c r="S63" s="2"/>
      <c r="X63" s="2"/>
      <c r="Z63" s="2"/>
    </row>
    <row r="64" spans="2:206" ht="15.75" thickBot="1" x14ac:dyDescent="0.3">
      <c r="B64" s="12" t="s">
        <v>50</v>
      </c>
      <c r="C64" s="13">
        <f>MIN(H47:BJ47)</f>
        <v>-50252003.750151098</v>
      </c>
      <c r="D64" s="2"/>
      <c r="F64" s="2"/>
      <c r="G64" s="2"/>
      <c r="H64" s="4"/>
      <c r="I64" s="2"/>
      <c r="J64" s="4"/>
      <c r="K64" s="2"/>
      <c r="L64" s="2"/>
      <c r="M64" s="2"/>
      <c r="N64" s="2"/>
      <c r="O64" s="2"/>
      <c r="P64" s="2"/>
      <c r="Q64" s="2"/>
    </row>
    <row r="65" spans="1:63" ht="15.75" thickBot="1" x14ac:dyDescent="0.3">
      <c r="B65" s="14" t="s">
        <v>51</v>
      </c>
      <c r="C65" s="15">
        <f>MAX(H47:N47)</f>
        <v>13186848.17</v>
      </c>
      <c r="D65" s="2"/>
      <c r="F65" s="2"/>
      <c r="G65" s="2"/>
      <c r="H65" s="4"/>
      <c r="I65" s="2"/>
      <c r="J65" s="4"/>
      <c r="K65" s="2"/>
      <c r="L65" s="2"/>
      <c r="M65" s="2"/>
      <c r="N65" s="2"/>
      <c r="O65" s="2"/>
      <c r="P65" s="2"/>
      <c r="Q65" s="2"/>
      <c r="Z65" s="2"/>
    </row>
    <row r="66" spans="1:63" ht="15.75" thickBot="1" x14ac:dyDescent="0.3">
      <c r="B66" s="14" t="s">
        <v>52</v>
      </c>
      <c r="C66" s="15">
        <f>MAX(H47:BK47)</f>
        <v>128008147.31749722</v>
      </c>
      <c r="D66" s="2"/>
      <c r="F66" s="2"/>
      <c r="G66" s="2"/>
      <c r="H66" s="4"/>
      <c r="I66" s="2"/>
      <c r="J66" s="4"/>
      <c r="K66" s="2"/>
      <c r="L66" s="65"/>
      <c r="M66" s="2"/>
      <c r="N66" s="2"/>
      <c r="O66" s="2"/>
      <c r="P66" s="2"/>
      <c r="Q66" s="2"/>
      <c r="Z66" s="2"/>
    </row>
    <row r="67" spans="1:63" ht="15.75" thickBot="1" x14ac:dyDescent="0.3">
      <c r="B67" s="14" t="s">
        <v>53</v>
      </c>
      <c r="C67" s="15">
        <f>MAX(H47:ED47)</f>
        <v>529852721.19716555</v>
      </c>
      <c r="D67" s="2"/>
      <c r="F67" s="2"/>
      <c r="G67" s="2"/>
      <c r="H67" s="4"/>
      <c r="I67" s="2"/>
      <c r="J67" s="4"/>
      <c r="K67" s="2"/>
      <c r="L67" s="2"/>
      <c r="M67" s="2"/>
      <c r="N67" s="2"/>
      <c r="O67" s="2"/>
      <c r="P67" s="2"/>
      <c r="Q67" s="2"/>
      <c r="Z67" s="2"/>
    </row>
    <row r="68" spans="1:63" x14ac:dyDescent="0.25">
      <c r="B68" s="1"/>
      <c r="C68" s="24"/>
      <c r="D68" s="2"/>
      <c r="F68" s="2"/>
      <c r="G68" s="2"/>
      <c r="H68" s="4"/>
      <c r="I68" s="2"/>
      <c r="J68" s="4"/>
      <c r="K68" s="2"/>
      <c r="L68" s="2"/>
      <c r="M68" s="2"/>
      <c r="N68" s="2"/>
      <c r="O68" s="2"/>
      <c r="P68" s="2"/>
      <c r="Q68" s="2"/>
      <c r="Z68" s="2"/>
    </row>
    <row r="69" spans="1:63" x14ac:dyDescent="0.25">
      <c r="A69" s="2"/>
      <c r="B69" s="2" t="s">
        <v>54</v>
      </c>
      <c r="C69" s="2">
        <f>SUM(O42:GX42)</f>
        <v>-83999999.99999997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K69" s="2"/>
    </row>
    <row r="70" spans="1:63" x14ac:dyDescent="0.25">
      <c r="A70" s="2"/>
      <c r="B70" s="2" t="s">
        <v>55</v>
      </c>
      <c r="C70" s="2">
        <f>SUM(O43:GX43)</f>
        <v>-44700000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</row>
    <row r="71" spans="1:63" x14ac:dyDescent="0.25">
      <c r="A71" s="2"/>
      <c r="B71" s="2"/>
      <c r="C71" s="2">
        <f>-C70-C69+C67</f>
        <v>658552721.19716549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</row>
    <row r="72" spans="1:63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</row>
    <row r="73" spans="1:63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</row>
    <row r="74" spans="1:63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63" x14ac:dyDescent="0.25">
      <c r="A75" s="2"/>
      <c r="B75" s="2"/>
      <c r="C75" s="2"/>
      <c r="D75" s="2"/>
      <c r="F75" s="2"/>
      <c r="G75" s="4"/>
      <c r="H75" s="28"/>
    </row>
    <row r="76" spans="1:63" x14ac:dyDescent="0.25">
      <c r="A76" s="2"/>
      <c r="B76" s="2"/>
      <c r="C76" s="2"/>
      <c r="D76" s="2"/>
      <c r="F76" s="2"/>
      <c r="G76" s="4"/>
      <c r="H76" s="28"/>
    </row>
    <row r="77" spans="1:63" x14ac:dyDescent="0.25">
      <c r="A77" s="2"/>
      <c r="B77" s="2"/>
      <c r="C77" s="2"/>
      <c r="D77" s="2"/>
      <c r="F77" s="2"/>
      <c r="G77" s="4"/>
      <c r="H77" s="28"/>
    </row>
    <row r="78" spans="1:63" x14ac:dyDescent="0.25">
      <c r="A78" s="2"/>
      <c r="B78" s="2"/>
      <c r="C78" s="2"/>
      <c r="D78" s="2"/>
      <c r="F78" s="2"/>
      <c r="G78" s="4"/>
      <c r="H78" s="28"/>
    </row>
    <row r="79" spans="1:63" x14ac:dyDescent="0.25">
      <c r="A79" s="2"/>
      <c r="B79" s="2"/>
      <c r="C79" s="2"/>
      <c r="D79" s="2"/>
      <c r="F79" s="2"/>
      <c r="G79" s="4"/>
      <c r="H79" s="28"/>
    </row>
    <row r="80" spans="1:63" x14ac:dyDescent="0.25">
      <c r="A80" s="2"/>
      <c r="B80" s="2"/>
      <c r="C80" s="2"/>
      <c r="D80" s="2"/>
      <c r="F80" s="2"/>
      <c r="G80" s="4"/>
      <c r="H80" s="28"/>
    </row>
    <row r="81" spans="2:38" x14ac:dyDescent="0.25">
      <c r="B81" s="16"/>
      <c r="C81" s="2"/>
      <c r="D81" s="2"/>
      <c r="F81" s="2"/>
      <c r="G81" s="4"/>
      <c r="H81" s="28"/>
    </row>
    <row r="82" spans="2:38" x14ac:dyDescent="0.25">
      <c r="B82" s="16"/>
      <c r="C82" s="2"/>
      <c r="D82" s="2"/>
      <c r="F82" s="2"/>
      <c r="G82" s="4"/>
      <c r="H82" s="28"/>
    </row>
    <row r="83" spans="2:38" x14ac:dyDescent="0.25">
      <c r="B83" s="16"/>
      <c r="C83" s="2"/>
      <c r="D83" s="2"/>
      <c r="F83" s="2"/>
      <c r="G83" s="4"/>
      <c r="H83" s="28"/>
    </row>
    <row r="84" spans="2:38" x14ac:dyDescent="0.25">
      <c r="C84" s="2"/>
      <c r="D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2:38" x14ac:dyDescent="0.25">
      <c r="C85" s="2"/>
      <c r="D85" s="2"/>
      <c r="F85" s="4"/>
      <c r="I85" s="2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</row>
    <row r="86" spans="2:38" x14ac:dyDescent="0.25">
      <c r="C86" s="2"/>
      <c r="D86" s="2"/>
    </row>
    <row r="89" spans="2:38" x14ac:dyDescent="0.25">
      <c r="C89" s="2"/>
      <c r="D89" s="2"/>
    </row>
    <row r="90" spans="2:38" x14ac:dyDescent="0.25">
      <c r="C90" s="2"/>
      <c r="D90" s="2"/>
    </row>
    <row r="91" spans="2:38" x14ac:dyDescent="0.25">
      <c r="D91" s="2"/>
    </row>
  </sheetData>
  <pageMargins left="0.7" right="0.7" top="0.75" bottom="0.75" header="0.3" footer="0.3"/>
  <pageSetup paperSize="9" orientation="portrait" r:id="rId1"/>
  <ignoredErrors>
    <ignoredError sqref="Q36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9FD2-5841-4547-B9D1-BED1A8649FCF}">
  <dimension ref="B1:AD207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8" sqref="E18"/>
    </sheetView>
  </sheetViews>
  <sheetFormatPr defaultColWidth="11.42578125" defaultRowHeight="15" x14ac:dyDescent="0.25"/>
  <cols>
    <col min="1" max="1" width="1.42578125" customWidth="1"/>
    <col min="2" max="2" width="12.7109375" bestFit="1" customWidth="1"/>
    <col min="3" max="17" width="12.7109375" customWidth="1"/>
  </cols>
  <sheetData>
    <row r="1" spans="2:30" x14ac:dyDescent="0.25">
      <c r="D1" s="52" t="s">
        <v>56</v>
      </c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R1" s="53" t="s">
        <v>57</v>
      </c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</row>
    <row r="3" spans="2:30" x14ac:dyDescent="0.25">
      <c r="C3" s="50" t="s">
        <v>58</v>
      </c>
      <c r="D3" s="50" t="s">
        <v>59</v>
      </c>
      <c r="E3" s="50" t="s">
        <v>60</v>
      </c>
      <c r="F3" s="50" t="s">
        <v>61</v>
      </c>
      <c r="G3" s="51" t="s">
        <v>62</v>
      </c>
      <c r="H3" s="51" t="s">
        <v>63</v>
      </c>
      <c r="I3" s="51" t="s">
        <v>64</v>
      </c>
      <c r="J3" s="51" t="s">
        <v>65</v>
      </c>
      <c r="K3" s="51" t="s">
        <v>66</v>
      </c>
      <c r="L3" s="51" t="s">
        <v>67</v>
      </c>
      <c r="M3" s="51" t="s">
        <v>68</v>
      </c>
      <c r="N3" s="50" t="s">
        <v>69</v>
      </c>
      <c r="O3" s="50" t="s">
        <v>70</v>
      </c>
      <c r="P3" s="50" t="s">
        <v>71</v>
      </c>
      <c r="R3" s="54" t="s">
        <v>59</v>
      </c>
      <c r="S3" s="54" t="s">
        <v>72</v>
      </c>
      <c r="T3" s="54" t="s">
        <v>61</v>
      </c>
      <c r="U3" s="55" t="s">
        <v>62</v>
      </c>
      <c r="V3" s="55" t="s">
        <v>63</v>
      </c>
      <c r="W3" s="55" t="s">
        <v>64</v>
      </c>
      <c r="X3" s="55" t="s">
        <v>65</v>
      </c>
      <c r="Y3" s="55" t="s">
        <v>66</v>
      </c>
      <c r="Z3" s="55" t="s">
        <v>67</v>
      </c>
      <c r="AA3" s="55" t="s">
        <v>68</v>
      </c>
      <c r="AB3" s="54" t="s">
        <v>69</v>
      </c>
      <c r="AC3" s="54" t="s">
        <v>70</v>
      </c>
      <c r="AD3" s="54" t="s">
        <v>71</v>
      </c>
    </row>
    <row r="4" spans="2:30" x14ac:dyDescent="0.25">
      <c r="B4" s="57">
        <v>44927</v>
      </c>
      <c r="C4" s="63">
        <f>+D4</f>
        <v>0</v>
      </c>
      <c r="D4" s="56">
        <f t="shared" ref="D4:D67" si="0">SUM(E4:P4)</f>
        <v>0</v>
      </c>
      <c r="E4" s="29">
        <f>+[1]debt!E4</f>
        <v>0</v>
      </c>
      <c r="F4" s="29">
        <f>+[1]debt!F4</f>
        <v>0</v>
      </c>
      <c r="G4" s="29">
        <f>+[1]debt!G4</f>
        <v>0</v>
      </c>
      <c r="H4" s="29">
        <f>+[1]debt!H4</f>
        <v>0</v>
      </c>
      <c r="I4" s="29">
        <f>+[1]debt!I4</f>
        <v>0</v>
      </c>
      <c r="J4" s="29">
        <f>+[1]debt!J4</f>
        <v>0</v>
      </c>
      <c r="K4" s="29">
        <f>+[1]debt!K4</f>
        <v>0</v>
      </c>
      <c r="L4" s="29">
        <f>+[1]debt!L4</f>
        <v>0</v>
      </c>
      <c r="M4" s="29">
        <f>+[1]debt!M4</f>
        <v>0</v>
      </c>
      <c r="N4" s="29">
        <f>+[1]debt!N4</f>
        <v>0</v>
      </c>
      <c r="O4" s="29">
        <f>+[1]debt!O4</f>
        <v>0</v>
      </c>
      <c r="P4" s="30"/>
      <c r="R4" s="56">
        <f t="shared" ref="R4:R67" si="1">SUM(S4:AD4)</f>
        <v>0</v>
      </c>
      <c r="S4" s="29">
        <f>+[1]debt!S4</f>
        <v>0</v>
      </c>
      <c r="T4" s="29">
        <f>+[1]debt!T4</f>
        <v>0</v>
      </c>
      <c r="U4" s="29">
        <f>+[1]debt!U4</f>
        <v>0</v>
      </c>
      <c r="V4" s="29">
        <f>+[1]debt!V4</f>
        <v>0</v>
      </c>
      <c r="W4" s="29">
        <f>+[1]debt!W4</f>
        <v>0</v>
      </c>
      <c r="X4" s="29">
        <f>+[1]debt!X4</f>
        <v>0</v>
      </c>
      <c r="Y4" s="29">
        <f>+[1]debt!Y4</f>
        <v>0</v>
      </c>
      <c r="Z4" s="29">
        <f>+[1]debt!Z4</f>
        <v>0</v>
      </c>
      <c r="AA4" s="29">
        <f>+[1]debt!AA4</f>
        <v>0</v>
      </c>
      <c r="AB4" s="29">
        <f>+[1]debt!AB4</f>
        <v>0</v>
      </c>
      <c r="AC4" s="29">
        <f>+[1]debt!AC4</f>
        <v>0</v>
      </c>
      <c r="AD4" s="30"/>
    </row>
    <row r="5" spans="2:30" x14ac:dyDescent="0.25">
      <c r="B5" s="58">
        <v>44958</v>
      </c>
      <c r="C5" s="29">
        <f t="shared" ref="C5:C68" si="2">+C4+D5</f>
        <v>0</v>
      </c>
      <c r="D5" s="56">
        <f t="shared" si="0"/>
        <v>0</v>
      </c>
      <c r="E5" s="29">
        <f>+[1]debt!E5</f>
        <v>0</v>
      </c>
      <c r="F5" s="29">
        <f>+[1]debt!F5</f>
        <v>0</v>
      </c>
      <c r="G5" s="29">
        <f>+[1]debt!G5</f>
        <v>0</v>
      </c>
      <c r="H5" s="29">
        <f>+[1]debt!H5</f>
        <v>0</v>
      </c>
      <c r="I5" s="29">
        <f>+[1]debt!I5</f>
        <v>0</v>
      </c>
      <c r="J5" s="29">
        <f>+[1]debt!J5</f>
        <v>0</v>
      </c>
      <c r="K5" s="29">
        <f>+[1]debt!K5</f>
        <v>0</v>
      </c>
      <c r="L5" s="29">
        <f>+[1]debt!L5</f>
        <v>0</v>
      </c>
      <c r="M5" s="29">
        <f>+[1]debt!M5</f>
        <v>0</v>
      </c>
      <c r="N5" s="29">
        <f>+[1]debt!N5</f>
        <v>0</v>
      </c>
      <c r="O5" s="29">
        <f>+[1]debt!O5</f>
        <v>0</v>
      </c>
      <c r="P5" s="30"/>
      <c r="R5" s="56">
        <f t="shared" si="1"/>
        <v>0</v>
      </c>
      <c r="S5" s="29">
        <f>+[1]debt!S5</f>
        <v>0</v>
      </c>
      <c r="T5" s="29">
        <f>+[1]debt!T5</f>
        <v>0</v>
      </c>
      <c r="U5" s="29">
        <f>+[1]debt!U5</f>
        <v>0</v>
      </c>
      <c r="V5" s="29">
        <f>+[1]debt!V5</f>
        <v>0</v>
      </c>
      <c r="W5" s="29">
        <f>+[1]debt!W5</f>
        <v>0</v>
      </c>
      <c r="X5" s="29">
        <f>+[1]debt!X5</f>
        <v>0</v>
      </c>
      <c r="Y5" s="29">
        <f>+[1]debt!Y5</f>
        <v>0</v>
      </c>
      <c r="Z5" s="29">
        <f>+[1]debt!Z5</f>
        <v>0</v>
      </c>
      <c r="AA5" s="29">
        <f>+[1]debt!AA5</f>
        <v>0</v>
      </c>
      <c r="AB5" s="29">
        <f>+[1]debt!AB5</f>
        <v>0</v>
      </c>
      <c r="AC5" s="29">
        <f>+[1]debt!AC5</f>
        <v>0</v>
      </c>
      <c r="AD5" s="30"/>
    </row>
    <row r="6" spans="2:30" x14ac:dyDescent="0.25">
      <c r="B6" s="57">
        <v>44986</v>
      </c>
      <c r="C6" s="29">
        <f t="shared" si="2"/>
        <v>0</v>
      </c>
      <c r="D6" s="56">
        <f t="shared" si="0"/>
        <v>0</v>
      </c>
      <c r="E6" s="29">
        <f>+[1]debt!E6</f>
        <v>0</v>
      </c>
      <c r="F6" s="29">
        <f>+[1]debt!F6</f>
        <v>0</v>
      </c>
      <c r="G6" s="29">
        <f>+[1]debt!G6</f>
        <v>0</v>
      </c>
      <c r="H6" s="29">
        <f>+[1]debt!H6</f>
        <v>0</v>
      </c>
      <c r="I6" s="29">
        <f>+[1]debt!I6</f>
        <v>0</v>
      </c>
      <c r="J6" s="29">
        <f>+[1]debt!J6</f>
        <v>0</v>
      </c>
      <c r="K6" s="29">
        <f>+[1]debt!K6</f>
        <v>0</v>
      </c>
      <c r="L6" s="29">
        <f>+[1]debt!L6</f>
        <v>0</v>
      </c>
      <c r="M6" s="29">
        <f>+[1]debt!M6</f>
        <v>0</v>
      </c>
      <c r="N6" s="29">
        <f>+[1]debt!N6</f>
        <v>0</v>
      </c>
      <c r="O6" s="29">
        <f>+[1]debt!O6</f>
        <v>0</v>
      </c>
      <c r="P6" s="30"/>
      <c r="R6" s="56">
        <f t="shared" si="1"/>
        <v>0</v>
      </c>
      <c r="S6" s="29">
        <f>+[1]debt!S6</f>
        <v>0</v>
      </c>
      <c r="T6" s="29">
        <f>+[1]debt!T6</f>
        <v>0</v>
      </c>
      <c r="U6" s="29">
        <f>+[1]debt!U6</f>
        <v>0</v>
      </c>
      <c r="V6" s="29">
        <f>+[1]debt!V6</f>
        <v>0</v>
      </c>
      <c r="W6" s="29">
        <f>+[1]debt!W6</f>
        <v>0</v>
      </c>
      <c r="X6" s="29">
        <f>+[1]debt!X6</f>
        <v>0</v>
      </c>
      <c r="Y6" s="29">
        <f>+[1]debt!Y6</f>
        <v>0</v>
      </c>
      <c r="Z6" s="29">
        <f>+[1]debt!Z6</f>
        <v>0</v>
      </c>
      <c r="AA6" s="29">
        <f>+[1]debt!AA6</f>
        <v>0</v>
      </c>
      <c r="AB6" s="29">
        <f>+[1]debt!AB6</f>
        <v>0</v>
      </c>
      <c r="AC6" s="29">
        <f>+[1]debt!AC6</f>
        <v>0</v>
      </c>
      <c r="AD6" s="30"/>
    </row>
    <row r="7" spans="2:30" x14ac:dyDescent="0.25">
      <c r="B7" s="57">
        <v>45017</v>
      </c>
      <c r="C7" s="29">
        <f t="shared" si="2"/>
        <v>0</v>
      </c>
      <c r="D7" s="56">
        <f t="shared" si="0"/>
        <v>0</v>
      </c>
      <c r="E7" s="29">
        <f>+[1]debt!E7</f>
        <v>0</v>
      </c>
      <c r="F7" s="29">
        <f>+[1]debt!F7</f>
        <v>0</v>
      </c>
      <c r="G7" s="29">
        <f>+[1]debt!G7</f>
        <v>0</v>
      </c>
      <c r="H7" s="29">
        <f>+[1]debt!H7</f>
        <v>0</v>
      </c>
      <c r="I7" s="29">
        <f>+[1]debt!I7</f>
        <v>0</v>
      </c>
      <c r="J7" s="29">
        <f>+[1]debt!J7</f>
        <v>0</v>
      </c>
      <c r="K7" s="29">
        <f>+[1]debt!K7</f>
        <v>0</v>
      </c>
      <c r="L7" s="29">
        <f>+[1]debt!L7</f>
        <v>0</v>
      </c>
      <c r="M7" s="29">
        <f>+[1]debt!M7</f>
        <v>0</v>
      </c>
      <c r="N7" s="29">
        <f>+[1]debt!N7</f>
        <v>0</v>
      </c>
      <c r="O7" s="29">
        <f>+[1]debt!O7</f>
        <v>0</v>
      </c>
      <c r="P7" s="30"/>
      <c r="R7" s="56">
        <f t="shared" si="1"/>
        <v>0</v>
      </c>
      <c r="S7" s="29">
        <f>+[1]debt!S7</f>
        <v>0</v>
      </c>
      <c r="T7" s="29">
        <f>+[1]debt!T7</f>
        <v>0</v>
      </c>
      <c r="U7" s="29">
        <f>+[1]debt!U7</f>
        <v>0</v>
      </c>
      <c r="V7" s="29">
        <f>+[1]debt!V7</f>
        <v>0</v>
      </c>
      <c r="W7" s="29">
        <f>+[1]debt!W7</f>
        <v>0</v>
      </c>
      <c r="X7" s="29">
        <f>+[1]debt!X7</f>
        <v>0</v>
      </c>
      <c r="Y7" s="29">
        <f>+[1]debt!Y7</f>
        <v>0</v>
      </c>
      <c r="Z7" s="29">
        <f>+[1]debt!Z7</f>
        <v>0</v>
      </c>
      <c r="AA7" s="29">
        <f>+[1]debt!AA7</f>
        <v>0</v>
      </c>
      <c r="AB7" s="29">
        <f>+[1]debt!AB7</f>
        <v>0</v>
      </c>
      <c r="AC7" s="29">
        <f>+[1]debt!AC7</f>
        <v>0</v>
      </c>
      <c r="AD7" s="30"/>
    </row>
    <row r="8" spans="2:30" x14ac:dyDescent="0.25">
      <c r="B8" s="58">
        <v>45047</v>
      </c>
      <c r="C8" s="29">
        <f t="shared" si="2"/>
        <v>0</v>
      </c>
      <c r="D8" s="56">
        <f t="shared" si="0"/>
        <v>0</v>
      </c>
      <c r="E8" s="29">
        <f>+[1]debt!E8</f>
        <v>0</v>
      </c>
      <c r="F8" s="29">
        <f>+[1]debt!F8</f>
        <v>0</v>
      </c>
      <c r="G8" s="29">
        <f>+[1]debt!G8</f>
        <v>0</v>
      </c>
      <c r="H8" s="29">
        <f>+[1]debt!H8</f>
        <v>0</v>
      </c>
      <c r="I8" s="29">
        <f>+[1]debt!I8</f>
        <v>0</v>
      </c>
      <c r="J8" s="29">
        <f>+[1]debt!J8</f>
        <v>0</v>
      </c>
      <c r="K8" s="29">
        <f>+[1]debt!K8</f>
        <v>0</v>
      </c>
      <c r="L8" s="29">
        <f>+[1]debt!L8</f>
        <v>0</v>
      </c>
      <c r="M8" s="29">
        <f>+[1]debt!M8</f>
        <v>0</v>
      </c>
      <c r="N8" s="29">
        <f>+[1]debt!N8</f>
        <v>0</v>
      </c>
      <c r="O8" s="29">
        <f>+[1]debt!O8</f>
        <v>0</v>
      </c>
      <c r="P8" s="30"/>
      <c r="R8" s="56">
        <f t="shared" si="1"/>
        <v>0</v>
      </c>
      <c r="S8" s="29">
        <f>+[1]debt!S8</f>
        <v>0</v>
      </c>
      <c r="T8" s="29">
        <f>+[1]debt!T8</f>
        <v>0</v>
      </c>
      <c r="U8" s="29">
        <f>+[1]debt!U8</f>
        <v>0</v>
      </c>
      <c r="V8" s="29">
        <f>+[1]debt!V8</f>
        <v>0</v>
      </c>
      <c r="W8" s="29">
        <f>+[1]debt!W8</f>
        <v>0</v>
      </c>
      <c r="X8" s="29">
        <f>+[1]debt!X8</f>
        <v>0</v>
      </c>
      <c r="Y8" s="29">
        <f>+[1]debt!Y8</f>
        <v>0</v>
      </c>
      <c r="Z8" s="29">
        <f>+[1]debt!Z8</f>
        <v>0</v>
      </c>
      <c r="AA8" s="29">
        <f>+[1]debt!AA8</f>
        <v>0</v>
      </c>
      <c r="AB8" s="29">
        <f>+[1]debt!AB8</f>
        <v>0</v>
      </c>
      <c r="AC8" s="29">
        <f>+[1]debt!AC8</f>
        <v>0</v>
      </c>
      <c r="AD8" s="30"/>
    </row>
    <row r="9" spans="2:30" x14ac:dyDescent="0.25">
      <c r="B9" s="57">
        <v>45078</v>
      </c>
      <c r="C9" s="29">
        <f t="shared" si="2"/>
        <v>0</v>
      </c>
      <c r="D9" s="56">
        <f t="shared" si="0"/>
        <v>0</v>
      </c>
      <c r="E9" s="29">
        <f>+[1]debt!E9</f>
        <v>0</v>
      </c>
      <c r="F9" s="29">
        <f>+[1]debt!F9</f>
        <v>0</v>
      </c>
      <c r="G9" s="29">
        <f>+[1]debt!G9</f>
        <v>0</v>
      </c>
      <c r="H9" s="29">
        <f>+[1]debt!H9</f>
        <v>0</v>
      </c>
      <c r="I9" s="29">
        <f>+[1]debt!I9</f>
        <v>0</v>
      </c>
      <c r="J9" s="29">
        <f>+[1]debt!J9</f>
        <v>0</v>
      </c>
      <c r="K9" s="29">
        <f>+[1]debt!K9</f>
        <v>0</v>
      </c>
      <c r="L9" s="29">
        <f>+[1]debt!L9</f>
        <v>0</v>
      </c>
      <c r="M9" s="29">
        <f>+[1]debt!M9</f>
        <v>0</v>
      </c>
      <c r="N9" s="29">
        <f>+[1]debt!N9</f>
        <v>0</v>
      </c>
      <c r="O9" s="29">
        <f>+[1]debt!O9</f>
        <v>0</v>
      </c>
      <c r="P9" s="30"/>
      <c r="R9" s="56">
        <f t="shared" si="1"/>
        <v>0</v>
      </c>
      <c r="S9" s="29">
        <f>+[1]debt!S9</f>
        <v>0</v>
      </c>
      <c r="T9" s="29">
        <f>+[1]debt!T9</f>
        <v>0</v>
      </c>
      <c r="U9" s="29">
        <f>+[1]debt!U9</f>
        <v>0</v>
      </c>
      <c r="V9" s="29">
        <f>+[1]debt!V9</f>
        <v>0</v>
      </c>
      <c r="W9" s="29">
        <f>+[1]debt!W9</f>
        <v>0</v>
      </c>
      <c r="X9" s="29">
        <f>+[1]debt!X9</f>
        <v>0</v>
      </c>
      <c r="Y9" s="29">
        <f>+[1]debt!Y9</f>
        <v>0</v>
      </c>
      <c r="Z9" s="29">
        <f>+[1]debt!Z9</f>
        <v>0</v>
      </c>
      <c r="AA9" s="29">
        <f>+[1]debt!AA9</f>
        <v>0</v>
      </c>
      <c r="AB9" s="29">
        <f>+[1]debt!AB9</f>
        <v>0</v>
      </c>
      <c r="AC9" s="29">
        <f>+[1]debt!AC9</f>
        <v>0</v>
      </c>
      <c r="AD9" s="30"/>
    </row>
    <row r="10" spans="2:30" x14ac:dyDescent="0.25">
      <c r="B10" s="57">
        <v>45108</v>
      </c>
      <c r="C10" s="29">
        <f t="shared" si="2"/>
        <v>0</v>
      </c>
      <c r="D10" s="56">
        <f t="shared" si="0"/>
        <v>0</v>
      </c>
      <c r="E10" s="29">
        <f>+[1]debt!E10</f>
        <v>0</v>
      </c>
      <c r="F10" s="29">
        <f>+[1]debt!F10</f>
        <v>0</v>
      </c>
      <c r="G10" s="29">
        <f>+[1]debt!G10</f>
        <v>0</v>
      </c>
      <c r="H10" s="29">
        <f>+[1]debt!H10</f>
        <v>0</v>
      </c>
      <c r="I10" s="29">
        <f>+[1]debt!I10</f>
        <v>0</v>
      </c>
      <c r="J10" s="29">
        <f>+[1]debt!J10</f>
        <v>0</v>
      </c>
      <c r="K10" s="29">
        <f>+[1]debt!K10</f>
        <v>0</v>
      </c>
      <c r="L10" s="29">
        <f>+[1]debt!L10</f>
        <v>0</v>
      </c>
      <c r="M10" s="29">
        <f>+[1]debt!M10</f>
        <v>0</v>
      </c>
      <c r="N10" s="29">
        <f>+[1]debt!N10</f>
        <v>0</v>
      </c>
      <c r="O10" s="29">
        <f>+[1]debt!O10</f>
        <v>0</v>
      </c>
      <c r="P10" s="30"/>
      <c r="R10" s="56">
        <f t="shared" si="1"/>
        <v>0</v>
      </c>
      <c r="S10" s="29">
        <f>+[1]debt!S10</f>
        <v>0</v>
      </c>
      <c r="T10" s="29">
        <f>+[1]debt!T10</f>
        <v>0</v>
      </c>
      <c r="U10" s="29">
        <f>+[1]debt!U10</f>
        <v>0</v>
      </c>
      <c r="V10" s="29">
        <f>+[1]debt!V10</f>
        <v>0</v>
      </c>
      <c r="W10" s="29">
        <f>+[1]debt!W10</f>
        <v>0</v>
      </c>
      <c r="X10" s="29">
        <f>+[1]debt!X10</f>
        <v>0</v>
      </c>
      <c r="Y10" s="29">
        <f>+[1]debt!Y10</f>
        <v>0</v>
      </c>
      <c r="Z10" s="29">
        <f>+[1]debt!Z10</f>
        <v>0</v>
      </c>
      <c r="AA10" s="29">
        <f>+[1]debt!AA10</f>
        <v>0</v>
      </c>
      <c r="AB10" s="29">
        <f>+[1]debt!AB10</f>
        <v>0</v>
      </c>
      <c r="AC10" s="29">
        <f>+[1]debt!AC10</f>
        <v>0</v>
      </c>
      <c r="AD10" s="30"/>
    </row>
    <row r="11" spans="2:30" x14ac:dyDescent="0.25">
      <c r="B11" s="58">
        <v>45139</v>
      </c>
      <c r="C11" s="29">
        <f t="shared" si="2"/>
        <v>5000000</v>
      </c>
      <c r="D11" s="56">
        <f t="shared" si="0"/>
        <v>5000000</v>
      </c>
      <c r="E11" s="29">
        <f>+[1]debt!E11</f>
        <v>5000000</v>
      </c>
      <c r="F11" s="29">
        <f>+[1]debt!F11</f>
        <v>0</v>
      </c>
      <c r="G11" s="29">
        <f>+[1]debt!G11</f>
        <v>0</v>
      </c>
      <c r="H11" s="29">
        <f>+[1]debt!H11</f>
        <v>0</v>
      </c>
      <c r="I11" s="29">
        <f>+[1]debt!I11</f>
        <v>0</v>
      </c>
      <c r="J11" s="29">
        <f>+[1]debt!J11</f>
        <v>0</v>
      </c>
      <c r="K11" s="29">
        <f>+[1]debt!K11</f>
        <v>0</v>
      </c>
      <c r="L11" s="29">
        <f>+[1]debt!L11</f>
        <v>0</v>
      </c>
      <c r="M11" s="29">
        <f>+[1]debt!M11</f>
        <v>0</v>
      </c>
      <c r="N11" s="29">
        <f>+[1]debt!N11</f>
        <v>0</v>
      </c>
      <c r="O11" s="29">
        <f>+[1]debt!O11</f>
        <v>0</v>
      </c>
      <c r="P11" s="30"/>
      <c r="R11" s="56">
        <f t="shared" si="1"/>
        <v>0</v>
      </c>
      <c r="S11" s="29">
        <f>+[1]debt!S11</f>
        <v>0</v>
      </c>
      <c r="T11" s="29">
        <f>+[1]debt!T11</f>
        <v>0</v>
      </c>
      <c r="U11" s="29">
        <f>+[1]debt!U11</f>
        <v>0</v>
      </c>
      <c r="V11" s="29">
        <f>+[1]debt!V11</f>
        <v>0</v>
      </c>
      <c r="W11" s="29">
        <f>+[1]debt!W11</f>
        <v>0</v>
      </c>
      <c r="X11" s="29">
        <f>+[1]debt!X11</f>
        <v>0</v>
      </c>
      <c r="Y11" s="29">
        <f>+[1]debt!Y11</f>
        <v>0</v>
      </c>
      <c r="Z11" s="29">
        <f>+[1]debt!Z11</f>
        <v>0</v>
      </c>
      <c r="AA11" s="29">
        <f>+[1]debt!AA11</f>
        <v>0</v>
      </c>
      <c r="AB11" s="29">
        <f>+[1]debt!AB11</f>
        <v>0</v>
      </c>
      <c r="AC11" s="29">
        <f>+[1]debt!AC11</f>
        <v>0</v>
      </c>
      <c r="AD11" s="30"/>
    </row>
    <row r="12" spans="2:30" x14ac:dyDescent="0.25">
      <c r="B12" s="57">
        <v>45170</v>
      </c>
      <c r="C12" s="29">
        <f t="shared" si="2"/>
        <v>5000000</v>
      </c>
      <c r="D12" s="56">
        <f t="shared" si="0"/>
        <v>0</v>
      </c>
      <c r="E12" s="29">
        <f>+[1]debt!E12</f>
        <v>0</v>
      </c>
      <c r="F12" s="29">
        <f>+[1]debt!F12</f>
        <v>0</v>
      </c>
      <c r="G12" s="29">
        <f>+[1]debt!G12</f>
        <v>0</v>
      </c>
      <c r="H12" s="29">
        <f>+[1]debt!H12</f>
        <v>0</v>
      </c>
      <c r="I12" s="29">
        <f>+[1]debt!I12</f>
        <v>0</v>
      </c>
      <c r="J12" s="29">
        <f>+[1]debt!J12</f>
        <v>0</v>
      </c>
      <c r="K12" s="29">
        <f>+[1]debt!K12</f>
        <v>0</v>
      </c>
      <c r="L12" s="29">
        <f>+[1]debt!L12</f>
        <v>0</v>
      </c>
      <c r="M12" s="29">
        <f>+[1]debt!M12</f>
        <v>0</v>
      </c>
      <c r="N12" s="29">
        <f>+[1]debt!N12</f>
        <v>0</v>
      </c>
      <c r="O12" s="29">
        <f>+[1]debt!O12</f>
        <v>0</v>
      </c>
      <c r="P12" s="30"/>
      <c r="R12" s="56">
        <f t="shared" si="1"/>
        <v>-70680.102356489588</v>
      </c>
      <c r="S12" s="29">
        <f>+[1]debt!S12</f>
        <v>-70680.102356489588</v>
      </c>
      <c r="T12" s="29">
        <f>+[1]debt!T12</f>
        <v>0</v>
      </c>
      <c r="U12" s="29">
        <f>+[1]debt!U12</f>
        <v>0</v>
      </c>
      <c r="V12" s="29">
        <f>+[1]debt!V12</f>
        <v>0</v>
      </c>
      <c r="W12" s="29">
        <f>+[1]debt!W12</f>
        <v>0</v>
      </c>
      <c r="X12" s="29">
        <f>+[1]debt!X12</f>
        <v>0</v>
      </c>
      <c r="Y12" s="29">
        <f>+[1]debt!Y12</f>
        <v>0</v>
      </c>
      <c r="Z12" s="29">
        <f>+[1]debt!Z12</f>
        <v>0</v>
      </c>
      <c r="AA12" s="29">
        <f>+[1]debt!AA12</f>
        <v>0</v>
      </c>
      <c r="AB12" s="29">
        <f>+[1]debt!AB12</f>
        <v>0</v>
      </c>
      <c r="AC12" s="29">
        <f>+[1]debt!AC12</f>
        <v>0</v>
      </c>
      <c r="AD12" s="30"/>
    </row>
    <row r="13" spans="2:30" x14ac:dyDescent="0.25">
      <c r="B13" s="57">
        <v>45200</v>
      </c>
      <c r="C13" s="29">
        <f t="shared" si="2"/>
        <v>5000000</v>
      </c>
      <c r="D13" s="56">
        <f t="shared" si="0"/>
        <v>0</v>
      </c>
      <c r="E13" s="29">
        <f>+[1]debt!E13</f>
        <v>0</v>
      </c>
      <c r="F13" s="29">
        <f>+[1]debt!F13</f>
        <v>0</v>
      </c>
      <c r="G13" s="29">
        <f>+[1]debt!G13</f>
        <v>0</v>
      </c>
      <c r="H13" s="29">
        <f>+[1]debt!H13</f>
        <v>0</v>
      </c>
      <c r="I13" s="29">
        <f>+[1]debt!I13</f>
        <v>0</v>
      </c>
      <c r="J13" s="29">
        <f>+[1]debt!J13</f>
        <v>0</v>
      </c>
      <c r="K13" s="29">
        <f>+[1]debt!K13</f>
        <v>0</v>
      </c>
      <c r="L13" s="29">
        <f>+[1]debt!L13</f>
        <v>0</v>
      </c>
      <c r="M13" s="29">
        <f>+[1]debt!M13</f>
        <v>0</v>
      </c>
      <c r="N13" s="29">
        <f>+[1]debt!N13</f>
        <v>0</v>
      </c>
      <c r="O13" s="29">
        <f>+[1]debt!O13</f>
        <v>0</v>
      </c>
      <c r="P13" s="30"/>
      <c r="R13" s="56">
        <f t="shared" si="1"/>
        <v>-68810.724175286668</v>
      </c>
      <c r="S13" s="29">
        <f>+[1]debt!S13</f>
        <v>-68810.724175286668</v>
      </c>
      <c r="T13" s="29">
        <f>+[1]debt!T13</f>
        <v>0</v>
      </c>
      <c r="U13" s="29">
        <f>+[1]debt!U13</f>
        <v>0</v>
      </c>
      <c r="V13" s="29">
        <f>+[1]debt!V13</f>
        <v>0</v>
      </c>
      <c r="W13" s="29">
        <f>+[1]debt!W13</f>
        <v>0</v>
      </c>
      <c r="X13" s="29">
        <f>+[1]debt!X13</f>
        <v>0</v>
      </c>
      <c r="Y13" s="29">
        <f>+[1]debt!Y13</f>
        <v>0</v>
      </c>
      <c r="Z13" s="29">
        <f>+[1]debt!Z13</f>
        <v>0</v>
      </c>
      <c r="AA13" s="29">
        <f>+[1]debt!AA13</f>
        <v>0</v>
      </c>
      <c r="AB13" s="29">
        <f>+[1]debt!AB13</f>
        <v>0</v>
      </c>
      <c r="AC13" s="29">
        <f>+[1]debt!AC13</f>
        <v>0</v>
      </c>
      <c r="AD13" s="30"/>
    </row>
    <row r="14" spans="2:30" x14ac:dyDescent="0.25">
      <c r="B14" s="58">
        <v>45231</v>
      </c>
      <c r="C14" s="29">
        <f t="shared" si="2"/>
        <v>7543684.21</v>
      </c>
      <c r="D14" s="56">
        <f t="shared" si="0"/>
        <v>2543684.21</v>
      </c>
      <c r="E14" s="29">
        <f>+[1]debt!E14</f>
        <v>2543684.21</v>
      </c>
      <c r="F14" s="29">
        <f>+[1]debt!F14</f>
        <v>0</v>
      </c>
      <c r="G14" s="29">
        <f>+[1]debt!G14</f>
        <v>0</v>
      </c>
      <c r="H14" s="29">
        <f>+[1]debt!H14</f>
        <v>0</v>
      </c>
      <c r="I14" s="29">
        <f>+[1]debt!I14</f>
        <v>0</v>
      </c>
      <c r="J14" s="29">
        <f>+[1]debt!J14</f>
        <v>0</v>
      </c>
      <c r="K14" s="29">
        <f>+[1]debt!K14</f>
        <v>0</v>
      </c>
      <c r="L14" s="29">
        <f>+[1]debt!L14</f>
        <v>0</v>
      </c>
      <c r="M14" s="29">
        <f>+[1]debt!M14</f>
        <v>0</v>
      </c>
      <c r="N14" s="29">
        <f>+[1]debt!N14</f>
        <v>0</v>
      </c>
      <c r="O14" s="29">
        <f>+[1]debt!O14</f>
        <v>0</v>
      </c>
      <c r="P14" s="30"/>
      <c r="R14" s="56">
        <f t="shared" si="1"/>
        <v>-66933.731393044043</v>
      </c>
      <c r="S14" s="29">
        <f>+[1]debt!S14</f>
        <v>-66933.731393044043</v>
      </c>
      <c r="T14" s="29">
        <f>+[1]debt!T14</f>
        <v>0</v>
      </c>
      <c r="U14" s="29">
        <f>+[1]debt!U14</f>
        <v>0</v>
      </c>
      <c r="V14" s="29">
        <f>+[1]debt!V14</f>
        <v>0</v>
      </c>
      <c r="W14" s="29">
        <f>+[1]debt!W14</f>
        <v>0</v>
      </c>
      <c r="X14" s="29">
        <f>+[1]debt!X14</f>
        <v>0</v>
      </c>
      <c r="Y14" s="29">
        <f>+[1]debt!Y14</f>
        <v>0</v>
      </c>
      <c r="Z14" s="29">
        <f>+[1]debt!Z14</f>
        <v>0</v>
      </c>
      <c r="AA14" s="29">
        <f>+[1]debt!AA14</f>
        <v>0</v>
      </c>
      <c r="AB14" s="29">
        <f>+[1]debt!AB14</f>
        <v>0</v>
      </c>
      <c r="AC14" s="29">
        <f>+[1]debt!AC14</f>
        <v>0</v>
      </c>
      <c r="AD14" s="30"/>
    </row>
    <row r="15" spans="2:30" x14ac:dyDescent="0.25">
      <c r="B15" s="57">
        <v>45261</v>
      </c>
      <c r="C15" s="70">
        <f t="shared" si="2"/>
        <v>23543157.890000001</v>
      </c>
      <c r="D15" s="69">
        <f t="shared" si="0"/>
        <v>15999473.68</v>
      </c>
      <c r="E15" s="70">
        <f>+[1]debt!E15</f>
        <v>15999473.68</v>
      </c>
      <c r="F15" s="70">
        <f>+[1]debt!F15</f>
        <v>0</v>
      </c>
      <c r="G15" s="70">
        <f>+[1]debt!G15</f>
        <v>0</v>
      </c>
      <c r="H15" s="70">
        <f>+[1]debt!H15</f>
        <v>0</v>
      </c>
      <c r="I15" s="70">
        <f>+[1]debt!I15</f>
        <v>0</v>
      </c>
      <c r="J15" s="70">
        <f>+[1]debt!J15</f>
        <v>0</v>
      </c>
      <c r="K15" s="70">
        <f>+[1]debt!K15</f>
        <v>0</v>
      </c>
      <c r="L15" s="70">
        <f>+[1]debt!L15</f>
        <v>0</v>
      </c>
      <c r="M15" s="70">
        <f>+[1]debt!M15</f>
        <v>0</v>
      </c>
      <c r="N15" s="70">
        <f>+[1]debt!N15</f>
        <v>0</v>
      </c>
      <c r="O15" s="70">
        <f>+[1]debt!O15</f>
        <v>0</v>
      </c>
      <c r="P15" s="71"/>
      <c r="Q15" s="72"/>
      <c r="R15" s="69">
        <f t="shared" si="1"/>
        <v>-98141.911649832604</v>
      </c>
      <c r="S15" s="70">
        <f>+[1]debt!S15</f>
        <v>-98141.911649832604</v>
      </c>
      <c r="T15" s="70">
        <f>+[1]debt!T15</f>
        <v>0</v>
      </c>
      <c r="U15" s="70">
        <f>+[1]debt!U15</f>
        <v>0</v>
      </c>
      <c r="V15" s="70">
        <f>+[1]debt!V15</f>
        <v>0</v>
      </c>
      <c r="W15" s="70">
        <f>+[1]debt!W15</f>
        <v>0</v>
      </c>
      <c r="X15" s="70">
        <f>+[1]debt!X15</f>
        <v>0</v>
      </c>
      <c r="Y15" s="70">
        <f>+[1]debt!Y15</f>
        <v>0</v>
      </c>
      <c r="Z15" s="70">
        <f>+[1]debt!Z15</f>
        <v>0</v>
      </c>
      <c r="AA15" s="70">
        <f>+[1]debt!AA15</f>
        <v>0</v>
      </c>
      <c r="AB15" s="70">
        <f>+[1]debt!AB15</f>
        <v>0</v>
      </c>
      <c r="AC15" s="70">
        <f>+[1]debt!AC15</f>
        <v>0</v>
      </c>
      <c r="AD15" s="71"/>
    </row>
    <row r="16" spans="2:30" x14ac:dyDescent="0.25">
      <c r="B16" s="59">
        <v>45292</v>
      </c>
      <c r="C16" s="29">
        <f t="shared" si="2"/>
        <v>24395789.469999999</v>
      </c>
      <c r="D16" s="56">
        <f t="shared" si="0"/>
        <v>852631.58</v>
      </c>
      <c r="E16" s="29">
        <f>+[1]debt!E16</f>
        <v>852631.58</v>
      </c>
      <c r="F16" s="29">
        <f>+[1]debt!F16</f>
        <v>0</v>
      </c>
      <c r="G16" s="29">
        <f>+[1]debt!G16</f>
        <v>0</v>
      </c>
      <c r="H16" s="29">
        <f>+[1]debt!H16</f>
        <v>0</v>
      </c>
      <c r="I16" s="29">
        <f>+[1]debt!I16</f>
        <v>0</v>
      </c>
      <c r="J16" s="29">
        <f>+[1]debt!J16</f>
        <v>0</v>
      </c>
      <c r="K16" s="29">
        <f>+[1]debt!K16</f>
        <v>0</v>
      </c>
      <c r="L16" s="29">
        <f>+[1]debt!L16</f>
        <v>0</v>
      </c>
      <c r="M16" s="29">
        <f>+[1]debt!M16</f>
        <v>0</v>
      </c>
      <c r="N16" s="29">
        <f>+[1]debt!N16</f>
        <v>0</v>
      </c>
      <c r="O16" s="29">
        <f>+[1]debt!O16</f>
        <v>0</v>
      </c>
      <c r="P16" s="30"/>
      <c r="R16" s="56">
        <f t="shared" si="1"/>
        <v>-1263034.249779772</v>
      </c>
      <c r="S16" s="29">
        <f>+[1]debt!S16</f>
        <v>-1263034.249779772</v>
      </c>
      <c r="T16" s="29">
        <f>+[1]debt!T16</f>
        <v>0</v>
      </c>
      <c r="U16" s="29">
        <f>+[1]debt!U16</f>
        <v>0</v>
      </c>
      <c r="V16" s="29">
        <f>+[1]debt!V16</f>
        <v>0</v>
      </c>
      <c r="W16" s="29">
        <f>+[1]debt!W16</f>
        <v>0</v>
      </c>
      <c r="X16" s="29">
        <f>+[1]debt!X16</f>
        <v>0</v>
      </c>
      <c r="Y16" s="29">
        <f>+[1]debt!Y16</f>
        <v>0</v>
      </c>
      <c r="Z16" s="29">
        <f>+[1]debt!Z16</f>
        <v>0</v>
      </c>
      <c r="AA16" s="29">
        <f>+[1]debt!AA16</f>
        <v>0</v>
      </c>
      <c r="AB16" s="29">
        <f>+[1]debt!AB16</f>
        <v>0</v>
      </c>
      <c r="AC16" s="29">
        <f>+[1]debt!AC16</f>
        <v>0</v>
      </c>
      <c r="AD16" s="30"/>
    </row>
    <row r="17" spans="2:30" x14ac:dyDescent="0.25">
      <c r="B17" s="59">
        <v>45323</v>
      </c>
      <c r="C17" s="29">
        <f t="shared" si="2"/>
        <v>24793684.209999997</v>
      </c>
      <c r="D17" s="56">
        <f t="shared" si="0"/>
        <v>397894.74</v>
      </c>
      <c r="E17" s="29">
        <f>+[1]debt!E17</f>
        <v>397894.74</v>
      </c>
      <c r="F17" s="29">
        <f>+[1]debt!F17</f>
        <v>0</v>
      </c>
      <c r="G17" s="29">
        <f>+[1]debt!G17</f>
        <v>0</v>
      </c>
      <c r="H17" s="29">
        <f>+[1]debt!H17</f>
        <v>0</v>
      </c>
      <c r="I17" s="29">
        <f>+[1]debt!I17</f>
        <v>0</v>
      </c>
      <c r="J17" s="29">
        <f>+[1]debt!J17</f>
        <v>0</v>
      </c>
      <c r="K17" s="29">
        <f>+[1]debt!K17</f>
        <v>0</v>
      </c>
      <c r="L17" s="29">
        <f>+[1]debt!L17</f>
        <v>0</v>
      </c>
      <c r="M17" s="29">
        <f>+[1]debt!M17</f>
        <v>0</v>
      </c>
      <c r="N17" s="29">
        <f>+[1]debt!N17</f>
        <v>0</v>
      </c>
      <c r="O17" s="29">
        <f>+[1]debt!O17</f>
        <v>0</v>
      </c>
      <c r="P17" s="30"/>
      <c r="R17" s="56">
        <f t="shared" si="1"/>
        <v>-348897.11903254956</v>
      </c>
      <c r="S17" s="29">
        <f>+[1]debt!S17</f>
        <v>-348897.11903254956</v>
      </c>
      <c r="T17" s="29">
        <f>+[1]debt!T17</f>
        <v>0</v>
      </c>
      <c r="U17" s="29">
        <f>+[1]debt!U17</f>
        <v>0</v>
      </c>
      <c r="V17" s="29">
        <f>+[1]debt!V17</f>
        <v>0</v>
      </c>
      <c r="W17" s="29">
        <f>+[1]debt!W17</f>
        <v>0</v>
      </c>
      <c r="X17" s="29">
        <f>+[1]debt!X17</f>
        <v>0</v>
      </c>
      <c r="Y17" s="29">
        <f>+[1]debt!Y17</f>
        <v>0</v>
      </c>
      <c r="Z17" s="29">
        <f>+[1]debt!Z17</f>
        <v>0</v>
      </c>
      <c r="AA17" s="29">
        <f>+[1]debt!AA17</f>
        <v>0</v>
      </c>
      <c r="AB17" s="29">
        <f>+[1]debt!AB17</f>
        <v>0</v>
      </c>
      <c r="AC17" s="29">
        <f>+[1]debt!AC17</f>
        <v>0</v>
      </c>
      <c r="AD17" s="30"/>
    </row>
    <row r="18" spans="2:30" x14ac:dyDescent="0.25">
      <c r="B18" s="60">
        <v>45352</v>
      </c>
      <c r="C18" s="29">
        <f t="shared" si="2"/>
        <v>25328947.369999997</v>
      </c>
      <c r="D18" s="56">
        <f t="shared" si="0"/>
        <v>535263.16</v>
      </c>
      <c r="E18" s="29">
        <f>+[1]debt!E18</f>
        <v>535263.16</v>
      </c>
      <c r="F18" s="29">
        <f>+[1]debt!F18</f>
        <v>0</v>
      </c>
      <c r="G18" s="29">
        <f>+[1]debt!G18</f>
        <v>0</v>
      </c>
      <c r="H18" s="29">
        <f>+[1]debt!H18</f>
        <v>0</v>
      </c>
      <c r="I18" s="29">
        <f>+[1]debt!I18</f>
        <v>0</v>
      </c>
      <c r="J18" s="29">
        <f>+[1]debt!J18</f>
        <v>0</v>
      </c>
      <c r="K18" s="29">
        <f>+[1]debt!K18</f>
        <v>0</v>
      </c>
      <c r="L18" s="29">
        <f>+[1]debt!L18</f>
        <v>0</v>
      </c>
      <c r="M18" s="29">
        <f>+[1]debt!M18</f>
        <v>0</v>
      </c>
      <c r="N18" s="29">
        <f>+[1]debt!N18</f>
        <v>0</v>
      </c>
      <c r="O18" s="29">
        <f>+[1]debt!O18</f>
        <v>0</v>
      </c>
      <c r="P18" s="30"/>
      <c r="R18" s="56">
        <f t="shared" si="1"/>
        <v>-349058.85655959061</v>
      </c>
      <c r="S18" s="29">
        <f>+[1]debt!S18</f>
        <v>-349058.85655959061</v>
      </c>
      <c r="T18" s="29">
        <f>+[1]debt!T18</f>
        <v>0</v>
      </c>
      <c r="U18" s="29">
        <f>+[1]debt!U18</f>
        <v>0</v>
      </c>
      <c r="V18" s="29">
        <f>+[1]debt!V18</f>
        <v>0</v>
      </c>
      <c r="W18" s="29">
        <f>+[1]debt!W18</f>
        <v>0</v>
      </c>
      <c r="X18" s="29">
        <f>+[1]debt!X18</f>
        <v>0</v>
      </c>
      <c r="Y18" s="29">
        <f>+[1]debt!Y18</f>
        <v>0</v>
      </c>
      <c r="Z18" s="29">
        <f>+[1]debt!Z18</f>
        <v>0</v>
      </c>
      <c r="AA18" s="29">
        <f>+[1]debt!AA18</f>
        <v>0</v>
      </c>
      <c r="AB18" s="29">
        <f>+[1]debt!AB18</f>
        <v>0</v>
      </c>
      <c r="AC18" s="29">
        <f>+[1]debt!AC18</f>
        <v>0</v>
      </c>
      <c r="AD18" s="30"/>
    </row>
    <row r="19" spans="2:30" x14ac:dyDescent="0.25">
      <c r="B19" s="60">
        <v>45383</v>
      </c>
      <c r="C19" s="29">
        <f t="shared" si="2"/>
        <v>31693157.899999999</v>
      </c>
      <c r="D19" s="56">
        <f t="shared" si="0"/>
        <v>6364210.5300000003</v>
      </c>
      <c r="E19" s="29">
        <f>+[1]debt!E19</f>
        <v>6364210.5300000003</v>
      </c>
      <c r="F19" s="29">
        <f>+[1]debt!F19</f>
        <v>0</v>
      </c>
      <c r="G19" s="29">
        <f>+[1]debt!G19</f>
        <v>0</v>
      </c>
      <c r="H19" s="29">
        <f>+[1]debt!H19</f>
        <v>0</v>
      </c>
      <c r="I19" s="29">
        <f>+[1]debt!I19</f>
        <v>0</v>
      </c>
      <c r="J19" s="29">
        <f>+[1]debt!J19</f>
        <v>0</v>
      </c>
      <c r="K19" s="29">
        <f>+[1]debt!K19</f>
        <v>0</v>
      </c>
      <c r="L19" s="29">
        <f>+[1]debt!L19</f>
        <v>0</v>
      </c>
      <c r="M19" s="29">
        <f>+[1]debt!M19</f>
        <v>0</v>
      </c>
      <c r="N19" s="29">
        <f>+[1]debt!N19</f>
        <v>0</v>
      </c>
      <c r="O19" s="29">
        <f>+[1]debt!O19</f>
        <v>0</v>
      </c>
      <c r="P19" s="30"/>
      <c r="R19" s="56">
        <f t="shared" si="1"/>
        <v>-413888.52</v>
      </c>
      <c r="S19" s="29">
        <f>+[1]debt!S19</f>
        <v>-413888.52</v>
      </c>
      <c r="T19" s="29">
        <f>+[1]debt!T19</f>
        <v>0</v>
      </c>
      <c r="U19" s="29">
        <f>+[1]debt!U19</f>
        <v>0</v>
      </c>
      <c r="V19" s="29">
        <f>+[1]debt!V19</f>
        <v>0</v>
      </c>
      <c r="W19" s="29">
        <f>+[1]debt!W19</f>
        <v>0</v>
      </c>
      <c r="X19" s="29">
        <f>+[1]debt!X19</f>
        <v>0</v>
      </c>
      <c r="Y19" s="29">
        <f>+[1]debt!Y19</f>
        <v>0</v>
      </c>
      <c r="Z19" s="29">
        <f>+[1]debt!Z19</f>
        <v>0</v>
      </c>
      <c r="AA19" s="29">
        <f>+[1]debt!AA19</f>
        <v>0</v>
      </c>
      <c r="AB19" s="29">
        <f>+[1]debt!AB19</f>
        <v>0</v>
      </c>
      <c r="AC19" s="29">
        <f>+[1]debt!AC19</f>
        <v>0</v>
      </c>
      <c r="AD19" s="30"/>
    </row>
    <row r="20" spans="2:30" x14ac:dyDescent="0.25">
      <c r="B20" s="59">
        <v>45413</v>
      </c>
      <c r="C20" s="29">
        <f t="shared" si="2"/>
        <v>37555263.159999996</v>
      </c>
      <c r="D20" s="56">
        <f t="shared" si="0"/>
        <v>5862105.2599999998</v>
      </c>
      <c r="E20" s="29">
        <f>+[1]debt!E20</f>
        <v>5862105.2599999998</v>
      </c>
      <c r="F20" s="29">
        <f>+[1]debt!F20</f>
        <v>0</v>
      </c>
      <c r="G20" s="29">
        <f>+[1]debt!G20</f>
        <v>0</v>
      </c>
      <c r="H20" s="29">
        <f>+[1]debt!H20</f>
        <v>0</v>
      </c>
      <c r="I20" s="29">
        <f>+[1]debt!I20</f>
        <v>0</v>
      </c>
      <c r="J20" s="29">
        <f>+[1]debt!J20</f>
        <v>0</v>
      </c>
      <c r="K20" s="29">
        <f>+[1]debt!K20</f>
        <v>0</v>
      </c>
      <c r="L20" s="29">
        <f>+[1]debt!L20</f>
        <v>0</v>
      </c>
      <c r="M20" s="29">
        <f>+[1]debt!M20</f>
        <v>0</v>
      </c>
      <c r="N20" s="29">
        <f>+[1]debt!N20</f>
        <v>0</v>
      </c>
      <c r="O20" s="29">
        <f>+[1]debt!O20</f>
        <v>0</v>
      </c>
      <c r="P20" s="30"/>
      <c r="R20" s="56">
        <f t="shared" si="1"/>
        <v>-439076.24</v>
      </c>
      <c r="S20" s="29">
        <f>+[1]debt!S20</f>
        <v>-439076.24</v>
      </c>
      <c r="T20" s="29">
        <f>+[1]debt!T20</f>
        <v>0</v>
      </c>
      <c r="U20" s="29">
        <f>+[1]debt!U20</f>
        <v>0</v>
      </c>
      <c r="V20" s="29">
        <f>+[1]debt!V20</f>
        <v>0</v>
      </c>
      <c r="W20" s="29">
        <f>+[1]debt!W20</f>
        <v>0</v>
      </c>
      <c r="X20" s="29">
        <f>+[1]debt!X20</f>
        <v>0</v>
      </c>
      <c r="Y20" s="29">
        <f>+[1]debt!Y20</f>
        <v>0</v>
      </c>
      <c r="Z20" s="29">
        <f>+[1]debt!Z20</f>
        <v>0</v>
      </c>
      <c r="AA20" s="29">
        <f>+[1]debt!AA20</f>
        <v>0</v>
      </c>
      <c r="AB20" s="29">
        <f>+[1]debt!AB20</f>
        <v>0</v>
      </c>
      <c r="AC20" s="29">
        <f>+[1]debt!AC20</f>
        <v>0</v>
      </c>
      <c r="AD20" s="30"/>
    </row>
    <row r="21" spans="2:30" x14ac:dyDescent="0.25">
      <c r="B21" s="60">
        <v>45444</v>
      </c>
      <c r="C21" s="29">
        <f t="shared" si="2"/>
        <v>38465063.49187275</v>
      </c>
      <c r="D21" s="56">
        <f t="shared" si="0"/>
        <v>909800.3318727517</v>
      </c>
      <c r="E21" s="29">
        <f>+[1]debt!E21</f>
        <v>909800.3318727517</v>
      </c>
      <c r="F21" s="29">
        <f>CHOOSE(Flc_Arqos_Base!$A$2,+[1]debt!F21,Sheet1!L16)</f>
        <v>0</v>
      </c>
      <c r="G21" s="29">
        <f>+[1]debt!G21</f>
        <v>0</v>
      </c>
      <c r="H21" s="29">
        <f>+[1]debt!H21</f>
        <v>0</v>
      </c>
      <c r="I21" s="29">
        <f>+[1]debt!I21</f>
        <v>0</v>
      </c>
      <c r="J21" s="29">
        <f>+[1]debt!J21</f>
        <v>0</v>
      </c>
      <c r="K21" s="29">
        <f>+[1]debt!K21</f>
        <v>0</v>
      </c>
      <c r="L21" s="29">
        <f>+[1]debt!L21</f>
        <v>0</v>
      </c>
      <c r="M21" s="29">
        <f>+[1]debt!M21</f>
        <v>0</v>
      </c>
      <c r="N21" s="29">
        <f>+[1]debt!N21</f>
        <v>0</v>
      </c>
      <c r="O21" s="29">
        <f>+[1]debt!O21</f>
        <v>0</v>
      </c>
      <c r="P21" s="30"/>
      <c r="R21" s="56">
        <f t="shared" si="1"/>
        <v>-517566.3929592002</v>
      </c>
      <c r="S21" s="29">
        <f>+[1]debt!S21</f>
        <v>-517566.3929592002</v>
      </c>
      <c r="T21" s="29">
        <f>CHOOSE(Flc_Arqos_Base!$A$2,[1]debt!T21,Sheet1!M16)</f>
        <v>0</v>
      </c>
      <c r="U21" s="29">
        <f>+[1]debt!U21</f>
        <v>0</v>
      </c>
      <c r="V21" s="29">
        <f>+[1]debt!V21</f>
        <v>0</v>
      </c>
      <c r="W21" s="29">
        <f>+[1]debt!W21</f>
        <v>0</v>
      </c>
      <c r="X21" s="29">
        <f>+[1]debt!X21</f>
        <v>0</v>
      </c>
      <c r="Y21" s="29">
        <f>+[1]debt!Y21</f>
        <v>0</v>
      </c>
      <c r="Z21" s="29">
        <f>+[1]debt!Z21</f>
        <v>0</v>
      </c>
      <c r="AA21" s="29">
        <f>+[1]debt!AA21</f>
        <v>0</v>
      </c>
      <c r="AB21" s="29">
        <f>+[1]debt!AB21</f>
        <v>0</v>
      </c>
      <c r="AC21" s="29">
        <f>+[1]debt!AC21</f>
        <v>0</v>
      </c>
      <c r="AD21" s="30"/>
    </row>
    <row r="22" spans="2:30" x14ac:dyDescent="0.25">
      <c r="B22" s="60">
        <v>45474</v>
      </c>
      <c r="C22" s="29">
        <f t="shared" si="2"/>
        <v>39862265.091549143</v>
      </c>
      <c r="D22" s="56">
        <f t="shared" si="0"/>
        <v>1397201.5996763897</v>
      </c>
      <c r="E22" s="29">
        <f>+[1]debt!E22</f>
        <v>1397201.5996763897</v>
      </c>
      <c r="F22" s="29">
        <f>CHOOSE(Flc_Arqos_Base!$A$2,+[1]debt!F22,Sheet1!L17)</f>
        <v>0</v>
      </c>
      <c r="G22" s="29">
        <f>+[1]debt!G22</f>
        <v>0</v>
      </c>
      <c r="H22" s="29">
        <f>+[1]debt!H22</f>
        <v>0</v>
      </c>
      <c r="I22" s="29">
        <f>+[1]debt!I22</f>
        <v>0</v>
      </c>
      <c r="J22" s="29">
        <f>+[1]debt!J22</f>
        <v>0</v>
      </c>
      <c r="K22" s="29">
        <f>+[1]debt!K22</f>
        <v>0</v>
      </c>
      <c r="L22" s="29">
        <f>+[1]debt!L22</f>
        <v>0</v>
      </c>
      <c r="M22" s="29">
        <f>+[1]debt!M22</f>
        <v>0</v>
      </c>
      <c r="N22" s="29">
        <f>+[1]debt!N22</f>
        <v>0</v>
      </c>
      <c r="O22" s="29">
        <f>+[1]debt!O22</f>
        <v>0</v>
      </c>
      <c r="P22" s="30"/>
      <c r="R22" s="56">
        <f t="shared" si="1"/>
        <v>-528539.19333480531</v>
      </c>
      <c r="S22" s="29">
        <f>+[1]debt!S22</f>
        <v>-528539.19333480531</v>
      </c>
      <c r="T22" s="29">
        <f>CHOOSE(Flc_Arqos_Base!$A$2,[1]debt!T22,Sheet1!M17)</f>
        <v>0</v>
      </c>
      <c r="U22" s="29">
        <f>+[1]debt!U22</f>
        <v>0</v>
      </c>
      <c r="V22" s="29">
        <f>+[1]debt!V22</f>
        <v>0</v>
      </c>
      <c r="W22" s="29">
        <f>+[1]debt!W22</f>
        <v>0</v>
      </c>
      <c r="X22" s="29">
        <f>+[1]debt!X22</f>
        <v>0</v>
      </c>
      <c r="Y22" s="29">
        <f>+[1]debt!Y22</f>
        <v>0</v>
      </c>
      <c r="Z22" s="29">
        <f>+[1]debt!Z22</f>
        <v>0</v>
      </c>
      <c r="AA22" s="29">
        <f>+[1]debt!AA22</f>
        <v>0</v>
      </c>
      <c r="AB22" s="29">
        <f>+[1]debt!AB22</f>
        <v>0</v>
      </c>
      <c r="AC22" s="29">
        <f>+[1]debt!AC22</f>
        <v>0</v>
      </c>
      <c r="AD22" s="30"/>
    </row>
    <row r="23" spans="2:30" x14ac:dyDescent="0.25">
      <c r="B23" s="59">
        <v>45505</v>
      </c>
      <c r="C23" s="29">
        <f t="shared" si="2"/>
        <v>41417104.780258335</v>
      </c>
      <c r="D23" s="56">
        <f t="shared" si="0"/>
        <v>1554839.688709195</v>
      </c>
      <c r="E23" s="29">
        <f>+[1]debt!E23</f>
        <v>1554839.688709195</v>
      </c>
      <c r="F23" s="29">
        <f>CHOOSE(Flc_Arqos_Base!$A$2,+[1]debt!F23,Sheet1!L18)</f>
        <v>0</v>
      </c>
      <c r="G23" s="29">
        <f>+[1]debt!G23</f>
        <v>0</v>
      </c>
      <c r="H23" s="29">
        <f>+[1]debt!H23</f>
        <v>0</v>
      </c>
      <c r="I23" s="29">
        <f>+[1]debt!I23</f>
        <v>0</v>
      </c>
      <c r="J23" s="29">
        <f>+[1]debt!J23</f>
        <v>0</v>
      </c>
      <c r="K23" s="29">
        <f>+[1]debt!K23</f>
        <v>0</v>
      </c>
      <c r="L23" s="29">
        <f>+[1]debt!L23</f>
        <v>0</v>
      </c>
      <c r="M23" s="29">
        <f>+[1]debt!M23</f>
        <v>0</v>
      </c>
      <c r="N23" s="29">
        <f>+[1]debt!N23</f>
        <v>0</v>
      </c>
      <c r="O23" s="29">
        <f>+[1]debt!O23</f>
        <v>0</v>
      </c>
      <c r="P23" s="30"/>
      <c r="R23" s="56">
        <f t="shared" si="1"/>
        <v>-545390.37891985232</v>
      </c>
      <c r="S23" s="29">
        <f>+[1]debt!S23</f>
        <v>-545390.37891985232</v>
      </c>
      <c r="T23" s="29">
        <f>CHOOSE(Flc_Arqos_Base!$A$2,[1]debt!T23,Sheet1!M18)</f>
        <v>0</v>
      </c>
      <c r="U23" s="29">
        <f>+[1]debt!U23</f>
        <v>0</v>
      </c>
      <c r="V23" s="29">
        <f>+[1]debt!V23</f>
        <v>0</v>
      </c>
      <c r="W23" s="29">
        <f>+[1]debt!W23</f>
        <v>0</v>
      </c>
      <c r="X23" s="29">
        <f>+[1]debt!X23</f>
        <v>0</v>
      </c>
      <c r="Y23" s="29">
        <f>+[1]debt!Y23</f>
        <v>0</v>
      </c>
      <c r="Z23" s="29">
        <f>+[1]debt!Z23</f>
        <v>0</v>
      </c>
      <c r="AA23" s="29">
        <f>+[1]debt!AA23</f>
        <v>0</v>
      </c>
      <c r="AB23" s="29">
        <f>+[1]debt!AB23</f>
        <v>0</v>
      </c>
      <c r="AC23" s="29">
        <f>+[1]debt!AC23</f>
        <v>0</v>
      </c>
      <c r="AD23" s="30"/>
    </row>
    <row r="24" spans="2:30" x14ac:dyDescent="0.25">
      <c r="B24" s="60">
        <v>45536</v>
      </c>
      <c r="C24" s="29">
        <f t="shared" si="2"/>
        <v>48534445.440794133</v>
      </c>
      <c r="D24" s="56">
        <f t="shared" si="0"/>
        <v>7117340.6605357975</v>
      </c>
      <c r="E24" s="29">
        <f>+[1]debt!E24</f>
        <v>7117340.6605357975</v>
      </c>
      <c r="F24" s="29">
        <f>CHOOSE(Flc_Arqos_Base!$A$2,+[1]debt!F24,Sheet1!L19)</f>
        <v>0</v>
      </c>
      <c r="G24" s="29">
        <f>+[1]debt!G24</f>
        <v>0</v>
      </c>
      <c r="H24" s="29">
        <f>+[1]debt!H24</f>
        <v>0</v>
      </c>
      <c r="I24" s="29">
        <f>+[1]debt!I24</f>
        <v>0</v>
      </c>
      <c r="J24" s="29">
        <f>+[1]debt!J24</f>
        <v>0</v>
      </c>
      <c r="K24" s="29">
        <f>+[1]debt!K24</f>
        <v>0</v>
      </c>
      <c r="L24" s="29">
        <f>+[1]debt!L24</f>
        <v>0</v>
      </c>
      <c r="M24" s="29">
        <f>+[1]debt!M24</f>
        <v>0</v>
      </c>
      <c r="N24" s="29">
        <f>+[1]debt!N24</f>
        <v>0</v>
      </c>
      <c r="O24" s="29">
        <f>+[1]debt!O24</f>
        <v>0</v>
      </c>
      <c r="P24" s="30"/>
      <c r="R24" s="56">
        <f t="shared" si="1"/>
        <v>-564142.7852694469</v>
      </c>
      <c r="S24" s="29">
        <f>+[1]debt!S24</f>
        <v>-564142.7852694469</v>
      </c>
      <c r="T24" s="29">
        <f>CHOOSE(Flc_Arqos_Base!$A$2,[1]debt!T24,Sheet1!M19)</f>
        <v>0</v>
      </c>
      <c r="U24" s="29">
        <f>+[1]debt!U24</f>
        <v>0</v>
      </c>
      <c r="V24" s="29">
        <f>+[1]debt!V24</f>
        <v>0</v>
      </c>
      <c r="W24" s="29">
        <f>+[1]debt!W24</f>
        <v>0</v>
      </c>
      <c r="X24" s="29">
        <f>+[1]debt!X24</f>
        <v>0</v>
      </c>
      <c r="Y24" s="29">
        <f>+[1]debt!Y24</f>
        <v>0</v>
      </c>
      <c r="Z24" s="29">
        <f>+[1]debt!Z24</f>
        <v>0</v>
      </c>
      <c r="AA24" s="29">
        <f>+[1]debt!AA24</f>
        <v>0</v>
      </c>
      <c r="AB24" s="29">
        <f>+[1]debt!AB24</f>
        <v>0</v>
      </c>
      <c r="AC24" s="29">
        <f>+[1]debt!AC24</f>
        <v>0</v>
      </c>
      <c r="AD24" s="30"/>
    </row>
    <row r="25" spans="2:30" x14ac:dyDescent="0.25">
      <c r="B25" s="60">
        <v>45566</v>
      </c>
      <c r="C25" s="29">
        <f t="shared" si="2"/>
        <v>50651148.340585269</v>
      </c>
      <c r="D25" s="56">
        <f t="shared" si="0"/>
        <v>2116702.8997911373</v>
      </c>
      <c r="E25" s="29">
        <f>+[1]debt!E25</f>
        <v>2116702.8997911373</v>
      </c>
      <c r="F25" s="29">
        <f>CHOOSE(Flc_Arqos_Base!$A$2,+[1]debt!F25,Sheet1!L20)</f>
        <v>0</v>
      </c>
      <c r="G25" s="29">
        <f>+[1]debt!G25</f>
        <v>0</v>
      </c>
      <c r="H25" s="29">
        <f>+[1]debt!H25</f>
        <v>0</v>
      </c>
      <c r="I25" s="29">
        <f>+[1]debt!I25</f>
        <v>0</v>
      </c>
      <c r="J25" s="29">
        <f>+[1]debt!J25</f>
        <v>0</v>
      </c>
      <c r="K25" s="29">
        <f>+[1]debt!K25</f>
        <v>0</v>
      </c>
      <c r="L25" s="29">
        <f>+[1]debt!L25</f>
        <v>0</v>
      </c>
      <c r="M25" s="29">
        <f>+[1]debt!M25</f>
        <v>0</v>
      </c>
      <c r="N25" s="29">
        <f>+[1]debt!N25</f>
        <v>0</v>
      </c>
      <c r="O25" s="29">
        <f>+[1]debt!O25</f>
        <v>0</v>
      </c>
      <c r="P25" s="30"/>
      <c r="R25" s="56">
        <f t="shared" si="1"/>
        <v>-661932.23421467433</v>
      </c>
      <c r="S25" s="29">
        <f>+[1]debt!S25</f>
        <v>-661932.23421467433</v>
      </c>
      <c r="T25" s="29">
        <f>CHOOSE(Flc_Arqos_Base!$A$2,[1]debt!T25,Sheet1!M20)</f>
        <v>0</v>
      </c>
      <c r="U25" s="29">
        <f>+[1]debt!U25</f>
        <v>0</v>
      </c>
      <c r="V25" s="29">
        <f>+[1]debt!V25</f>
        <v>0</v>
      </c>
      <c r="W25" s="29">
        <f>+[1]debt!W25</f>
        <v>0</v>
      </c>
      <c r="X25" s="29">
        <f>+[1]debt!X25</f>
        <v>0</v>
      </c>
      <c r="Y25" s="29">
        <f>+[1]debt!Y25</f>
        <v>0</v>
      </c>
      <c r="Z25" s="29">
        <f>+[1]debt!Z25</f>
        <v>0</v>
      </c>
      <c r="AA25" s="29">
        <f>+[1]debt!AA25</f>
        <v>0</v>
      </c>
      <c r="AB25" s="29">
        <f>+[1]debt!AB25</f>
        <v>0</v>
      </c>
      <c r="AC25" s="29">
        <f>+[1]debt!AC25</f>
        <v>0</v>
      </c>
      <c r="AD25" s="30"/>
    </row>
    <row r="26" spans="2:30" x14ac:dyDescent="0.25">
      <c r="B26" s="59">
        <v>45597</v>
      </c>
      <c r="C26" s="29">
        <f t="shared" si="2"/>
        <v>53778453.804062732</v>
      </c>
      <c r="D26" s="56">
        <f t="shared" si="0"/>
        <v>3127305.463477463</v>
      </c>
      <c r="E26" s="29">
        <f>+[1]debt!E26</f>
        <v>3127305.463477463</v>
      </c>
      <c r="F26" s="29">
        <f>CHOOSE(Flc_Arqos_Base!$A$2,+[1]debt!F26,Sheet1!L21)</f>
        <v>0</v>
      </c>
      <c r="G26" s="29">
        <f>+[1]debt!G26</f>
        <v>0</v>
      </c>
      <c r="H26" s="29">
        <f>+[1]debt!H26</f>
        <v>0</v>
      </c>
      <c r="I26" s="29">
        <f>+[1]debt!I26</f>
        <v>0</v>
      </c>
      <c r="J26" s="29">
        <f>+[1]debt!J26</f>
        <v>0</v>
      </c>
      <c r="K26" s="29">
        <f>+[1]debt!K26</f>
        <v>0</v>
      </c>
      <c r="L26" s="29">
        <f>+[1]debt!L26</f>
        <v>0</v>
      </c>
      <c r="M26" s="29">
        <f>+[1]debt!M26</f>
        <v>0</v>
      </c>
      <c r="N26" s="29">
        <f>+[1]debt!N26</f>
        <v>0</v>
      </c>
      <c r="O26" s="29">
        <f>+[1]debt!O26</f>
        <v>0</v>
      </c>
      <c r="P26" s="30"/>
      <c r="R26" s="56">
        <f t="shared" si="1"/>
        <v>-687461.0866015089</v>
      </c>
      <c r="S26" s="29">
        <f>+[1]debt!S26</f>
        <v>-687461.0866015089</v>
      </c>
      <c r="T26" s="29">
        <f>CHOOSE(Flc_Arqos_Base!$A$2,[1]debt!T26,Sheet1!M21)</f>
        <v>0</v>
      </c>
      <c r="U26" s="29">
        <f>+[1]debt!U26</f>
        <v>0</v>
      </c>
      <c r="V26" s="29">
        <f>+[1]debt!V26</f>
        <v>0</v>
      </c>
      <c r="W26" s="29">
        <f>+[1]debt!W26</f>
        <v>0</v>
      </c>
      <c r="X26" s="29">
        <f>+[1]debt!X26</f>
        <v>0</v>
      </c>
      <c r="Y26" s="29">
        <f>+[1]debt!Y26</f>
        <v>0</v>
      </c>
      <c r="Z26" s="29">
        <f>+[1]debt!Z26</f>
        <v>0</v>
      </c>
      <c r="AA26" s="29">
        <f>+[1]debt!AA26</f>
        <v>0</v>
      </c>
      <c r="AB26" s="29">
        <f>+[1]debt!AB26</f>
        <v>0</v>
      </c>
      <c r="AC26" s="29">
        <f>+[1]debt!AC26</f>
        <v>0</v>
      </c>
      <c r="AD26" s="30"/>
    </row>
    <row r="27" spans="2:30" x14ac:dyDescent="0.25">
      <c r="B27" s="60">
        <v>45627</v>
      </c>
      <c r="C27" s="70">
        <f t="shared" si="2"/>
        <v>56818944.226013824</v>
      </c>
      <c r="D27" s="69">
        <f t="shared" si="0"/>
        <v>3040490.421951096</v>
      </c>
      <c r="E27" s="70">
        <f>+[1]debt!E27</f>
        <v>3040490.421951096</v>
      </c>
      <c r="F27" s="70">
        <f>CHOOSE(Flc_Arqos_Base!$A$2,+[1]debt!F27,Sheet1!L22)</f>
        <v>0</v>
      </c>
      <c r="G27" s="70">
        <f>+[1]debt!G27</f>
        <v>0</v>
      </c>
      <c r="H27" s="70">
        <f>+[1]debt!H27</f>
        <v>0</v>
      </c>
      <c r="I27" s="70">
        <f>+[1]debt!I27</f>
        <v>0</v>
      </c>
      <c r="J27" s="70">
        <f>+[1]debt!J27</f>
        <v>0</v>
      </c>
      <c r="K27" s="70">
        <f>+[1]debt!K27</f>
        <v>0</v>
      </c>
      <c r="L27" s="70">
        <f>+[1]debt!L27</f>
        <v>0</v>
      </c>
      <c r="M27" s="70">
        <f>+[1]debt!M27</f>
        <v>0</v>
      </c>
      <c r="N27" s="70">
        <f>+[1]debt!N27</f>
        <v>0</v>
      </c>
      <c r="O27" s="70">
        <f>+[1]debt!O27</f>
        <v>0</v>
      </c>
      <c r="P27" s="71"/>
      <c r="Q27" s="72"/>
      <c r="R27" s="69">
        <f t="shared" si="1"/>
        <v>-725178.48168493563</v>
      </c>
      <c r="S27" s="70">
        <f>+[1]debt!S27</f>
        <v>-725178.48168493563</v>
      </c>
      <c r="T27" s="70">
        <f>CHOOSE(Flc_Arqos_Base!$A$2,[1]debt!T27,Sheet1!M22)</f>
        <v>0</v>
      </c>
      <c r="U27" s="70">
        <f>+[1]debt!U27</f>
        <v>0</v>
      </c>
      <c r="V27" s="70">
        <f>+[1]debt!V27</f>
        <v>0</v>
      </c>
      <c r="W27" s="70">
        <f>+[1]debt!W27</f>
        <v>0</v>
      </c>
      <c r="X27" s="70">
        <f>+[1]debt!X27</f>
        <v>0</v>
      </c>
      <c r="Y27" s="70">
        <f>+[1]debt!Y27</f>
        <v>0</v>
      </c>
      <c r="Z27" s="70">
        <f>+[1]debt!Z27</f>
        <v>0</v>
      </c>
      <c r="AA27" s="70">
        <f>+[1]debt!AA27</f>
        <v>0</v>
      </c>
      <c r="AB27" s="70">
        <f>+[1]debt!AB27</f>
        <v>0</v>
      </c>
      <c r="AC27" s="70">
        <f>+[1]debt!AC27</f>
        <v>0</v>
      </c>
      <c r="AD27" s="71"/>
    </row>
    <row r="28" spans="2:30" x14ac:dyDescent="0.25">
      <c r="B28" s="61">
        <v>45658</v>
      </c>
      <c r="C28" s="29">
        <f t="shared" si="2"/>
        <v>60014900.87505471</v>
      </c>
      <c r="D28" s="56">
        <f t="shared" si="0"/>
        <v>3195956.6490408857</v>
      </c>
      <c r="E28" s="29">
        <f>+[1]debt!E28</f>
        <v>3195956.6490408857</v>
      </c>
      <c r="F28" s="29">
        <f>CHOOSE(Flc_Arqos_Base!$A$2,+[1]debt!F28,Sheet1!L23)</f>
        <v>0</v>
      </c>
      <c r="G28" s="29">
        <f>+[1]debt!G28</f>
        <v>0</v>
      </c>
      <c r="H28" s="29">
        <f>+[1]debt!H28</f>
        <v>0</v>
      </c>
      <c r="I28" s="29">
        <f>+[1]debt!I28</f>
        <v>0</v>
      </c>
      <c r="J28" s="29">
        <f>+[1]debt!J28</f>
        <v>0</v>
      </c>
      <c r="K28" s="29">
        <f>+[1]debt!K28</f>
        <v>0</v>
      </c>
      <c r="L28" s="29">
        <f>+[1]debt!L28</f>
        <v>0</v>
      </c>
      <c r="M28" s="29">
        <f>+[1]debt!M28</f>
        <v>0</v>
      </c>
      <c r="N28" s="29">
        <f>+[1]debt!N28</f>
        <v>0</v>
      </c>
      <c r="O28" s="29">
        <f>+[1]debt!O28</f>
        <v>0</v>
      </c>
      <c r="P28" s="30"/>
      <c r="R28" s="56">
        <f t="shared" si="1"/>
        <v>-718246.92875812401</v>
      </c>
      <c r="S28" s="29">
        <f>+[1]debt!S28</f>
        <v>-718246.92875812401</v>
      </c>
      <c r="T28" s="29">
        <f>CHOOSE(Flc_Arqos_Base!$A$2,[1]debt!T28,Sheet1!M23)</f>
        <v>0</v>
      </c>
      <c r="U28" s="29">
        <f>+[1]debt!U28</f>
        <v>0</v>
      </c>
      <c r="V28" s="29">
        <f>+[1]debt!V28</f>
        <v>0</v>
      </c>
      <c r="W28" s="29">
        <f>+[1]debt!W28</f>
        <v>0</v>
      </c>
      <c r="X28" s="29">
        <f>+[1]debt!X28</f>
        <v>0</v>
      </c>
      <c r="Y28" s="29">
        <f>+[1]debt!Y28</f>
        <v>0</v>
      </c>
      <c r="Z28" s="29">
        <f>+[1]debt!Z28</f>
        <v>0</v>
      </c>
      <c r="AA28" s="29">
        <f>+[1]debt!AA28</f>
        <v>0</v>
      </c>
      <c r="AB28" s="29">
        <f>+[1]debt!AB28</f>
        <v>0</v>
      </c>
      <c r="AC28" s="29">
        <f>+[1]debt!AC28</f>
        <v>0</v>
      </c>
      <c r="AD28" s="30"/>
    </row>
    <row r="29" spans="2:30" x14ac:dyDescent="0.25">
      <c r="B29" s="62">
        <v>45689</v>
      </c>
      <c r="C29" s="29">
        <f t="shared" si="2"/>
        <v>63074568.735068008</v>
      </c>
      <c r="D29" s="56">
        <f t="shared" si="0"/>
        <v>3059667.8600133015</v>
      </c>
      <c r="E29" s="29">
        <f>+[1]debt!E29</f>
        <v>3059667.8600133015</v>
      </c>
      <c r="F29" s="29">
        <f>CHOOSE(Flc_Arqos_Base!$A$2,+[1]debt!F29,Sheet1!L24)</f>
        <v>0</v>
      </c>
      <c r="G29" s="29">
        <f>+[1]debt!G29</f>
        <v>0</v>
      </c>
      <c r="H29" s="29">
        <f>+[1]debt!H29</f>
        <v>0</v>
      </c>
      <c r="I29" s="29">
        <f>+[1]debt!I29</f>
        <v>0</v>
      </c>
      <c r="J29" s="29">
        <f>+[1]debt!J29</f>
        <v>0</v>
      </c>
      <c r="K29" s="29">
        <f>+[1]debt!K29</f>
        <v>0</v>
      </c>
      <c r="L29" s="29">
        <f>+[1]debt!L29</f>
        <v>0</v>
      </c>
      <c r="M29" s="29">
        <f>+[1]debt!M29</f>
        <v>0</v>
      </c>
      <c r="N29" s="29">
        <f>+[1]debt!N29</f>
        <v>0</v>
      </c>
      <c r="O29" s="29">
        <f>+[1]debt!O29</f>
        <v>0</v>
      </c>
      <c r="P29" s="30"/>
      <c r="R29" s="56">
        <f t="shared" si="1"/>
        <v>-754342.83380170958</v>
      </c>
      <c r="S29" s="29">
        <f>+[1]debt!S29</f>
        <v>-754342.83380170958</v>
      </c>
      <c r="T29" s="29">
        <f>CHOOSE(Flc_Arqos_Base!$A$2,[1]debt!T29,Sheet1!M24)</f>
        <v>0</v>
      </c>
      <c r="U29" s="29">
        <f>+[1]debt!U29</f>
        <v>0</v>
      </c>
      <c r="V29" s="29">
        <f>+[1]debt!V29</f>
        <v>0</v>
      </c>
      <c r="W29" s="29">
        <f>+[1]debt!W29</f>
        <v>0</v>
      </c>
      <c r="X29" s="29">
        <f>+[1]debt!X29</f>
        <v>0</v>
      </c>
      <c r="Y29" s="29">
        <f>+[1]debt!Y29</f>
        <v>0</v>
      </c>
      <c r="Z29" s="29">
        <f>+[1]debt!Z29</f>
        <v>0</v>
      </c>
      <c r="AA29" s="29">
        <f>+[1]debt!AA29</f>
        <v>0</v>
      </c>
      <c r="AB29" s="29">
        <f>+[1]debt!AB29</f>
        <v>0</v>
      </c>
      <c r="AC29" s="29">
        <f>+[1]debt!AC29</f>
        <v>0</v>
      </c>
      <c r="AD29" s="30"/>
    </row>
    <row r="30" spans="2:30" x14ac:dyDescent="0.25">
      <c r="B30" s="61">
        <v>45717</v>
      </c>
      <c r="C30" s="29">
        <f t="shared" si="2"/>
        <v>65634876.479532227</v>
      </c>
      <c r="D30" s="56">
        <f t="shared" si="0"/>
        <v>2560307.74446422</v>
      </c>
      <c r="E30" s="29">
        <f>+[1]debt!E30</f>
        <v>2560307.74446422</v>
      </c>
      <c r="F30" s="29">
        <f>CHOOSE(Flc_Arqos_Base!$A$2,+[1]debt!F30,Sheet1!L25)</f>
        <v>0</v>
      </c>
      <c r="G30" s="29">
        <f>+[1]debt!G30</f>
        <v>0</v>
      </c>
      <c r="H30" s="29">
        <f>+[1]debt!H30</f>
        <v>0</v>
      </c>
      <c r="I30" s="29">
        <f>+[1]debt!I30</f>
        <v>0</v>
      </c>
      <c r="J30" s="29">
        <f>+[1]debt!J30</f>
        <v>0</v>
      </c>
      <c r="K30" s="29">
        <f>+[1]debt!K30</f>
        <v>0</v>
      </c>
      <c r="L30" s="29">
        <f>+[1]debt!L30</f>
        <v>0</v>
      </c>
      <c r="M30" s="29">
        <f>+[1]debt!M30</f>
        <v>0</v>
      </c>
      <c r="N30" s="29">
        <f>+[1]debt!N30</f>
        <v>0</v>
      </c>
      <c r="O30" s="29">
        <f>+[1]debt!O30</f>
        <v>0</v>
      </c>
      <c r="P30" s="30"/>
      <c r="R30" s="56">
        <f t="shared" si="1"/>
        <v>-788899.46039834851</v>
      </c>
      <c r="S30" s="29">
        <f>+[1]debt!S30</f>
        <v>-788899.46039834851</v>
      </c>
      <c r="T30" s="29">
        <f>CHOOSE(Flc_Arqos_Base!$A$2,[1]debt!T30,Sheet1!M25)</f>
        <v>0</v>
      </c>
      <c r="U30" s="29">
        <f>+[1]debt!U30</f>
        <v>0</v>
      </c>
      <c r="V30" s="29">
        <f>+[1]debt!V30</f>
        <v>0</v>
      </c>
      <c r="W30" s="29">
        <f>+[1]debt!W30</f>
        <v>0</v>
      </c>
      <c r="X30" s="29">
        <f>+[1]debt!X30</f>
        <v>0</v>
      </c>
      <c r="Y30" s="29">
        <f>+[1]debt!Y30</f>
        <v>0</v>
      </c>
      <c r="Z30" s="29">
        <f>+[1]debt!Z30</f>
        <v>0</v>
      </c>
      <c r="AA30" s="29">
        <f>+[1]debt!AA30</f>
        <v>0</v>
      </c>
      <c r="AB30" s="29">
        <f>+[1]debt!AB30</f>
        <v>0</v>
      </c>
      <c r="AC30" s="29">
        <f>+[1]debt!AC30</f>
        <v>0</v>
      </c>
      <c r="AD30" s="30"/>
    </row>
    <row r="31" spans="2:30" x14ac:dyDescent="0.25">
      <c r="B31" s="62">
        <v>45748</v>
      </c>
      <c r="C31" s="29">
        <f t="shared" si="2"/>
        <v>68268908.026415199</v>
      </c>
      <c r="D31" s="56">
        <f t="shared" si="0"/>
        <v>2634031.5468829675</v>
      </c>
      <c r="E31" s="29">
        <f>+[1]debt!E31</f>
        <v>2634031.5468829675</v>
      </c>
      <c r="F31" s="29">
        <f>CHOOSE(Flc_Arqos_Base!$A$2,+[1]debt!F31,Sheet1!L26)</f>
        <v>0</v>
      </c>
      <c r="G31" s="29">
        <f>+[1]debt!G31</f>
        <v>0</v>
      </c>
      <c r="H31" s="29">
        <f>+[1]debt!H31</f>
        <v>0</v>
      </c>
      <c r="I31" s="84"/>
      <c r="J31" s="29">
        <f>+[1]debt!J31</f>
        <v>0</v>
      </c>
      <c r="K31" s="29">
        <f>+[1]debt!K31</f>
        <v>0</v>
      </c>
      <c r="L31" s="29">
        <f>+[1]debt!L31</f>
        <v>0</v>
      </c>
      <c r="M31" s="29">
        <f>+[1]debt!M31</f>
        <v>0</v>
      </c>
      <c r="N31" s="29">
        <f>+[1]debt!N31</f>
        <v>0</v>
      </c>
      <c r="O31" s="29">
        <f>+[1]debt!O31</f>
        <v>0</v>
      </c>
      <c r="P31" s="30"/>
      <c r="R31" s="56">
        <f t="shared" si="1"/>
        <v>-817816.19343797583</v>
      </c>
      <c r="S31" s="29">
        <f>+[1]debt!S31</f>
        <v>-817816.19343797583</v>
      </c>
      <c r="T31" s="29">
        <f>CHOOSE(Flc_Arqos_Base!$A$2,[1]debt!T31,Sheet1!M26)</f>
        <v>0</v>
      </c>
      <c r="U31" s="29">
        <f>+[1]debt!U31</f>
        <v>0</v>
      </c>
      <c r="V31" s="29">
        <f>+[1]debt!V31</f>
        <v>0</v>
      </c>
      <c r="W31" s="29">
        <f>+[1]debt!W31</f>
        <v>0</v>
      </c>
      <c r="X31" s="29">
        <f>+[1]debt!X31</f>
        <v>0</v>
      </c>
      <c r="Y31" s="29">
        <f>+[1]debt!Y31</f>
        <v>0</v>
      </c>
      <c r="Z31" s="29">
        <f>+[1]debt!Z31</f>
        <v>0</v>
      </c>
      <c r="AA31" s="29">
        <f>+[1]debt!AA31</f>
        <v>0</v>
      </c>
      <c r="AB31" s="29">
        <f>+[1]debt!AB31</f>
        <v>0</v>
      </c>
      <c r="AC31" s="29">
        <f>+[1]debt!AC31</f>
        <v>0</v>
      </c>
      <c r="AD31" s="30"/>
    </row>
    <row r="32" spans="2:30" x14ac:dyDescent="0.25">
      <c r="B32" s="61">
        <v>45778</v>
      </c>
      <c r="C32" s="29">
        <f t="shared" si="2"/>
        <v>70466519.150494814</v>
      </c>
      <c r="D32" s="56">
        <f t="shared" si="0"/>
        <v>2197611.1240796135</v>
      </c>
      <c r="E32" s="29">
        <f>+[1]debt!E32</f>
        <v>2197611.1240796135</v>
      </c>
      <c r="F32" s="29">
        <f>CHOOSE(Flc_Arqos_Base!$A$2,+[1]debt!F32,Sheet1!L27)</f>
        <v>0</v>
      </c>
      <c r="G32" s="29">
        <f>+[1]debt!G32</f>
        <v>0</v>
      </c>
      <c r="H32" s="29">
        <f>+[1]debt!H32</f>
        <v>0</v>
      </c>
      <c r="I32" s="84"/>
      <c r="J32" s="29">
        <f>+[1]debt!J32</f>
        <v>0</v>
      </c>
      <c r="K32" s="29">
        <f>+[1]debt!K32</f>
        <v>0</v>
      </c>
      <c r="L32" s="29">
        <f>+[1]debt!L32</f>
        <v>0</v>
      </c>
      <c r="M32" s="29">
        <f>+[1]debt!M32</f>
        <v>0</v>
      </c>
      <c r="N32" s="29">
        <f>+[1]debt!N32</f>
        <v>0</v>
      </c>
      <c r="O32" s="29">
        <f>+[1]debt!O32</f>
        <v>0</v>
      </c>
      <c r="P32" s="30"/>
      <c r="R32" s="56">
        <f t="shared" si="1"/>
        <v>-847565.58087933238</v>
      </c>
      <c r="S32" s="29">
        <f>+[1]debt!S32</f>
        <v>-847565.58087933238</v>
      </c>
      <c r="T32" s="29">
        <f>CHOOSE(Flc_Arqos_Base!$A$2,[1]debt!T32,Sheet1!M27)</f>
        <v>0</v>
      </c>
      <c r="U32" s="29">
        <f>+[1]debt!U32</f>
        <v>0</v>
      </c>
      <c r="V32" s="29">
        <f>+[1]debt!V32</f>
        <v>0</v>
      </c>
      <c r="W32" s="29">
        <f>+[1]debt!W32</f>
        <v>0</v>
      </c>
      <c r="X32" s="29">
        <f>+[1]debt!X32</f>
        <v>0</v>
      </c>
      <c r="Y32" s="29">
        <f>+[1]debt!Y32</f>
        <v>0</v>
      </c>
      <c r="Z32" s="29">
        <f>+[1]debt!Z32</f>
        <v>0</v>
      </c>
      <c r="AA32" s="29">
        <f>+[1]debt!AA32</f>
        <v>0</v>
      </c>
      <c r="AB32" s="29">
        <f>+[1]debt!AB32</f>
        <v>0</v>
      </c>
      <c r="AC32" s="29">
        <f>+[1]debt!AC32</f>
        <v>0</v>
      </c>
      <c r="AD32" s="30"/>
    </row>
    <row r="33" spans="2:30" x14ac:dyDescent="0.25">
      <c r="B33" s="62">
        <v>45809</v>
      </c>
      <c r="C33" s="29">
        <f t="shared" si="2"/>
        <v>72676010.625722319</v>
      </c>
      <c r="D33" s="56">
        <f t="shared" si="0"/>
        <v>2209491.4752275054</v>
      </c>
      <c r="E33" s="29">
        <f>+[1]debt!E33</f>
        <v>2209491.4752275054</v>
      </c>
      <c r="F33" s="29">
        <f>CHOOSE(Flc_Arqos_Base!$A$2,+[1]debt!F33,Sheet1!L28)</f>
        <v>0</v>
      </c>
      <c r="G33" s="29">
        <f>+[1]debt!G33</f>
        <v>0</v>
      </c>
      <c r="H33" s="29">
        <f>+[1]debt!H33</f>
        <v>0</v>
      </c>
      <c r="I33" s="84"/>
      <c r="J33" s="29">
        <f>+[1]debt!J33</f>
        <v>0</v>
      </c>
      <c r="K33" s="29">
        <f>+[1]debt!K33</f>
        <v>0</v>
      </c>
      <c r="L33" s="29">
        <f>+[1]debt!L33</f>
        <v>0</v>
      </c>
      <c r="M33" s="29">
        <f>+[1]debt!M33</f>
        <v>0</v>
      </c>
      <c r="N33" s="29">
        <f>+[1]debt!N33</f>
        <v>0</v>
      </c>
      <c r="O33" s="29">
        <f>+[1]debt!O33</f>
        <v>0</v>
      </c>
      <c r="P33" s="30"/>
      <c r="R33" s="56">
        <f t="shared" si="1"/>
        <v>-872385.93083035899</v>
      </c>
      <c r="S33" s="29">
        <f>+[1]debt!S33</f>
        <v>-872385.93083035899</v>
      </c>
      <c r="T33" s="29">
        <f>CHOOSE(Flc_Arqos_Base!$A$2,[1]debt!T33,Sheet1!M28)</f>
        <v>0</v>
      </c>
      <c r="U33" s="29">
        <f>+[1]debt!U33</f>
        <v>0</v>
      </c>
      <c r="V33" s="29">
        <f>+[1]debt!V33</f>
        <v>0</v>
      </c>
      <c r="W33" s="29">
        <f>+[1]debt!W33</f>
        <v>0</v>
      </c>
      <c r="X33" s="29">
        <f>+[1]debt!X33</f>
        <v>0</v>
      </c>
      <c r="Y33" s="29">
        <f>+[1]debt!Y33</f>
        <v>0</v>
      </c>
      <c r="Z33" s="29">
        <f>+[1]debt!Z33</f>
        <v>0</v>
      </c>
      <c r="AA33" s="29">
        <f>+[1]debt!AA33</f>
        <v>0</v>
      </c>
      <c r="AB33" s="29">
        <f>+[1]debt!AB33</f>
        <v>0</v>
      </c>
      <c r="AC33" s="29">
        <f>+[1]debt!AC33</f>
        <v>0</v>
      </c>
      <c r="AD33" s="30"/>
    </row>
    <row r="34" spans="2:30" x14ac:dyDescent="0.25">
      <c r="B34" s="61">
        <v>45839</v>
      </c>
      <c r="C34" s="29">
        <f t="shared" si="2"/>
        <v>74872082.026924357</v>
      </c>
      <c r="D34" s="56">
        <f t="shared" si="0"/>
        <v>2196071.4012020444</v>
      </c>
      <c r="E34" s="29">
        <f>+[1]debt!E34</f>
        <v>2196071.4012020444</v>
      </c>
      <c r="F34" s="29">
        <f>CHOOSE(Flc_Arqos_Base!$A$2,+[1]debt!F34,Sheet1!L29)</f>
        <v>0</v>
      </c>
      <c r="G34" s="29">
        <f>+[1]debt!G34</f>
        <v>0</v>
      </c>
      <c r="H34" s="29">
        <f>+[1]debt!H34</f>
        <v>0</v>
      </c>
      <c r="I34" s="84"/>
      <c r="J34" s="29">
        <f>+[1]debt!J34</f>
        <v>0</v>
      </c>
      <c r="K34" s="29">
        <f>+[1]debt!K34</f>
        <v>0</v>
      </c>
      <c r="L34" s="29">
        <f>+[1]debt!L34</f>
        <v>0</v>
      </c>
      <c r="M34" s="29">
        <f>+[1]debt!M34</f>
        <v>0</v>
      </c>
      <c r="N34" s="29">
        <f>+[1]debt!N34</f>
        <v>0</v>
      </c>
      <c r="O34" s="29">
        <f>+[1]debt!O34</f>
        <v>0</v>
      </c>
      <c r="P34" s="30"/>
      <c r="R34" s="56">
        <f t="shared" si="1"/>
        <v>-897340.46033198992</v>
      </c>
      <c r="S34" s="29">
        <f>+[1]debt!S34</f>
        <v>-897340.46033198992</v>
      </c>
      <c r="T34" s="29">
        <f>CHOOSE(Flc_Arqos_Base!$A$2,[1]debt!T34,Sheet1!M29)</f>
        <v>0</v>
      </c>
      <c r="U34" s="29">
        <f>+[1]debt!U34</f>
        <v>0</v>
      </c>
      <c r="V34" s="29">
        <f>+[1]debt!V34</f>
        <v>0</v>
      </c>
      <c r="W34" s="29">
        <f>+[1]debt!W34</f>
        <v>0</v>
      </c>
      <c r="X34" s="29">
        <f>+[1]debt!X34</f>
        <v>0</v>
      </c>
      <c r="Y34" s="29">
        <f>+[1]debt!Y34</f>
        <v>0</v>
      </c>
      <c r="Z34" s="29">
        <f>+[1]debt!Z34</f>
        <v>0</v>
      </c>
      <c r="AA34" s="29">
        <f>+[1]debt!AA34</f>
        <v>0</v>
      </c>
      <c r="AB34" s="29">
        <f>+[1]debt!AB34</f>
        <v>0</v>
      </c>
      <c r="AC34" s="29">
        <f>+[1]debt!AC34</f>
        <v>0</v>
      </c>
      <c r="AD34" s="30"/>
    </row>
    <row r="35" spans="2:30" x14ac:dyDescent="0.25">
      <c r="B35" s="62">
        <v>45870</v>
      </c>
      <c r="C35" s="29">
        <f t="shared" si="2"/>
        <v>76954062.931902647</v>
      </c>
      <c r="D35" s="56">
        <f t="shared" si="0"/>
        <v>2081980.9049782967</v>
      </c>
      <c r="E35" s="29">
        <f>+[1]debt!E35</f>
        <v>2081980.9049782967</v>
      </c>
      <c r="F35" s="29">
        <f>CHOOSE(Flc_Arqos_Base!$A$2,+[1]debt!F35,Sheet1!L30)</f>
        <v>0</v>
      </c>
      <c r="G35" s="29">
        <f>+[1]debt!G35</f>
        <v>0</v>
      </c>
      <c r="H35" s="29">
        <f>+[1]debt!H35</f>
        <v>0</v>
      </c>
      <c r="I35" s="84"/>
      <c r="J35" s="29">
        <f>+[1]debt!J35</f>
        <v>0</v>
      </c>
      <c r="K35" s="29">
        <f>+[1]debt!K35</f>
        <v>0</v>
      </c>
      <c r="L35" s="29">
        <f>+[1]debt!L35</f>
        <v>0</v>
      </c>
      <c r="M35" s="29">
        <f>+[1]debt!M35</f>
        <v>0</v>
      </c>
      <c r="N35" s="29">
        <f>+[1]debt!N35</f>
        <v>0</v>
      </c>
      <c r="O35" s="29">
        <f>+[1]debt!O35</f>
        <v>0</v>
      </c>
      <c r="P35" s="30"/>
      <c r="R35" s="56">
        <f t="shared" si="1"/>
        <v>-922143.42028155993</v>
      </c>
      <c r="S35" s="29">
        <f>+[1]debt!S35</f>
        <v>-922143.42028155993</v>
      </c>
      <c r="T35" s="29">
        <f>CHOOSE(Flc_Arqos_Base!$A$2,[1]debt!T35,Sheet1!M30)</f>
        <v>0</v>
      </c>
      <c r="U35" s="29">
        <f>+[1]debt!U35</f>
        <v>0</v>
      </c>
      <c r="V35" s="29">
        <f>+[1]debt!V35</f>
        <v>0</v>
      </c>
      <c r="W35" s="29">
        <f>+[1]debt!W35</f>
        <v>0</v>
      </c>
      <c r="X35" s="29">
        <f>+[1]debt!X35</f>
        <v>0</v>
      </c>
      <c r="Y35" s="29">
        <f>+[1]debt!Y35</f>
        <v>0</v>
      </c>
      <c r="Z35" s="29">
        <f>+[1]debt!Z35</f>
        <v>0</v>
      </c>
      <c r="AA35" s="29">
        <f>+[1]debt!AA35</f>
        <v>0</v>
      </c>
      <c r="AB35" s="29">
        <f>+[1]debt!AB35</f>
        <v>0</v>
      </c>
      <c r="AC35" s="29">
        <f>+[1]debt!AC35</f>
        <v>0</v>
      </c>
      <c r="AD35" s="30"/>
    </row>
    <row r="36" spans="2:30" x14ac:dyDescent="0.25">
      <c r="B36" s="61">
        <v>45901</v>
      </c>
      <c r="C36" s="29">
        <f t="shared" si="2"/>
        <v>78519843.579694033</v>
      </c>
      <c r="D36" s="56">
        <f t="shared" si="0"/>
        <v>1565780.6477913854</v>
      </c>
      <c r="E36" s="29">
        <f>+[1]debt!E36</f>
        <v>1565780.6477913854</v>
      </c>
      <c r="F36" s="29">
        <f>CHOOSE(Flc_Arqos_Base!$A$2,+[1]debt!F36,Sheet1!L31)</f>
        <v>0</v>
      </c>
      <c r="G36" s="29">
        <f>+[1]debt!G36</f>
        <v>0</v>
      </c>
      <c r="H36" s="29">
        <f>+[1]debt!H36</f>
        <v>0</v>
      </c>
      <c r="I36" s="84"/>
      <c r="J36" s="29">
        <f>+[1]debt!J36</f>
        <v>0</v>
      </c>
      <c r="K36" s="29">
        <f>+[1]debt!K36</f>
        <v>0</v>
      </c>
      <c r="L36" s="29">
        <f>+[1]debt!L36</f>
        <v>0</v>
      </c>
      <c r="M36" s="29">
        <f>+[1]debt!M36</f>
        <v>0</v>
      </c>
      <c r="N36" s="29">
        <f>+[1]debt!N36</f>
        <v>0</v>
      </c>
      <c r="O36" s="29">
        <f>+[1]debt!O36</f>
        <v>0</v>
      </c>
      <c r="P36" s="30"/>
      <c r="R36" s="56">
        <f t="shared" si="1"/>
        <v>-945657.81465584156</v>
      </c>
      <c r="S36" s="29">
        <f>+[1]debt!S36</f>
        <v>-945657.81465584156</v>
      </c>
      <c r="T36" s="29">
        <f>CHOOSE(Flc_Arqos_Base!$A$2,[1]debt!T36,Sheet1!M31)</f>
        <v>0</v>
      </c>
      <c r="U36" s="29">
        <f>+[1]debt!U36</f>
        <v>0</v>
      </c>
      <c r="V36" s="29">
        <f>+[1]debt!V36</f>
        <v>0</v>
      </c>
      <c r="W36" s="29">
        <f>+[1]debt!W36</f>
        <v>0</v>
      </c>
      <c r="X36" s="29">
        <f>+[1]debt!X36</f>
        <v>0</v>
      </c>
      <c r="Y36" s="29">
        <f>+[1]debt!Y36</f>
        <v>0</v>
      </c>
      <c r="Z36" s="29">
        <f>+[1]debt!Z36</f>
        <v>0</v>
      </c>
      <c r="AA36" s="29">
        <f>+[1]debt!AA36</f>
        <v>0</v>
      </c>
      <c r="AB36" s="29">
        <f>+[1]debt!AB36</f>
        <v>0</v>
      </c>
      <c r="AC36" s="29">
        <f>+[1]debt!AC36</f>
        <v>0</v>
      </c>
      <c r="AD36" s="30"/>
    </row>
    <row r="37" spans="2:30" x14ac:dyDescent="0.25">
      <c r="B37" s="61">
        <v>45931</v>
      </c>
      <c r="C37" s="29">
        <f t="shared" si="2"/>
        <v>78938219.053992629</v>
      </c>
      <c r="D37" s="56">
        <f t="shared" si="0"/>
        <v>418375.47429859551</v>
      </c>
      <c r="E37" s="29">
        <f>+[1]debt!E37</f>
        <v>418375.47429859551</v>
      </c>
      <c r="F37" s="29">
        <f>CHOOSE(Flc_Arqos_Base!$A$2,+[1]debt!F37,Sheet1!L32)</f>
        <v>0</v>
      </c>
      <c r="G37" s="29">
        <f>+[1]debt!G37</f>
        <v>0</v>
      </c>
      <c r="H37" s="29">
        <f>+[1]debt!H37</f>
        <v>0</v>
      </c>
      <c r="I37" s="84"/>
      <c r="J37" s="29">
        <f>+[1]debt!J37</f>
        <v>0</v>
      </c>
      <c r="K37" s="29">
        <f>+[1]debt!K37</f>
        <v>0</v>
      </c>
      <c r="L37" s="29">
        <f>+[1]debt!L37</f>
        <v>0</v>
      </c>
      <c r="M37" s="29">
        <f>+[1]debt!M37</f>
        <v>0</v>
      </c>
      <c r="N37" s="29">
        <f>+[1]debt!N37</f>
        <v>0</v>
      </c>
      <c r="O37" s="29">
        <f>+[1]debt!O37</f>
        <v>0</v>
      </c>
      <c r="P37" s="30"/>
      <c r="R37" s="56">
        <f t="shared" si="1"/>
        <v>-963342.11885274714</v>
      </c>
      <c r="S37" s="29">
        <f>+[1]debt!S37</f>
        <v>-963342.11885274714</v>
      </c>
      <c r="T37" s="29">
        <f>CHOOSE(Flc_Arqos_Base!$A$2,[1]debt!T37,Sheet1!M32)</f>
        <v>0</v>
      </c>
      <c r="U37" s="29">
        <f>+[1]debt!U37</f>
        <v>0</v>
      </c>
      <c r="V37" s="29">
        <f>+[1]debt!V37</f>
        <v>0</v>
      </c>
      <c r="W37" s="29">
        <f>+[1]debt!W37</f>
        <v>0</v>
      </c>
      <c r="X37" s="29">
        <f>+[1]debt!X37</f>
        <v>0</v>
      </c>
      <c r="Y37" s="29">
        <f>+[1]debt!Y37</f>
        <v>0</v>
      </c>
      <c r="Z37" s="29">
        <f>+[1]debt!Z37</f>
        <v>0</v>
      </c>
      <c r="AA37" s="29">
        <f>+[1]debt!AA37</f>
        <v>0</v>
      </c>
      <c r="AB37" s="29">
        <f>+[1]debt!AB37</f>
        <v>0</v>
      </c>
      <c r="AC37" s="29">
        <f>+[1]debt!AC37</f>
        <v>0</v>
      </c>
      <c r="AD37" s="30"/>
    </row>
    <row r="38" spans="2:30" x14ac:dyDescent="0.25">
      <c r="B38" s="61">
        <v>45962</v>
      </c>
      <c r="C38" s="29">
        <f t="shared" si="2"/>
        <v>79321306.47632277</v>
      </c>
      <c r="D38" s="56">
        <f t="shared" si="0"/>
        <v>383087.42233013688</v>
      </c>
      <c r="E38" s="29">
        <f>+[1]debt!E38</f>
        <v>383087.42233013688</v>
      </c>
      <c r="F38" s="29">
        <f>CHOOSE(Flc_Arqos_Base!$A$2,+[1]debt!F38,Sheet1!L33)</f>
        <v>0</v>
      </c>
      <c r="G38" s="29">
        <f>+[1]debt!G38</f>
        <v>0</v>
      </c>
      <c r="H38" s="29">
        <f>+[1]debt!H38</f>
        <v>0</v>
      </c>
      <c r="I38" s="84"/>
      <c r="J38" s="29">
        <f>+[1]debt!J38</f>
        <v>0</v>
      </c>
      <c r="K38" s="29">
        <f>+[1]debt!K38</f>
        <v>0</v>
      </c>
      <c r="L38" s="29">
        <f>+[1]debt!L38</f>
        <v>0</v>
      </c>
      <c r="M38" s="29">
        <f>+[1]debt!M38</f>
        <v>0</v>
      </c>
      <c r="N38" s="29">
        <f>+[1]debt!N38</f>
        <v>0</v>
      </c>
      <c r="O38" s="29">
        <f>+[1]debt!O38</f>
        <v>0</v>
      </c>
      <c r="P38" s="30"/>
      <c r="R38" s="56">
        <f t="shared" si="1"/>
        <v>-968067.35234343901</v>
      </c>
      <c r="S38" s="29">
        <f>+[1]debt!S38</f>
        <v>-968067.35234343901</v>
      </c>
      <c r="T38" s="29">
        <f>CHOOSE(Flc_Arqos_Base!$A$2,[1]debt!T38,Sheet1!M33)</f>
        <v>0</v>
      </c>
      <c r="U38" s="29">
        <f>+[1]debt!U38</f>
        <v>0</v>
      </c>
      <c r="V38" s="29">
        <f>+[1]debt!V38</f>
        <v>0</v>
      </c>
      <c r="W38" s="29">
        <f>+[1]debt!W38</f>
        <v>0</v>
      </c>
      <c r="X38" s="29">
        <f>+[1]debt!X38</f>
        <v>0</v>
      </c>
      <c r="Y38" s="29">
        <f>+[1]debt!Y38</f>
        <v>0</v>
      </c>
      <c r="Z38" s="29">
        <f>+[1]debt!Z38</f>
        <v>0</v>
      </c>
      <c r="AA38" s="29">
        <f>+[1]debt!AA38</f>
        <v>0</v>
      </c>
      <c r="AB38" s="29">
        <f>+[1]debt!AB38</f>
        <v>0</v>
      </c>
      <c r="AC38" s="29">
        <f>+[1]debt!AC38</f>
        <v>0</v>
      </c>
      <c r="AD38" s="30"/>
    </row>
    <row r="39" spans="2:30" x14ac:dyDescent="0.25">
      <c r="B39" s="62">
        <v>45992</v>
      </c>
      <c r="C39" s="70">
        <f t="shared" si="2"/>
        <v>77929488.739844158</v>
      </c>
      <c r="D39" s="69">
        <f t="shared" si="0"/>
        <v>-1391817.7364786146</v>
      </c>
      <c r="E39" s="70">
        <f>+[1]debt!E39</f>
        <v>-1391817.7364786146</v>
      </c>
      <c r="F39" s="70">
        <f>CHOOSE(Flc_Arqos_Base!$A$2,+[1]debt!F39,Sheet1!L34)</f>
        <v>0</v>
      </c>
      <c r="G39" s="70">
        <f>+[1]debt!G39</f>
        <v>0</v>
      </c>
      <c r="H39" s="70">
        <f>+[1]debt!H39</f>
        <v>0</v>
      </c>
      <c r="I39" s="84"/>
      <c r="J39" s="70">
        <f>+[1]debt!J39</f>
        <v>0</v>
      </c>
      <c r="K39" s="70">
        <f>+[1]debt!K39</f>
        <v>0</v>
      </c>
      <c r="L39" s="70">
        <f>+[1]debt!L39</f>
        <v>0</v>
      </c>
      <c r="M39" s="70">
        <f>+[1]debt!M39</f>
        <v>0</v>
      </c>
      <c r="N39" s="70">
        <f>+[1]debt!N39</f>
        <v>0</v>
      </c>
      <c r="O39" s="70">
        <f>+[1]debt!O39</f>
        <v>0</v>
      </c>
      <c r="P39" s="71"/>
      <c r="Q39" s="72"/>
      <c r="R39" s="69">
        <f t="shared" si="1"/>
        <v>-997578.03406609944</v>
      </c>
      <c r="S39" s="70">
        <f>+[1]debt!S39</f>
        <v>-997578.03406609944</v>
      </c>
      <c r="T39" s="70">
        <f>CHOOSE(Flc_Arqos_Base!$A$2,[1]debt!T39,Sheet1!M34)</f>
        <v>0</v>
      </c>
      <c r="U39" s="70">
        <f>+[1]debt!U39</f>
        <v>0</v>
      </c>
      <c r="V39" s="70">
        <f>+[1]debt!V39</f>
        <v>0</v>
      </c>
      <c r="W39" s="70">
        <f>+[1]debt!W39</f>
        <v>0</v>
      </c>
      <c r="X39" s="70">
        <f>+[1]debt!X39</f>
        <v>0</v>
      </c>
      <c r="Y39" s="70">
        <f>+[1]debt!Y39</f>
        <v>0</v>
      </c>
      <c r="Z39" s="70">
        <f>+[1]debt!Z39</f>
        <v>0</v>
      </c>
      <c r="AA39" s="70">
        <f>+[1]debt!AA39</f>
        <v>0</v>
      </c>
      <c r="AB39" s="70">
        <f>+[1]debt!AB39</f>
        <v>0</v>
      </c>
      <c r="AC39" s="70">
        <f>+[1]debt!AC39</f>
        <v>0</v>
      </c>
      <c r="AD39" s="71"/>
    </row>
    <row r="40" spans="2:30" x14ac:dyDescent="0.25">
      <c r="B40" s="60">
        <v>46023</v>
      </c>
      <c r="C40" s="29">
        <f t="shared" si="2"/>
        <v>69924925.569844157</v>
      </c>
      <c r="D40" s="56">
        <f t="shared" si="0"/>
        <v>-8004563.1699999999</v>
      </c>
      <c r="E40" s="29">
        <f>+[1]debt!E40</f>
        <v>-8004563.1699999999</v>
      </c>
      <c r="F40" s="29">
        <f>CHOOSE(Flc_Arqos_Base!$A$2,+[1]debt!F40,Sheet1!L35)</f>
        <v>0</v>
      </c>
      <c r="G40" s="29">
        <f>+[1]debt!G40</f>
        <v>0</v>
      </c>
      <c r="H40" s="29">
        <f>+[1]debt!H40</f>
        <v>0</v>
      </c>
      <c r="I40" s="84"/>
      <c r="J40" s="29">
        <f>+[1]debt!J40</f>
        <v>0</v>
      </c>
      <c r="K40" s="29">
        <f>+[1]debt!K40</f>
        <v>0</v>
      </c>
      <c r="L40" s="29">
        <f>+[1]debt!L40</f>
        <v>0</v>
      </c>
      <c r="M40" s="29">
        <f>+[1]debt!M40</f>
        <v>0</v>
      </c>
      <c r="N40" s="29">
        <f>+[1]debt!N40</f>
        <v>0</v>
      </c>
      <c r="O40" s="29">
        <f>+[1]debt!O40</f>
        <v>0</v>
      </c>
      <c r="P40" s="30"/>
      <c r="R40" s="56">
        <f t="shared" si="1"/>
        <v>-926595.79665818275</v>
      </c>
      <c r="S40" s="29">
        <f>+[1]debt!S40</f>
        <v>-926595.79665818275</v>
      </c>
      <c r="T40" s="29">
        <f>CHOOSE(Flc_Arqos_Base!$A$2,[1]debt!T40,Sheet1!M35)</f>
        <v>0</v>
      </c>
      <c r="U40" s="29">
        <f>+[1]debt!U40</f>
        <v>0</v>
      </c>
      <c r="V40" s="29">
        <f>+[1]debt!V40</f>
        <v>0</v>
      </c>
      <c r="W40" s="29">
        <f>+[1]debt!W40</f>
        <v>0</v>
      </c>
      <c r="X40" s="29">
        <f>+[1]debt!X40</f>
        <v>0</v>
      </c>
      <c r="Y40" s="29">
        <f>+[1]debt!Y40</f>
        <v>0</v>
      </c>
      <c r="Z40" s="29">
        <f>+[1]debt!Z40</f>
        <v>0</v>
      </c>
      <c r="AA40" s="29">
        <f>+[1]debt!AA40</f>
        <v>0</v>
      </c>
      <c r="AB40" s="29">
        <f>+[1]debt!AB40</f>
        <v>0</v>
      </c>
      <c r="AC40" s="29">
        <f>+[1]debt!AC40</f>
        <v>0</v>
      </c>
      <c r="AD40" s="30"/>
    </row>
    <row r="41" spans="2:30" x14ac:dyDescent="0.25">
      <c r="B41" s="59">
        <v>46054</v>
      </c>
      <c r="C41" s="29">
        <f t="shared" si="2"/>
        <v>71818546.65984416</v>
      </c>
      <c r="D41" s="56">
        <f t="shared" si="0"/>
        <v>1893621.09</v>
      </c>
      <c r="E41" s="29">
        <f>+[1]debt!E41</f>
        <v>0</v>
      </c>
      <c r="F41" s="29">
        <f>CHOOSE(Flc_Arqos_Base!$A$2,+[1]debt!F41,Sheet1!L36)</f>
        <v>1893621.09</v>
      </c>
      <c r="G41" s="29">
        <f>+[1]debt!G41</f>
        <v>0</v>
      </c>
      <c r="H41" s="29">
        <f>+[1]debt!H41</f>
        <v>0</v>
      </c>
      <c r="I41" s="84"/>
      <c r="J41" s="29">
        <f>+[1]debt!J41</f>
        <v>0</v>
      </c>
      <c r="K41" s="29">
        <f>+[1]debt!K41</f>
        <v>0</v>
      </c>
      <c r="L41" s="29">
        <f>+[1]debt!L41</f>
        <v>0</v>
      </c>
      <c r="M41" s="29">
        <f>+[1]debt!M41</f>
        <v>0</v>
      </c>
      <c r="N41" s="29">
        <f>+[1]debt!N41</f>
        <v>0</v>
      </c>
      <c r="O41" s="29">
        <f>+[1]debt!O41</f>
        <v>0</v>
      </c>
      <c r="P41" s="30"/>
      <c r="R41" s="56">
        <f t="shared" si="1"/>
        <v>-839277.07273023436</v>
      </c>
      <c r="S41" s="29">
        <f>+[1]debt!S41</f>
        <v>-839277.07273023436</v>
      </c>
      <c r="T41" s="29">
        <f>CHOOSE(Flc_Arqos_Base!$A$2,[1]debt!T41,Sheet1!M36)</f>
        <v>0</v>
      </c>
      <c r="U41" s="29">
        <f>+[1]debt!U41</f>
        <v>0</v>
      </c>
      <c r="V41" s="29">
        <f>+[1]debt!V41</f>
        <v>0</v>
      </c>
      <c r="W41" s="29">
        <f>+[1]debt!W41</f>
        <v>0</v>
      </c>
      <c r="X41" s="29">
        <f>+[1]debt!X41</f>
        <v>0</v>
      </c>
      <c r="Y41" s="29">
        <f>+[1]debt!Y41</f>
        <v>0</v>
      </c>
      <c r="Z41" s="29">
        <f>+[1]debt!Z41</f>
        <v>0</v>
      </c>
      <c r="AA41" s="29">
        <f>+[1]debt!AA41</f>
        <v>0</v>
      </c>
      <c r="AB41" s="29">
        <f>+[1]debt!AB41</f>
        <v>0</v>
      </c>
      <c r="AC41" s="29">
        <f>+[1]debt!AC41</f>
        <v>0</v>
      </c>
      <c r="AD41" s="30"/>
    </row>
    <row r="42" spans="2:30" x14ac:dyDescent="0.25">
      <c r="B42" s="60">
        <v>46082</v>
      </c>
      <c r="C42" s="29">
        <f t="shared" si="2"/>
        <v>73712167.749844164</v>
      </c>
      <c r="D42" s="56">
        <f t="shared" si="0"/>
        <v>1893621.09</v>
      </c>
      <c r="E42" s="29">
        <f>+[1]debt!E42</f>
        <v>0</v>
      </c>
      <c r="F42" s="29">
        <f>CHOOSE(Flc_Arqos_Base!$A$2,+[1]debt!F42,Sheet1!L37)</f>
        <v>1893621.09</v>
      </c>
      <c r="G42" s="29">
        <f>+[1]debt!G42</f>
        <v>0</v>
      </c>
      <c r="H42" s="29">
        <f>+[1]debt!H42</f>
        <v>0</v>
      </c>
      <c r="I42" s="84"/>
      <c r="J42" s="29">
        <f>+[1]debt!J42</f>
        <v>0</v>
      </c>
      <c r="K42" s="29">
        <f>+[1]debt!K42</f>
        <v>0</v>
      </c>
      <c r="L42" s="29">
        <f>+[1]debt!L42</f>
        <v>0</v>
      </c>
      <c r="M42" s="29">
        <f>+[1]debt!M42</f>
        <v>0</v>
      </c>
      <c r="N42" s="29">
        <f>+[1]debt!N42</f>
        <v>0</v>
      </c>
      <c r="O42" s="29">
        <f>+[1]debt!O42</f>
        <v>0</v>
      </c>
      <c r="P42" s="30"/>
      <c r="R42" s="56">
        <f t="shared" si="1"/>
        <v>-792060.88365332759</v>
      </c>
      <c r="S42" s="29">
        <f>+[1]debt!S42</f>
        <v>-769422.09365332755</v>
      </c>
      <c r="T42" s="29">
        <f>CHOOSE(Flc_Arqos_Base!$A$2,[1]debt!T42,Sheet1!M37)</f>
        <v>-17968.18</v>
      </c>
      <c r="U42" s="29">
        <f>+[1]debt!U42</f>
        <v>0</v>
      </c>
      <c r="V42" s="29">
        <f>+[1]debt!V42</f>
        <v>0</v>
      </c>
      <c r="W42" s="29">
        <f>+[1]debt!W42</f>
        <v>-4670.6099999999997</v>
      </c>
      <c r="X42" s="29">
        <f>+[1]debt!X42</f>
        <v>0</v>
      </c>
      <c r="Y42" s="29">
        <f>+[1]debt!Y42</f>
        <v>0</v>
      </c>
      <c r="Z42" s="29">
        <f>+[1]debt!Z42</f>
        <v>0</v>
      </c>
      <c r="AA42" s="29">
        <f>+[1]debt!AA42</f>
        <v>0</v>
      </c>
      <c r="AB42" s="29">
        <f>+[1]debt!AB42</f>
        <v>0</v>
      </c>
      <c r="AC42" s="29">
        <f>+[1]debt!AC42</f>
        <v>0</v>
      </c>
      <c r="AD42" s="30"/>
    </row>
    <row r="43" spans="2:30" x14ac:dyDescent="0.25">
      <c r="B43" s="59">
        <v>46113</v>
      </c>
      <c r="C43" s="29">
        <f t="shared" si="2"/>
        <v>45300326.839844167</v>
      </c>
      <c r="D43" s="56">
        <f t="shared" si="0"/>
        <v>-28411840.91</v>
      </c>
      <c r="E43" s="29">
        <f>+[1]debt!E43</f>
        <v>-30305462</v>
      </c>
      <c r="F43" s="29">
        <f>CHOOSE(Flc_Arqos_Base!$A$2,+[1]debt!F43,Sheet1!L38)</f>
        <v>1893621.09</v>
      </c>
      <c r="G43" s="29">
        <f>+[1]debt!G43</f>
        <v>0</v>
      </c>
      <c r="H43" s="29">
        <f>+[1]debt!H43</f>
        <v>0</v>
      </c>
      <c r="I43" s="84"/>
      <c r="J43" s="29">
        <f>+[1]debt!J43</f>
        <v>0</v>
      </c>
      <c r="K43" s="29">
        <f>+[1]debt!K43</f>
        <v>0</v>
      </c>
      <c r="L43" s="29">
        <f>+[1]debt!L43</f>
        <v>0</v>
      </c>
      <c r="M43" s="29">
        <f>+[1]debt!M43</f>
        <v>0</v>
      </c>
      <c r="N43" s="29">
        <f>+[1]debt!N43</f>
        <v>0</v>
      </c>
      <c r="O43" s="29">
        <f>+[1]debt!O43</f>
        <v>0</v>
      </c>
      <c r="P43" s="30"/>
      <c r="R43" s="56">
        <f t="shared" si="1"/>
        <v>-764031.06931837578</v>
      </c>
      <c r="S43" s="29">
        <f>+[1]debt!S43</f>
        <v>-717030.85931837582</v>
      </c>
      <c r="T43" s="29">
        <f>CHOOSE(Flc_Arqos_Base!$A$2,[1]debt!T43,Sheet1!M38)</f>
        <v>-35936.36</v>
      </c>
      <c r="U43" s="29">
        <f>+[1]debt!U43</f>
        <v>0</v>
      </c>
      <c r="V43" s="29">
        <f>+[1]debt!V43</f>
        <v>0</v>
      </c>
      <c r="W43" s="29">
        <f>+[1]debt!W43</f>
        <v>-11063.85</v>
      </c>
      <c r="X43" s="29">
        <f>+[1]debt!X43</f>
        <v>0</v>
      </c>
      <c r="Y43" s="29">
        <f>+[1]debt!Y43</f>
        <v>0</v>
      </c>
      <c r="Z43" s="29">
        <f>+[1]debt!Z43</f>
        <v>0</v>
      </c>
      <c r="AA43" s="29">
        <f>+[1]debt!AA43</f>
        <v>0</v>
      </c>
      <c r="AB43" s="29">
        <f>+[1]debt!AB43</f>
        <v>0</v>
      </c>
      <c r="AC43" s="29">
        <f>+[1]debt!AC43</f>
        <v>0</v>
      </c>
      <c r="AD43" s="30"/>
    </row>
    <row r="44" spans="2:30" x14ac:dyDescent="0.25">
      <c r="B44" s="60">
        <v>46143</v>
      </c>
      <c r="C44" s="29">
        <f t="shared" si="2"/>
        <v>17193947.929844167</v>
      </c>
      <c r="D44" s="56">
        <f t="shared" si="0"/>
        <v>-28106378.91</v>
      </c>
      <c r="E44" s="29">
        <f>+[1]debt!E44</f>
        <v>-30000000</v>
      </c>
      <c r="F44" s="29">
        <f>CHOOSE(Flc_Arqos_Base!$A$2,+[1]debt!F44,Sheet1!L39)</f>
        <v>1893621.09</v>
      </c>
      <c r="G44" s="29">
        <f>+[1]debt!G44</f>
        <v>0</v>
      </c>
      <c r="H44" s="29">
        <f>+[1]debt!H44</f>
        <v>0</v>
      </c>
      <c r="I44" s="84"/>
      <c r="J44" s="29">
        <f>+[1]debt!J44</f>
        <v>0</v>
      </c>
      <c r="K44" s="29">
        <f>+[1]debt!K44</f>
        <v>0</v>
      </c>
      <c r="L44" s="29">
        <f>+[1]debt!L44</f>
        <v>0</v>
      </c>
      <c r="M44" s="29">
        <f>+[1]debt!M44</f>
        <v>0</v>
      </c>
      <c r="N44" s="29">
        <f>+[1]debt!N44</f>
        <v>0</v>
      </c>
      <c r="O44" s="29">
        <f>+[1]debt!O44</f>
        <v>0</v>
      </c>
      <c r="P44" s="30"/>
      <c r="R44" s="56">
        <f t="shared" si="1"/>
        <v>-455830.5232872187</v>
      </c>
      <c r="S44" s="29">
        <f>+[1]debt!S44</f>
        <v>-386440.1432872187</v>
      </c>
      <c r="T44" s="29">
        <f>CHOOSE(Flc_Arqos_Base!$A$2,[1]debt!T44,Sheet1!M39)</f>
        <v>-53904.54</v>
      </c>
      <c r="U44" s="29">
        <f>+[1]debt!U44</f>
        <v>0</v>
      </c>
      <c r="V44" s="29">
        <f>+[1]debt!V44</f>
        <v>0</v>
      </c>
      <c r="W44" s="29">
        <f>+[1]debt!W44</f>
        <v>-15485.84</v>
      </c>
      <c r="X44" s="29">
        <f>+[1]debt!X44</f>
        <v>0</v>
      </c>
      <c r="Y44" s="29">
        <f>+[1]debt!Y44</f>
        <v>0</v>
      </c>
      <c r="Z44" s="29">
        <f>+[1]debt!Z44</f>
        <v>0</v>
      </c>
      <c r="AA44" s="29">
        <f>+[1]debt!AA44</f>
        <v>0</v>
      </c>
      <c r="AB44" s="29">
        <f>+[1]debt!AB44</f>
        <v>0</v>
      </c>
      <c r="AC44" s="29">
        <f>+[1]debt!AC44</f>
        <v>0</v>
      </c>
      <c r="AD44" s="30"/>
    </row>
    <row r="45" spans="2:30" x14ac:dyDescent="0.25">
      <c r="B45" s="59">
        <v>46174</v>
      </c>
      <c r="C45" s="29">
        <f t="shared" si="2"/>
        <v>24050958.439844169</v>
      </c>
      <c r="D45" s="56">
        <f t="shared" si="0"/>
        <v>6857010.5099999998</v>
      </c>
      <c r="E45" s="29">
        <f>+[1]debt!E45</f>
        <v>0</v>
      </c>
      <c r="F45" s="29">
        <f>CHOOSE(Flc_Arqos_Base!$A$2,+[1]debt!F45,Sheet1!L40)</f>
        <v>3156035.16</v>
      </c>
      <c r="G45" s="29">
        <f>+[1]debt!G45</f>
        <v>3700975.35</v>
      </c>
      <c r="H45" s="29">
        <f>+[1]debt!H45</f>
        <v>0</v>
      </c>
      <c r="I45" s="84"/>
      <c r="J45" s="29">
        <f>+[1]debt!J45</f>
        <v>0</v>
      </c>
      <c r="K45" s="29">
        <f>+[1]debt!K45</f>
        <v>0</v>
      </c>
      <c r="L45" s="29">
        <f>+[1]debt!L45</f>
        <v>0</v>
      </c>
      <c r="M45" s="29">
        <f>+[1]debt!M45</f>
        <v>0</v>
      </c>
      <c r="N45" s="29">
        <f>+[1]debt!N45</f>
        <v>0</v>
      </c>
      <c r="O45" s="29">
        <f>+[1]debt!O45</f>
        <v>0</v>
      </c>
      <c r="P45" s="30"/>
      <c r="R45" s="56">
        <f t="shared" si="1"/>
        <v>-79683.802499528174</v>
      </c>
      <c r="S45" s="29">
        <f>+[1]debt!S45</f>
        <v>12434.157500471829</v>
      </c>
      <c r="T45" s="29">
        <f>CHOOSE(Flc_Arqos_Base!$A$2,[1]debt!T45,Sheet1!M40)</f>
        <v>-71872.710000000006</v>
      </c>
      <c r="U45" s="29">
        <f>+[1]debt!U45</f>
        <v>0</v>
      </c>
      <c r="V45" s="29">
        <f>+[1]debt!V45</f>
        <v>0</v>
      </c>
      <c r="W45" s="29">
        <f>+[1]debt!W45</f>
        <v>-20245.25</v>
      </c>
      <c r="X45" s="29">
        <f>+[1]debt!X45</f>
        <v>0</v>
      </c>
      <c r="Y45" s="29">
        <f>+[1]debt!Y45</f>
        <v>0</v>
      </c>
      <c r="Z45" s="29">
        <f>+[1]debt!Z45</f>
        <v>0</v>
      </c>
      <c r="AA45" s="29">
        <f>+[1]debt!AA45</f>
        <v>0</v>
      </c>
      <c r="AB45" s="29">
        <f>+[1]debt!AB45</f>
        <v>0</v>
      </c>
      <c r="AC45" s="29">
        <f>+[1]debt!AC45</f>
        <v>0</v>
      </c>
      <c r="AD45" s="30"/>
    </row>
    <row r="46" spans="2:30" x14ac:dyDescent="0.25">
      <c r="B46" s="60">
        <v>46204</v>
      </c>
      <c r="C46" s="29">
        <f t="shared" si="2"/>
        <v>31539175.979844168</v>
      </c>
      <c r="D46" s="56">
        <f t="shared" si="0"/>
        <v>7488217.54</v>
      </c>
      <c r="E46" s="29">
        <f>+[1]debt!E46</f>
        <v>0</v>
      </c>
      <c r="F46" s="29">
        <f>CHOOSE(Flc_Arqos_Base!$A$2,+[1]debt!F46,Sheet1!L41)</f>
        <v>3787242.19</v>
      </c>
      <c r="G46" s="29">
        <f>+[1]debt!G46</f>
        <v>3700975.35</v>
      </c>
      <c r="H46" s="29">
        <f>+[1]debt!H46</f>
        <v>0</v>
      </c>
      <c r="I46" s="84"/>
      <c r="J46" s="29">
        <f>+[1]debt!J46</f>
        <v>0</v>
      </c>
      <c r="K46" s="29">
        <f>+[1]debt!K46</f>
        <v>0</v>
      </c>
      <c r="L46" s="29">
        <f>+[1]debt!L46</f>
        <v>0</v>
      </c>
      <c r="M46" s="29">
        <f>+[1]debt!M46</f>
        <v>0</v>
      </c>
      <c r="N46" s="29">
        <f>+[1]debt!N46</f>
        <v>0</v>
      </c>
      <c r="O46" s="29">
        <f>+[1]debt!O46</f>
        <v>0</v>
      </c>
      <c r="P46" s="30"/>
      <c r="R46" s="56">
        <f t="shared" si="1"/>
        <v>-151425.94249952817</v>
      </c>
      <c r="S46" s="29">
        <f>+[1]debt!S46</f>
        <v>12434.157500471829</v>
      </c>
      <c r="T46" s="29">
        <f>CHOOSE(Flc_Arqos_Base!$A$2,[1]debt!T46,Sheet1!M41)</f>
        <v>-101819.68</v>
      </c>
      <c r="U46" s="29">
        <f>+[1]debt!U46</f>
        <v>-35117.79</v>
      </c>
      <c r="V46" s="29">
        <f>+[1]debt!V46</f>
        <v>0</v>
      </c>
      <c r="W46" s="29">
        <f>+[1]debt!W46</f>
        <v>-26922.63</v>
      </c>
      <c r="X46" s="29">
        <f>+[1]debt!X46</f>
        <v>0</v>
      </c>
      <c r="Y46" s="29">
        <f>+[1]debt!Y46</f>
        <v>0</v>
      </c>
      <c r="Z46" s="29">
        <f>+[1]debt!Z46</f>
        <v>0</v>
      </c>
      <c r="AA46" s="29">
        <f>+[1]debt!AA46</f>
        <v>0</v>
      </c>
      <c r="AB46" s="29">
        <f>+[1]debt!AB46</f>
        <v>0</v>
      </c>
      <c r="AC46" s="29">
        <f>+[1]debt!AC46</f>
        <v>0</v>
      </c>
      <c r="AD46" s="30"/>
    </row>
    <row r="47" spans="2:30" x14ac:dyDescent="0.25">
      <c r="B47" s="60">
        <v>46235</v>
      </c>
      <c r="C47" s="29">
        <f t="shared" si="2"/>
        <v>40921014.609844171</v>
      </c>
      <c r="D47" s="56">
        <f t="shared" si="0"/>
        <v>9381838.6300000008</v>
      </c>
      <c r="E47" s="29">
        <f>+[1]debt!E47</f>
        <v>0</v>
      </c>
      <c r="F47" s="29">
        <f>CHOOSE(Flc_Arqos_Base!$A$2,+[1]debt!F47,Sheet1!L42)</f>
        <v>5680863.2800000003</v>
      </c>
      <c r="G47" s="29">
        <f>+[1]debt!G47</f>
        <v>3700975.35</v>
      </c>
      <c r="H47" s="29">
        <f>+[1]debt!H47</f>
        <v>0</v>
      </c>
      <c r="I47" s="84"/>
      <c r="J47" s="29">
        <f>+[1]debt!J47</f>
        <v>0</v>
      </c>
      <c r="K47" s="29">
        <f>+[1]debt!K47</f>
        <v>0</v>
      </c>
      <c r="L47" s="29">
        <f>+[1]debt!L47</f>
        <v>0</v>
      </c>
      <c r="M47" s="29">
        <f>+[1]debt!M47</f>
        <v>0</v>
      </c>
      <c r="N47" s="29">
        <f>+[1]debt!N47</f>
        <v>0</v>
      </c>
      <c r="O47" s="29">
        <f>+[1]debt!O47</f>
        <v>0</v>
      </c>
      <c r="P47" s="30"/>
      <c r="R47" s="56">
        <f t="shared" si="1"/>
        <v>-283117.35249952821</v>
      </c>
      <c r="S47" s="29">
        <f>+[1]debt!S47</f>
        <v>-39749.842499528168</v>
      </c>
      <c r="T47" s="29">
        <f>CHOOSE(Flc_Arqos_Base!$A$2,[1]debt!T47,Sheet1!M42)</f>
        <v>-137756.03</v>
      </c>
      <c r="U47" s="29">
        <f>+[1]debt!U47</f>
        <v>-70235.58</v>
      </c>
      <c r="V47" s="29">
        <f>+[1]debt!V47</f>
        <v>0</v>
      </c>
      <c r="W47" s="29">
        <f>+[1]debt!W47</f>
        <v>-35375.9</v>
      </c>
      <c r="X47" s="29">
        <f>+[1]debt!X47</f>
        <v>0</v>
      </c>
      <c r="Y47" s="29">
        <f>+[1]debt!Y47</f>
        <v>0</v>
      </c>
      <c r="Z47" s="29">
        <f>+[1]debt!Z47</f>
        <v>0</v>
      </c>
      <c r="AA47" s="29">
        <f>+[1]debt!AA47</f>
        <v>0</v>
      </c>
      <c r="AB47" s="29">
        <f>+[1]debt!AB47</f>
        <v>0</v>
      </c>
      <c r="AC47" s="29">
        <f>+[1]debt!AC47</f>
        <v>0</v>
      </c>
      <c r="AD47" s="30"/>
    </row>
    <row r="48" spans="2:30" x14ac:dyDescent="0.25">
      <c r="B48" s="59">
        <v>46266</v>
      </c>
      <c r="C48" s="29">
        <f t="shared" si="2"/>
        <v>50934060.269844174</v>
      </c>
      <c r="D48" s="56">
        <f t="shared" si="0"/>
        <v>10013045.66</v>
      </c>
      <c r="E48" s="29">
        <f>+[1]debt!E48</f>
        <v>0</v>
      </c>
      <c r="F48" s="29">
        <f>CHOOSE(Flc_Arqos_Base!$A$2,+[1]debt!F48,Sheet1!L43)</f>
        <v>6312070.3099999996</v>
      </c>
      <c r="G48" s="29">
        <f>+[1]debt!G48</f>
        <v>3700975.35</v>
      </c>
      <c r="H48" s="29">
        <f>+[1]debt!H48</f>
        <v>0</v>
      </c>
      <c r="I48" s="84"/>
      <c r="J48" s="29">
        <f>+[1]debt!J48</f>
        <v>0</v>
      </c>
      <c r="K48" s="29">
        <f>+[1]debt!K48</f>
        <v>0</v>
      </c>
      <c r="L48" s="29">
        <f>+[1]debt!L48</f>
        <v>0</v>
      </c>
      <c r="M48" s="29">
        <f>+[1]debt!M48</f>
        <v>0</v>
      </c>
      <c r="N48" s="29">
        <f>+[1]debt!N48</f>
        <v>0</v>
      </c>
      <c r="O48" s="29">
        <f>+[1]debt!O48</f>
        <v>0</v>
      </c>
      <c r="P48" s="30"/>
      <c r="R48" s="56">
        <f t="shared" si="1"/>
        <v>-326977.21249952813</v>
      </c>
      <c r="S48" s="29">
        <f>+[1]debt!S48</f>
        <v>17311.157500471829</v>
      </c>
      <c r="T48" s="29">
        <f>CHOOSE(Flc_Arqos_Base!$A$2,[1]debt!T48,Sheet1!M43)</f>
        <v>-191660.57</v>
      </c>
      <c r="U48" s="29">
        <f>+[1]debt!U48</f>
        <v>-105353.37</v>
      </c>
      <c r="V48" s="29">
        <f>+[1]debt!V48</f>
        <v>0</v>
      </c>
      <c r="W48" s="29">
        <f>+[1]debt!W48</f>
        <v>-47274.43</v>
      </c>
      <c r="X48" s="29">
        <f>+[1]debt!X48</f>
        <v>0</v>
      </c>
      <c r="Y48" s="29">
        <f>+[1]debt!Y48</f>
        <v>0</v>
      </c>
      <c r="Z48" s="29">
        <f>+[1]debt!Z48</f>
        <v>0</v>
      </c>
      <c r="AA48" s="29">
        <f>+[1]debt!AA48</f>
        <v>0</v>
      </c>
      <c r="AB48" s="29">
        <f>+[1]debt!AB48</f>
        <v>0</v>
      </c>
      <c r="AC48" s="29">
        <f>+[1]debt!AC48</f>
        <v>0</v>
      </c>
      <c r="AD48" s="30"/>
    </row>
    <row r="49" spans="2:30" x14ac:dyDescent="0.25">
      <c r="B49" s="60">
        <v>46296</v>
      </c>
      <c r="C49" s="29">
        <f t="shared" si="2"/>
        <v>62209519.999844179</v>
      </c>
      <c r="D49" s="56">
        <f t="shared" si="0"/>
        <v>11275459.73</v>
      </c>
      <c r="E49" s="29">
        <f>+[1]debt!E49</f>
        <v>0</v>
      </c>
      <c r="F49" s="29">
        <f>CHOOSE(Flc_Arqos_Base!$A$2,+[1]debt!F49,Sheet1!L44)</f>
        <v>7574484.3799999999</v>
      </c>
      <c r="G49" s="29">
        <f>+[1]debt!G49</f>
        <v>3700975.35</v>
      </c>
      <c r="H49" s="29">
        <f>+[1]debt!H49</f>
        <v>0</v>
      </c>
      <c r="I49" s="84"/>
      <c r="J49" s="29">
        <f>+[1]debt!J49</f>
        <v>0</v>
      </c>
      <c r="K49" s="29">
        <f>+[1]debt!K49</f>
        <v>0</v>
      </c>
      <c r="L49" s="29">
        <f>+[1]debt!L49</f>
        <v>0</v>
      </c>
      <c r="M49" s="29">
        <f>+[1]debt!M49</f>
        <v>0</v>
      </c>
      <c r="N49" s="29">
        <f>+[1]debt!N49</f>
        <v>0</v>
      </c>
      <c r="O49" s="29">
        <f>+[1]debt!O49</f>
        <v>0</v>
      </c>
      <c r="P49" s="30"/>
      <c r="R49" s="56">
        <f t="shared" si="1"/>
        <v>-451198.61000000004</v>
      </c>
      <c r="S49" s="29">
        <f>+[1]debt!S49</f>
        <v>0</v>
      </c>
      <c r="T49" s="29">
        <f>CHOOSE(Flc_Arqos_Base!$A$2,[1]debt!T49,Sheet1!M44)</f>
        <v>-251554.5</v>
      </c>
      <c r="U49" s="29">
        <f>+[1]debt!U49</f>
        <v>-140471.16</v>
      </c>
      <c r="V49" s="29">
        <f>+[1]debt!V49</f>
        <v>0</v>
      </c>
      <c r="W49" s="29">
        <f>+[1]debt!W49</f>
        <v>-59172.95</v>
      </c>
      <c r="X49" s="29">
        <f>+[1]debt!X49</f>
        <v>0</v>
      </c>
      <c r="Y49" s="29">
        <f>+[1]debt!Y49</f>
        <v>0</v>
      </c>
      <c r="Z49" s="29">
        <f>+[1]debt!Z49</f>
        <v>0</v>
      </c>
      <c r="AA49" s="29">
        <f>+[1]debt!AA49</f>
        <v>0</v>
      </c>
      <c r="AB49" s="29">
        <f>+[1]debt!AB49</f>
        <v>0</v>
      </c>
      <c r="AC49" s="29">
        <f>+[1]debt!AC49</f>
        <v>0</v>
      </c>
      <c r="AD49" s="30"/>
    </row>
    <row r="50" spans="2:30" x14ac:dyDescent="0.25">
      <c r="B50" s="59">
        <v>46327</v>
      </c>
      <c r="C50" s="29">
        <f t="shared" si="2"/>
        <v>73484979.729844183</v>
      </c>
      <c r="D50" s="56">
        <f t="shared" si="0"/>
        <v>11275459.73</v>
      </c>
      <c r="E50" s="29">
        <f>+[1]debt!E50</f>
        <v>0</v>
      </c>
      <c r="F50" s="29">
        <f>CHOOSE(Flc_Arqos_Base!$A$2,+[1]debt!F50,Sheet1!L45)</f>
        <v>7574484.3799999999</v>
      </c>
      <c r="G50" s="29">
        <f>+[1]debt!G50</f>
        <v>3700975.35</v>
      </c>
      <c r="H50" s="29">
        <f>+[1]debt!H50</f>
        <v>0</v>
      </c>
      <c r="I50" s="29"/>
      <c r="J50" s="29">
        <f>+[1]debt!J50</f>
        <v>0</v>
      </c>
      <c r="K50" s="29">
        <f>+[1]debt!K50</f>
        <v>0</v>
      </c>
      <c r="L50" s="29">
        <f>+[1]debt!L50</f>
        <v>0</v>
      </c>
      <c r="M50" s="29">
        <f>+[1]debt!M50</f>
        <v>0</v>
      </c>
      <c r="N50" s="29">
        <f>+[1]debt!N50</f>
        <v>0</v>
      </c>
      <c r="O50" s="29">
        <f>+[1]debt!O50</f>
        <v>0</v>
      </c>
      <c r="P50" s="30"/>
      <c r="R50" s="56">
        <f t="shared" si="1"/>
        <v>-569022.08000000007</v>
      </c>
      <c r="S50" s="29">
        <f>+[1]debt!S50</f>
        <v>0</v>
      </c>
      <c r="T50" s="29">
        <f>CHOOSE(Flc_Arqos_Base!$A$2,[1]debt!T50,Sheet1!M45)</f>
        <v>-323427.21000000002</v>
      </c>
      <c r="U50" s="29">
        <f>+[1]debt!U50</f>
        <v>-175588.94</v>
      </c>
      <c r="V50" s="29">
        <f>+[1]debt!V50</f>
        <v>0</v>
      </c>
      <c r="W50" s="29">
        <f>+[1]debt!W50</f>
        <v>-70005.929999999993</v>
      </c>
      <c r="X50" s="29">
        <f>+[1]debt!X50</f>
        <v>0</v>
      </c>
      <c r="Y50" s="29">
        <f>+[1]debt!Y50</f>
        <v>0</v>
      </c>
      <c r="Z50" s="29">
        <f>+[1]debt!Z50</f>
        <v>0</v>
      </c>
      <c r="AA50" s="29">
        <f>+[1]debt!AA50</f>
        <v>0</v>
      </c>
      <c r="AB50" s="29">
        <f>+[1]debt!AB50</f>
        <v>0</v>
      </c>
      <c r="AC50" s="29">
        <f>+[1]debt!AC50</f>
        <v>0</v>
      </c>
      <c r="AD50" s="30"/>
    </row>
    <row r="51" spans="2:30" x14ac:dyDescent="0.25">
      <c r="B51" s="60">
        <v>46357</v>
      </c>
      <c r="C51" s="70">
        <f t="shared" si="2"/>
        <v>84760439.459844187</v>
      </c>
      <c r="D51" s="69">
        <f t="shared" si="0"/>
        <v>11275459.73</v>
      </c>
      <c r="E51" s="70">
        <f>+[1]debt!E51</f>
        <v>0</v>
      </c>
      <c r="F51" s="70">
        <f>CHOOSE(Flc_Arqos_Base!$A$2,+[1]debt!F51,Sheet1!L46)</f>
        <v>7574484.3799999999</v>
      </c>
      <c r="G51" s="70">
        <f>+[1]debt!G51</f>
        <v>3700975.35</v>
      </c>
      <c r="H51" s="70">
        <f>+[1]debt!H51</f>
        <v>0</v>
      </c>
      <c r="I51" s="70"/>
      <c r="J51" s="70">
        <f>+[1]debt!J51</f>
        <v>0</v>
      </c>
      <c r="K51" s="70">
        <f>+[1]debt!K51</f>
        <v>0</v>
      </c>
      <c r="L51" s="70">
        <f>+[1]debt!L51</f>
        <v>0</v>
      </c>
      <c r="M51" s="70">
        <f>+[1]debt!M51</f>
        <v>0</v>
      </c>
      <c r="N51" s="70">
        <f>+[1]debt!N51</f>
        <v>0</v>
      </c>
      <c r="O51" s="70">
        <f>+[1]debt!O51</f>
        <v>0</v>
      </c>
      <c r="P51" s="71"/>
      <c r="Q51" s="72"/>
      <c r="R51" s="69">
        <f t="shared" si="1"/>
        <v>-684874.32000000007</v>
      </c>
      <c r="S51" s="70">
        <f>+[1]debt!S51</f>
        <v>0</v>
      </c>
      <c r="T51" s="70">
        <f>CHOOSE(Flc_Arqos_Base!$A$2,[1]debt!T51,Sheet1!M46)</f>
        <v>-395299.93</v>
      </c>
      <c r="U51" s="70">
        <f>+[1]debt!U51</f>
        <v>-210706.73</v>
      </c>
      <c r="V51" s="70">
        <f>+[1]debt!V51</f>
        <v>0</v>
      </c>
      <c r="W51" s="70">
        <f>+[1]debt!W51</f>
        <v>-78867.66</v>
      </c>
      <c r="X51" s="70">
        <f>+[1]debt!X51</f>
        <v>0</v>
      </c>
      <c r="Y51" s="70">
        <f>+[1]debt!Y51</f>
        <v>0</v>
      </c>
      <c r="Z51" s="70">
        <f>+[1]debt!Z51</f>
        <v>0</v>
      </c>
      <c r="AA51" s="70">
        <f>+[1]debt!AA51</f>
        <v>0</v>
      </c>
      <c r="AB51" s="70">
        <f>+[1]debt!AB51</f>
        <v>0</v>
      </c>
      <c r="AC51" s="70">
        <f>+[1]debt!AC51</f>
        <v>0</v>
      </c>
      <c r="AD51" s="71"/>
    </row>
    <row r="52" spans="2:30" x14ac:dyDescent="0.25">
      <c r="B52" s="61">
        <v>46388</v>
      </c>
      <c r="C52" s="29">
        <f t="shared" si="2"/>
        <v>98964833.879844189</v>
      </c>
      <c r="D52" s="56">
        <f t="shared" si="0"/>
        <v>14204394.42</v>
      </c>
      <c r="E52" s="29">
        <f>+[1]debt!E52</f>
        <v>0</v>
      </c>
      <c r="F52" s="29">
        <f>CHOOSE(Flc_Arqos_Base!$A$2,+[1]debt!F52,Sheet1!L47)</f>
        <v>7574484.3799999999</v>
      </c>
      <c r="G52" s="29">
        <f>+[1]debt!G52</f>
        <v>6629910.04</v>
      </c>
      <c r="H52" s="29">
        <f>+[1]debt!H52</f>
        <v>0</v>
      </c>
      <c r="I52" s="29"/>
      <c r="J52" s="29">
        <f>+[1]debt!J52</f>
        <v>0</v>
      </c>
      <c r="K52" s="29">
        <f>+[1]debt!K52</f>
        <v>0</v>
      </c>
      <c r="L52" s="29">
        <f>+[1]debt!L52</f>
        <v>0</v>
      </c>
      <c r="M52" s="29">
        <f>+[1]debt!M52</f>
        <v>0</v>
      </c>
      <c r="N52" s="29">
        <f>+[1]debt!N52</f>
        <v>0</v>
      </c>
      <c r="O52" s="29">
        <f>+[1]debt!O52</f>
        <v>0</v>
      </c>
      <c r="P52" s="30"/>
      <c r="R52" s="56">
        <f t="shared" si="1"/>
        <v>-798826.35000000009</v>
      </c>
      <c r="S52" s="29">
        <f>+[1]debt!S52</f>
        <v>0</v>
      </c>
      <c r="T52" s="29">
        <f>CHOOSE(Flc_Arqos_Base!$A$2,[1]debt!T52,Sheet1!M47)</f>
        <v>-467172.64</v>
      </c>
      <c r="U52" s="29">
        <f>+[1]debt!U52</f>
        <v>-245824.52</v>
      </c>
      <c r="V52" s="29">
        <f>+[1]debt!V52</f>
        <v>0</v>
      </c>
      <c r="W52" s="29">
        <f>+[1]debt!W52</f>
        <v>-85829.19</v>
      </c>
      <c r="X52" s="29">
        <f>+[1]debt!X52</f>
        <v>0</v>
      </c>
      <c r="Y52" s="29">
        <f>+[1]debt!Y52</f>
        <v>0</v>
      </c>
      <c r="Z52" s="29">
        <f>+[1]debt!Z52</f>
        <v>0</v>
      </c>
      <c r="AA52" s="29">
        <f>+[1]debt!AA52</f>
        <v>0</v>
      </c>
      <c r="AB52" s="29">
        <f>+[1]debt!AB52</f>
        <v>0</v>
      </c>
      <c r="AC52" s="29">
        <f>+[1]debt!AC52</f>
        <v>0</v>
      </c>
      <c r="AD52" s="30"/>
    </row>
    <row r="53" spans="2:30" x14ac:dyDescent="0.25">
      <c r="B53" s="62">
        <v>46419</v>
      </c>
      <c r="C53" s="29">
        <f t="shared" si="2"/>
        <v>113169228.29984419</v>
      </c>
      <c r="D53" s="56">
        <f t="shared" si="0"/>
        <v>14204394.42</v>
      </c>
      <c r="E53" s="29">
        <f>+[1]debt!E53</f>
        <v>0</v>
      </c>
      <c r="F53" s="29">
        <f>CHOOSE(Flc_Arqos_Base!$A$2,+[1]debt!F53,Sheet1!L48)</f>
        <v>7574484.3799999999</v>
      </c>
      <c r="G53" s="29">
        <f>+[1]debt!G53</f>
        <v>6629910.04</v>
      </c>
      <c r="H53" s="29">
        <f>+[1]debt!H53</f>
        <v>0</v>
      </c>
      <c r="I53" s="29"/>
      <c r="J53" s="29">
        <f>+[1]debt!J53</f>
        <v>0</v>
      </c>
      <c r="K53" s="29">
        <f>+[1]debt!K53</f>
        <v>0</v>
      </c>
      <c r="L53" s="29">
        <f>+[1]debt!L53</f>
        <v>0</v>
      </c>
      <c r="M53" s="29">
        <f>+[1]debt!M53</f>
        <v>0</v>
      </c>
      <c r="N53" s="29">
        <f>+[1]debt!N53</f>
        <v>0</v>
      </c>
      <c r="O53" s="29">
        <f>+[1]debt!O53</f>
        <v>0</v>
      </c>
      <c r="P53" s="30"/>
      <c r="R53" s="56">
        <f t="shared" si="1"/>
        <v>-939860.05999999994</v>
      </c>
      <c r="S53" s="29">
        <f>+[1]debt!S53</f>
        <v>0</v>
      </c>
      <c r="T53" s="29">
        <f>CHOOSE(Flc_Arqos_Base!$A$2,[1]debt!T53,Sheet1!M48)</f>
        <v>-539045.35</v>
      </c>
      <c r="U53" s="29">
        <f>+[1]debt!U53</f>
        <v>-308734.36</v>
      </c>
      <c r="V53" s="29">
        <f>+[1]debt!V53</f>
        <v>0</v>
      </c>
      <c r="W53" s="29">
        <f>+[1]debt!W53</f>
        <v>-92080.35</v>
      </c>
      <c r="X53" s="29">
        <f>+[1]debt!X53</f>
        <v>0</v>
      </c>
      <c r="Y53" s="29">
        <f>+[1]debt!Y53</f>
        <v>0</v>
      </c>
      <c r="Z53" s="29">
        <f>+[1]debt!Z53</f>
        <v>0</v>
      </c>
      <c r="AA53" s="29">
        <f>+[1]debt!AA53</f>
        <v>0</v>
      </c>
      <c r="AB53" s="29">
        <f>+[1]debt!AB53</f>
        <v>0</v>
      </c>
      <c r="AC53" s="29">
        <f>+[1]debt!AC53</f>
        <v>0</v>
      </c>
      <c r="AD53" s="30"/>
    </row>
    <row r="54" spans="2:30" x14ac:dyDescent="0.25">
      <c r="B54" s="61">
        <v>46447</v>
      </c>
      <c r="C54" s="29">
        <f t="shared" si="2"/>
        <v>126803943.60984419</v>
      </c>
      <c r="D54" s="56">
        <f t="shared" si="0"/>
        <v>13634715.309999999</v>
      </c>
      <c r="E54" s="29">
        <f>+[1]debt!E54</f>
        <v>0</v>
      </c>
      <c r="F54" s="29">
        <f>CHOOSE(Flc_Arqos_Base!$A$2,+[1]debt!F54,Sheet1!L49)</f>
        <v>8836898.4399999995</v>
      </c>
      <c r="G54" s="29">
        <f>+[1]debt!G54</f>
        <v>4797816.87</v>
      </c>
      <c r="H54" s="29">
        <f>+[1]debt!H54</f>
        <v>0</v>
      </c>
      <c r="I54" s="29"/>
      <c r="J54" s="29">
        <f>+[1]debt!J54</f>
        <v>0</v>
      </c>
      <c r="K54" s="29">
        <f>+[1]debt!K54</f>
        <v>0</v>
      </c>
      <c r="L54" s="29">
        <f>+[1]debt!L54</f>
        <v>0</v>
      </c>
      <c r="M54" s="29">
        <f>+[1]debt!M54</f>
        <v>0</v>
      </c>
      <c r="N54" s="29">
        <f>+[1]debt!N54</f>
        <v>0</v>
      </c>
      <c r="O54" s="29">
        <f>+[1]debt!O54</f>
        <v>0</v>
      </c>
      <c r="P54" s="30"/>
      <c r="R54" s="56">
        <f t="shared" si="1"/>
        <v>-1080858.28</v>
      </c>
      <c r="S54" s="29">
        <f>+[1]debt!S54</f>
        <v>0</v>
      </c>
      <c r="T54" s="29">
        <f>CHOOSE(Flc_Arqos_Base!$A$2,[1]debt!T54,Sheet1!M49)</f>
        <v>-610918.06999999995</v>
      </c>
      <c r="U54" s="29">
        <f>+[1]debt!U54</f>
        <v>-371644.21</v>
      </c>
      <c r="V54" s="29">
        <f>+[1]debt!V54</f>
        <v>0</v>
      </c>
      <c r="W54" s="29">
        <f>+[1]debt!W54</f>
        <v>-98296</v>
      </c>
      <c r="X54" s="29">
        <f>+[1]debt!X54</f>
        <v>0</v>
      </c>
      <c r="Y54" s="29">
        <f>+[1]debt!Y54</f>
        <v>0</v>
      </c>
      <c r="Z54" s="29">
        <f>+[1]debt!Z54</f>
        <v>0</v>
      </c>
      <c r="AA54" s="29">
        <f>+[1]debt!AA54</f>
        <v>0</v>
      </c>
      <c r="AB54" s="29">
        <f>+[1]debt!AB54</f>
        <v>0</v>
      </c>
      <c r="AC54" s="29">
        <f>+[1]debt!AC54</f>
        <v>0</v>
      </c>
      <c r="AD54" s="30"/>
    </row>
    <row r="55" spans="2:30" x14ac:dyDescent="0.25">
      <c r="B55" s="62">
        <v>46478</v>
      </c>
      <c r="C55" s="29">
        <f t="shared" si="2"/>
        <v>138545037.81984419</v>
      </c>
      <c r="D55" s="56">
        <f t="shared" si="0"/>
        <v>11741094.210000001</v>
      </c>
      <c r="E55" s="29">
        <f>+[1]debt!E55</f>
        <v>0</v>
      </c>
      <c r="F55" s="29">
        <f>CHOOSE(Flc_Arqos_Base!$A$2,+[1]debt!F55,Sheet1!L50)</f>
        <v>6943277.3399999999</v>
      </c>
      <c r="G55" s="29">
        <f>+[1]debt!G55</f>
        <v>4797816.87</v>
      </c>
      <c r="H55" s="29">
        <f>+[1]debt!H55</f>
        <v>0</v>
      </c>
      <c r="I55" s="29"/>
      <c r="J55" s="29">
        <f>+[1]debt!J55</f>
        <v>0</v>
      </c>
      <c r="K55" s="29">
        <f>+[1]debt!K55</f>
        <v>0</v>
      </c>
      <c r="L55" s="29">
        <f>+[1]debt!L55</f>
        <v>0</v>
      </c>
      <c r="M55" s="29">
        <f>+[1]debt!M55</f>
        <v>0</v>
      </c>
      <c r="N55" s="29">
        <f>+[1]debt!N55</f>
        <v>0</v>
      </c>
      <c r="O55" s="29">
        <f>+[1]debt!O55</f>
        <v>0</v>
      </c>
      <c r="P55" s="30"/>
      <c r="R55" s="56">
        <f t="shared" si="1"/>
        <v>-1217143.5</v>
      </c>
      <c r="S55" s="29">
        <f>+[1]debt!S55</f>
        <v>0</v>
      </c>
      <c r="T55" s="29">
        <f>CHOOSE(Flc_Arqos_Base!$A$2,[1]debt!T55,Sheet1!M50)</f>
        <v>-694769.57</v>
      </c>
      <c r="U55" s="29">
        <f>+[1]debt!U55</f>
        <v>-417169.69</v>
      </c>
      <c r="V55" s="29">
        <f>+[1]debt!V55</f>
        <v>0</v>
      </c>
      <c r="W55" s="29">
        <f>+[1]debt!W55</f>
        <v>-105204.24</v>
      </c>
      <c r="X55" s="29">
        <f>+[1]debt!X55</f>
        <v>0</v>
      </c>
      <c r="Y55" s="29">
        <f>+[1]debt!Y55</f>
        <v>0</v>
      </c>
      <c r="Z55" s="29">
        <f>+[1]debt!Z55</f>
        <v>0</v>
      </c>
      <c r="AA55" s="29">
        <f>+[1]debt!AA55</f>
        <v>0</v>
      </c>
      <c r="AB55" s="29">
        <f>+[1]debt!AB55</f>
        <v>0</v>
      </c>
      <c r="AC55" s="29">
        <f>+[1]debt!AC55</f>
        <v>0</v>
      </c>
      <c r="AD55" s="30"/>
    </row>
    <row r="56" spans="2:30" x14ac:dyDescent="0.25">
      <c r="B56" s="61">
        <v>46508</v>
      </c>
      <c r="C56" s="29">
        <f t="shared" si="2"/>
        <v>151476532.16984418</v>
      </c>
      <c r="D56" s="56">
        <f t="shared" si="0"/>
        <v>12931494.35</v>
      </c>
      <c r="E56" s="29">
        <f>+[1]debt!E56</f>
        <v>0</v>
      </c>
      <c r="F56" s="29">
        <f>CHOOSE(Flc_Arqos_Base!$A$2,+[1]debt!F56,Sheet1!L51)</f>
        <v>7574484.3799999999</v>
      </c>
      <c r="G56" s="29">
        <f>+[1]debt!G56</f>
        <v>5357009.97</v>
      </c>
      <c r="H56" s="29">
        <f>+[1]debt!H56</f>
        <v>0</v>
      </c>
      <c r="I56" s="29"/>
      <c r="J56" s="29">
        <f>+[1]debt!J56</f>
        <v>0</v>
      </c>
      <c r="K56" s="29">
        <f>+[1]debt!K56</f>
        <v>0</v>
      </c>
      <c r="L56" s="29">
        <f>+[1]debt!L56</f>
        <v>0</v>
      </c>
      <c r="M56" s="29">
        <f>+[1]debt!M56</f>
        <v>0</v>
      </c>
      <c r="N56" s="29">
        <f>+[1]debt!N56</f>
        <v>0</v>
      </c>
      <c r="O56" s="29">
        <f>+[1]debt!O56</f>
        <v>0</v>
      </c>
      <c r="P56" s="30"/>
      <c r="R56" s="56">
        <f t="shared" si="1"/>
        <v>-1335425.05</v>
      </c>
      <c r="S56" s="29">
        <f>+[1]debt!S56</f>
        <v>0</v>
      </c>
      <c r="T56" s="29">
        <f>CHOOSE(Flc_Arqos_Base!$A$2,[1]debt!T56,Sheet1!M51)</f>
        <v>-760652.89</v>
      </c>
      <c r="U56" s="29">
        <f>+[1]debt!U56</f>
        <v>-462695.19</v>
      </c>
      <c r="V56" s="29">
        <f>+[1]debt!V56</f>
        <v>0</v>
      </c>
      <c r="W56" s="29">
        <f>+[1]debt!W56</f>
        <v>-112076.97</v>
      </c>
      <c r="X56" s="29">
        <f>+[1]debt!X56</f>
        <v>0</v>
      </c>
      <c r="Y56" s="29">
        <f>+[1]debt!Y56</f>
        <v>0</v>
      </c>
      <c r="Z56" s="29">
        <f>+[1]debt!Z56</f>
        <v>0</v>
      </c>
      <c r="AA56" s="29">
        <f>+[1]debt!AA56</f>
        <v>0</v>
      </c>
      <c r="AB56" s="29">
        <f>+[1]debt!AB56</f>
        <v>0</v>
      </c>
      <c r="AC56" s="29">
        <f>+[1]debt!AC56</f>
        <v>0</v>
      </c>
      <c r="AD56" s="30"/>
    </row>
    <row r="57" spans="2:30" x14ac:dyDescent="0.25">
      <c r="B57" s="61">
        <v>46539</v>
      </c>
      <c r="C57" s="29">
        <f t="shared" si="2"/>
        <v>164408026.51984417</v>
      </c>
      <c r="D57" s="56">
        <f t="shared" si="0"/>
        <v>12931494.35</v>
      </c>
      <c r="E57" s="29">
        <f>+[1]debt!E57</f>
        <v>0</v>
      </c>
      <c r="F57" s="29">
        <f>CHOOSE(Flc_Arqos_Base!$A$2,+[1]debt!F57,Sheet1!L52)</f>
        <v>7574484.3799999999</v>
      </c>
      <c r="G57" s="29">
        <f>+[1]debt!G57</f>
        <v>5357009.97</v>
      </c>
      <c r="H57" s="29">
        <f>+[1]debt!H57</f>
        <v>0</v>
      </c>
      <c r="I57" s="29"/>
      <c r="J57" s="29">
        <f>+[1]debt!J57</f>
        <v>0</v>
      </c>
      <c r="K57" s="29">
        <f>+[1]debt!K57</f>
        <v>0</v>
      </c>
      <c r="L57" s="29">
        <f>+[1]debt!L57</f>
        <v>0</v>
      </c>
      <c r="M57" s="29">
        <f>+[1]debt!M57</f>
        <v>0</v>
      </c>
      <c r="N57" s="29">
        <f>+[1]debt!N57</f>
        <v>0</v>
      </c>
      <c r="O57" s="29">
        <f>+[1]debt!O57</f>
        <v>0</v>
      </c>
      <c r="P57" s="30"/>
      <c r="R57" s="56">
        <f t="shared" si="1"/>
        <v>-1464700.14</v>
      </c>
      <c r="S57" s="29">
        <f>+[1]debt!S57</f>
        <v>0</v>
      </c>
      <c r="T57" s="29">
        <f>CHOOSE(Flc_Arqos_Base!$A$2,[1]debt!T57,Sheet1!M52)</f>
        <v>-832525.6</v>
      </c>
      <c r="U57" s="29">
        <f>+[1]debt!U57</f>
        <v>-513526.74</v>
      </c>
      <c r="V57" s="29">
        <f>+[1]debt!V57</f>
        <v>0</v>
      </c>
      <c r="W57" s="29">
        <f>+[1]debt!W57</f>
        <v>-118647.8</v>
      </c>
      <c r="X57" s="29">
        <f>+[1]debt!X57</f>
        <v>0</v>
      </c>
      <c r="Y57" s="29">
        <f>+[1]debt!Y57</f>
        <v>0</v>
      </c>
      <c r="Z57" s="29">
        <f>+[1]debt!Z57</f>
        <v>0</v>
      </c>
      <c r="AA57" s="29">
        <f>+[1]debt!AA57</f>
        <v>0</v>
      </c>
      <c r="AB57" s="29">
        <f>+[1]debt!AB57</f>
        <v>0</v>
      </c>
      <c r="AC57" s="29">
        <f>+[1]debt!AC57</f>
        <v>0</v>
      </c>
      <c r="AD57" s="30"/>
    </row>
    <row r="58" spans="2:30" x14ac:dyDescent="0.25">
      <c r="B58" s="62">
        <v>46569</v>
      </c>
      <c r="C58" s="29">
        <f t="shared" si="2"/>
        <v>178601934.92984417</v>
      </c>
      <c r="D58" s="56">
        <f t="shared" si="0"/>
        <v>14193908.41</v>
      </c>
      <c r="E58" s="29">
        <f>+[1]debt!E58</f>
        <v>0</v>
      </c>
      <c r="F58" s="29">
        <f>CHOOSE(Flc_Arqos_Base!$A$2,+[1]debt!F58,Sheet1!L53)</f>
        <v>8836898.4399999995</v>
      </c>
      <c r="G58" s="29">
        <f>+[1]debt!G58</f>
        <v>5357009.97</v>
      </c>
      <c r="H58" s="29">
        <f>+[1]debt!H58</f>
        <v>0</v>
      </c>
      <c r="I58" s="29"/>
      <c r="J58" s="29">
        <f>+[1]debt!J58</f>
        <v>0</v>
      </c>
      <c r="K58" s="29">
        <f>+[1]debt!K58</f>
        <v>0</v>
      </c>
      <c r="L58" s="29">
        <f>+[1]debt!L58</f>
        <v>0</v>
      </c>
      <c r="M58" s="29">
        <f>+[1]debt!M58</f>
        <v>0</v>
      </c>
      <c r="N58" s="29">
        <f>+[1]debt!N58</f>
        <v>0</v>
      </c>
      <c r="O58" s="29">
        <f>+[1]debt!O58</f>
        <v>0</v>
      </c>
      <c r="P58" s="30"/>
      <c r="R58" s="56">
        <f t="shared" si="1"/>
        <v>-1595200.6199999999</v>
      </c>
      <c r="S58" s="29">
        <f>+[1]debt!S58</f>
        <v>0</v>
      </c>
      <c r="T58" s="29">
        <f>CHOOSE(Flc_Arqos_Base!$A$2,[1]debt!T58,Sheet1!M53)</f>
        <v>-904398.32</v>
      </c>
      <c r="U58" s="29">
        <f>+[1]debt!U58</f>
        <v>-564358.31000000006</v>
      </c>
      <c r="V58" s="29">
        <f>+[1]debt!V58</f>
        <v>0</v>
      </c>
      <c r="W58" s="29">
        <f>+[1]debt!W58</f>
        <v>-126443.99</v>
      </c>
      <c r="X58" s="29">
        <f>+[1]debt!X58</f>
        <v>0</v>
      </c>
      <c r="Y58" s="29">
        <f>+[1]debt!Y58</f>
        <v>0</v>
      </c>
      <c r="Z58" s="29">
        <f>+[1]debt!Z58</f>
        <v>0</v>
      </c>
      <c r="AA58" s="29">
        <f>+[1]debt!AA58</f>
        <v>0</v>
      </c>
      <c r="AB58" s="29">
        <f>+[1]debt!AB58</f>
        <v>0</v>
      </c>
      <c r="AC58" s="29">
        <f>+[1]debt!AC58</f>
        <v>0</v>
      </c>
      <c r="AD58" s="30"/>
    </row>
    <row r="59" spans="2:30" x14ac:dyDescent="0.25">
      <c r="B59" s="61">
        <v>46600</v>
      </c>
      <c r="C59" s="29">
        <f t="shared" si="2"/>
        <v>191533429.27984416</v>
      </c>
      <c r="D59" s="56">
        <f t="shared" si="0"/>
        <v>12931494.35</v>
      </c>
      <c r="E59" s="29">
        <f>+[1]debt!E59</f>
        <v>0</v>
      </c>
      <c r="F59" s="29">
        <f>CHOOSE(Flc_Arqos_Base!$A$2,+[1]debt!F59,Sheet1!L54)</f>
        <v>7574484.3799999999</v>
      </c>
      <c r="G59" s="29">
        <f>+[1]debt!G59</f>
        <v>5357009.97</v>
      </c>
      <c r="H59" s="29">
        <f>+[1]debt!H59</f>
        <v>0</v>
      </c>
      <c r="I59" s="29"/>
      <c r="J59" s="29">
        <f>+[1]debt!J59</f>
        <v>0</v>
      </c>
      <c r="K59" s="29">
        <f>+[1]debt!K59</f>
        <v>0</v>
      </c>
      <c r="L59" s="29">
        <f>+[1]debt!L59</f>
        <v>0</v>
      </c>
      <c r="M59" s="29">
        <f>+[1]debt!M59</f>
        <v>0</v>
      </c>
      <c r="N59" s="29">
        <f>+[1]debt!N59</f>
        <v>0</v>
      </c>
      <c r="O59" s="29">
        <f>+[1]debt!O59</f>
        <v>0</v>
      </c>
      <c r="P59" s="30"/>
      <c r="R59" s="56">
        <f t="shared" si="1"/>
        <v>-1738088.3299999998</v>
      </c>
      <c r="S59" s="29">
        <f>+[1]debt!S59</f>
        <v>0</v>
      </c>
      <c r="T59" s="29">
        <f>CHOOSE(Flc_Arqos_Base!$A$2,[1]debt!T59,Sheet1!M54)</f>
        <v>-988249.82</v>
      </c>
      <c r="U59" s="29">
        <f>+[1]debt!U59</f>
        <v>-615189.86</v>
      </c>
      <c r="V59" s="29">
        <f>+[1]debt!V59</f>
        <v>0</v>
      </c>
      <c r="W59" s="29">
        <f>+[1]debt!W59</f>
        <v>-134648.65</v>
      </c>
      <c r="X59" s="29">
        <f>+[1]debt!X59</f>
        <v>0</v>
      </c>
      <c r="Y59" s="29">
        <f>+[1]debt!Y59</f>
        <v>0</v>
      </c>
      <c r="Z59" s="29">
        <f>+[1]debt!Z59</f>
        <v>0</v>
      </c>
      <c r="AA59" s="29">
        <f>+[1]debt!AA59</f>
        <v>0</v>
      </c>
      <c r="AB59" s="29">
        <f>+[1]debt!AB59</f>
        <v>0</v>
      </c>
      <c r="AC59" s="29">
        <f>+[1]debt!AC59</f>
        <v>0</v>
      </c>
      <c r="AD59" s="30"/>
    </row>
    <row r="60" spans="2:30" x14ac:dyDescent="0.25">
      <c r="B60" s="62">
        <v>46631</v>
      </c>
      <c r="C60" s="29">
        <f t="shared" si="2"/>
        <v>203606616.29984418</v>
      </c>
      <c r="D60" s="56">
        <f t="shared" si="0"/>
        <v>12073187.02</v>
      </c>
      <c r="E60" s="29">
        <f>+[1]debt!E60</f>
        <v>0</v>
      </c>
      <c r="F60" s="29">
        <f>CHOOSE(Flc_Arqos_Base!$A$2,+[1]debt!F60,Sheet1!L55)</f>
        <v>3787242.19</v>
      </c>
      <c r="G60" s="29">
        <f>+[1]debt!G60</f>
        <v>8285944.8300000001</v>
      </c>
      <c r="H60" s="29">
        <f>+[1]debt!H60</f>
        <v>0</v>
      </c>
      <c r="I60" s="29"/>
      <c r="J60" s="29">
        <f>+[1]debt!J60</f>
        <v>0</v>
      </c>
      <c r="K60" s="29">
        <f>+[1]debt!K60</f>
        <v>0</v>
      </c>
      <c r="L60" s="29">
        <f>+[1]debt!L60</f>
        <v>0</v>
      </c>
      <c r="M60" s="29">
        <f>+[1]debt!M60</f>
        <v>0</v>
      </c>
      <c r="N60" s="29">
        <f>+[1]debt!N60</f>
        <v>0</v>
      </c>
      <c r="O60" s="29">
        <f>+[1]debt!O60</f>
        <v>0</v>
      </c>
      <c r="P60" s="30"/>
      <c r="R60" s="56">
        <f t="shared" si="1"/>
        <v>-1871217.13</v>
      </c>
      <c r="S60" s="29">
        <f>+[1]debt!S60</f>
        <v>0</v>
      </c>
      <c r="T60" s="29">
        <f>CHOOSE(Flc_Arqos_Base!$A$2,[1]debt!T60,Sheet1!M55)</f>
        <v>-1060122.53</v>
      </c>
      <c r="U60" s="29">
        <f>+[1]debt!U60</f>
        <v>-666021.43000000005</v>
      </c>
      <c r="V60" s="29">
        <f>+[1]debt!V60</f>
        <v>0</v>
      </c>
      <c r="W60" s="29">
        <f>+[1]debt!W60</f>
        <v>-145073.17000000001</v>
      </c>
      <c r="X60" s="29">
        <f>+[1]debt!X60</f>
        <v>0</v>
      </c>
      <c r="Y60" s="29">
        <f>+[1]debt!Y60</f>
        <v>0</v>
      </c>
      <c r="Z60" s="29">
        <f>+[1]debt!Z60</f>
        <v>0</v>
      </c>
      <c r="AA60" s="29">
        <f>+[1]debt!AA60</f>
        <v>0</v>
      </c>
      <c r="AB60" s="29">
        <f>+[1]debt!AB60</f>
        <v>0</v>
      </c>
      <c r="AC60" s="29">
        <f>+[1]debt!AC60</f>
        <v>0</v>
      </c>
      <c r="AD60" s="30"/>
    </row>
    <row r="61" spans="2:30" x14ac:dyDescent="0.25">
      <c r="B61" s="61">
        <v>46661</v>
      </c>
      <c r="C61" s="29">
        <f t="shared" si="2"/>
        <v>215679803.31984419</v>
      </c>
      <c r="D61" s="56">
        <f t="shared" si="0"/>
        <v>12073187.02</v>
      </c>
      <c r="E61" s="29">
        <f>+[1]debt!E61</f>
        <v>0</v>
      </c>
      <c r="F61" s="29">
        <f>CHOOSE(Flc_Arqos_Base!$A$2,+[1]debt!F61,Sheet1!L56)</f>
        <v>3787242.19</v>
      </c>
      <c r="G61" s="29">
        <f>+[1]debt!G61</f>
        <v>8285944.8300000001</v>
      </c>
      <c r="H61" s="29">
        <f>+[1]debt!H61</f>
        <v>0</v>
      </c>
      <c r="I61" s="29"/>
      <c r="J61" s="29">
        <f>+[1]debt!J61</f>
        <v>0</v>
      </c>
      <c r="K61" s="29">
        <f>+[1]debt!K61</f>
        <v>0</v>
      </c>
      <c r="L61" s="29">
        <f>+[1]debt!L61</f>
        <v>0</v>
      </c>
      <c r="M61" s="29">
        <f>+[1]debt!M61</f>
        <v>0</v>
      </c>
      <c r="N61" s="29">
        <f>+[1]debt!N61</f>
        <v>0</v>
      </c>
      <c r="O61" s="29">
        <f>+[1]debt!O61</f>
        <v>0</v>
      </c>
      <c r="P61" s="30"/>
      <c r="R61" s="56">
        <f t="shared" si="1"/>
        <v>-1997870.97</v>
      </c>
      <c r="S61" s="29">
        <f>+[1]debt!S61</f>
        <v>0</v>
      </c>
      <c r="T61" s="29">
        <f>CHOOSE(Flc_Arqos_Base!$A$2,[1]debt!T61,Sheet1!M56)</f>
        <v>-1096058.8899999999</v>
      </c>
      <c r="U61" s="29">
        <f>+[1]debt!U61</f>
        <v>-744645.04</v>
      </c>
      <c r="V61" s="29">
        <f>+[1]debt!V61</f>
        <v>0</v>
      </c>
      <c r="W61" s="29">
        <f>+[1]debt!W61</f>
        <v>-157167.04000000001</v>
      </c>
      <c r="X61" s="29">
        <f>+[1]debt!X61</f>
        <v>0</v>
      </c>
      <c r="Y61" s="29">
        <f>+[1]debt!Y61</f>
        <v>0</v>
      </c>
      <c r="Z61" s="29">
        <f>+[1]debt!Z61</f>
        <v>0</v>
      </c>
      <c r="AA61" s="29">
        <f>+[1]debt!AA61</f>
        <v>0</v>
      </c>
      <c r="AB61" s="29">
        <f>+[1]debt!AB61</f>
        <v>0</v>
      </c>
      <c r="AC61" s="29">
        <f>+[1]debt!AC61</f>
        <v>0</v>
      </c>
      <c r="AD61" s="30"/>
    </row>
    <row r="62" spans="2:30" x14ac:dyDescent="0.25">
      <c r="B62" s="61">
        <v>46692</v>
      </c>
      <c r="C62" s="29">
        <f t="shared" si="2"/>
        <v>223965748.1498442</v>
      </c>
      <c r="D62" s="56">
        <f t="shared" si="0"/>
        <v>8285944.8300000001</v>
      </c>
      <c r="E62" s="29">
        <f>+[1]debt!E62</f>
        <v>0</v>
      </c>
      <c r="F62" s="29">
        <f>CHOOSE(Flc_Arqos_Base!$A$2,+[1]debt!F62,Sheet1!L57)</f>
        <v>0</v>
      </c>
      <c r="G62" s="29">
        <f>+[1]debt!G62</f>
        <v>8285944.8300000001</v>
      </c>
      <c r="H62" s="29">
        <f>+[1]debt!H62</f>
        <v>0</v>
      </c>
      <c r="I62" s="29"/>
      <c r="J62" s="29">
        <f>+[1]debt!J62</f>
        <v>0</v>
      </c>
      <c r="K62" s="29">
        <f>+[1]debt!K62</f>
        <v>0</v>
      </c>
      <c r="L62" s="29">
        <f>+[1]debt!L62</f>
        <v>0</v>
      </c>
      <c r="M62" s="29">
        <f>+[1]debt!M62</f>
        <v>0</v>
      </c>
      <c r="N62" s="29">
        <f>+[1]debt!N62</f>
        <v>0</v>
      </c>
      <c r="O62" s="29">
        <f>+[1]debt!O62</f>
        <v>0</v>
      </c>
      <c r="P62" s="30"/>
      <c r="R62" s="56">
        <f t="shared" si="1"/>
        <v>-2119996.2600000002</v>
      </c>
      <c r="S62" s="29">
        <f>+[1]debt!S62</f>
        <v>0</v>
      </c>
      <c r="T62" s="29">
        <f>CHOOSE(Flc_Arqos_Base!$A$2,[1]debt!T62,Sheet1!M57)</f>
        <v>-1131995.24</v>
      </c>
      <c r="U62" s="29">
        <f>+[1]debt!U62</f>
        <v>-823268.65</v>
      </c>
      <c r="V62" s="29">
        <f>+[1]debt!V62</f>
        <v>0</v>
      </c>
      <c r="W62" s="29">
        <f>+[1]debt!W62</f>
        <v>-164732.37</v>
      </c>
      <c r="X62" s="29">
        <f>+[1]debt!X62</f>
        <v>0</v>
      </c>
      <c r="Y62" s="29">
        <f>+[1]debt!Y62</f>
        <v>0</v>
      </c>
      <c r="Z62" s="29">
        <f>+[1]debt!Z62</f>
        <v>0</v>
      </c>
      <c r="AA62" s="29">
        <f>+[1]debt!AA62</f>
        <v>0</v>
      </c>
      <c r="AB62" s="29">
        <f>+[1]debt!AB62</f>
        <v>0</v>
      </c>
      <c r="AC62" s="29">
        <f>+[1]debt!AC62</f>
        <v>0</v>
      </c>
      <c r="AD62" s="30"/>
    </row>
    <row r="63" spans="2:30" x14ac:dyDescent="0.25">
      <c r="B63" s="62">
        <v>46722</v>
      </c>
      <c r="C63" s="70">
        <f t="shared" si="2"/>
        <v>232251692.97984421</v>
      </c>
      <c r="D63" s="69">
        <f t="shared" si="0"/>
        <v>8285944.8300000001</v>
      </c>
      <c r="E63" s="70">
        <f>+[1]debt!E63</f>
        <v>0</v>
      </c>
      <c r="F63" s="70">
        <f>CHOOSE(Flc_Arqos_Base!$A$2,+[1]debt!F63,Sheet1!L58)</f>
        <v>0</v>
      </c>
      <c r="G63" s="70">
        <f>+[1]debt!G63</f>
        <v>8285944.8300000001</v>
      </c>
      <c r="H63" s="70">
        <f>+[1]debt!H63</f>
        <v>0</v>
      </c>
      <c r="I63" s="70"/>
      <c r="J63" s="70">
        <f>+[1]debt!J63</f>
        <v>0</v>
      </c>
      <c r="K63" s="70">
        <f>+[1]debt!K63</f>
        <v>0</v>
      </c>
      <c r="L63" s="70">
        <f>+[1]debt!L63</f>
        <v>0</v>
      </c>
      <c r="M63" s="70">
        <f>+[1]debt!M63</f>
        <v>0</v>
      </c>
      <c r="N63" s="70">
        <f>+[1]debt!N63</f>
        <v>0</v>
      </c>
      <c r="O63" s="70">
        <f>+[1]debt!O63</f>
        <v>0</v>
      </c>
      <c r="P63" s="71"/>
      <c r="Q63" s="72"/>
      <c r="R63" s="69">
        <f t="shared" si="1"/>
        <v>-96961182.929999992</v>
      </c>
      <c r="S63" s="70">
        <f>+[1]debt!S63</f>
        <v>0</v>
      </c>
      <c r="T63" s="70">
        <f>CHOOSE(Flc_Arqos_Base!$A$2,[1]debt!T63,Sheet1!M58)</f>
        <v>-95889976.469999999</v>
      </c>
      <c r="U63" s="70">
        <f>+[1]debt!U63</f>
        <v>-901892.27</v>
      </c>
      <c r="V63" s="70">
        <f>+[1]debt!V63</f>
        <v>0</v>
      </c>
      <c r="W63" s="70">
        <f>+[1]debt!W63</f>
        <v>-169314.19</v>
      </c>
      <c r="X63" s="70">
        <f>+[1]debt!X63</f>
        <v>0</v>
      </c>
      <c r="Y63" s="70">
        <f>+[1]debt!Y63</f>
        <v>0</v>
      </c>
      <c r="Z63" s="70">
        <f>+[1]debt!Z63</f>
        <v>0</v>
      </c>
      <c r="AA63" s="70">
        <f>+[1]debt!AA63</f>
        <v>0</v>
      </c>
      <c r="AB63" s="70">
        <f>+[1]debt!AB63</f>
        <v>0</v>
      </c>
      <c r="AC63" s="70">
        <f>+[1]debt!AC63</f>
        <v>0</v>
      </c>
      <c r="AD63" s="71"/>
    </row>
    <row r="64" spans="2:30" x14ac:dyDescent="0.25">
      <c r="B64" s="60">
        <v>46753</v>
      </c>
      <c r="C64" s="29">
        <f t="shared" si="2"/>
        <v>240537637.80984423</v>
      </c>
      <c r="D64" s="56">
        <f t="shared" si="0"/>
        <v>8285944.8300000001</v>
      </c>
      <c r="E64" s="29">
        <f>+[1]debt!E64</f>
        <v>0</v>
      </c>
      <c r="F64" s="29">
        <f>CHOOSE(Flc_Arqos_Base!$A$2,+[1]debt!F64,Sheet1!L59)</f>
        <v>0</v>
      </c>
      <c r="G64" s="29">
        <f>+[1]debt!G64</f>
        <v>8285944.8300000001</v>
      </c>
      <c r="H64" s="29">
        <f>+[1]debt!H64</f>
        <v>0</v>
      </c>
      <c r="I64" s="29"/>
      <c r="J64" s="29">
        <f>+[1]debt!J64</f>
        <v>0</v>
      </c>
      <c r="K64" s="29">
        <f>+[1]debt!K64</f>
        <v>0</v>
      </c>
      <c r="L64" s="29">
        <f>+[1]debt!L64</f>
        <v>0</v>
      </c>
      <c r="M64" s="29">
        <f>+[1]debt!M64</f>
        <v>0</v>
      </c>
      <c r="N64" s="29">
        <f>+[1]debt!N64</f>
        <v>0</v>
      </c>
      <c r="O64" s="29">
        <f>+[1]debt!O64</f>
        <v>0</v>
      </c>
      <c r="P64" s="30"/>
      <c r="R64" s="56">
        <f t="shared" si="1"/>
        <v>-25924805.390000001</v>
      </c>
      <c r="S64" s="29">
        <f>+[1]debt!S64</f>
        <v>0</v>
      </c>
      <c r="T64" s="29">
        <f>CHOOSE(Flc_Arqos_Base!$A$2,[1]debt!T64,Sheet1!M59)</f>
        <v>-24773004.059999999</v>
      </c>
      <c r="U64" s="29">
        <f>+[1]debt!U64</f>
        <v>-980515.89</v>
      </c>
      <c r="V64" s="29">
        <f>+[1]debt!V64</f>
        <v>0</v>
      </c>
      <c r="W64" s="29">
        <f>+[1]debt!W64</f>
        <v>-171285.44</v>
      </c>
      <c r="X64" s="29">
        <f>+[1]debt!X64</f>
        <v>0</v>
      </c>
      <c r="Y64" s="29">
        <f>+[1]debt!Y64</f>
        <v>0</v>
      </c>
      <c r="Z64" s="29">
        <f>+[1]debt!Z64</f>
        <v>0</v>
      </c>
      <c r="AA64" s="29">
        <f>+[1]debt!AA64</f>
        <v>0</v>
      </c>
      <c r="AB64" s="29">
        <f>+[1]debt!AB64</f>
        <v>0</v>
      </c>
      <c r="AC64" s="29">
        <f>+[1]debt!AC64</f>
        <v>0</v>
      </c>
      <c r="AD64" s="30"/>
    </row>
    <row r="65" spans="2:30" x14ac:dyDescent="0.25">
      <c r="B65" s="59">
        <v>46784</v>
      </c>
      <c r="C65" s="29">
        <f t="shared" si="2"/>
        <v>248823582.63984424</v>
      </c>
      <c r="D65" s="56">
        <f t="shared" si="0"/>
        <v>8285944.8300000001</v>
      </c>
      <c r="E65" s="29">
        <f>+[1]debt!E65</f>
        <v>0</v>
      </c>
      <c r="F65" s="29">
        <f>CHOOSE(Flc_Arqos_Base!$A$2,+[1]debt!F65,Sheet1!L60)</f>
        <v>0</v>
      </c>
      <c r="G65" s="29">
        <f>+[1]debt!G65</f>
        <v>8285944.8300000001</v>
      </c>
      <c r="H65" s="29">
        <f>+[1]debt!H65</f>
        <v>0</v>
      </c>
      <c r="I65" s="29"/>
      <c r="J65" s="29">
        <f>+[1]debt!J65</f>
        <v>0</v>
      </c>
      <c r="K65" s="29">
        <f>+[1]debt!K65</f>
        <v>0</v>
      </c>
      <c r="L65" s="29">
        <f>+[1]debt!L65</f>
        <v>0</v>
      </c>
      <c r="M65" s="29">
        <f>+[1]debt!M65</f>
        <v>0</v>
      </c>
      <c r="N65" s="29">
        <f>+[1]debt!N65</f>
        <v>0</v>
      </c>
      <c r="O65" s="29">
        <f>+[1]debt!O65</f>
        <v>0</v>
      </c>
      <c r="P65" s="30"/>
      <c r="R65" s="56">
        <f t="shared" si="1"/>
        <v>-1160255.82</v>
      </c>
      <c r="S65" s="29">
        <f>+[1]debt!S65</f>
        <v>0</v>
      </c>
      <c r="T65" s="29">
        <f>CHOOSE(Flc_Arqos_Base!$A$2,[1]debt!T65,Sheet1!M60)</f>
        <v>0</v>
      </c>
      <c r="U65" s="29">
        <f>+[1]debt!U65</f>
        <v>-1059139.49</v>
      </c>
      <c r="V65" s="29">
        <f>+[1]debt!V65</f>
        <v>0</v>
      </c>
      <c r="W65" s="29">
        <f>+[1]debt!W65</f>
        <v>-101116.33</v>
      </c>
      <c r="X65" s="29">
        <f>+[1]debt!X65</f>
        <v>0</v>
      </c>
      <c r="Y65" s="29">
        <f>+[1]debt!Y65</f>
        <v>0</v>
      </c>
      <c r="Z65" s="29">
        <f>+[1]debt!Z65</f>
        <v>0</v>
      </c>
      <c r="AA65" s="29">
        <f>+[1]debt!AA65</f>
        <v>0</v>
      </c>
      <c r="AB65" s="29">
        <f>+[1]debt!AB65</f>
        <v>0</v>
      </c>
      <c r="AC65" s="29">
        <f>+[1]debt!AC65</f>
        <v>0</v>
      </c>
      <c r="AD65" s="30"/>
    </row>
    <row r="66" spans="2:30" x14ac:dyDescent="0.25">
      <c r="B66" s="60">
        <v>46813</v>
      </c>
      <c r="C66" s="29">
        <f t="shared" si="2"/>
        <v>257109527.46984425</v>
      </c>
      <c r="D66" s="56">
        <f t="shared" si="0"/>
        <v>8285944.8300000001</v>
      </c>
      <c r="E66" s="29">
        <f>+[1]debt!E66</f>
        <v>0</v>
      </c>
      <c r="F66" s="29">
        <f>CHOOSE(Flc_Arqos_Base!$A$2,+[1]debt!F66,Sheet1!L61)</f>
        <v>0</v>
      </c>
      <c r="G66" s="29">
        <f>+[1]debt!G66</f>
        <v>8285944.8300000001</v>
      </c>
      <c r="H66" s="29">
        <f>+[1]debt!H66</f>
        <v>0</v>
      </c>
      <c r="I66" s="29"/>
      <c r="J66" s="29">
        <f>+[1]debt!J66</f>
        <v>0</v>
      </c>
      <c r="K66" s="29">
        <f>+[1]debt!K66</f>
        <v>0</v>
      </c>
      <c r="L66" s="29">
        <f>+[1]debt!L66</f>
        <v>0</v>
      </c>
      <c r="M66" s="29">
        <f>+[1]debt!M66</f>
        <v>0</v>
      </c>
      <c r="N66" s="29">
        <f>+[1]debt!N66</f>
        <v>0</v>
      </c>
      <c r="O66" s="29">
        <f>+[1]debt!O66</f>
        <v>0</v>
      </c>
      <c r="P66" s="30"/>
      <c r="R66" s="56">
        <f t="shared" si="1"/>
        <v>-1196777.9900000002</v>
      </c>
      <c r="S66" s="29">
        <f>+[1]debt!S66</f>
        <v>0</v>
      </c>
      <c r="T66" s="29">
        <f>CHOOSE(Flc_Arqos_Base!$A$2,[1]debt!T66,Sheet1!M61)</f>
        <v>0</v>
      </c>
      <c r="U66" s="29">
        <f>+[1]debt!U66</f>
        <v>-1137763.1200000001</v>
      </c>
      <c r="V66" s="29">
        <f>+[1]debt!V66</f>
        <v>0</v>
      </c>
      <c r="W66" s="29">
        <f>+[1]debt!W66</f>
        <v>-59014.87</v>
      </c>
      <c r="X66" s="29">
        <f>+[1]debt!X66</f>
        <v>0</v>
      </c>
      <c r="Y66" s="29">
        <f>+[1]debt!Y66</f>
        <v>0</v>
      </c>
      <c r="Z66" s="29">
        <f>+[1]debt!Z66</f>
        <v>0</v>
      </c>
      <c r="AA66" s="29">
        <f>+[1]debt!AA66</f>
        <v>0</v>
      </c>
      <c r="AB66" s="29">
        <f>+[1]debt!AB66</f>
        <v>0</v>
      </c>
      <c r="AC66" s="29">
        <f>+[1]debt!AC66</f>
        <v>0</v>
      </c>
      <c r="AD66" s="30"/>
    </row>
    <row r="67" spans="2:30" x14ac:dyDescent="0.25">
      <c r="B67" s="60">
        <v>46844</v>
      </c>
      <c r="C67" s="29">
        <f t="shared" si="2"/>
        <v>241034267.63984424</v>
      </c>
      <c r="D67" s="56">
        <f t="shared" si="0"/>
        <v>-16075259.830000002</v>
      </c>
      <c r="E67" s="29">
        <f>+[1]debt!E67</f>
        <v>0</v>
      </c>
      <c r="F67" s="29">
        <f>CHOOSE(Flc_Arqos_Base!$A$2,+[1]debt!F67,Sheet1!L62)</f>
        <v>0</v>
      </c>
      <c r="G67" s="29">
        <f>+[1]debt!G67</f>
        <v>-16075259.830000002</v>
      </c>
      <c r="H67" s="29">
        <f>+[1]debt!H67</f>
        <v>0</v>
      </c>
      <c r="I67" s="29"/>
      <c r="J67" s="29">
        <f>+[1]debt!J67</f>
        <v>0</v>
      </c>
      <c r="K67" s="29">
        <f>+[1]debt!K67</f>
        <v>0</v>
      </c>
      <c r="L67" s="29">
        <f>+[1]debt!L67</f>
        <v>0</v>
      </c>
      <c r="M67" s="29">
        <f>+[1]debt!M67</f>
        <v>0</v>
      </c>
      <c r="N67" s="29">
        <f>+[1]debt!N67</f>
        <v>0</v>
      </c>
      <c r="O67" s="29">
        <f>+[1]debt!O67</f>
        <v>0</v>
      </c>
      <c r="P67" s="30"/>
      <c r="R67" s="56">
        <f t="shared" si="1"/>
        <v>-1247333.95</v>
      </c>
      <c r="S67" s="29">
        <f>+[1]debt!S67</f>
        <v>0</v>
      </c>
      <c r="T67" s="29">
        <f>CHOOSE(Flc_Arqos_Base!$A$2,[1]debt!T67,Sheet1!M62)</f>
        <v>0</v>
      </c>
      <c r="U67" s="29">
        <f>+[1]debt!U67</f>
        <v>-1216386.72</v>
      </c>
      <c r="V67" s="29">
        <f>+[1]debt!V67</f>
        <v>0</v>
      </c>
      <c r="W67" s="29">
        <f>+[1]debt!W67</f>
        <v>-30947.23</v>
      </c>
      <c r="X67" s="29">
        <f>+[1]debt!X67</f>
        <v>0</v>
      </c>
      <c r="Y67" s="29">
        <f>+[1]debt!Y67</f>
        <v>0</v>
      </c>
      <c r="Z67" s="29">
        <f>+[1]debt!Z67</f>
        <v>0</v>
      </c>
      <c r="AA67" s="29">
        <f>+[1]debt!AA67</f>
        <v>0</v>
      </c>
      <c r="AB67" s="29">
        <f>+[1]debt!AB67</f>
        <v>0</v>
      </c>
      <c r="AC67" s="29">
        <f>+[1]debt!AC67</f>
        <v>0</v>
      </c>
      <c r="AD67" s="30"/>
    </row>
    <row r="68" spans="2:30" x14ac:dyDescent="0.25">
      <c r="B68" s="59">
        <v>46874</v>
      </c>
      <c r="C68" s="29">
        <f t="shared" si="2"/>
        <v>205069896.03984424</v>
      </c>
      <c r="D68" s="56">
        <f t="shared" ref="D68:D131" si="3">SUM(E68:P68)</f>
        <v>-35964371.600000001</v>
      </c>
      <c r="E68" s="29">
        <f>+[1]debt!E68</f>
        <v>0</v>
      </c>
      <c r="F68" s="29">
        <f>CHOOSE(Flc_Arqos_Base!$A$2,+[1]debt!F68,Sheet1!L63)</f>
        <v>0</v>
      </c>
      <c r="G68" s="29">
        <f>+[1]debt!G68</f>
        <v>-35964371.600000001</v>
      </c>
      <c r="H68" s="29">
        <f>+[1]debt!H68</f>
        <v>0</v>
      </c>
      <c r="I68" s="29"/>
      <c r="J68" s="29">
        <f>+[1]debt!J68</f>
        <v>0</v>
      </c>
      <c r="K68" s="29">
        <f>+[1]debt!K68</f>
        <v>0</v>
      </c>
      <c r="L68" s="29">
        <f>+[1]debt!L68</f>
        <v>0</v>
      </c>
      <c r="M68" s="29">
        <f>+[1]debt!M68</f>
        <v>0</v>
      </c>
      <c r="N68" s="29">
        <f>+[1]debt!N68</f>
        <v>0</v>
      </c>
      <c r="O68" s="29">
        <f>+[1]debt!O68</f>
        <v>0</v>
      </c>
      <c r="P68" s="30"/>
      <c r="R68" s="56">
        <f t="shared" ref="R68:R131" si="4">SUM(S68:AD68)</f>
        <v>-1063851.92</v>
      </c>
      <c r="S68" s="29">
        <f>+[1]debt!S68</f>
        <v>0</v>
      </c>
      <c r="T68" s="29">
        <f>CHOOSE(Flc_Arqos_Base!$A$2,[1]debt!T68,Sheet1!M63)</f>
        <v>0</v>
      </c>
      <c r="U68" s="29">
        <f>+[1]debt!U68</f>
        <v>-1063851.92</v>
      </c>
      <c r="V68" s="29">
        <f>+[1]debt!V68</f>
        <v>0</v>
      </c>
      <c r="W68" s="29">
        <f>+[1]debt!W68</f>
        <v>0</v>
      </c>
      <c r="X68" s="29">
        <f>+[1]debt!X68</f>
        <v>0</v>
      </c>
      <c r="Y68" s="29">
        <f>+[1]debt!Y68</f>
        <v>0</v>
      </c>
      <c r="Z68" s="29">
        <f>+[1]debt!Z68</f>
        <v>0</v>
      </c>
      <c r="AA68" s="29">
        <f>+[1]debt!AA68</f>
        <v>0</v>
      </c>
      <c r="AB68" s="29">
        <f>+[1]debt!AB68</f>
        <v>0</v>
      </c>
      <c r="AC68" s="29">
        <f>+[1]debt!AC68</f>
        <v>0</v>
      </c>
      <c r="AD68" s="30"/>
    </row>
    <row r="69" spans="2:30" x14ac:dyDescent="0.25">
      <c r="B69" s="60">
        <v>46905</v>
      </c>
      <c r="C69" s="29">
        <f t="shared" ref="C69:C132" si="5">+C68+D69</f>
        <v>213786912.82984424</v>
      </c>
      <c r="D69" s="56">
        <f t="shared" si="3"/>
        <v>8717016.7899999991</v>
      </c>
      <c r="E69" s="29">
        <f>+[1]debt!E69</f>
        <v>0</v>
      </c>
      <c r="F69" s="29">
        <f>CHOOSE(Flc_Arqos_Base!$A$2,+[1]debt!F69,Sheet1!L64)</f>
        <v>0</v>
      </c>
      <c r="G69" s="29">
        <f>+[1]debt!G69</f>
        <v>5857869.5499999998</v>
      </c>
      <c r="H69" s="29">
        <f>+[1]debt!H69</f>
        <v>2859147.24</v>
      </c>
      <c r="I69" s="29"/>
      <c r="J69" s="29"/>
      <c r="K69" s="29">
        <f>+[1]debt!K69</f>
        <v>0</v>
      </c>
      <c r="L69" s="29">
        <f>+[1]debt!L69</f>
        <v>0</v>
      </c>
      <c r="M69" s="29">
        <f>+[1]debt!M69</f>
        <v>0</v>
      </c>
      <c r="N69" s="29">
        <f>+[1]debt!N69</f>
        <v>0</v>
      </c>
      <c r="O69" s="29">
        <f>+[1]debt!O69</f>
        <v>0</v>
      </c>
      <c r="P69" s="30"/>
      <c r="R69" s="56">
        <f t="shared" si="4"/>
        <v>-722593.44</v>
      </c>
      <c r="S69" s="29">
        <f>+[1]debt!S69</f>
        <v>0</v>
      </c>
      <c r="T69" s="29">
        <f>CHOOSE(Flc_Arqos_Base!$A$2,[1]debt!T69,Sheet1!M64)</f>
        <v>0</v>
      </c>
      <c r="U69" s="29">
        <f>+[1]debt!U69</f>
        <v>-722593.44</v>
      </c>
      <c r="V69" s="29">
        <f>+[1]debt!V69</f>
        <v>0</v>
      </c>
      <c r="W69" s="29">
        <f>+[1]debt!W69</f>
        <v>0</v>
      </c>
      <c r="X69" s="29">
        <f>+[1]debt!X69</f>
        <v>0</v>
      </c>
      <c r="Y69" s="29">
        <f>+[1]debt!Y69</f>
        <v>0</v>
      </c>
      <c r="Z69" s="29">
        <f>+[1]debt!Z69</f>
        <v>0</v>
      </c>
      <c r="AA69" s="29">
        <f>+[1]debt!AA69</f>
        <v>0</v>
      </c>
      <c r="AB69" s="29">
        <f>+[1]debt!AB69</f>
        <v>0</v>
      </c>
      <c r="AC69" s="29">
        <f>+[1]debt!AC69</f>
        <v>0</v>
      </c>
      <c r="AD69" s="30"/>
    </row>
    <row r="70" spans="2:30" x14ac:dyDescent="0.25">
      <c r="B70" s="59">
        <v>46935</v>
      </c>
      <c r="C70" s="29">
        <f t="shared" si="5"/>
        <v>222980454.15984425</v>
      </c>
      <c r="D70" s="56">
        <f t="shared" si="3"/>
        <v>9193541.3300000001</v>
      </c>
      <c r="E70" s="29">
        <f>+[1]debt!E70</f>
        <v>0</v>
      </c>
      <c r="F70" s="29">
        <f>CHOOSE(Flc_Arqos_Base!$A$2,+[1]debt!F70,Sheet1!L65)</f>
        <v>0</v>
      </c>
      <c r="G70" s="29">
        <f>+[1]debt!G70</f>
        <v>5857869.5499999998</v>
      </c>
      <c r="H70" s="29">
        <f>+[1]debt!H70</f>
        <v>3335671.78</v>
      </c>
      <c r="I70" s="29"/>
      <c r="J70" s="29"/>
      <c r="K70" s="29">
        <f>+[1]debt!K70</f>
        <v>0</v>
      </c>
      <c r="L70" s="29">
        <f>+[1]debt!L70</f>
        <v>0</v>
      </c>
      <c r="M70" s="29">
        <f>+[1]debt!M70</f>
        <v>0</v>
      </c>
      <c r="N70" s="29">
        <f>+[1]debt!N70</f>
        <v>0</v>
      </c>
      <c r="O70" s="29">
        <f>+[1]debt!O70</f>
        <v>0</v>
      </c>
      <c r="P70" s="30"/>
      <c r="R70" s="56">
        <f t="shared" si="4"/>
        <v>-820514.54000000015</v>
      </c>
      <c r="S70" s="29">
        <f>+[1]debt!S70</f>
        <v>0</v>
      </c>
      <c r="T70" s="29">
        <f>CHOOSE(Flc_Arqos_Base!$A$2,[1]debt!T70,Sheet1!M65)</f>
        <v>0</v>
      </c>
      <c r="U70" s="29">
        <f>+[1]debt!U70</f>
        <v>-778177.55</v>
      </c>
      <c r="V70" s="29">
        <f>+[1]debt!V70</f>
        <v>-28201.43</v>
      </c>
      <c r="W70" s="29">
        <f>+[1]debt!W70</f>
        <v>0</v>
      </c>
      <c r="X70" s="29">
        <f>+[1]debt!X70</f>
        <v>-14135.56</v>
      </c>
      <c r="Y70" s="29">
        <f>+[1]debt!Y70</f>
        <v>0</v>
      </c>
      <c r="Z70" s="29">
        <f>+[1]debt!Z70</f>
        <v>0</v>
      </c>
      <c r="AA70" s="29">
        <f>+[1]debt!AA70</f>
        <v>0</v>
      </c>
      <c r="AB70" s="29">
        <f>+[1]debt!AB70</f>
        <v>0</v>
      </c>
      <c r="AC70" s="29">
        <f>+[1]debt!AC70</f>
        <v>0</v>
      </c>
      <c r="AD70" s="30"/>
    </row>
    <row r="71" spans="2:30" x14ac:dyDescent="0.25">
      <c r="B71" s="60">
        <v>46966</v>
      </c>
      <c r="C71" s="29">
        <f t="shared" si="5"/>
        <v>232173995.48984426</v>
      </c>
      <c r="D71" s="56">
        <f t="shared" si="3"/>
        <v>9193541.3300000001</v>
      </c>
      <c r="E71" s="29">
        <f>+[1]debt!E71</f>
        <v>0</v>
      </c>
      <c r="F71" s="29">
        <f>CHOOSE(Flc_Arqos_Base!$A$2,+[1]debt!F71,Sheet1!L66)</f>
        <v>0</v>
      </c>
      <c r="G71" s="29">
        <f>+[1]debt!G71</f>
        <v>5857869.5499999998</v>
      </c>
      <c r="H71" s="29">
        <f>+[1]debt!H71</f>
        <v>3335671.78</v>
      </c>
      <c r="I71" s="29"/>
      <c r="J71" s="29"/>
      <c r="K71" s="29">
        <f>+[1]debt!K71</f>
        <v>0</v>
      </c>
      <c r="L71" s="29">
        <f>+[1]debt!L71</f>
        <v>0</v>
      </c>
      <c r="M71" s="29">
        <f>+[1]debt!M71</f>
        <v>0</v>
      </c>
      <c r="N71" s="29">
        <f>+[1]debt!N71</f>
        <v>0</v>
      </c>
      <c r="O71" s="29">
        <f>+[1]debt!O71</f>
        <v>0</v>
      </c>
      <c r="P71" s="30"/>
      <c r="R71" s="56">
        <f t="shared" si="4"/>
        <v>-923135.87</v>
      </c>
      <c r="S71" s="29">
        <f>+[1]debt!S71</f>
        <v>0</v>
      </c>
      <c r="T71" s="29">
        <f>CHOOSE(Flc_Arqos_Base!$A$2,[1]debt!T71,Sheet1!M66)</f>
        <v>0</v>
      </c>
      <c r="U71" s="29">
        <f>+[1]debt!U71</f>
        <v>-833761.66</v>
      </c>
      <c r="V71" s="29">
        <f>+[1]debt!V71</f>
        <v>-61103.1</v>
      </c>
      <c r="W71" s="29">
        <f>+[1]debt!W71</f>
        <v>0</v>
      </c>
      <c r="X71" s="29">
        <f>+[1]debt!X71</f>
        <v>-28271.11</v>
      </c>
      <c r="Y71" s="29">
        <f>+[1]debt!Y71</f>
        <v>0</v>
      </c>
      <c r="Z71" s="29">
        <f>+[1]debt!Z71</f>
        <v>0</v>
      </c>
      <c r="AA71" s="29">
        <f>+[1]debt!AA71</f>
        <v>0</v>
      </c>
      <c r="AB71" s="29">
        <f>+[1]debt!AB71</f>
        <v>0</v>
      </c>
      <c r="AC71" s="29">
        <f>+[1]debt!AC71</f>
        <v>0</v>
      </c>
      <c r="AD71" s="30"/>
    </row>
    <row r="72" spans="2:30" x14ac:dyDescent="0.25">
      <c r="B72" s="60">
        <v>46997</v>
      </c>
      <c r="C72" s="29">
        <f t="shared" si="5"/>
        <v>242320585.89984426</v>
      </c>
      <c r="D72" s="56">
        <f t="shared" si="3"/>
        <v>10146590.41</v>
      </c>
      <c r="E72" s="29">
        <f>+[1]debt!E72</f>
        <v>0</v>
      </c>
      <c r="F72" s="29">
        <f>CHOOSE(Flc_Arqos_Base!$A$2,+[1]debt!F72,Sheet1!L67)</f>
        <v>0</v>
      </c>
      <c r="G72" s="29">
        <f>+[1]debt!G72</f>
        <v>5857869.5499999998</v>
      </c>
      <c r="H72" s="29">
        <f>+[1]debt!H72</f>
        <v>4288720.8600000003</v>
      </c>
      <c r="I72" s="29"/>
      <c r="J72" s="29"/>
      <c r="K72" s="29">
        <f>+[1]debt!K72</f>
        <v>0</v>
      </c>
      <c r="L72" s="29">
        <f>+[1]debt!L72</f>
        <v>0</v>
      </c>
      <c r="M72" s="29">
        <f>+[1]debt!M72</f>
        <v>0</v>
      </c>
      <c r="N72" s="29">
        <f>+[1]debt!N72</f>
        <v>0</v>
      </c>
      <c r="O72" s="29">
        <f>+[1]debt!O72</f>
        <v>0</v>
      </c>
      <c r="P72" s="30"/>
      <c r="R72" s="56">
        <f t="shared" si="4"/>
        <v>-1025757.2100000001</v>
      </c>
      <c r="S72" s="29">
        <f>+[1]debt!S72</f>
        <v>0</v>
      </c>
      <c r="T72" s="29">
        <f>CHOOSE(Flc_Arqos_Base!$A$2,[1]debt!T72,Sheet1!M67)</f>
        <v>0</v>
      </c>
      <c r="U72" s="29">
        <f>+[1]debt!U72</f>
        <v>-889345.78</v>
      </c>
      <c r="V72" s="29">
        <f>+[1]debt!V72</f>
        <v>-94004.76</v>
      </c>
      <c r="W72" s="29">
        <f>+[1]debt!W72</f>
        <v>0</v>
      </c>
      <c r="X72" s="29">
        <f>+[1]debt!X72</f>
        <v>-42406.67</v>
      </c>
      <c r="Y72" s="29">
        <f>+[1]debt!Y72</f>
        <v>0</v>
      </c>
      <c r="Z72" s="29">
        <f>+[1]debt!Z72</f>
        <v>0</v>
      </c>
      <c r="AA72" s="29">
        <f>+[1]debt!AA72</f>
        <v>0</v>
      </c>
      <c r="AB72" s="29">
        <f>+[1]debt!AB72</f>
        <v>0</v>
      </c>
      <c r="AC72" s="29">
        <f>+[1]debt!AC72</f>
        <v>0</v>
      </c>
      <c r="AD72" s="30"/>
    </row>
    <row r="73" spans="2:30" x14ac:dyDescent="0.25">
      <c r="B73" s="59">
        <v>47027</v>
      </c>
      <c r="C73" s="29">
        <f t="shared" si="5"/>
        <v>252467176.30984426</v>
      </c>
      <c r="D73" s="56">
        <f t="shared" si="3"/>
        <v>10146590.41</v>
      </c>
      <c r="E73" s="29">
        <f>+[1]debt!E73</f>
        <v>0</v>
      </c>
      <c r="F73" s="29">
        <f>CHOOSE(Flc_Arqos_Base!$A$2,+[1]debt!F73,Sheet1!L68)</f>
        <v>0</v>
      </c>
      <c r="G73" s="29">
        <f>+[1]debt!G73</f>
        <v>5857869.5499999998</v>
      </c>
      <c r="H73" s="29">
        <f>+[1]debt!H73</f>
        <v>4288720.8600000003</v>
      </c>
      <c r="I73" s="29"/>
      <c r="J73" s="29"/>
      <c r="K73" s="29">
        <f>+[1]debt!K73</f>
        <v>0</v>
      </c>
      <c r="L73" s="29">
        <f>+[1]debt!L73</f>
        <v>0</v>
      </c>
      <c r="M73" s="29">
        <f>+[1]debt!M73</f>
        <v>0</v>
      </c>
      <c r="N73" s="29">
        <f>+[1]debt!N73</f>
        <v>0</v>
      </c>
      <c r="O73" s="29">
        <f>+[1]debt!O73</f>
        <v>0</v>
      </c>
      <c r="P73" s="30"/>
      <c r="R73" s="56">
        <f t="shared" si="4"/>
        <v>-1137779.01</v>
      </c>
      <c r="S73" s="29">
        <f>+[1]debt!S73</f>
        <v>0</v>
      </c>
      <c r="T73" s="29">
        <f>CHOOSE(Flc_Arqos_Base!$A$2,[1]debt!T73,Sheet1!M68)</f>
        <v>0</v>
      </c>
      <c r="U73" s="29">
        <f>+[1]debt!U73</f>
        <v>-944929.88</v>
      </c>
      <c r="V73" s="29">
        <f>+[1]debt!V73</f>
        <v>-136306.91</v>
      </c>
      <c r="W73" s="29">
        <f>+[1]debt!W73</f>
        <v>0</v>
      </c>
      <c r="X73" s="29">
        <f>+[1]debt!X73</f>
        <v>-56542.22</v>
      </c>
      <c r="Y73" s="29">
        <f>+[1]debt!Y73</f>
        <v>0</v>
      </c>
      <c r="Z73" s="29">
        <f>+[1]debt!Z73</f>
        <v>0</v>
      </c>
      <c r="AA73" s="29">
        <f>+[1]debt!AA73</f>
        <v>0</v>
      </c>
      <c r="AB73" s="29">
        <f>+[1]debt!AB73</f>
        <v>0</v>
      </c>
      <c r="AC73" s="29">
        <f>+[1]debt!AC73</f>
        <v>0</v>
      </c>
      <c r="AD73" s="30"/>
    </row>
    <row r="74" spans="2:30" x14ac:dyDescent="0.25">
      <c r="B74" s="60">
        <v>47058</v>
      </c>
      <c r="C74" s="29">
        <f t="shared" si="5"/>
        <v>263090291.25984424</v>
      </c>
      <c r="D74" s="56">
        <f t="shared" si="3"/>
        <v>10623114.949999999</v>
      </c>
      <c r="E74" s="29">
        <f>+[1]debt!E74</f>
        <v>0</v>
      </c>
      <c r="F74" s="29">
        <f>CHOOSE(Flc_Arqos_Base!$A$2,+[1]debt!F74,Sheet1!L69)</f>
        <v>0</v>
      </c>
      <c r="G74" s="29">
        <f>+[1]debt!G74</f>
        <v>5857869.5499999998</v>
      </c>
      <c r="H74" s="29">
        <f>+[1]debt!H74</f>
        <v>4765245.4000000004</v>
      </c>
      <c r="I74" s="29"/>
      <c r="J74" s="29"/>
      <c r="K74" s="29">
        <f>+[1]debt!K74</f>
        <v>0</v>
      </c>
      <c r="L74" s="29">
        <f>+[1]debt!L74</f>
        <v>0</v>
      </c>
      <c r="M74" s="29">
        <f>+[1]debt!M74</f>
        <v>0</v>
      </c>
      <c r="N74" s="29">
        <f>+[1]debt!N74</f>
        <v>0</v>
      </c>
      <c r="O74" s="29">
        <f>+[1]debt!O74</f>
        <v>0</v>
      </c>
      <c r="P74" s="30"/>
      <c r="R74" s="56">
        <f t="shared" si="4"/>
        <v>-1249800.83</v>
      </c>
      <c r="S74" s="29">
        <f>+[1]debt!S74</f>
        <v>0</v>
      </c>
      <c r="T74" s="29">
        <f>CHOOSE(Flc_Arqos_Base!$A$2,[1]debt!T74,Sheet1!M69)</f>
        <v>0</v>
      </c>
      <c r="U74" s="29">
        <f>+[1]debt!U74</f>
        <v>-1000514</v>
      </c>
      <c r="V74" s="29">
        <f>+[1]debt!V74</f>
        <v>-178609.05</v>
      </c>
      <c r="W74" s="29">
        <f>+[1]debt!W74</f>
        <v>0</v>
      </c>
      <c r="X74" s="29">
        <f>+[1]debt!X74</f>
        <v>-70677.78</v>
      </c>
      <c r="Y74" s="29">
        <f>+[1]debt!Y74</f>
        <v>0</v>
      </c>
      <c r="Z74" s="29">
        <f>+[1]debt!Z74</f>
        <v>0</v>
      </c>
      <c r="AA74" s="29">
        <f>+[1]debt!AA74</f>
        <v>0</v>
      </c>
      <c r="AB74" s="29">
        <f>+[1]debt!AB74</f>
        <v>0</v>
      </c>
      <c r="AC74" s="29">
        <f>+[1]debt!AC74</f>
        <v>0</v>
      </c>
      <c r="AD74" s="30"/>
    </row>
    <row r="75" spans="2:30" x14ac:dyDescent="0.25">
      <c r="B75" s="59">
        <v>47088</v>
      </c>
      <c r="C75" s="70">
        <f t="shared" si="5"/>
        <v>273713406.20984423</v>
      </c>
      <c r="D75" s="69">
        <f t="shared" si="3"/>
        <v>10623114.949999999</v>
      </c>
      <c r="E75" s="70">
        <f>+[1]debt!E75</f>
        <v>0</v>
      </c>
      <c r="F75" s="70">
        <f>CHOOSE(Flc_Arqos_Base!$A$2,+[1]debt!F75,Sheet1!L70)</f>
        <v>0</v>
      </c>
      <c r="G75" s="70">
        <f>+[1]debt!G75</f>
        <v>5857869.5499999998</v>
      </c>
      <c r="H75" s="70">
        <f>+[1]debt!H75</f>
        <v>4765245.4000000004</v>
      </c>
      <c r="I75" s="70"/>
      <c r="J75" s="70"/>
      <c r="K75" s="70">
        <f>+[1]debt!K75</f>
        <v>0</v>
      </c>
      <c r="L75" s="70">
        <f>+[1]debt!L75</f>
        <v>0</v>
      </c>
      <c r="M75" s="70">
        <f>+[1]debt!M75</f>
        <v>0</v>
      </c>
      <c r="N75" s="70">
        <f>+[1]debt!N75</f>
        <v>0</v>
      </c>
      <c r="O75" s="70">
        <f>+[1]debt!O75</f>
        <v>0</v>
      </c>
      <c r="P75" s="71"/>
      <c r="Q75" s="72"/>
      <c r="R75" s="69">
        <f t="shared" si="4"/>
        <v>-1366522.8800000001</v>
      </c>
      <c r="S75" s="70">
        <f>+[1]debt!S75</f>
        <v>0</v>
      </c>
      <c r="T75" s="70">
        <f>CHOOSE(Flc_Arqos_Base!$A$2,[1]debt!T75,Sheet1!M70)</f>
        <v>0</v>
      </c>
      <c r="U75" s="70">
        <f>+[1]debt!U75</f>
        <v>-1056098.1100000001</v>
      </c>
      <c r="V75" s="70">
        <f>+[1]debt!V75</f>
        <v>-225611.43</v>
      </c>
      <c r="W75" s="70">
        <f>+[1]debt!W75</f>
        <v>0</v>
      </c>
      <c r="X75" s="70">
        <f>+[1]debt!X75</f>
        <v>-84813.34</v>
      </c>
      <c r="Y75" s="70">
        <f>+[1]debt!Y75</f>
        <v>0</v>
      </c>
      <c r="Z75" s="70">
        <f>+[1]debt!Z75</f>
        <v>0</v>
      </c>
      <c r="AA75" s="70">
        <f>+[1]debt!AA75</f>
        <v>0</v>
      </c>
      <c r="AB75" s="70">
        <f>+[1]debt!AB75</f>
        <v>0</v>
      </c>
      <c r="AC75" s="70">
        <f>+[1]debt!AC75</f>
        <v>0</v>
      </c>
      <c r="AD75" s="71"/>
    </row>
    <row r="76" spans="2:30" x14ac:dyDescent="0.25">
      <c r="B76" s="61">
        <v>47119</v>
      </c>
      <c r="C76" s="29">
        <f t="shared" si="5"/>
        <v>284336521.15984422</v>
      </c>
      <c r="D76" s="56">
        <f t="shared" si="3"/>
        <v>10623114.949999999</v>
      </c>
      <c r="E76" s="29">
        <f>+[1]debt!E76</f>
        <v>0</v>
      </c>
      <c r="F76" s="29">
        <f>CHOOSE(Flc_Arqos_Base!$A$2,+[1]debt!F76,Sheet1!L71)</f>
        <v>0</v>
      </c>
      <c r="G76" s="29">
        <f>+[1]debt!G76</f>
        <v>5857869.5499999998</v>
      </c>
      <c r="H76" s="29">
        <f>+[1]debt!H76</f>
        <v>4765245.4000000004</v>
      </c>
      <c r="I76" s="29"/>
      <c r="J76" s="29"/>
      <c r="K76" s="29">
        <f>+[1]debt!K76</f>
        <v>0</v>
      </c>
      <c r="L76" s="29">
        <f>+[1]debt!L76</f>
        <v>0</v>
      </c>
      <c r="M76" s="29">
        <f>+[1]debt!M76</f>
        <v>0</v>
      </c>
      <c r="N76" s="29">
        <f>+[1]debt!N76</f>
        <v>0</v>
      </c>
      <c r="O76" s="29">
        <f>+[1]debt!O76</f>
        <v>0</v>
      </c>
      <c r="P76" s="30"/>
      <c r="R76" s="56">
        <f t="shared" si="4"/>
        <v>-1483244.92</v>
      </c>
      <c r="S76" s="29">
        <f>+[1]debt!S76</f>
        <v>0</v>
      </c>
      <c r="T76" s="29">
        <f>CHOOSE(Flc_Arqos_Base!$A$2,[1]debt!T76,Sheet1!M71)</f>
        <v>0</v>
      </c>
      <c r="U76" s="29">
        <f>+[1]debt!U76</f>
        <v>-1111682.22</v>
      </c>
      <c r="V76" s="29">
        <f>+[1]debt!V76</f>
        <v>-272613.81</v>
      </c>
      <c r="W76" s="29">
        <f>+[1]debt!W76</f>
        <v>0</v>
      </c>
      <c r="X76" s="29">
        <f>+[1]debt!X76</f>
        <v>-98948.89</v>
      </c>
      <c r="Y76" s="29">
        <f>+[1]debt!Y76</f>
        <v>0</v>
      </c>
      <c r="Z76" s="29">
        <f>+[1]debt!Z76</f>
        <v>0</v>
      </c>
      <c r="AA76" s="29">
        <f>+[1]debt!AA76</f>
        <v>0</v>
      </c>
      <c r="AB76" s="29">
        <f>+[1]debt!AB76</f>
        <v>0</v>
      </c>
      <c r="AC76" s="29">
        <f>+[1]debt!AC76</f>
        <v>0</v>
      </c>
      <c r="AD76" s="30"/>
    </row>
    <row r="77" spans="2:30" x14ac:dyDescent="0.25">
      <c r="B77" s="61">
        <v>47150</v>
      </c>
      <c r="C77" s="29">
        <f t="shared" si="5"/>
        <v>295436160.65984422</v>
      </c>
      <c r="D77" s="56">
        <f t="shared" si="3"/>
        <v>11099639.5</v>
      </c>
      <c r="E77" s="29">
        <f>+[1]debt!E77</f>
        <v>0</v>
      </c>
      <c r="F77" s="29">
        <f>CHOOSE(Flc_Arqos_Base!$A$2,+[1]debt!F77,Sheet1!L72)</f>
        <v>0</v>
      </c>
      <c r="G77" s="29">
        <f>+[1]debt!G77</f>
        <v>5857869.5599999996</v>
      </c>
      <c r="H77" s="29">
        <f>+[1]debt!H77</f>
        <v>5241769.9400000004</v>
      </c>
      <c r="I77" s="29"/>
      <c r="J77" s="29"/>
      <c r="K77" s="29">
        <f>+[1]debt!K77</f>
        <v>0</v>
      </c>
      <c r="L77" s="29">
        <f>+[1]debt!L77</f>
        <v>0</v>
      </c>
      <c r="M77" s="29">
        <f>+[1]debt!M77</f>
        <v>0</v>
      </c>
      <c r="N77" s="29">
        <f>+[1]debt!N77</f>
        <v>0</v>
      </c>
      <c r="O77" s="29">
        <f>+[1]debt!O77</f>
        <v>0</v>
      </c>
      <c r="P77" s="30"/>
      <c r="R77" s="56">
        <f t="shared" si="4"/>
        <v>-1599966.98</v>
      </c>
      <c r="S77" s="29">
        <f>+[1]debt!S77</f>
        <v>0</v>
      </c>
      <c r="T77" s="29">
        <f>CHOOSE(Flc_Arqos_Base!$A$2,[1]debt!T77,Sheet1!M72)</f>
        <v>0</v>
      </c>
      <c r="U77" s="29">
        <f>+[1]debt!U77</f>
        <v>-1167266.33</v>
      </c>
      <c r="V77" s="29">
        <f>+[1]debt!V77</f>
        <v>-319616.2</v>
      </c>
      <c r="W77" s="29">
        <f>+[1]debt!W77</f>
        <v>0</v>
      </c>
      <c r="X77" s="29">
        <f>+[1]debt!X77</f>
        <v>-113084.45</v>
      </c>
      <c r="Y77" s="29">
        <f>+[1]debt!Y77</f>
        <v>0</v>
      </c>
      <c r="Z77" s="29">
        <f>+[1]debt!Z77</f>
        <v>0</v>
      </c>
      <c r="AA77" s="29">
        <f>+[1]debt!AA77</f>
        <v>0</v>
      </c>
      <c r="AB77" s="29">
        <f>+[1]debt!AB77</f>
        <v>0</v>
      </c>
      <c r="AC77" s="29">
        <f>+[1]debt!AC77</f>
        <v>0</v>
      </c>
      <c r="AD77" s="30"/>
    </row>
    <row r="78" spans="2:30" x14ac:dyDescent="0.25">
      <c r="B78" s="62">
        <v>47178</v>
      </c>
      <c r="C78" s="29">
        <f t="shared" si="5"/>
        <v>303606865.45984423</v>
      </c>
      <c r="D78" s="56">
        <f t="shared" si="3"/>
        <v>8170704.8000000007</v>
      </c>
      <c r="E78" s="29">
        <f>+[1]debt!E78</f>
        <v>0</v>
      </c>
      <c r="F78" s="29">
        <f>CHOOSE(Flc_Arqos_Base!$A$2,+[1]debt!F78,Sheet1!L73)</f>
        <v>0</v>
      </c>
      <c r="G78" s="29">
        <f>+[1]debt!G78</f>
        <v>2928934.86</v>
      </c>
      <c r="H78" s="29">
        <f>+[1]debt!H78</f>
        <v>5241769.9400000004</v>
      </c>
      <c r="I78" s="29"/>
      <c r="J78" s="29"/>
      <c r="K78" s="29">
        <f>+[1]debt!K78</f>
        <v>0</v>
      </c>
      <c r="L78" s="29">
        <f>+[1]debt!L78</f>
        <v>0</v>
      </c>
      <c r="M78" s="29">
        <f>+[1]debt!M78</f>
        <v>0</v>
      </c>
      <c r="N78" s="29">
        <f>+[1]debt!N78</f>
        <v>0</v>
      </c>
      <c r="O78" s="29">
        <f>+[1]debt!O78</f>
        <v>0</v>
      </c>
      <c r="P78" s="30"/>
      <c r="R78" s="56">
        <f t="shared" si="4"/>
        <v>-1721389.26</v>
      </c>
      <c r="S78" s="29">
        <f>+[1]debt!S78</f>
        <v>0</v>
      </c>
      <c r="T78" s="29">
        <f>CHOOSE(Flc_Arqos_Base!$A$2,[1]debt!T78,Sheet1!M73)</f>
        <v>0</v>
      </c>
      <c r="U78" s="29">
        <f>+[1]debt!U78</f>
        <v>-1222850.44</v>
      </c>
      <c r="V78" s="29">
        <f>+[1]debt!V78</f>
        <v>-371318.82</v>
      </c>
      <c r="W78" s="29">
        <f>+[1]debt!W78</f>
        <v>0</v>
      </c>
      <c r="X78" s="29">
        <f>+[1]debt!X78</f>
        <v>-127220</v>
      </c>
      <c r="Y78" s="29">
        <f>+[1]debt!Y78</f>
        <v>0</v>
      </c>
      <c r="Z78" s="29">
        <f>+[1]debt!Z78</f>
        <v>0</v>
      </c>
      <c r="AA78" s="29">
        <f>+[1]debt!AA78</f>
        <v>0</v>
      </c>
      <c r="AB78" s="29">
        <f>+[1]debt!AB78</f>
        <v>0</v>
      </c>
      <c r="AC78" s="29">
        <f>+[1]debt!AC78</f>
        <v>0</v>
      </c>
      <c r="AD78" s="30"/>
    </row>
    <row r="79" spans="2:30" x14ac:dyDescent="0.25">
      <c r="B79" s="61">
        <v>47209</v>
      </c>
      <c r="C79" s="29">
        <f t="shared" si="5"/>
        <v>255721803.17984423</v>
      </c>
      <c r="D79" s="56">
        <f t="shared" si="3"/>
        <v>-47885062.280000001</v>
      </c>
      <c r="E79" s="29">
        <f>+[1]debt!E79</f>
        <v>0</v>
      </c>
      <c r="F79" s="29">
        <f>CHOOSE(Flc_Arqos_Base!$A$2,+[1]debt!F79,Sheet1!L74)</f>
        <v>0</v>
      </c>
      <c r="G79" s="29">
        <f>+[1]debt!G79</f>
        <v>-53126832.219999999</v>
      </c>
      <c r="H79" s="29">
        <f>+[1]debt!H79</f>
        <v>5241769.9400000004</v>
      </c>
      <c r="I79" s="29"/>
      <c r="J79" s="29"/>
      <c r="K79" s="29">
        <f>+[1]debt!K79</f>
        <v>0</v>
      </c>
      <c r="L79" s="29">
        <f>+[1]debt!L79</f>
        <v>0</v>
      </c>
      <c r="M79" s="29">
        <f>+[1]debt!M79</f>
        <v>0</v>
      </c>
      <c r="N79" s="29">
        <f>+[1]debt!N79</f>
        <v>0</v>
      </c>
      <c r="O79" s="29">
        <f>+[1]debt!O79</f>
        <v>0</v>
      </c>
      <c r="P79" s="30"/>
      <c r="R79" s="56">
        <f t="shared" si="4"/>
        <v>-1815019.49</v>
      </c>
      <c r="S79" s="29">
        <f>+[1]debt!S79</f>
        <v>0</v>
      </c>
      <c r="T79" s="29">
        <f>CHOOSE(Flc_Arqos_Base!$A$2,[1]debt!T79,Sheet1!M74)</f>
        <v>0</v>
      </c>
      <c r="U79" s="29">
        <f>+[1]debt!U79</f>
        <v>-1250642.49</v>
      </c>
      <c r="V79" s="29">
        <f>+[1]debt!V79</f>
        <v>-423021.44</v>
      </c>
      <c r="W79" s="29">
        <f>+[1]debt!W79</f>
        <v>0</v>
      </c>
      <c r="X79" s="29">
        <f>+[1]debt!X79</f>
        <v>-141355.56</v>
      </c>
      <c r="Y79" s="29">
        <f>+[1]debt!Y79</f>
        <v>0</v>
      </c>
      <c r="Z79" s="29">
        <f>+[1]debt!Z79</f>
        <v>0</v>
      </c>
      <c r="AA79" s="29">
        <f>+[1]debt!AA79</f>
        <v>0</v>
      </c>
      <c r="AB79" s="29">
        <f>+[1]debt!AB79</f>
        <v>0</v>
      </c>
      <c r="AC79" s="29">
        <f>+[1]debt!AC79</f>
        <v>0</v>
      </c>
      <c r="AD79" s="30"/>
    </row>
    <row r="80" spans="2:30" x14ac:dyDescent="0.25">
      <c r="B80" s="62">
        <v>47239</v>
      </c>
      <c r="C80" s="29">
        <f t="shared" si="5"/>
        <v>243795972.97984424</v>
      </c>
      <c r="D80" s="56">
        <f t="shared" si="3"/>
        <v>-11925830.199999999</v>
      </c>
      <c r="E80" s="29">
        <f>+[1]debt!E80</f>
        <v>0</v>
      </c>
      <c r="F80" s="29">
        <f>CHOOSE(Flc_Arqos_Base!$A$2,+[1]debt!F80,Sheet1!L75)</f>
        <v>0</v>
      </c>
      <c r="G80" s="29">
        <f>+[1]debt!G80</f>
        <v>-17167600.140000001</v>
      </c>
      <c r="H80" s="29">
        <f>+[1]debt!H80</f>
        <v>5241769.9400000004</v>
      </c>
      <c r="I80" s="29"/>
      <c r="J80" s="29"/>
      <c r="K80" s="29">
        <f>+[1]debt!K80</f>
        <v>0</v>
      </c>
      <c r="L80" s="29">
        <f>+[1]debt!L80</f>
        <v>0</v>
      </c>
      <c r="M80" s="29">
        <f>+[1]debt!M80</f>
        <v>0</v>
      </c>
      <c r="N80" s="29">
        <f>+[1]debt!N80</f>
        <v>0</v>
      </c>
      <c r="O80" s="29">
        <f>+[1]debt!O80</f>
        <v>0</v>
      </c>
      <c r="P80" s="30"/>
      <c r="R80" s="56">
        <f t="shared" si="4"/>
        <v>-1376748.17</v>
      </c>
      <c r="S80" s="29">
        <f>+[1]debt!S80</f>
        <v>0</v>
      </c>
      <c r="T80" s="29">
        <f>CHOOSE(Flc_Arqos_Base!$A$2,[1]debt!T80,Sheet1!M75)</f>
        <v>0</v>
      </c>
      <c r="U80" s="29">
        <f>+[1]debt!U80</f>
        <v>-746532.99</v>
      </c>
      <c r="V80" s="29">
        <f>+[1]debt!V80</f>
        <v>-474724.06</v>
      </c>
      <c r="W80" s="29">
        <f>+[1]debt!W80</f>
        <v>0</v>
      </c>
      <c r="X80" s="29">
        <f>+[1]debt!X80</f>
        <v>-155491.12</v>
      </c>
      <c r="Y80" s="29">
        <f>+[1]debt!Y80</f>
        <v>0</v>
      </c>
      <c r="Z80" s="29">
        <f>+[1]debt!Z80</f>
        <v>0</v>
      </c>
      <c r="AA80" s="29">
        <f>+[1]debt!AA80</f>
        <v>0</v>
      </c>
      <c r="AB80" s="29">
        <f>+[1]debt!AB80</f>
        <v>0</v>
      </c>
      <c r="AC80" s="29">
        <f>+[1]debt!AC80</f>
        <v>0</v>
      </c>
      <c r="AD80" s="30"/>
    </row>
    <row r="81" spans="2:30" x14ac:dyDescent="0.25">
      <c r="B81" s="61">
        <v>47270</v>
      </c>
      <c r="C81" s="29">
        <f t="shared" si="5"/>
        <v>251490153.23984423</v>
      </c>
      <c r="D81" s="56">
        <f t="shared" si="3"/>
        <v>7694180.2599999998</v>
      </c>
      <c r="E81" s="29">
        <f>+[1]debt!E81</f>
        <v>0</v>
      </c>
      <c r="F81" s="29">
        <f>CHOOSE(Flc_Arqos_Base!$A$2,+[1]debt!F81,Sheet1!L76)</f>
        <v>0</v>
      </c>
      <c r="G81" s="29">
        <f>+[1]debt!G81</f>
        <v>2928934.86</v>
      </c>
      <c r="H81" s="29">
        <f>+[1]debt!H81</f>
        <v>4765245.4000000004</v>
      </c>
      <c r="I81" s="29"/>
      <c r="J81" s="29"/>
      <c r="K81" s="29">
        <f>+[1]debt!K81</f>
        <v>0</v>
      </c>
      <c r="L81" s="29">
        <f>+[1]debt!L81</f>
        <v>0</v>
      </c>
      <c r="M81" s="29">
        <f>+[1]debt!M81</f>
        <v>0</v>
      </c>
      <c r="N81" s="29">
        <f>+[1]debt!N81</f>
        <v>0</v>
      </c>
      <c r="O81" s="29">
        <f>+[1]debt!O81</f>
        <v>0</v>
      </c>
      <c r="P81" s="30"/>
      <c r="R81" s="56">
        <f t="shared" si="4"/>
        <v>-1279686.53</v>
      </c>
      <c r="S81" s="29">
        <f>+[1]debt!S81</f>
        <v>0</v>
      </c>
      <c r="T81" s="29">
        <f>CHOOSE(Flc_Arqos_Base!$A$2,[1]debt!T81,Sheet1!M76)</f>
        <v>0</v>
      </c>
      <c r="U81" s="29">
        <f>+[1]debt!U81</f>
        <v>-583633.18000000005</v>
      </c>
      <c r="V81" s="29">
        <f>+[1]debt!V81</f>
        <v>-526426.68000000005</v>
      </c>
      <c r="W81" s="29">
        <f>+[1]debt!W81</f>
        <v>0</v>
      </c>
      <c r="X81" s="29">
        <f>+[1]debt!X81</f>
        <v>-169626.67</v>
      </c>
      <c r="Y81" s="29">
        <f>+[1]debt!Y81</f>
        <v>0</v>
      </c>
      <c r="Z81" s="29">
        <f>+[1]debt!Z81</f>
        <v>0</v>
      </c>
      <c r="AA81" s="29">
        <f>+[1]debt!AA81</f>
        <v>0</v>
      </c>
      <c r="AB81" s="29">
        <f>+[1]debt!AB81</f>
        <v>0</v>
      </c>
      <c r="AC81" s="29">
        <f>+[1]debt!AC81</f>
        <v>0</v>
      </c>
      <c r="AD81" s="30"/>
    </row>
    <row r="82" spans="2:30" x14ac:dyDescent="0.25">
      <c r="B82" s="62">
        <v>47300</v>
      </c>
      <c r="C82" s="29">
        <f t="shared" si="5"/>
        <v>258707808.95984423</v>
      </c>
      <c r="D82" s="56">
        <f t="shared" si="3"/>
        <v>7217655.7200000007</v>
      </c>
      <c r="E82" s="29">
        <f>+[1]debt!E82</f>
        <v>0</v>
      </c>
      <c r="F82" s="29">
        <f>CHOOSE(Flc_Arqos_Base!$A$2,+[1]debt!F82,Sheet1!L77)</f>
        <v>0</v>
      </c>
      <c r="G82" s="29">
        <f>+[1]debt!G82</f>
        <v>2928934.86</v>
      </c>
      <c r="H82" s="29">
        <f>+[1]debt!H82</f>
        <v>4288720.8600000003</v>
      </c>
      <c r="I82" s="29"/>
      <c r="J82" s="29"/>
      <c r="K82" s="29">
        <f>+[1]debt!K82</f>
        <v>0</v>
      </c>
      <c r="L82" s="29">
        <f>+[1]debt!L82</f>
        <v>0</v>
      </c>
      <c r="M82" s="29">
        <f>+[1]debt!M82</f>
        <v>0</v>
      </c>
      <c r="N82" s="29">
        <f>+[1]debt!N82</f>
        <v>0</v>
      </c>
      <c r="O82" s="29">
        <f>+[1]debt!O82</f>
        <v>0</v>
      </c>
      <c r="P82" s="30"/>
      <c r="R82" s="56">
        <f t="shared" si="4"/>
        <v>-1368616.53</v>
      </c>
      <c r="S82" s="29">
        <f>+[1]debt!S82</f>
        <v>0</v>
      </c>
      <c r="T82" s="29">
        <f>CHOOSE(Flc_Arqos_Base!$A$2,[1]debt!T82,Sheet1!M77)</f>
        <v>0</v>
      </c>
      <c r="U82" s="29">
        <f>+[1]debt!U82</f>
        <v>-611425.24</v>
      </c>
      <c r="V82" s="29">
        <f>+[1]debt!V82</f>
        <v>-573429.06000000006</v>
      </c>
      <c r="W82" s="29">
        <f>+[1]debt!W82</f>
        <v>0</v>
      </c>
      <c r="X82" s="29">
        <f>+[1]debt!X82</f>
        <v>-183762.23</v>
      </c>
      <c r="Y82" s="29">
        <f>+[1]debt!Y82</f>
        <v>0</v>
      </c>
      <c r="Z82" s="29">
        <f>+[1]debt!Z82</f>
        <v>0</v>
      </c>
      <c r="AA82" s="29">
        <f>+[1]debt!AA82</f>
        <v>0</v>
      </c>
      <c r="AB82" s="29">
        <f>+[1]debt!AB82</f>
        <v>0</v>
      </c>
      <c r="AC82" s="29">
        <f>+[1]debt!AC82</f>
        <v>0</v>
      </c>
      <c r="AD82" s="30"/>
    </row>
    <row r="83" spans="2:30" x14ac:dyDescent="0.25">
      <c r="B83" s="61">
        <v>47331</v>
      </c>
      <c r="C83" s="29">
        <f t="shared" si="5"/>
        <v>265925464.67984423</v>
      </c>
      <c r="D83" s="56">
        <f t="shared" si="3"/>
        <v>7217655.7200000007</v>
      </c>
      <c r="E83" s="29">
        <f>+[1]debt!E83</f>
        <v>0</v>
      </c>
      <c r="F83" s="29">
        <f>CHOOSE(Flc_Arqos_Base!$A$2,+[1]debt!F83,Sheet1!L78)</f>
        <v>0</v>
      </c>
      <c r="G83" s="29">
        <f>+[1]debt!G83</f>
        <v>2928934.86</v>
      </c>
      <c r="H83" s="29">
        <f>+[1]debt!H83</f>
        <v>4288720.8600000003</v>
      </c>
      <c r="I83" s="29"/>
      <c r="J83" s="29"/>
      <c r="K83" s="29">
        <f>+[1]debt!K83</f>
        <v>0</v>
      </c>
      <c r="L83" s="29">
        <f>+[1]debt!L83</f>
        <v>0</v>
      </c>
      <c r="M83" s="29">
        <f>+[1]debt!M83</f>
        <v>0</v>
      </c>
      <c r="N83" s="29">
        <f>+[1]debt!N83</f>
        <v>0</v>
      </c>
      <c r="O83" s="29">
        <f>+[1]debt!O83</f>
        <v>0</v>
      </c>
      <c r="P83" s="30"/>
      <c r="R83" s="56">
        <f t="shared" si="4"/>
        <v>-1452846.29</v>
      </c>
      <c r="S83" s="29">
        <f>+[1]debt!S83</f>
        <v>0</v>
      </c>
      <c r="T83" s="29">
        <f>CHOOSE(Flc_Arqos_Base!$A$2,[1]debt!T83,Sheet1!M78)</f>
        <v>0</v>
      </c>
      <c r="U83" s="29">
        <f>+[1]debt!U83</f>
        <v>-639217.30000000005</v>
      </c>
      <c r="V83" s="29">
        <f>+[1]debt!V83</f>
        <v>-615731.19999999995</v>
      </c>
      <c r="W83" s="29">
        <f>+[1]debt!W83</f>
        <v>0</v>
      </c>
      <c r="X83" s="29">
        <f>+[1]debt!X83</f>
        <v>-197897.79</v>
      </c>
      <c r="Y83" s="29">
        <f>+[1]debt!Y83</f>
        <v>0</v>
      </c>
      <c r="Z83" s="29">
        <f>+[1]debt!Z83</f>
        <v>0</v>
      </c>
      <c r="AA83" s="29">
        <f>+[1]debt!AA83</f>
        <v>0</v>
      </c>
      <c r="AB83" s="29">
        <f>+[1]debt!AB83</f>
        <v>0</v>
      </c>
      <c r="AC83" s="29">
        <f>+[1]debt!AC83</f>
        <v>0</v>
      </c>
      <c r="AD83" s="30"/>
    </row>
    <row r="84" spans="2:30" x14ac:dyDescent="0.25">
      <c r="B84" s="62">
        <v>47362</v>
      </c>
      <c r="C84" s="29">
        <f t="shared" si="5"/>
        <v>271713546.77984422</v>
      </c>
      <c r="D84" s="56">
        <f t="shared" si="3"/>
        <v>5788082.0999999996</v>
      </c>
      <c r="E84" s="29">
        <f>+[1]debt!E84</f>
        <v>0</v>
      </c>
      <c r="F84" s="29">
        <f>CHOOSE(Flc_Arqos_Base!$A$2,+[1]debt!F84,Sheet1!L79)</f>
        <v>0</v>
      </c>
      <c r="G84" s="29">
        <f>+[1]debt!G84</f>
        <v>2928934.86</v>
      </c>
      <c r="H84" s="29">
        <f>+[1]debt!H84</f>
        <v>2859147.24</v>
      </c>
      <c r="I84" s="29"/>
      <c r="J84" s="29"/>
      <c r="K84" s="29">
        <f>+[1]debt!K84</f>
        <v>0</v>
      </c>
      <c r="L84" s="29">
        <f>+[1]debt!L84</f>
        <v>0</v>
      </c>
      <c r="M84" s="29">
        <f>+[1]debt!M84</f>
        <v>0</v>
      </c>
      <c r="N84" s="29">
        <f>+[1]debt!N84</f>
        <v>0</v>
      </c>
      <c r="O84" s="29">
        <f>+[1]debt!O84</f>
        <v>0</v>
      </c>
      <c r="P84" s="30"/>
      <c r="R84" s="56">
        <f t="shared" si="4"/>
        <v>-1537076.04</v>
      </c>
      <c r="S84" s="29">
        <f>+[1]debt!S84</f>
        <v>0</v>
      </c>
      <c r="T84" s="29">
        <f>CHOOSE(Flc_Arqos_Base!$A$2,[1]debt!T84,Sheet1!M79)</f>
        <v>0</v>
      </c>
      <c r="U84" s="29">
        <f>+[1]debt!U84</f>
        <v>-667009.35</v>
      </c>
      <c r="V84" s="29">
        <f>+[1]debt!V84</f>
        <v>-658033.35</v>
      </c>
      <c r="W84" s="29">
        <f>+[1]debt!W84</f>
        <v>0</v>
      </c>
      <c r="X84" s="29">
        <f>+[1]debt!X84</f>
        <v>-212033.34</v>
      </c>
      <c r="Y84" s="29">
        <f>+[1]debt!Y84</f>
        <v>0</v>
      </c>
      <c r="Z84" s="29">
        <f>+[1]debt!Z84</f>
        <v>0</v>
      </c>
      <c r="AA84" s="29">
        <f>+[1]debt!AA84</f>
        <v>0</v>
      </c>
      <c r="AB84" s="29">
        <f>+[1]debt!AB84</f>
        <v>0</v>
      </c>
      <c r="AC84" s="29">
        <f>+[1]debt!AC84</f>
        <v>0</v>
      </c>
      <c r="AD84" s="30"/>
    </row>
    <row r="85" spans="2:30" x14ac:dyDescent="0.25">
      <c r="B85" s="61">
        <v>47392</v>
      </c>
      <c r="C85" s="29">
        <f t="shared" si="5"/>
        <v>200872798.00984424</v>
      </c>
      <c r="D85" s="56">
        <f t="shared" si="3"/>
        <v>-70840748.769999996</v>
      </c>
      <c r="E85" s="29">
        <f>+[1]debt!E85</f>
        <v>0</v>
      </c>
      <c r="F85" s="29">
        <f>CHOOSE(Flc_Arqos_Base!$A$2,+[1]debt!F85,Sheet1!L80)</f>
        <v>0</v>
      </c>
      <c r="G85" s="29">
        <f>+[1]debt!G85</f>
        <v>-73223371.469999999</v>
      </c>
      <c r="H85" s="29">
        <f>+[1]debt!H85</f>
        <v>2382622.7000000002</v>
      </c>
      <c r="I85" s="29"/>
      <c r="J85" s="29"/>
      <c r="K85" s="29">
        <f>+[1]debt!K85</f>
        <v>0</v>
      </c>
      <c r="L85" s="29">
        <f>+[1]debt!L85</f>
        <v>0</v>
      </c>
      <c r="M85" s="29">
        <f>+[1]debt!M85</f>
        <v>0</v>
      </c>
      <c r="N85" s="29">
        <f>+[1]debt!N85</f>
        <v>0</v>
      </c>
      <c r="O85" s="29">
        <f>+[1]debt!O85</f>
        <v>0</v>
      </c>
      <c r="P85" s="30"/>
      <c r="R85" s="56">
        <f t="shared" si="4"/>
        <v>-1607205.0899999999</v>
      </c>
      <c r="S85" s="29">
        <f>+[1]debt!S85</f>
        <v>0</v>
      </c>
      <c r="T85" s="29">
        <f>CHOOSE(Flc_Arqos_Base!$A$2,[1]debt!T85,Sheet1!M80)</f>
        <v>0</v>
      </c>
      <c r="U85" s="29">
        <f>+[1]debt!U85</f>
        <v>-694801.41</v>
      </c>
      <c r="V85" s="29">
        <f>+[1]debt!V85</f>
        <v>-686234.78</v>
      </c>
      <c r="W85" s="29">
        <f>+[1]debt!W85</f>
        <v>0</v>
      </c>
      <c r="X85" s="29">
        <f>+[1]debt!X85</f>
        <v>-226168.9</v>
      </c>
      <c r="Y85" s="29">
        <f>+[1]debt!Y85</f>
        <v>0</v>
      </c>
      <c r="Z85" s="29">
        <f>+[1]debt!Z85</f>
        <v>0</v>
      </c>
      <c r="AA85" s="29">
        <f>+[1]debt!AA85</f>
        <v>0</v>
      </c>
      <c r="AB85" s="29">
        <f>+[1]debt!AB85</f>
        <v>0</v>
      </c>
      <c r="AC85" s="29">
        <f>+[1]debt!AC85</f>
        <v>0</v>
      </c>
      <c r="AD85" s="30"/>
    </row>
    <row r="86" spans="2:30" x14ac:dyDescent="0.25">
      <c r="B86" s="61">
        <v>47423</v>
      </c>
      <c r="C86" s="29">
        <f t="shared" si="5"/>
        <v>203255420.70984423</v>
      </c>
      <c r="D86" s="56">
        <f t="shared" si="3"/>
        <v>2382622.7000000002</v>
      </c>
      <c r="E86" s="29">
        <f>+[1]debt!E86</f>
        <v>0</v>
      </c>
      <c r="F86" s="29">
        <f>CHOOSE(Flc_Arqos_Base!$A$2,+[1]debt!F86,Sheet1!L81)</f>
        <v>0</v>
      </c>
      <c r="G86" s="29">
        <f>+[1]debt!G86</f>
        <v>0</v>
      </c>
      <c r="H86" s="29">
        <f>+[1]debt!H86</f>
        <v>2382622.7000000002</v>
      </c>
      <c r="I86" s="29"/>
      <c r="J86" s="29"/>
      <c r="K86" s="29">
        <f>+[1]debt!K86</f>
        <v>0</v>
      </c>
      <c r="L86" s="29">
        <f>+[1]debt!L86</f>
        <v>0</v>
      </c>
      <c r="M86" s="29">
        <f>+[1]debt!M86</f>
        <v>0</v>
      </c>
      <c r="N86" s="29">
        <f>+[1]debt!N86</f>
        <v>0</v>
      </c>
      <c r="O86" s="29">
        <f>+[1]debt!O86</f>
        <v>0</v>
      </c>
      <c r="P86" s="30"/>
      <c r="R86" s="56">
        <f t="shared" si="4"/>
        <v>-950040.41999999993</v>
      </c>
      <c r="S86" s="29">
        <f>+[1]debt!S86</f>
        <v>0</v>
      </c>
      <c r="T86" s="29">
        <f>CHOOSE(Flc_Arqos_Base!$A$2,[1]debt!T86,Sheet1!M81)</f>
        <v>0</v>
      </c>
      <c r="U86" s="29">
        <f>+[1]debt!U86</f>
        <v>0</v>
      </c>
      <c r="V86" s="29">
        <f>+[1]debt!V86</f>
        <v>-709735.97</v>
      </c>
      <c r="W86" s="29">
        <f>+[1]debt!W86</f>
        <v>0</v>
      </c>
      <c r="X86" s="29">
        <f>+[1]debt!X86</f>
        <v>-240304.45</v>
      </c>
      <c r="Y86" s="29">
        <f>+[1]debt!Y86</f>
        <v>0</v>
      </c>
      <c r="Z86" s="29">
        <f>+[1]debt!Z86</f>
        <v>0</v>
      </c>
      <c r="AA86" s="29">
        <f>+[1]debt!AA86</f>
        <v>0</v>
      </c>
      <c r="AB86" s="29">
        <f>+[1]debt!AB86</f>
        <v>0</v>
      </c>
      <c r="AC86" s="29">
        <f>+[1]debt!AC86</f>
        <v>0</v>
      </c>
      <c r="AD86" s="30"/>
    </row>
    <row r="87" spans="2:30" x14ac:dyDescent="0.25">
      <c r="B87" s="62">
        <v>47453</v>
      </c>
      <c r="C87" s="70">
        <f t="shared" si="5"/>
        <v>205161518.86984423</v>
      </c>
      <c r="D87" s="69">
        <f t="shared" si="3"/>
        <v>1906098.16</v>
      </c>
      <c r="E87" s="70">
        <f>+[1]debt!E87</f>
        <v>0</v>
      </c>
      <c r="F87" s="70">
        <f>CHOOSE(Flc_Arqos_Base!$A$2,+[1]debt!F87,Sheet1!L82)</f>
        <v>0</v>
      </c>
      <c r="G87" s="70">
        <f>+[1]debt!G87</f>
        <v>0</v>
      </c>
      <c r="H87" s="70">
        <f>+[1]debt!H87</f>
        <v>1906098.16</v>
      </c>
      <c r="I87" s="70"/>
      <c r="J87" s="70"/>
      <c r="K87" s="70">
        <f>+[1]debt!K87</f>
        <v>0</v>
      </c>
      <c r="L87" s="70">
        <f>+[1]debt!L87</f>
        <v>0</v>
      </c>
      <c r="M87" s="70">
        <f>+[1]debt!M87</f>
        <v>0</v>
      </c>
      <c r="N87" s="70">
        <f>+[1]debt!N87</f>
        <v>0</v>
      </c>
      <c r="O87" s="70">
        <f>+[1]debt!O87</f>
        <v>0</v>
      </c>
      <c r="P87" s="71"/>
      <c r="Q87" s="72"/>
      <c r="R87" s="69">
        <f t="shared" si="4"/>
        <v>-987677.17</v>
      </c>
      <c r="S87" s="70">
        <f>+[1]debt!S87</f>
        <v>0</v>
      </c>
      <c r="T87" s="70">
        <f>CHOOSE(Flc_Arqos_Base!$A$2,[1]debt!T87,Sheet1!M82)</f>
        <v>0</v>
      </c>
      <c r="U87" s="70">
        <f>+[1]debt!U87</f>
        <v>0</v>
      </c>
      <c r="V87" s="70">
        <f>+[1]debt!V87</f>
        <v>-733237.16</v>
      </c>
      <c r="W87" s="70">
        <f>+[1]debt!W87</f>
        <v>0</v>
      </c>
      <c r="X87" s="70">
        <f>+[1]debt!X87</f>
        <v>-254440.01</v>
      </c>
      <c r="Y87" s="70">
        <f>+[1]debt!Y87</f>
        <v>0</v>
      </c>
      <c r="Z87" s="70">
        <f>+[1]debt!Z87</f>
        <v>0</v>
      </c>
      <c r="AA87" s="70">
        <f>+[1]debt!AA87</f>
        <v>0</v>
      </c>
      <c r="AB87" s="70">
        <f>+[1]debt!AB87</f>
        <v>0</v>
      </c>
      <c r="AC87" s="70">
        <f>+[1]debt!AC87</f>
        <v>0</v>
      </c>
      <c r="AD87" s="71"/>
    </row>
    <row r="88" spans="2:30" x14ac:dyDescent="0.25">
      <c r="B88" s="60">
        <v>47484</v>
      </c>
      <c r="C88" s="29">
        <f t="shared" si="5"/>
        <v>206591092.48984423</v>
      </c>
      <c r="D88" s="56">
        <f t="shared" si="3"/>
        <v>1429573.62</v>
      </c>
      <c r="E88" s="29">
        <f>+[1]debt!E88</f>
        <v>0</v>
      </c>
      <c r="F88" s="29">
        <f>CHOOSE(Flc_Arqos_Base!$A$2,+[1]debt!F88,Sheet1!L83)</f>
        <v>0</v>
      </c>
      <c r="G88" s="29">
        <f>+[1]debt!G88</f>
        <v>0</v>
      </c>
      <c r="H88" s="29">
        <f>+[1]debt!H88</f>
        <v>1429573.62</v>
      </c>
      <c r="I88" s="29"/>
      <c r="J88" s="29"/>
      <c r="K88" s="29">
        <f>+[1]debt!K88</f>
        <v>0</v>
      </c>
      <c r="L88" s="29">
        <f>+[1]debt!L88</f>
        <v>0</v>
      </c>
      <c r="M88" s="29">
        <f>+[1]debt!M88</f>
        <v>0</v>
      </c>
      <c r="N88" s="29">
        <f>+[1]debt!N88</f>
        <v>0</v>
      </c>
      <c r="O88" s="29">
        <f>+[1]debt!O88</f>
        <v>0</v>
      </c>
      <c r="P88" s="30"/>
      <c r="R88" s="56">
        <f t="shared" si="4"/>
        <v>-1020613.6799999999</v>
      </c>
      <c r="S88" s="29">
        <f>+[1]debt!S88</f>
        <v>0</v>
      </c>
      <c r="T88" s="29">
        <f>CHOOSE(Flc_Arqos_Base!$A$2,[1]debt!T88,Sheet1!M83)</f>
        <v>0</v>
      </c>
      <c r="U88" s="29">
        <f>+[1]debt!U88</f>
        <v>0</v>
      </c>
      <c r="V88" s="29">
        <f>+[1]debt!V88</f>
        <v>-752038.11</v>
      </c>
      <c r="W88" s="29">
        <f>+[1]debt!W88</f>
        <v>0</v>
      </c>
      <c r="X88" s="29">
        <f>+[1]debt!X88</f>
        <v>-268575.57</v>
      </c>
      <c r="Y88" s="29">
        <f>+[1]debt!Y88</f>
        <v>0</v>
      </c>
      <c r="Z88" s="29">
        <f>+[1]debt!Z88</f>
        <v>0</v>
      </c>
      <c r="AA88" s="29">
        <f>+[1]debt!AA88</f>
        <v>0</v>
      </c>
      <c r="AB88" s="29">
        <f>+[1]debt!AB88</f>
        <v>0</v>
      </c>
      <c r="AC88" s="29">
        <f>+[1]debt!AC88</f>
        <v>0</v>
      </c>
      <c r="AD88" s="30"/>
    </row>
    <row r="89" spans="2:30" x14ac:dyDescent="0.25">
      <c r="B89" s="59">
        <v>47515</v>
      </c>
      <c r="C89" s="29">
        <f t="shared" si="5"/>
        <v>207544141.56984425</v>
      </c>
      <c r="D89" s="56">
        <f t="shared" si="3"/>
        <v>953049.08</v>
      </c>
      <c r="E89" s="29">
        <f>+[1]debt!E89</f>
        <v>0</v>
      </c>
      <c r="F89" s="29">
        <f>CHOOSE(Flc_Arqos_Base!$A$2,+[1]debt!F89,Sheet1!L84)</f>
        <v>0</v>
      </c>
      <c r="G89" s="29">
        <f>+[1]debt!G89</f>
        <v>0</v>
      </c>
      <c r="H89" s="29">
        <f>+[1]debt!H89</f>
        <v>953049.08</v>
      </c>
      <c r="I89" s="29"/>
      <c r="J89" s="29"/>
      <c r="K89" s="29">
        <f>+[1]debt!K89</f>
        <v>0</v>
      </c>
      <c r="L89" s="29">
        <f>+[1]debt!L89</f>
        <v>0</v>
      </c>
      <c r="M89" s="29">
        <f>+[1]debt!M89</f>
        <v>0</v>
      </c>
      <c r="N89" s="29">
        <f>+[1]debt!N89</f>
        <v>0</v>
      </c>
      <c r="O89" s="29">
        <f>+[1]debt!O89</f>
        <v>0</v>
      </c>
      <c r="P89" s="30"/>
      <c r="R89" s="56">
        <f t="shared" si="4"/>
        <v>-868418.39999999991</v>
      </c>
      <c r="S89" s="29">
        <f>+[1]debt!S89</f>
        <v>0</v>
      </c>
      <c r="T89" s="29">
        <f>CHOOSE(Flc_Arqos_Base!$A$2,[1]debt!T89,Sheet1!M84)</f>
        <v>0</v>
      </c>
      <c r="U89" s="29">
        <f>+[1]debt!U89</f>
        <v>0</v>
      </c>
      <c r="V89" s="29">
        <f>+[1]debt!V89</f>
        <v>-766138.82</v>
      </c>
      <c r="W89" s="29">
        <f>+[1]debt!W89</f>
        <v>0</v>
      </c>
      <c r="X89" s="29">
        <f>+[1]debt!X89</f>
        <v>-102279.58</v>
      </c>
      <c r="Y89" s="29">
        <f>+[1]debt!Y89</f>
        <v>0</v>
      </c>
      <c r="Z89" s="29">
        <f>+[1]debt!Z89</f>
        <v>0</v>
      </c>
      <c r="AA89" s="29">
        <f>+[1]debt!AA89</f>
        <v>0</v>
      </c>
      <c r="AB89" s="29">
        <f>+[1]debt!AB89</f>
        <v>0</v>
      </c>
      <c r="AC89" s="29">
        <f>+[1]debt!AC89</f>
        <v>0</v>
      </c>
      <c r="AD89" s="30"/>
    </row>
    <row r="90" spans="2:30" x14ac:dyDescent="0.25">
      <c r="B90" s="60">
        <v>47543</v>
      </c>
      <c r="C90" s="29">
        <f t="shared" si="5"/>
        <v>207544141.56984425</v>
      </c>
      <c r="D90" s="56">
        <f t="shared" si="3"/>
        <v>0</v>
      </c>
      <c r="E90" s="29">
        <f>+[1]debt!E90</f>
        <v>0</v>
      </c>
      <c r="F90" s="29">
        <f>CHOOSE(Flc_Arqos_Base!$A$2,+[1]debt!F90,Sheet1!L85)</f>
        <v>0</v>
      </c>
      <c r="G90" s="29">
        <f>+[1]debt!G90</f>
        <v>0</v>
      </c>
      <c r="H90" s="29">
        <f>+[1]debt!H90</f>
        <v>0</v>
      </c>
      <c r="I90" s="29"/>
      <c r="J90" s="29"/>
      <c r="K90" s="29">
        <f>+[1]debt!K90</f>
        <v>0</v>
      </c>
      <c r="L90" s="29">
        <f>+[1]debt!L90</f>
        <v>0</v>
      </c>
      <c r="M90" s="29">
        <f>+[1]debt!M90</f>
        <v>0</v>
      </c>
      <c r="N90" s="29">
        <f>+[1]debt!N90</f>
        <v>0</v>
      </c>
      <c r="O90" s="29">
        <f>+[1]debt!O90</f>
        <v>0</v>
      </c>
      <c r="P90" s="30"/>
      <c r="R90" s="56">
        <f t="shared" si="4"/>
        <v>-775539.3</v>
      </c>
      <c r="S90" s="29">
        <f>+[1]debt!S90</f>
        <v>0</v>
      </c>
      <c r="T90" s="29">
        <f>CHOOSE(Flc_Arqos_Base!$A$2,[1]debt!T90,Sheet1!M85)</f>
        <v>0</v>
      </c>
      <c r="U90" s="29">
        <f>+[1]debt!U90</f>
        <v>0</v>
      </c>
      <c r="V90" s="29">
        <f>+[1]debt!V90</f>
        <v>-775539.3</v>
      </c>
      <c r="W90" s="29">
        <f>+[1]debt!W90</f>
        <v>0</v>
      </c>
      <c r="X90" s="29">
        <f>+[1]debt!X90</f>
        <v>0</v>
      </c>
      <c r="Y90" s="29">
        <f>+[1]debt!Y90</f>
        <v>0</v>
      </c>
      <c r="Z90" s="29">
        <f>+[1]debt!Z90</f>
        <v>0</v>
      </c>
      <c r="AA90" s="29">
        <f>+[1]debt!AA90</f>
        <v>0</v>
      </c>
      <c r="AB90" s="29">
        <f>+[1]debt!AB90</f>
        <v>0</v>
      </c>
      <c r="AC90" s="29">
        <f>+[1]debt!AC90</f>
        <v>0</v>
      </c>
      <c r="AD90" s="30"/>
    </row>
    <row r="91" spans="2:30" x14ac:dyDescent="0.25">
      <c r="B91" s="59">
        <v>47574</v>
      </c>
      <c r="C91" s="29">
        <f t="shared" si="5"/>
        <v>139707530.95984423</v>
      </c>
      <c r="D91" s="56">
        <f t="shared" si="3"/>
        <v>-67836610.609999999</v>
      </c>
      <c r="E91" s="29">
        <f>+[1]debt!E91</f>
        <v>0</v>
      </c>
      <c r="F91" s="29">
        <f>CHOOSE(Flc_Arqos_Base!$A$2,+[1]debt!F91,Sheet1!L86)</f>
        <v>0</v>
      </c>
      <c r="G91" s="29">
        <f>+[1]debt!G91</f>
        <v>0</v>
      </c>
      <c r="H91" s="29">
        <f>+[1]debt!H91</f>
        <v>-67836610.609999999</v>
      </c>
      <c r="I91" s="29"/>
      <c r="J91" s="29"/>
      <c r="K91" s="29">
        <f>+[1]debt!K91</f>
        <v>0</v>
      </c>
      <c r="L91" s="29">
        <f>+[1]debt!L91</f>
        <v>0</v>
      </c>
      <c r="M91" s="29">
        <f>+[1]debt!M91</f>
        <v>0</v>
      </c>
      <c r="N91" s="29">
        <f>+[1]debt!N91</f>
        <v>0</v>
      </c>
      <c r="O91" s="29">
        <f>+[1]debt!O91</f>
        <v>0</v>
      </c>
      <c r="P91" s="30"/>
      <c r="R91" s="56">
        <f t="shared" si="4"/>
        <v>-775539.3</v>
      </c>
      <c r="S91" s="29">
        <f>+[1]debt!S91</f>
        <v>0</v>
      </c>
      <c r="T91" s="29">
        <f>CHOOSE(Flc_Arqos_Base!$A$2,[1]debt!T91,Sheet1!M86)</f>
        <v>0</v>
      </c>
      <c r="U91" s="29">
        <f>+[1]debt!U91</f>
        <v>0</v>
      </c>
      <c r="V91" s="29">
        <f>+[1]debt!V91</f>
        <v>-775539.3</v>
      </c>
      <c r="W91" s="29">
        <f>+[1]debt!W91</f>
        <v>0</v>
      </c>
      <c r="X91" s="29">
        <f>+[1]debt!X91</f>
        <v>0</v>
      </c>
      <c r="Y91" s="29">
        <f>+[1]debt!Y91</f>
        <v>0</v>
      </c>
      <c r="Z91" s="29">
        <f>+[1]debt!Z91</f>
        <v>0</v>
      </c>
      <c r="AA91" s="29">
        <f>+[1]debt!AA91</f>
        <v>0</v>
      </c>
      <c r="AB91" s="29">
        <f>+[1]debt!AB91</f>
        <v>0</v>
      </c>
      <c r="AC91" s="29">
        <f>+[1]debt!AC91</f>
        <v>0</v>
      </c>
      <c r="AD91" s="30"/>
    </row>
    <row r="92" spans="2:30" x14ac:dyDescent="0.25">
      <c r="B92" s="60">
        <v>47604</v>
      </c>
      <c r="C92" s="29">
        <f t="shared" si="5"/>
        <v>128917592.41984424</v>
      </c>
      <c r="D92" s="56">
        <f t="shared" si="3"/>
        <v>-10789938.539999999</v>
      </c>
      <c r="E92" s="29">
        <f>+[1]debt!E92</f>
        <v>0</v>
      </c>
      <c r="F92" s="29">
        <f>CHOOSE(Flc_Arqos_Base!$A$2,+[1]debt!F92,Sheet1!L87)</f>
        <v>0</v>
      </c>
      <c r="G92" s="29">
        <f>+[1]debt!G92</f>
        <v>0</v>
      </c>
      <c r="H92" s="29">
        <f>+[1]debt!H92</f>
        <v>-10789938.539999999</v>
      </c>
      <c r="I92" s="29"/>
      <c r="J92" s="29"/>
      <c r="K92" s="29">
        <f>+[1]debt!K92</f>
        <v>0</v>
      </c>
      <c r="L92" s="29">
        <f>+[1]debt!L92</f>
        <v>0</v>
      </c>
      <c r="M92" s="29">
        <f>+[1]debt!M92</f>
        <v>0</v>
      </c>
      <c r="N92" s="29">
        <f>+[1]debt!N92</f>
        <v>0</v>
      </c>
      <c r="O92" s="29">
        <f>+[1]debt!O92</f>
        <v>0</v>
      </c>
      <c r="P92" s="30"/>
      <c r="R92" s="56">
        <f t="shared" si="4"/>
        <v>-106427.43</v>
      </c>
      <c r="S92" s="29">
        <f>+[1]debt!S92</f>
        <v>0</v>
      </c>
      <c r="T92" s="29">
        <f>CHOOSE(Flc_Arqos_Base!$A$2,[1]debt!T92,Sheet1!M87)</f>
        <v>0</v>
      </c>
      <c r="U92" s="29">
        <f>+[1]debt!U92</f>
        <v>0</v>
      </c>
      <c r="V92" s="29">
        <f>+[1]debt!V92</f>
        <v>-106427.43</v>
      </c>
      <c r="W92" s="29">
        <f>+[1]debt!W92</f>
        <v>0</v>
      </c>
      <c r="X92" s="29">
        <f>+[1]debt!X92</f>
        <v>0</v>
      </c>
      <c r="Y92" s="29">
        <f>+[1]debt!Y92</f>
        <v>0</v>
      </c>
      <c r="Z92" s="29">
        <f>+[1]debt!Z92</f>
        <v>0</v>
      </c>
      <c r="AA92" s="29">
        <f>+[1]debt!AA92</f>
        <v>0</v>
      </c>
      <c r="AB92" s="29">
        <f>+[1]debt!AB92</f>
        <v>0</v>
      </c>
      <c r="AC92" s="29">
        <f>+[1]debt!AC92</f>
        <v>0</v>
      </c>
      <c r="AD92" s="30"/>
    </row>
    <row r="93" spans="2:30" x14ac:dyDescent="0.25">
      <c r="B93" s="59">
        <v>47635</v>
      </c>
      <c r="C93" s="29">
        <f t="shared" si="5"/>
        <v>128917592.41984424</v>
      </c>
      <c r="D93" s="56">
        <f t="shared" si="3"/>
        <v>0</v>
      </c>
      <c r="E93" s="29">
        <f>+[1]debt!E93</f>
        <v>0</v>
      </c>
      <c r="F93" s="29">
        <f>CHOOSE(Flc_Arqos_Base!$A$2,+[1]debt!F93,Sheet1!L88)</f>
        <v>0</v>
      </c>
      <c r="G93" s="29">
        <f>+[1]debt!G93</f>
        <v>0</v>
      </c>
      <c r="H93" s="29">
        <f>+[1]debt!H93</f>
        <v>0</v>
      </c>
      <c r="I93" s="29"/>
      <c r="J93" s="29"/>
      <c r="K93" s="29">
        <f>+[1]debt!K93</f>
        <v>0</v>
      </c>
      <c r="L93" s="29">
        <f>+[1]debt!L93</f>
        <v>0</v>
      </c>
      <c r="M93" s="29">
        <f>+[1]debt!M93</f>
        <v>0</v>
      </c>
      <c r="N93" s="29">
        <f>+[1]debt!N93</f>
        <v>0</v>
      </c>
      <c r="O93" s="29">
        <f>+[1]debt!O93</f>
        <v>0</v>
      </c>
      <c r="P93" s="30"/>
      <c r="R93" s="56">
        <f t="shared" si="4"/>
        <v>0</v>
      </c>
      <c r="S93" s="29">
        <f>+[1]debt!S93</f>
        <v>0</v>
      </c>
      <c r="T93" s="29">
        <f>CHOOSE(Flc_Arqos_Base!$A$2,[1]debt!T93,Sheet1!M88)</f>
        <v>0</v>
      </c>
      <c r="U93" s="29">
        <f>+[1]debt!U93</f>
        <v>0</v>
      </c>
      <c r="V93" s="29">
        <f>+[1]debt!V93</f>
        <v>0</v>
      </c>
      <c r="W93" s="29">
        <f>+[1]debt!W93</f>
        <v>0</v>
      </c>
      <c r="X93" s="29">
        <f>+[1]debt!X93</f>
        <v>0</v>
      </c>
      <c r="Y93" s="29">
        <f>+[1]debt!Y93</f>
        <v>0</v>
      </c>
      <c r="Z93" s="29">
        <f>+[1]debt!Z93</f>
        <v>0</v>
      </c>
      <c r="AA93" s="29">
        <f>+[1]debt!AA93</f>
        <v>0</v>
      </c>
      <c r="AB93" s="29">
        <f>+[1]debt!AB93</f>
        <v>0</v>
      </c>
      <c r="AC93" s="29">
        <f>+[1]debt!AC93</f>
        <v>0</v>
      </c>
      <c r="AD93" s="30"/>
    </row>
    <row r="94" spans="2:30" x14ac:dyDescent="0.25">
      <c r="B94" s="60">
        <v>47665</v>
      </c>
      <c r="C94" s="29">
        <f t="shared" si="5"/>
        <v>128917592.41984424</v>
      </c>
      <c r="D94" s="56">
        <f t="shared" si="3"/>
        <v>0</v>
      </c>
      <c r="E94" s="29">
        <f>+[1]debt!E94</f>
        <v>0</v>
      </c>
      <c r="F94" s="29">
        <f>CHOOSE(Flc_Arqos_Base!$A$2,+[1]debt!F94,Sheet1!L89)</f>
        <v>0</v>
      </c>
      <c r="G94" s="29">
        <f>+[1]debt!G94</f>
        <v>0</v>
      </c>
      <c r="H94" s="29">
        <f>+[1]debt!H94</f>
        <v>0</v>
      </c>
      <c r="I94" s="29"/>
      <c r="J94" s="29"/>
      <c r="K94" s="29">
        <f>+[1]debt!K94</f>
        <v>0</v>
      </c>
      <c r="L94" s="29">
        <f>+[1]debt!L94</f>
        <v>0</v>
      </c>
      <c r="M94" s="29">
        <f>+[1]debt!M94</f>
        <v>0</v>
      </c>
      <c r="N94" s="29">
        <f>+[1]debt!N94</f>
        <v>0</v>
      </c>
      <c r="O94" s="29">
        <f>+[1]debt!O94</f>
        <v>0</v>
      </c>
      <c r="P94" s="30"/>
      <c r="R94" s="56">
        <f t="shared" si="4"/>
        <v>0</v>
      </c>
      <c r="S94" s="29">
        <f>+[1]debt!S94</f>
        <v>0</v>
      </c>
      <c r="T94" s="29">
        <f>CHOOSE(Flc_Arqos_Base!$A$2,[1]debt!T94,Sheet1!M89)</f>
        <v>0</v>
      </c>
      <c r="U94" s="29">
        <f>+[1]debt!U94</f>
        <v>0</v>
      </c>
      <c r="V94" s="29">
        <f>+[1]debt!V94</f>
        <v>0</v>
      </c>
      <c r="W94" s="29">
        <f>+[1]debt!W94</f>
        <v>0</v>
      </c>
      <c r="X94" s="29">
        <f>+[1]debt!X94</f>
        <v>0</v>
      </c>
      <c r="Y94" s="29">
        <f>+[1]debt!Y94</f>
        <v>0</v>
      </c>
      <c r="Z94" s="29">
        <f>+[1]debt!Z94</f>
        <v>0</v>
      </c>
      <c r="AA94" s="29">
        <f>+[1]debt!AA94</f>
        <v>0</v>
      </c>
      <c r="AB94" s="29">
        <f>+[1]debt!AB94</f>
        <v>0</v>
      </c>
      <c r="AC94" s="29">
        <f>+[1]debt!AC94</f>
        <v>0</v>
      </c>
      <c r="AD94" s="30"/>
    </row>
    <row r="95" spans="2:30" x14ac:dyDescent="0.25">
      <c r="B95" s="60">
        <v>47696</v>
      </c>
      <c r="C95" s="29">
        <f t="shared" si="5"/>
        <v>128917592.41984424</v>
      </c>
      <c r="D95" s="56">
        <f t="shared" si="3"/>
        <v>0</v>
      </c>
      <c r="E95" s="29">
        <f>+[1]debt!E95</f>
        <v>0</v>
      </c>
      <c r="F95" s="29">
        <f>CHOOSE(Flc_Arqos_Base!$A$2,+[1]debt!F95,Sheet1!L90)</f>
        <v>0</v>
      </c>
      <c r="G95" s="29">
        <f>+[1]debt!G95</f>
        <v>0</v>
      </c>
      <c r="H95" s="29">
        <f>+[1]debt!H95</f>
        <v>0</v>
      </c>
      <c r="I95" s="29"/>
      <c r="J95" s="29"/>
      <c r="K95" s="29">
        <f>+[1]debt!K95</f>
        <v>0</v>
      </c>
      <c r="L95" s="29">
        <f>+[1]debt!L95</f>
        <v>0</v>
      </c>
      <c r="M95" s="29">
        <f>+[1]debt!M95</f>
        <v>0</v>
      </c>
      <c r="N95" s="29">
        <f>+[1]debt!N95</f>
        <v>0</v>
      </c>
      <c r="O95" s="29">
        <f>+[1]debt!O95</f>
        <v>0</v>
      </c>
      <c r="P95" s="30"/>
      <c r="R95" s="56">
        <f t="shared" si="4"/>
        <v>0</v>
      </c>
      <c r="S95" s="29">
        <f>+[1]debt!S95</f>
        <v>0</v>
      </c>
      <c r="T95" s="29">
        <f>CHOOSE(Flc_Arqos_Base!$A$2,[1]debt!T95,Sheet1!M90)</f>
        <v>0</v>
      </c>
      <c r="U95" s="29">
        <f>+[1]debt!U95</f>
        <v>0</v>
      </c>
      <c r="V95" s="29">
        <f>+[1]debt!V95</f>
        <v>0</v>
      </c>
      <c r="W95" s="29">
        <f>+[1]debt!W95</f>
        <v>0</v>
      </c>
      <c r="X95" s="29">
        <f>+[1]debt!X95</f>
        <v>0</v>
      </c>
      <c r="Y95" s="29">
        <f>+[1]debt!Y95</f>
        <v>0</v>
      </c>
      <c r="Z95" s="29">
        <f>+[1]debt!Z95</f>
        <v>0</v>
      </c>
      <c r="AA95" s="29">
        <f>+[1]debt!AA95</f>
        <v>0</v>
      </c>
      <c r="AB95" s="29">
        <f>+[1]debt!AB95</f>
        <v>0</v>
      </c>
      <c r="AC95" s="29">
        <f>+[1]debt!AC95</f>
        <v>0</v>
      </c>
      <c r="AD95" s="30"/>
    </row>
    <row r="96" spans="2:30" x14ac:dyDescent="0.25">
      <c r="B96" s="59">
        <v>47727</v>
      </c>
      <c r="C96" s="29">
        <f t="shared" si="5"/>
        <v>128917592.41984424</v>
      </c>
      <c r="D96" s="56">
        <f t="shared" si="3"/>
        <v>0</v>
      </c>
      <c r="E96" s="29">
        <f>+[1]debt!E96</f>
        <v>0</v>
      </c>
      <c r="F96" s="29">
        <f>CHOOSE(Flc_Arqos_Base!$A$2,+[1]debt!F96,Sheet1!L91)</f>
        <v>0</v>
      </c>
      <c r="G96" s="29">
        <f>+[1]debt!G96</f>
        <v>0</v>
      </c>
      <c r="H96" s="29">
        <f>+[1]debt!H96</f>
        <v>0</v>
      </c>
      <c r="I96" s="29"/>
      <c r="J96" s="29"/>
      <c r="K96" s="29">
        <f>+[1]debt!K96</f>
        <v>0</v>
      </c>
      <c r="L96" s="29">
        <f>+[1]debt!L96</f>
        <v>0</v>
      </c>
      <c r="M96" s="29">
        <f>+[1]debt!M96</f>
        <v>0</v>
      </c>
      <c r="N96" s="29">
        <f>+[1]debt!N96</f>
        <v>0</v>
      </c>
      <c r="O96" s="29">
        <f>+[1]debt!O96</f>
        <v>0</v>
      </c>
      <c r="P96" s="30"/>
      <c r="R96" s="56">
        <f t="shared" si="4"/>
        <v>0</v>
      </c>
      <c r="S96" s="29">
        <f>+[1]debt!S96</f>
        <v>0</v>
      </c>
      <c r="T96" s="29">
        <f>CHOOSE(Flc_Arqos_Base!$A$2,[1]debt!T96,Sheet1!M91)</f>
        <v>0</v>
      </c>
      <c r="U96" s="29">
        <f>+[1]debt!U96</f>
        <v>0</v>
      </c>
      <c r="V96" s="29">
        <f>+[1]debt!V96</f>
        <v>0</v>
      </c>
      <c r="W96" s="29">
        <f>+[1]debt!W96</f>
        <v>0</v>
      </c>
      <c r="X96" s="29">
        <f>+[1]debt!X96</f>
        <v>0</v>
      </c>
      <c r="Y96" s="29">
        <f>+[1]debt!Y96</f>
        <v>0</v>
      </c>
      <c r="Z96" s="29">
        <f>+[1]debt!Z96</f>
        <v>0</v>
      </c>
      <c r="AA96" s="29">
        <f>+[1]debt!AA96</f>
        <v>0</v>
      </c>
      <c r="AB96" s="29">
        <f>+[1]debt!AB96</f>
        <v>0</v>
      </c>
      <c r="AC96" s="29">
        <f>+[1]debt!AC96</f>
        <v>0</v>
      </c>
      <c r="AD96" s="30"/>
    </row>
    <row r="97" spans="2:30" x14ac:dyDescent="0.25">
      <c r="B97" s="60">
        <v>47757</v>
      </c>
      <c r="C97" s="29">
        <f t="shared" si="5"/>
        <v>128917592.41984424</v>
      </c>
      <c r="D97" s="56">
        <f t="shared" si="3"/>
        <v>0</v>
      </c>
      <c r="E97" s="29">
        <f>+[1]debt!E97</f>
        <v>0</v>
      </c>
      <c r="F97" s="29">
        <f>CHOOSE(Flc_Arqos_Base!$A$2,+[1]debt!F97,Sheet1!L92)</f>
        <v>0</v>
      </c>
      <c r="G97" s="29">
        <f>+[1]debt!G97</f>
        <v>0</v>
      </c>
      <c r="H97" s="29">
        <f>+[1]debt!H97</f>
        <v>0</v>
      </c>
      <c r="I97" s="29"/>
      <c r="J97" s="29"/>
      <c r="K97" s="29">
        <f>+[1]debt!K97</f>
        <v>0</v>
      </c>
      <c r="L97" s="29">
        <f>+[1]debt!L97</f>
        <v>0</v>
      </c>
      <c r="M97" s="29">
        <f>+[1]debt!M97</f>
        <v>0</v>
      </c>
      <c r="N97" s="29">
        <f>+[1]debt!N97</f>
        <v>0</v>
      </c>
      <c r="O97" s="29">
        <f>+[1]debt!O97</f>
        <v>0</v>
      </c>
      <c r="P97" s="30"/>
      <c r="R97" s="56">
        <f t="shared" si="4"/>
        <v>0</v>
      </c>
      <c r="S97" s="29">
        <f>+[1]debt!S97</f>
        <v>0</v>
      </c>
      <c r="T97" s="29">
        <f>CHOOSE(Flc_Arqos_Base!$A$2,[1]debt!T97,Sheet1!M92)</f>
        <v>0</v>
      </c>
      <c r="U97" s="29">
        <f>+[1]debt!U97</f>
        <v>0</v>
      </c>
      <c r="V97" s="29">
        <f>+[1]debt!V97</f>
        <v>0</v>
      </c>
      <c r="W97" s="29">
        <f>+[1]debt!W97</f>
        <v>0</v>
      </c>
      <c r="X97" s="29">
        <f>+[1]debt!X97</f>
        <v>0</v>
      </c>
      <c r="Y97" s="29">
        <f>+[1]debt!Y97</f>
        <v>0</v>
      </c>
      <c r="Z97" s="29">
        <f>+[1]debt!Z97</f>
        <v>0</v>
      </c>
      <c r="AA97" s="29">
        <f>+[1]debt!AA97</f>
        <v>0</v>
      </c>
      <c r="AB97" s="29">
        <f>+[1]debt!AB97</f>
        <v>0</v>
      </c>
      <c r="AC97" s="29">
        <f>+[1]debt!AC97</f>
        <v>0</v>
      </c>
      <c r="AD97" s="30"/>
    </row>
    <row r="98" spans="2:30" x14ac:dyDescent="0.25">
      <c r="B98" s="59">
        <v>47788</v>
      </c>
      <c r="C98" s="29">
        <f t="shared" si="5"/>
        <v>128917592.41984424</v>
      </c>
      <c r="D98" s="56">
        <f t="shared" si="3"/>
        <v>0</v>
      </c>
      <c r="E98" s="29">
        <f>+[1]debt!E98</f>
        <v>0</v>
      </c>
      <c r="F98" s="29">
        <f>CHOOSE(Flc_Arqos_Base!$A$2,+[1]debt!F98,Sheet1!L93)</f>
        <v>0</v>
      </c>
      <c r="G98" s="29">
        <f>+[1]debt!G98</f>
        <v>0</v>
      </c>
      <c r="H98" s="29">
        <f>+[1]debt!H98</f>
        <v>0</v>
      </c>
      <c r="I98" s="29"/>
      <c r="J98" s="29"/>
      <c r="K98" s="29">
        <f>+[1]debt!K98</f>
        <v>0</v>
      </c>
      <c r="L98" s="29">
        <f>+[1]debt!L98</f>
        <v>0</v>
      </c>
      <c r="M98" s="29">
        <f>+[1]debt!M98</f>
        <v>0</v>
      </c>
      <c r="N98" s="29">
        <f>+[1]debt!N98</f>
        <v>0</v>
      </c>
      <c r="O98" s="29">
        <f>+[1]debt!O98</f>
        <v>0</v>
      </c>
      <c r="P98" s="30"/>
      <c r="R98" s="56">
        <f t="shared" si="4"/>
        <v>0</v>
      </c>
      <c r="S98" s="29">
        <f>+[1]debt!S98</f>
        <v>0</v>
      </c>
      <c r="T98" s="29">
        <f>CHOOSE(Flc_Arqos_Base!$A$2,[1]debt!T98,Sheet1!M93)</f>
        <v>0</v>
      </c>
      <c r="U98" s="29">
        <f>+[1]debt!U98</f>
        <v>0</v>
      </c>
      <c r="V98" s="29">
        <f>+[1]debt!V98</f>
        <v>0</v>
      </c>
      <c r="W98" s="29">
        <f>+[1]debt!W98</f>
        <v>0</v>
      </c>
      <c r="X98" s="29">
        <f>+[1]debt!X98</f>
        <v>0</v>
      </c>
      <c r="Y98" s="29">
        <f>+[1]debt!Y98</f>
        <v>0</v>
      </c>
      <c r="Z98" s="29">
        <f>+[1]debt!Z98</f>
        <v>0</v>
      </c>
      <c r="AA98" s="29">
        <f>+[1]debt!AA98</f>
        <v>0</v>
      </c>
      <c r="AB98" s="29">
        <f>+[1]debt!AB98</f>
        <v>0</v>
      </c>
      <c r="AC98" s="29">
        <f>+[1]debt!AC98</f>
        <v>0</v>
      </c>
      <c r="AD98" s="30"/>
    </row>
    <row r="99" spans="2:30" x14ac:dyDescent="0.25">
      <c r="B99" s="60">
        <v>47818</v>
      </c>
      <c r="C99" s="70">
        <f t="shared" si="5"/>
        <v>128917592.41984424</v>
      </c>
      <c r="D99" s="69">
        <f t="shared" si="3"/>
        <v>0</v>
      </c>
      <c r="E99" s="70">
        <f>+[1]debt!E99</f>
        <v>0</v>
      </c>
      <c r="F99" s="70">
        <f>CHOOSE(Flc_Arqos_Base!$A$2,+[1]debt!F99,Sheet1!L94)</f>
        <v>0</v>
      </c>
      <c r="G99" s="70">
        <f>+[1]debt!G99</f>
        <v>0</v>
      </c>
      <c r="H99" s="70">
        <f>+[1]debt!H99</f>
        <v>0</v>
      </c>
      <c r="I99" s="70"/>
      <c r="J99" s="70"/>
      <c r="K99" s="70">
        <f>+[1]debt!K99</f>
        <v>0</v>
      </c>
      <c r="L99" s="70">
        <f>+[1]debt!L99</f>
        <v>0</v>
      </c>
      <c r="M99" s="70">
        <f>+[1]debt!M99</f>
        <v>0</v>
      </c>
      <c r="N99" s="70">
        <f>+[1]debt!N99</f>
        <v>0</v>
      </c>
      <c r="O99" s="70">
        <f>+[1]debt!O99</f>
        <v>0</v>
      </c>
      <c r="P99" s="71"/>
      <c r="Q99" s="72"/>
      <c r="R99" s="69">
        <f t="shared" si="4"/>
        <v>0</v>
      </c>
      <c r="S99" s="70">
        <f>+[1]debt!S99</f>
        <v>0</v>
      </c>
      <c r="T99" s="70">
        <f>CHOOSE(Flc_Arqos_Base!$A$2,[1]debt!T99,Sheet1!M94)</f>
        <v>0</v>
      </c>
      <c r="U99" s="70">
        <f>+[1]debt!U99</f>
        <v>0</v>
      </c>
      <c r="V99" s="70">
        <f>+[1]debt!V99</f>
        <v>0</v>
      </c>
      <c r="W99" s="70">
        <f>+[1]debt!W99</f>
        <v>0</v>
      </c>
      <c r="X99" s="70">
        <f>+[1]debt!X99</f>
        <v>0</v>
      </c>
      <c r="Y99" s="70">
        <f>+[1]debt!Y99</f>
        <v>0</v>
      </c>
      <c r="Z99" s="70">
        <f>+[1]debt!Z99</f>
        <v>0</v>
      </c>
      <c r="AA99" s="70">
        <f>+[1]debt!AA99</f>
        <v>0</v>
      </c>
      <c r="AB99" s="70">
        <f>+[1]debt!AB99</f>
        <v>0</v>
      </c>
      <c r="AC99" s="70">
        <f>+[1]debt!AC99</f>
        <v>0</v>
      </c>
      <c r="AD99" s="71"/>
    </row>
    <row r="100" spans="2:30" x14ac:dyDescent="0.25">
      <c r="B100" s="62">
        <v>47849</v>
      </c>
      <c r="C100" s="29">
        <f t="shared" si="5"/>
        <v>128917592.41984424</v>
      </c>
      <c r="D100" s="56">
        <f t="shared" si="3"/>
        <v>0</v>
      </c>
      <c r="E100" s="29">
        <f>+[1]debt!E100</f>
        <v>0</v>
      </c>
      <c r="F100" s="29">
        <f>CHOOSE(Flc_Arqos_Base!$A$2,+[1]debt!F100,Sheet1!L95)</f>
        <v>0</v>
      </c>
      <c r="G100" s="29">
        <f>+[1]debt!G100</f>
        <v>0</v>
      </c>
      <c r="H100" s="29">
        <f>+[1]debt!H100</f>
        <v>0</v>
      </c>
      <c r="I100" s="29"/>
      <c r="J100" s="29"/>
      <c r="K100" s="29">
        <f>+[1]debt!K100</f>
        <v>0</v>
      </c>
      <c r="L100" s="29">
        <f>+[1]debt!L100</f>
        <v>0</v>
      </c>
      <c r="M100" s="29">
        <f>+[1]debt!M100</f>
        <v>0</v>
      </c>
      <c r="N100" s="29">
        <f>+[1]debt!N100</f>
        <v>0</v>
      </c>
      <c r="O100" s="29">
        <f>+[1]debt!O100</f>
        <v>0</v>
      </c>
      <c r="P100" s="30"/>
      <c r="R100" s="56">
        <f t="shared" si="4"/>
        <v>0</v>
      </c>
      <c r="S100" s="29">
        <f>+[1]debt!S100</f>
        <v>0</v>
      </c>
      <c r="T100" s="29">
        <f>CHOOSE(Flc_Arqos_Base!$A$2,[1]debt!T100,Sheet1!M95)</f>
        <v>0</v>
      </c>
      <c r="U100" s="29">
        <f>+[1]debt!U100</f>
        <v>0</v>
      </c>
      <c r="V100" s="29">
        <f>+[1]debt!V100</f>
        <v>0</v>
      </c>
      <c r="W100" s="29">
        <f>+[1]debt!W100</f>
        <v>0</v>
      </c>
      <c r="X100" s="29">
        <f>+[1]debt!X100</f>
        <v>0</v>
      </c>
      <c r="Y100" s="29">
        <f>+[1]debt!Y100</f>
        <v>0</v>
      </c>
      <c r="Z100" s="29">
        <f>+[1]debt!Z100</f>
        <v>0</v>
      </c>
      <c r="AA100" s="29">
        <f>+[1]debt!AA100</f>
        <v>0</v>
      </c>
      <c r="AB100" s="29">
        <f>+[1]debt!AB100</f>
        <v>0</v>
      </c>
      <c r="AC100" s="29">
        <f>+[1]debt!AC100</f>
        <v>0</v>
      </c>
      <c r="AD100" s="30"/>
    </row>
    <row r="101" spans="2:30" x14ac:dyDescent="0.25">
      <c r="B101" s="61">
        <v>47880</v>
      </c>
      <c r="C101" s="29">
        <f t="shared" si="5"/>
        <v>128917592.41984424</v>
      </c>
      <c r="D101" s="56">
        <f t="shared" si="3"/>
        <v>0</v>
      </c>
      <c r="E101" s="29">
        <f>+[1]debt!E101</f>
        <v>0</v>
      </c>
      <c r="F101" s="29">
        <f>CHOOSE(Flc_Arqos_Base!$A$2,+[1]debt!F101,Sheet1!L96)</f>
        <v>0</v>
      </c>
      <c r="G101" s="29">
        <f>+[1]debt!G101</f>
        <v>0</v>
      </c>
      <c r="H101" s="29">
        <f>+[1]debt!H101</f>
        <v>0</v>
      </c>
      <c r="I101" s="29"/>
      <c r="J101" s="29"/>
      <c r="K101" s="29">
        <f>+[1]debt!K101</f>
        <v>0</v>
      </c>
      <c r="L101" s="29">
        <f>+[1]debt!L101</f>
        <v>0</v>
      </c>
      <c r="M101" s="29">
        <f>+[1]debt!M101</f>
        <v>0</v>
      </c>
      <c r="N101" s="29">
        <f>+[1]debt!N101</f>
        <v>0</v>
      </c>
      <c r="O101" s="29">
        <f>+[1]debt!O101</f>
        <v>0</v>
      </c>
      <c r="P101" s="30"/>
      <c r="R101" s="56">
        <f t="shared" si="4"/>
        <v>0</v>
      </c>
      <c r="S101" s="29">
        <f>+[1]debt!S101</f>
        <v>0</v>
      </c>
      <c r="T101" s="29">
        <f>CHOOSE(Flc_Arqos_Base!$A$2,[1]debt!T101,Sheet1!M96)</f>
        <v>0</v>
      </c>
      <c r="U101" s="29">
        <f>+[1]debt!U101</f>
        <v>0</v>
      </c>
      <c r="V101" s="29">
        <f>+[1]debt!V101</f>
        <v>0</v>
      </c>
      <c r="W101" s="29">
        <f>+[1]debt!W101</f>
        <v>0</v>
      </c>
      <c r="X101" s="29">
        <f>+[1]debt!X101</f>
        <v>0</v>
      </c>
      <c r="Y101" s="29">
        <f>+[1]debt!Y101</f>
        <v>0</v>
      </c>
      <c r="Z101" s="29">
        <f>+[1]debt!Z101</f>
        <v>0</v>
      </c>
      <c r="AA101" s="29">
        <f>+[1]debt!AA101</f>
        <v>0</v>
      </c>
      <c r="AB101" s="29">
        <f>+[1]debt!AB101</f>
        <v>0</v>
      </c>
      <c r="AC101" s="29">
        <f>+[1]debt!AC101</f>
        <v>0</v>
      </c>
      <c r="AD101" s="30"/>
    </row>
    <row r="102" spans="2:30" x14ac:dyDescent="0.25">
      <c r="B102" s="62">
        <v>47908</v>
      </c>
      <c r="C102" s="29">
        <f t="shared" si="5"/>
        <v>128917592.41984424</v>
      </c>
      <c r="D102" s="56">
        <f t="shared" si="3"/>
        <v>0</v>
      </c>
      <c r="E102" s="29">
        <f>+[1]debt!E102</f>
        <v>0</v>
      </c>
      <c r="F102" s="29">
        <f>CHOOSE(Flc_Arqos_Base!$A$2,+[1]debt!F102,Sheet1!L97)</f>
        <v>0</v>
      </c>
      <c r="G102" s="29">
        <f>+[1]debt!G102</f>
        <v>0</v>
      </c>
      <c r="H102" s="29">
        <f>+[1]debt!H102</f>
        <v>0</v>
      </c>
      <c r="I102" s="29"/>
      <c r="J102" s="29"/>
      <c r="K102" s="29">
        <f>+[1]debt!K102</f>
        <v>0</v>
      </c>
      <c r="L102" s="29">
        <f>+[1]debt!L102</f>
        <v>0</v>
      </c>
      <c r="M102" s="29">
        <f>+[1]debt!M102</f>
        <v>0</v>
      </c>
      <c r="N102" s="29">
        <f>+[1]debt!N102</f>
        <v>0</v>
      </c>
      <c r="O102" s="29">
        <f>+[1]debt!O102</f>
        <v>0</v>
      </c>
      <c r="P102" s="30"/>
      <c r="R102" s="56">
        <f t="shared" si="4"/>
        <v>0</v>
      </c>
      <c r="S102" s="29">
        <f>+[1]debt!S102</f>
        <v>0</v>
      </c>
      <c r="T102" s="29">
        <f>CHOOSE(Flc_Arqos_Base!$A$2,[1]debt!T102,Sheet1!M97)</f>
        <v>0</v>
      </c>
      <c r="U102" s="29">
        <f>+[1]debt!U102</f>
        <v>0</v>
      </c>
      <c r="V102" s="29">
        <f>+[1]debt!V102</f>
        <v>0</v>
      </c>
      <c r="W102" s="29">
        <f>+[1]debt!W102</f>
        <v>0</v>
      </c>
      <c r="X102" s="29">
        <f>+[1]debt!X102</f>
        <v>0</v>
      </c>
      <c r="Y102" s="29">
        <f>+[1]debt!Y102</f>
        <v>0</v>
      </c>
      <c r="Z102" s="29">
        <f>+[1]debt!Z102</f>
        <v>0</v>
      </c>
      <c r="AA102" s="29">
        <f>+[1]debt!AA102</f>
        <v>0</v>
      </c>
      <c r="AB102" s="29">
        <f>+[1]debt!AB102</f>
        <v>0</v>
      </c>
      <c r="AC102" s="29">
        <f>+[1]debt!AC102</f>
        <v>0</v>
      </c>
      <c r="AD102" s="30"/>
    </row>
    <row r="103" spans="2:30" x14ac:dyDescent="0.25">
      <c r="B103" s="61">
        <v>47939</v>
      </c>
      <c r="C103" s="29">
        <f t="shared" si="5"/>
        <v>128917592.41984424</v>
      </c>
      <c r="D103" s="56">
        <f t="shared" si="3"/>
        <v>0</v>
      </c>
      <c r="E103" s="29">
        <f>+[1]debt!E103</f>
        <v>0</v>
      </c>
      <c r="F103" s="29">
        <f>CHOOSE(Flc_Arqos_Base!$A$2,+[1]debt!F103,Sheet1!L98)</f>
        <v>0</v>
      </c>
      <c r="G103" s="29">
        <f>+[1]debt!G103</f>
        <v>0</v>
      </c>
      <c r="H103" s="29">
        <f>+[1]debt!H103</f>
        <v>0</v>
      </c>
      <c r="I103" s="29"/>
      <c r="J103" s="29"/>
      <c r="K103" s="29">
        <f>+[1]debt!K103</f>
        <v>0</v>
      </c>
      <c r="L103" s="29">
        <f>+[1]debt!L103</f>
        <v>0</v>
      </c>
      <c r="M103" s="29">
        <f>+[1]debt!M103</f>
        <v>0</v>
      </c>
      <c r="N103" s="29">
        <f>+[1]debt!N103</f>
        <v>0</v>
      </c>
      <c r="O103" s="29">
        <f>+[1]debt!O103</f>
        <v>0</v>
      </c>
      <c r="P103" s="30"/>
      <c r="R103" s="56">
        <f t="shared" si="4"/>
        <v>0</v>
      </c>
      <c r="S103" s="29">
        <f>+[1]debt!S103</f>
        <v>0</v>
      </c>
      <c r="T103" s="29">
        <f>CHOOSE(Flc_Arqos_Base!$A$2,[1]debt!T103,Sheet1!M98)</f>
        <v>0</v>
      </c>
      <c r="U103" s="29">
        <f>+[1]debt!U103</f>
        <v>0</v>
      </c>
      <c r="V103" s="29">
        <f>+[1]debt!V103</f>
        <v>0</v>
      </c>
      <c r="W103" s="29">
        <f>+[1]debt!W103</f>
        <v>0</v>
      </c>
      <c r="X103" s="29">
        <f>+[1]debt!X103</f>
        <v>0</v>
      </c>
      <c r="Y103" s="29">
        <f>+[1]debt!Y103</f>
        <v>0</v>
      </c>
      <c r="Z103" s="29">
        <f>+[1]debt!Z103</f>
        <v>0</v>
      </c>
      <c r="AA103" s="29">
        <f>+[1]debt!AA103</f>
        <v>0</v>
      </c>
      <c r="AB103" s="29">
        <f>+[1]debt!AB103</f>
        <v>0</v>
      </c>
      <c r="AC103" s="29">
        <f>+[1]debt!AC103</f>
        <v>0</v>
      </c>
      <c r="AD103" s="30"/>
    </row>
    <row r="104" spans="2:30" x14ac:dyDescent="0.25">
      <c r="B104" s="61">
        <v>47969</v>
      </c>
      <c r="C104" s="29">
        <f t="shared" si="5"/>
        <v>128917592.41984424</v>
      </c>
      <c r="D104" s="56">
        <f t="shared" si="3"/>
        <v>0</v>
      </c>
      <c r="E104" s="29">
        <f>+[1]debt!E104</f>
        <v>0</v>
      </c>
      <c r="F104" s="29">
        <f>CHOOSE(Flc_Arqos_Base!$A$2,+[1]debt!F104,Sheet1!L99)</f>
        <v>0</v>
      </c>
      <c r="G104" s="29">
        <f>+[1]debt!G104</f>
        <v>0</v>
      </c>
      <c r="H104" s="29">
        <f>+[1]debt!H104</f>
        <v>0</v>
      </c>
      <c r="I104" s="29"/>
      <c r="J104" s="29"/>
      <c r="K104" s="29">
        <f>+[1]debt!K104</f>
        <v>0</v>
      </c>
      <c r="L104" s="29">
        <f>+[1]debt!L104</f>
        <v>0</v>
      </c>
      <c r="M104" s="29">
        <f>+[1]debt!M104</f>
        <v>0</v>
      </c>
      <c r="N104" s="29">
        <f>+[1]debt!N104</f>
        <v>0</v>
      </c>
      <c r="O104" s="29">
        <f>+[1]debt!O104</f>
        <v>0</v>
      </c>
      <c r="P104" s="30"/>
      <c r="R104" s="56">
        <f t="shared" si="4"/>
        <v>0</v>
      </c>
      <c r="S104" s="29">
        <f>+[1]debt!S104</f>
        <v>0</v>
      </c>
      <c r="T104" s="29">
        <f>CHOOSE(Flc_Arqos_Base!$A$2,[1]debt!T104,Sheet1!M99)</f>
        <v>0</v>
      </c>
      <c r="U104" s="29">
        <f>+[1]debt!U104</f>
        <v>0</v>
      </c>
      <c r="V104" s="29">
        <f>+[1]debt!V104</f>
        <v>0</v>
      </c>
      <c r="W104" s="29">
        <f>+[1]debt!W104</f>
        <v>0</v>
      </c>
      <c r="X104" s="29">
        <f>+[1]debt!X104</f>
        <v>0</v>
      </c>
      <c r="Y104" s="29">
        <f>+[1]debt!Y104</f>
        <v>0</v>
      </c>
      <c r="Z104" s="29">
        <f>+[1]debt!Z104</f>
        <v>0</v>
      </c>
      <c r="AA104" s="29">
        <f>+[1]debt!AA104</f>
        <v>0</v>
      </c>
      <c r="AB104" s="29">
        <f>+[1]debt!AB104</f>
        <v>0</v>
      </c>
      <c r="AC104" s="29">
        <f>+[1]debt!AC104</f>
        <v>0</v>
      </c>
      <c r="AD104" s="30"/>
    </row>
    <row r="105" spans="2:30" x14ac:dyDescent="0.25">
      <c r="B105" s="61">
        <v>48000</v>
      </c>
      <c r="C105" s="29">
        <f t="shared" si="5"/>
        <v>128917592.41984424</v>
      </c>
      <c r="D105" s="56">
        <f t="shared" si="3"/>
        <v>0</v>
      </c>
      <c r="E105" s="29">
        <f>+[1]debt!E105</f>
        <v>0</v>
      </c>
      <c r="F105" s="29">
        <f>CHOOSE(Flc_Arqos_Base!$A$2,+[1]debt!F105,Sheet1!L100)</f>
        <v>0</v>
      </c>
      <c r="G105" s="29">
        <f>+[1]debt!G105</f>
        <v>0</v>
      </c>
      <c r="H105" s="29">
        <f>+[1]debt!H105</f>
        <v>0</v>
      </c>
      <c r="I105" s="29"/>
      <c r="J105" s="29"/>
      <c r="K105" s="29">
        <f>+[1]debt!K105</f>
        <v>0</v>
      </c>
      <c r="L105" s="29">
        <f>+[1]debt!L105</f>
        <v>0</v>
      </c>
      <c r="M105" s="29">
        <f>+[1]debt!M105</f>
        <v>0</v>
      </c>
      <c r="N105" s="29">
        <f>+[1]debt!N105</f>
        <v>0</v>
      </c>
      <c r="O105" s="29">
        <f>+[1]debt!O105</f>
        <v>0</v>
      </c>
      <c r="P105" s="30"/>
      <c r="R105" s="56">
        <f t="shared" si="4"/>
        <v>0</v>
      </c>
      <c r="S105" s="29">
        <f>+[1]debt!S105</f>
        <v>0</v>
      </c>
      <c r="T105" s="29">
        <f>CHOOSE(Flc_Arqos_Base!$A$2,[1]debt!T105,Sheet1!M100)</f>
        <v>0</v>
      </c>
      <c r="U105" s="29">
        <f>+[1]debt!U105</f>
        <v>0</v>
      </c>
      <c r="V105" s="29">
        <f>+[1]debt!V105</f>
        <v>0</v>
      </c>
      <c r="W105" s="29">
        <f>+[1]debt!W105</f>
        <v>0</v>
      </c>
      <c r="X105" s="29">
        <f>+[1]debt!X105</f>
        <v>0</v>
      </c>
      <c r="Y105" s="29">
        <f>+[1]debt!Y105</f>
        <v>0</v>
      </c>
      <c r="Z105" s="29">
        <f>+[1]debt!Z105</f>
        <v>0</v>
      </c>
      <c r="AA105" s="29">
        <f>+[1]debt!AA105</f>
        <v>0</v>
      </c>
      <c r="AB105" s="29">
        <f>+[1]debt!AB105</f>
        <v>0</v>
      </c>
      <c r="AC105" s="29">
        <f>+[1]debt!AC105</f>
        <v>0</v>
      </c>
      <c r="AD105" s="30"/>
    </row>
    <row r="106" spans="2:30" x14ac:dyDescent="0.25">
      <c r="B106" s="61">
        <v>48030</v>
      </c>
      <c r="C106" s="29">
        <f t="shared" si="5"/>
        <v>128917592.41984424</v>
      </c>
      <c r="D106" s="56">
        <f t="shared" si="3"/>
        <v>0</v>
      </c>
      <c r="E106" s="29">
        <f>+[1]debt!E106</f>
        <v>0</v>
      </c>
      <c r="F106" s="29">
        <f>CHOOSE(Flc_Arqos_Base!$A$2,+[1]debt!F106,Sheet1!L101)</f>
        <v>0</v>
      </c>
      <c r="G106" s="29">
        <f>+[1]debt!G106</f>
        <v>0</v>
      </c>
      <c r="H106" s="29">
        <f>+[1]debt!H106</f>
        <v>0</v>
      </c>
      <c r="I106" s="29"/>
      <c r="J106" s="29"/>
      <c r="K106" s="29">
        <f>+[1]debt!K106</f>
        <v>0</v>
      </c>
      <c r="L106" s="29">
        <f>+[1]debt!L106</f>
        <v>0</v>
      </c>
      <c r="M106" s="29">
        <f>+[1]debt!M106</f>
        <v>0</v>
      </c>
      <c r="N106" s="29">
        <f>+[1]debt!N106</f>
        <v>0</v>
      </c>
      <c r="O106" s="29">
        <f>+[1]debt!O106</f>
        <v>0</v>
      </c>
      <c r="P106" s="30"/>
      <c r="R106" s="56">
        <f t="shared" si="4"/>
        <v>0</v>
      </c>
      <c r="S106" s="29">
        <f>+[1]debt!S106</f>
        <v>0</v>
      </c>
      <c r="T106" s="29">
        <f>CHOOSE(Flc_Arqos_Base!$A$2,[1]debt!T106,Sheet1!M101)</f>
        <v>0</v>
      </c>
      <c r="U106" s="29">
        <f>+[1]debt!U106</f>
        <v>0</v>
      </c>
      <c r="V106" s="29">
        <f>+[1]debt!V106</f>
        <v>0</v>
      </c>
      <c r="W106" s="29">
        <f>+[1]debt!W106</f>
        <v>0</v>
      </c>
      <c r="X106" s="29">
        <f>+[1]debt!X106</f>
        <v>0</v>
      </c>
      <c r="Y106" s="29">
        <f>+[1]debt!Y106</f>
        <v>0</v>
      </c>
      <c r="Z106" s="29">
        <f>+[1]debt!Z106</f>
        <v>0</v>
      </c>
      <c r="AA106" s="29">
        <f>+[1]debt!AA106</f>
        <v>0</v>
      </c>
      <c r="AB106" s="29">
        <f>+[1]debt!AB106</f>
        <v>0</v>
      </c>
      <c r="AC106" s="29">
        <f>+[1]debt!AC106</f>
        <v>0</v>
      </c>
      <c r="AD106" s="30"/>
    </row>
    <row r="107" spans="2:30" x14ac:dyDescent="0.25">
      <c r="B107" s="62">
        <v>48061</v>
      </c>
      <c r="C107" s="29">
        <f t="shared" si="5"/>
        <v>128917592.41984424</v>
      </c>
      <c r="D107" s="56">
        <f t="shared" si="3"/>
        <v>0</v>
      </c>
      <c r="E107" s="29">
        <f>+[1]debt!E107</f>
        <v>0</v>
      </c>
      <c r="F107" s="29">
        <f>CHOOSE(Flc_Arqos_Base!$A$2,+[1]debt!F107,Sheet1!L102)</f>
        <v>0</v>
      </c>
      <c r="G107" s="29">
        <f>+[1]debt!G107</f>
        <v>0</v>
      </c>
      <c r="H107" s="29">
        <f>+[1]debt!H107</f>
        <v>0</v>
      </c>
      <c r="I107" s="29"/>
      <c r="J107" s="29"/>
      <c r="K107" s="29">
        <f>+[1]debt!K107</f>
        <v>0</v>
      </c>
      <c r="L107" s="29">
        <f>+[1]debt!L107</f>
        <v>0</v>
      </c>
      <c r="M107" s="29">
        <f>+[1]debt!M107</f>
        <v>0</v>
      </c>
      <c r="N107" s="29">
        <f>+[1]debt!N107</f>
        <v>0</v>
      </c>
      <c r="O107" s="29">
        <f>+[1]debt!O107</f>
        <v>0</v>
      </c>
      <c r="P107" s="30"/>
      <c r="R107" s="56">
        <f t="shared" si="4"/>
        <v>0</v>
      </c>
      <c r="S107" s="29">
        <f>+[1]debt!S107</f>
        <v>0</v>
      </c>
      <c r="T107" s="29">
        <f>CHOOSE(Flc_Arqos_Base!$A$2,[1]debt!T107,Sheet1!M102)</f>
        <v>0</v>
      </c>
      <c r="U107" s="29">
        <f>+[1]debt!U107</f>
        <v>0</v>
      </c>
      <c r="V107" s="29">
        <f>+[1]debt!V107</f>
        <v>0</v>
      </c>
      <c r="W107" s="29">
        <f>+[1]debt!W107</f>
        <v>0</v>
      </c>
      <c r="X107" s="29">
        <f>+[1]debt!X107</f>
        <v>0</v>
      </c>
      <c r="Y107" s="29">
        <f>+[1]debt!Y107</f>
        <v>0</v>
      </c>
      <c r="Z107" s="29">
        <f>+[1]debt!Z107</f>
        <v>0</v>
      </c>
      <c r="AA107" s="29">
        <f>+[1]debt!AA107</f>
        <v>0</v>
      </c>
      <c r="AB107" s="29">
        <f>+[1]debt!AB107</f>
        <v>0</v>
      </c>
      <c r="AC107" s="29">
        <f>+[1]debt!AC107</f>
        <v>0</v>
      </c>
      <c r="AD107" s="30"/>
    </row>
    <row r="108" spans="2:30" x14ac:dyDescent="0.25">
      <c r="B108" s="61">
        <v>48092</v>
      </c>
      <c r="C108" s="29">
        <f t="shared" si="5"/>
        <v>128917592.41984424</v>
      </c>
      <c r="D108" s="56">
        <f t="shared" si="3"/>
        <v>0</v>
      </c>
      <c r="E108" s="29">
        <f>+[1]debt!E108</f>
        <v>0</v>
      </c>
      <c r="F108" s="29">
        <f>CHOOSE(Flc_Arqos_Base!$A$2,+[1]debt!F108,Sheet1!L103)</f>
        <v>0</v>
      </c>
      <c r="G108" s="29">
        <f>+[1]debt!G108</f>
        <v>0</v>
      </c>
      <c r="H108" s="29">
        <f>+[1]debt!H108</f>
        <v>0</v>
      </c>
      <c r="I108" s="29"/>
      <c r="J108" s="29"/>
      <c r="K108" s="29">
        <f>+[1]debt!K108</f>
        <v>0</v>
      </c>
      <c r="L108" s="29">
        <f>+[1]debt!L108</f>
        <v>0</v>
      </c>
      <c r="M108" s="29">
        <f>+[1]debt!M108</f>
        <v>0</v>
      </c>
      <c r="N108" s="29">
        <f>+[1]debt!N108</f>
        <v>0</v>
      </c>
      <c r="O108" s="29">
        <f>+[1]debt!O108</f>
        <v>0</v>
      </c>
      <c r="P108" s="30"/>
      <c r="R108" s="56">
        <f t="shared" si="4"/>
        <v>0</v>
      </c>
      <c r="S108" s="29">
        <f>+[1]debt!S108</f>
        <v>0</v>
      </c>
      <c r="T108" s="29">
        <f>CHOOSE(Flc_Arqos_Base!$A$2,[1]debt!T108,Sheet1!M103)</f>
        <v>0</v>
      </c>
      <c r="U108" s="29">
        <f>+[1]debt!U108</f>
        <v>0</v>
      </c>
      <c r="V108" s="29">
        <f>+[1]debt!V108</f>
        <v>0</v>
      </c>
      <c r="W108" s="29">
        <f>+[1]debt!W108</f>
        <v>0</v>
      </c>
      <c r="X108" s="29">
        <f>+[1]debt!X108</f>
        <v>0</v>
      </c>
      <c r="Y108" s="29">
        <f>+[1]debt!Y108</f>
        <v>0</v>
      </c>
      <c r="Z108" s="29">
        <f>+[1]debt!Z108</f>
        <v>0</v>
      </c>
      <c r="AA108" s="29">
        <f>+[1]debt!AA108</f>
        <v>0</v>
      </c>
      <c r="AB108" s="29">
        <f>+[1]debt!AB108</f>
        <v>0</v>
      </c>
      <c r="AC108" s="29">
        <f>+[1]debt!AC108</f>
        <v>0</v>
      </c>
      <c r="AD108" s="30"/>
    </row>
    <row r="109" spans="2:30" x14ac:dyDescent="0.25">
      <c r="B109" s="62">
        <v>48122</v>
      </c>
      <c r="C109" s="29">
        <f t="shared" si="5"/>
        <v>128917592.41984424</v>
      </c>
      <c r="D109" s="56">
        <f t="shared" si="3"/>
        <v>0</v>
      </c>
      <c r="E109" s="29">
        <f>+[1]debt!E109</f>
        <v>0</v>
      </c>
      <c r="F109" s="29">
        <f>CHOOSE(Flc_Arqos_Base!$A$2,+[1]debt!F109,Sheet1!L104)</f>
        <v>0</v>
      </c>
      <c r="G109" s="29">
        <f>+[1]debt!G109</f>
        <v>0</v>
      </c>
      <c r="H109" s="29">
        <f>+[1]debt!H109</f>
        <v>0</v>
      </c>
      <c r="I109" s="29"/>
      <c r="J109" s="29"/>
      <c r="K109" s="29">
        <f>+[1]debt!K109</f>
        <v>0</v>
      </c>
      <c r="L109" s="29">
        <f>+[1]debt!L109</f>
        <v>0</v>
      </c>
      <c r="M109" s="29">
        <f>+[1]debt!M109</f>
        <v>0</v>
      </c>
      <c r="N109" s="29">
        <f>+[1]debt!N109</f>
        <v>0</v>
      </c>
      <c r="O109" s="29">
        <f>+[1]debt!O109</f>
        <v>0</v>
      </c>
      <c r="P109" s="30"/>
      <c r="R109" s="56">
        <f t="shared" si="4"/>
        <v>0</v>
      </c>
      <c r="S109" s="29">
        <f>+[1]debt!S109</f>
        <v>0</v>
      </c>
      <c r="T109" s="29">
        <f>CHOOSE(Flc_Arqos_Base!$A$2,[1]debt!T109,Sheet1!M104)</f>
        <v>0</v>
      </c>
      <c r="U109" s="29">
        <f>+[1]debt!U109</f>
        <v>0</v>
      </c>
      <c r="V109" s="29">
        <f>+[1]debt!V109</f>
        <v>0</v>
      </c>
      <c r="W109" s="29">
        <f>+[1]debt!W109</f>
        <v>0</v>
      </c>
      <c r="X109" s="29">
        <f>+[1]debt!X109</f>
        <v>0</v>
      </c>
      <c r="Y109" s="29">
        <f>+[1]debt!Y109</f>
        <v>0</v>
      </c>
      <c r="Z109" s="29">
        <f>+[1]debt!Z109</f>
        <v>0</v>
      </c>
      <c r="AA109" s="29">
        <f>+[1]debt!AA109</f>
        <v>0</v>
      </c>
      <c r="AB109" s="29">
        <f>+[1]debt!AB109</f>
        <v>0</v>
      </c>
      <c r="AC109" s="29">
        <f>+[1]debt!AC109</f>
        <v>0</v>
      </c>
      <c r="AD109" s="30"/>
    </row>
    <row r="110" spans="2:30" x14ac:dyDescent="0.25">
      <c r="B110" s="61">
        <v>48153</v>
      </c>
      <c r="C110" s="29">
        <f t="shared" si="5"/>
        <v>128917592.41984424</v>
      </c>
      <c r="D110" s="56">
        <f t="shared" si="3"/>
        <v>0</v>
      </c>
      <c r="E110" s="29">
        <f>+[1]debt!E110</f>
        <v>0</v>
      </c>
      <c r="F110" s="29">
        <f>CHOOSE(Flc_Arqos_Base!$A$2,+[1]debt!F110,Sheet1!L105)</f>
        <v>0</v>
      </c>
      <c r="G110" s="29">
        <f>+[1]debt!G110</f>
        <v>0</v>
      </c>
      <c r="H110" s="29">
        <f>+[1]debt!H110</f>
        <v>0</v>
      </c>
      <c r="I110" s="29"/>
      <c r="J110" s="29"/>
      <c r="K110" s="29">
        <f>+[1]debt!K110</f>
        <v>0</v>
      </c>
      <c r="L110" s="29">
        <f>+[1]debt!L110</f>
        <v>0</v>
      </c>
      <c r="M110" s="29">
        <f>+[1]debt!M110</f>
        <v>0</v>
      </c>
      <c r="N110" s="29">
        <f>+[1]debt!N110</f>
        <v>0</v>
      </c>
      <c r="O110" s="29">
        <f>+[1]debt!O110</f>
        <v>0</v>
      </c>
      <c r="P110" s="30"/>
      <c r="R110" s="56">
        <f t="shared" si="4"/>
        <v>0</v>
      </c>
      <c r="S110" s="29">
        <f>+[1]debt!S110</f>
        <v>0</v>
      </c>
      <c r="T110" s="29">
        <f>CHOOSE(Flc_Arqos_Base!$A$2,[1]debt!T110,Sheet1!M105)</f>
        <v>0</v>
      </c>
      <c r="U110" s="29">
        <f>+[1]debt!U110</f>
        <v>0</v>
      </c>
      <c r="V110" s="29">
        <f>+[1]debt!V110</f>
        <v>0</v>
      </c>
      <c r="W110" s="29">
        <f>+[1]debt!W110</f>
        <v>0</v>
      </c>
      <c r="X110" s="29">
        <f>+[1]debt!X110</f>
        <v>0</v>
      </c>
      <c r="Y110" s="29">
        <f>+[1]debt!Y110</f>
        <v>0</v>
      </c>
      <c r="Z110" s="29">
        <f>+[1]debt!Z110</f>
        <v>0</v>
      </c>
      <c r="AA110" s="29">
        <f>+[1]debt!AA110</f>
        <v>0</v>
      </c>
      <c r="AB110" s="29">
        <f>+[1]debt!AB110</f>
        <v>0</v>
      </c>
      <c r="AC110" s="29">
        <f>+[1]debt!AC110</f>
        <v>0</v>
      </c>
      <c r="AD110" s="30"/>
    </row>
    <row r="111" spans="2:30" x14ac:dyDescent="0.25">
      <c r="B111" s="62">
        <v>48183</v>
      </c>
      <c r="C111" s="70">
        <f t="shared" si="5"/>
        <v>128917592.41984424</v>
      </c>
      <c r="D111" s="69">
        <f t="shared" si="3"/>
        <v>0</v>
      </c>
      <c r="E111" s="70">
        <f>+[1]debt!E111</f>
        <v>0</v>
      </c>
      <c r="F111" s="70">
        <f>CHOOSE(Flc_Arqos_Base!$A$2,+[1]debt!F111,Sheet1!L106)</f>
        <v>0</v>
      </c>
      <c r="G111" s="70">
        <f>+[1]debt!G111</f>
        <v>0</v>
      </c>
      <c r="H111" s="70">
        <f>+[1]debt!H111</f>
        <v>0</v>
      </c>
      <c r="I111" s="70"/>
      <c r="J111" s="70"/>
      <c r="K111" s="70">
        <f>+[1]debt!K111</f>
        <v>0</v>
      </c>
      <c r="L111" s="70">
        <f>+[1]debt!L111</f>
        <v>0</v>
      </c>
      <c r="M111" s="70">
        <f>+[1]debt!M111</f>
        <v>0</v>
      </c>
      <c r="N111" s="70">
        <f>+[1]debt!N111</f>
        <v>0</v>
      </c>
      <c r="O111" s="70">
        <f>+[1]debt!O111</f>
        <v>0</v>
      </c>
      <c r="P111" s="71"/>
      <c r="Q111" s="72"/>
      <c r="R111" s="69">
        <f t="shared" si="4"/>
        <v>0</v>
      </c>
      <c r="S111" s="70">
        <f>+[1]debt!S111</f>
        <v>0</v>
      </c>
      <c r="T111" s="70">
        <f>CHOOSE(Flc_Arqos_Base!$A$2,[1]debt!T111,Sheet1!M106)</f>
        <v>0</v>
      </c>
      <c r="U111" s="70">
        <f>+[1]debt!U111</f>
        <v>0</v>
      </c>
      <c r="V111" s="70">
        <f>+[1]debt!V111</f>
        <v>0</v>
      </c>
      <c r="W111" s="70">
        <f>+[1]debt!W111</f>
        <v>0</v>
      </c>
      <c r="X111" s="70">
        <f>+[1]debt!X111</f>
        <v>0</v>
      </c>
      <c r="Y111" s="70">
        <f>+[1]debt!Y111</f>
        <v>0</v>
      </c>
      <c r="Z111" s="70">
        <f>+[1]debt!Z111</f>
        <v>0</v>
      </c>
      <c r="AA111" s="70">
        <f>+[1]debt!AA111</f>
        <v>0</v>
      </c>
      <c r="AB111" s="70">
        <f>+[1]debt!AB111</f>
        <v>0</v>
      </c>
      <c r="AC111" s="70">
        <f>+[1]debt!AC111</f>
        <v>0</v>
      </c>
      <c r="AD111" s="71"/>
    </row>
    <row r="112" spans="2:30" x14ac:dyDescent="0.25">
      <c r="B112" s="60">
        <v>48214</v>
      </c>
      <c r="C112" s="29">
        <f t="shared" si="5"/>
        <v>128917592.41984424</v>
      </c>
      <c r="D112" s="56">
        <f t="shared" si="3"/>
        <v>0</v>
      </c>
      <c r="E112" s="29">
        <f>+[1]debt!E112</f>
        <v>0</v>
      </c>
      <c r="F112" s="29">
        <f>CHOOSE(Flc_Arqos_Base!$A$2,+[1]debt!F112,Sheet1!L107)</f>
        <v>0</v>
      </c>
      <c r="G112" s="29">
        <f>+[1]debt!G112</f>
        <v>0</v>
      </c>
      <c r="H112" s="29">
        <f>+[1]debt!H112</f>
        <v>0</v>
      </c>
      <c r="I112" s="29"/>
      <c r="J112" s="29"/>
      <c r="K112" s="29">
        <f>+[1]debt!K112</f>
        <v>0</v>
      </c>
      <c r="L112" s="29">
        <f>+[1]debt!L112</f>
        <v>0</v>
      </c>
      <c r="M112" s="29">
        <f>+[1]debt!M112</f>
        <v>0</v>
      </c>
      <c r="N112" s="29">
        <f>+[1]debt!N112</f>
        <v>0</v>
      </c>
      <c r="O112" s="29">
        <f>+[1]debt!O112</f>
        <v>0</v>
      </c>
      <c r="P112" s="30"/>
      <c r="R112" s="56">
        <f t="shared" si="4"/>
        <v>0</v>
      </c>
      <c r="S112" s="29">
        <f>+[1]debt!S112</f>
        <v>0</v>
      </c>
      <c r="T112" s="29">
        <f>CHOOSE(Flc_Arqos_Base!$A$2,[1]debt!T112,Sheet1!M107)</f>
        <v>0</v>
      </c>
      <c r="U112" s="29">
        <f>+[1]debt!U112</f>
        <v>0</v>
      </c>
      <c r="V112" s="29">
        <f>+[1]debt!V112</f>
        <v>0</v>
      </c>
      <c r="W112" s="29">
        <f>+[1]debt!W112</f>
        <v>0</v>
      </c>
      <c r="X112" s="29">
        <f>+[1]debt!X112</f>
        <v>0</v>
      </c>
      <c r="Y112" s="29">
        <f>+[1]debt!Y112</f>
        <v>0</v>
      </c>
      <c r="Z112" s="29">
        <f>+[1]debt!Z112</f>
        <v>0</v>
      </c>
      <c r="AA112" s="29">
        <f>+[1]debt!AA112</f>
        <v>0</v>
      </c>
      <c r="AB112" s="29">
        <f>+[1]debt!AB112</f>
        <v>0</v>
      </c>
      <c r="AC112" s="29">
        <f>+[1]debt!AC112</f>
        <v>0</v>
      </c>
      <c r="AD112" s="30"/>
    </row>
    <row r="113" spans="2:30" x14ac:dyDescent="0.25">
      <c r="B113" s="60">
        <v>48245</v>
      </c>
      <c r="C113" s="29">
        <f t="shared" si="5"/>
        <v>128917592.41984424</v>
      </c>
      <c r="D113" s="56">
        <f t="shared" si="3"/>
        <v>0</v>
      </c>
      <c r="E113" s="29">
        <f>+[1]debt!E113</f>
        <v>0</v>
      </c>
      <c r="F113" s="29">
        <f>CHOOSE(Flc_Arqos_Base!$A$2,+[1]debt!F113,Sheet1!L108)</f>
        <v>0</v>
      </c>
      <c r="G113" s="29">
        <f>+[1]debt!G113</f>
        <v>0</v>
      </c>
      <c r="H113" s="29">
        <f>+[1]debt!H113</f>
        <v>0</v>
      </c>
      <c r="I113" s="29"/>
      <c r="J113" s="29"/>
      <c r="K113" s="29">
        <f>+[1]debt!K113</f>
        <v>0</v>
      </c>
      <c r="L113" s="29">
        <f>+[1]debt!L113</f>
        <v>0</v>
      </c>
      <c r="M113" s="29">
        <f>+[1]debt!M113</f>
        <v>0</v>
      </c>
      <c r="N113" s="29">
        <f>+[1]debt!N113</f>
        <v>0</v>
      </c>
      <c r="O113" s="29">
        <f>+[1]debt!O113</f>
        <v>0</v>
      </c>
      <c r="P113" s="30"/>
      <c r="R113" s="56">
        <f t="shared" si="4"/>
        <v>0</v>
      </c>
      <c r="S113" s="29">
        <f>+[1]debt!S113</f>
        <v>0</v>
      </c>
      <c r="T113" s="29">
        <f>CHOOSE(Flc_Arqos_Base!$A$2,[1]debt!T113,Sheet1!M108)</f>
        <v>0</v>
      </c>
      <c r="U113" s="29">
        <f>+[1]debt!U113</f>
        <v>0</v>
      </c>
      <c r="V113" s="29">
        <f>+[1]debt!V113</f>
        <v>0</v>
      </c>
      <c r="W113" s="29">
        <f>+[1]debt!W113</f>
        <v>0</v>
      </c>
      <c r="X113" s="29">
        <f>+[1]debt!X113</f>
        <v>0</v>
      </c>
      <c r="Y113" s="29">
        <f>+[1]debt!Y113</f>
        <v>0</v>
      </c>
      <c r="Z113" s="29">
        <f>+[1]debt!Z113</f>
        <v>0</v>
      </c>
      <c r="AA113" s="29">
        <f>+[1]debt!AA113</f>
        <v>0</v>
      </c>
      <c r="AB113" s="29">
        <f>+[1]debt!AB113</f>
        <v>0</v>
      </c>
      <c r="AC113" s="29">
        <f>+[1]debt!AC113</f>
        <v>0</v>
      </c>
      <c r="AD113" s="30"/>
    </row>
    <row r="114" spans="2:30" x14ac:dyDescent="0.25">
      <c r="B114" s="60">
        <v>48274</v>
      </c>
      <c r="C114" s="29">
        <f t="shared" si="5"/>
        <v>128917592.41984424</v>
      </c>
      <c r="D114" s="56">
        <f t="shared" si="3"/>
        <v>0</v>
      </c>
      <c r="E114" s="29">
        <f>+[1]debt!E114</f>
        <v>0</v>
      </c>
      <c r="F114" s="29">
        <f>CHOOSE(Flc_Arqos_Base!$A$2,+[1]debt!F114,Sheet1!L109)</f>
        <v>0</v>
      </c>
      <c r="G114" s="29">
        <f>+[1]debt!G114</f>
        <v>0</v>
      </c>
      <c r="H114" s="29">
        <f>+[1]debt!H114</f>
        <v>0</v>
      </c>
      <c r="I114" s="29"/>
      <c r="J114" s="29"/>
      <c r="K114" s="29">
        <f>+[1]debt!K114</f>
        <v>0</v>
      </c>
      <c r="L114" s="29">
        <f>+[1]debt!L114</f>
        <v>0</v>
      </c>
      <c r="M114" s="29">
        <f>+[1]debt!M114</f>
        <v>0</v>
      </c>
      <c r="N114" s="29">
        <f>+[1]debt!N114</f>
        <v>0</v>
      </c>
      <c r="O114" s="29">
        <f>+[1]debt!O114</f>
        <v>0</v>
      </c>
      <c r="P114" s="30"/>
      <c r="R114" s="56">
        <f t="shared" si="4"/>
        <v>0</v>
      </c>
      <c r="S114" s="29">
        <f>+[1]debt!S114</f>
        <v>0</v>
      </c>
      <c r="T114" s="29">
        <f>CHOOSE(Flc_Arqos_Base!$A$2,[1]debt!T114,Sheet1!M109)</f>
        <v>0</v>
      </c>
      <c r="U114" s="29">
        <f>+[1]debt!U114</f>
        <v>0</v>
      </c>
      <c r="V114" s="29">
        <f>+[1]debt!V114</f>
        <v>0</v>
      </c>
      <c r="W114" s="29">
        <f>+[1]debt!W114</f>
        <v>0</v>
      </c>
      <c r="X114" s="29">
        <f>+[1]debt!X114</f>
        <v>0</v>
      </c>
      <c r="Y114" s="29">
        <f>+[1]debt!Y114</f>
        <v>0</v>
      </c>
      <c r="Z114" s="29">
        <f>+[1]debt!Z114</f>
        <v>0</v>
      </c>
      <c r="AA114" s="29">
        <f>+[1]debt!AA114</f>
        <v>0</v>
      </c>
      <c r="AB114" s="29">
        <f>+[1]debt!AB114</f>
        <v>0</v>
      </c>
      <c r="AC114" s="29">
        <f>+[1]debt!AC114</f>
        <v>0</v>
      </c>
      <c r="AD114" s="30"/>
    </row>
    <row r="115" spans="2:30" x14ac:dyDescent="0.25">
      <c r="B115" s="59">
        <v>48305</v>
      </c>
      <c r="C115" s="29">
        <f t="shared" si="5"/>
        <v>128917592.41984424</v>
      </c>
      <c r="D115" s="56">
        <f t="shared" si="3"/>
        <v>0</v>
      </c>
      <c r="E115" s="29">
        <f>+[1]debt!E115</f>
        <v>0</v>
      </c>
      <c r="F115" s="29">
        <f>CHOOSE(Flc_Arqos_Base!$A$2,+[1]debt!F115,Sheet1!L110)</f>
        <v>0</v>
      </c>
      <c r="G115" s="29">
        <f>+[1]debt!G115</f>
        <v>0</v>
      </c>
      <c r="H115" s="29">
        <f>+[1]debt!H115</f>
        <v>0</v>
      </c>
      <c r="I115" s="29"/>
      <c r="J115" s="29"/>
      <c r="K115" s="29">
        <f>+[1]debt!K115</f>
        <v>0</v>
      </c>
      <c r="L115" s="29">
        <f>+[1]debt!L115</f>
        <v>0</v>
      </c>
      <c r="M115" s="29">
        <f>+[1]debt!M115</f>
        <v>0</v>
      </c>
      <c r="N115" s="29">
        <f>+[1]debt!N115</f>
        <v>0</v>
      </c>
      <c r="O115" s="29">
        <f>+[1]debt!O115</f>
        <v>0</v>
      </c>
      <c r="P115" s="30"/>
      <c r="R115" s="56">
        <f t="shared" si="4"/>
        <v>0</v>
      </c>
      <c r="S115" s="29">
        <f>+[1]debt!S115</f>
        <v>0</v>
      </c>
      <c r="T115" s="29">
        <f>CHOOSE(Flc_Arqos_Base!$A$2,[1]debt!T115,Sheet1!M110)</f>
        <v>0</v>
      </c>
      <c r="U115" s="29">
        <f>+[1]debt!U115</f>
        <v>0</v>
      </c>
      <c r="V115" s="29">
        <f>+[1]debt!V115</f>
        <v>0</v>
      </c>
      <c r="W115" s="29">
        <f>+[1]debt!W115</f>
        <v>0</v>
      </c>
      <c r="X115" s="29">
        <f>+[1]debt!X115</f>
        <v>0</v>
      </c>
      <c r="Y115" s="29">
        <f>+[1]debt!Y115</f>
        <v>0</v>
      </c>
      <c r="Z115" s="29">
        <f>+[1]debt!Z115</f>
        <v>0</v>
      </c>
      <c r="AA115" s="29">
        <f>+[1]debt!AA115</f>
        <v>0</v>
      </c>
      <c r="AB115" s="29">
        <f>+[1]debt!AB115</f>
        <v>0</v>
      </c>
      <c r="AC115" s="29">
        <f>+[1]debt!AC115</f>
        <v>0</v>
      </c>
      <c r="AD115" s="30"/>
    </row>
    <row r="116" spans="2:30" x14ac:dyDescent="0.25">
      <c r="B116" s="60">
        <v>48335</v>
      </c>
      <c r="C116" s="29">
        <f t="shared" si="5"/>
        <v>128917592.41984424</v>
      </c>
      <c r="D116" s="56">
        <f t="shared" si="3"/>
        <v>0</v>
      </c>
      <c r="E116" s="29">
        <f>+[1]debt!E116</f>
        <v>0</v>
      </c>
      <c r="F116" s="29">
        <f>CHOOSE(Flc_Arqos_Base!$A$2,+[1]debt!F116,Sheet1!L111)</f>
        <v>0</v>
      </c>
      <c r="G116" s="29">
        <f>+[1]debt!G116</f>
        <v>0</v>
      </c>
      <c r="H116" s="29">
        <f>+[1]debt!H116</f>
        <v>0</v>
      </c>
      <c r="I116" s="29"/>
      <c r="J116" s="29"/>
      <c r="K116" s="29">
        <f>+[1]debt!K116</f>
        <v>0</v>
      </c>
      <c r="L116" s="29">
        <f>+[1]debt!L116</f>
        <v>0</v>
      </c>
      <c r="M116" s="29">
        <f>+[1]debt!M116</f>
        <v>0</v>
      </c>
      <c r="N116" s="29">
        <f>+[1]debt!N116</f>
        <v>0</v>
      </c>
      <c r="O116" s="29">
        <f>+[1]debt!O116</f>
        <v>0</v>
      </c>
      <c r="P116" s="30"/>
      <c r="R116" s="56">
        <f t="shared" si="4"/>
        <v>0</v>
      </c>
      <c r="S116" s="29">
        <f>+[1]debt!S116</f>
        <v>0</v>
      </c>
      <c r="T116" s="29">
        <f>CHOOSE(Flc_Arqos_Base!$A$2,[1]debt!T116,Sheet1!M111)</f>
        <v>0</v>
      </c>
      <c r="U116" s="29">
        <f>+[1]debt!U116</f>
        <v>0</v>
      </c>
      <c r="V116" s="29">
        <f>+[1]debt!V116</f>
        <v>0</v>
      </c>
      <c r="W116" s="29">
        <f>+[1]debt!W116</f>
        <v>0</v>
      </c>
      <c r="X116" s="29">
        <f>+[1]debt!X116</f>
        <v>0</v>
      </c>
      <c r="Y116" s="29">
        <f>+[1]debt!Y116</f>
        <v>0</v>
      </c>
      <c r="Z116" s="29">
        <f>+[1]debt!Z116</f>
        <v>0</v>
      </c>
      <c r="AA116" s="29">
        <f>+[1]debt!AA116</f>
        <v>0</v>
      </c>
      <c r="AB116" s="29">
        <f>+[1]debt!AB116</f>
        <v>0</v>
      </c>
      <c r="AC116" s="29">
        <f>+[1]debt!AC116</f>
        <v>0</v>
      </c>
      <c r="AD116" s="30"/>
    </row>
    <row r="117" spans="2:30" x14ac:dyDescent="0.25">
      <c r="B117" s="59">
        <v>48366</v>
      </c>
      <c r="C117" s="29">
        <f t="shared" si="5"/>
        <v>128917592.41984424</v>
      </c>
      <c r="D117" s="56">
        <f t="shared" si="3"/>
        <v>0</v>
      </c>
      <c r="E117" s="29">
        <f>+[1]debt!E117</f>
        <v>0</v>
      </c>
      <c r="F117" s="29">
        <f>CHOOSE(Flc_Arqos_Base!$A$2,+[1]debt!F117,Sheet1!L112)</f>
        <v>0</v>
      </c>
      <c r="G117" s="29">
        <f>+[1]debt!G117</f>
        <v>0</v>
      </c>
      <c r="H117" s="29">
        <f>+[1]debt!H117</f>
        <v>0</v>
      </c>
      <c r="I117" s="29"/>
      <c r="J117" s="29"/>
      <c r="K117" s="29">
        <f>+[1]debt!K117</f>
        <v>0</v>
      </c>
      <c r="L117" s="29">
        <f>+[1]debt!L117</f>
        <v>0</v>
      </c>
      <c r="M117" s="29">
        <f>+[1]debt!M117</f>
        <v>0</v>
      </c>
      <c r="N117" s="29">
        <f>+[1]debt!N117</f>
        <v>0</v>
      </c>
      <c r="O117" s="29">
        <f>+[1]debt!O117</f>
        <v>0</v>
      </c>
      <c r="P117" s="30"/>
      <c r="R117" s="56">
        <f t="shared" si="4"/>
        <v>0</v>
      </c>
      <c r="S117" s="29">
        <f>+[1]debt!S117</f>
        <v>0</v>
      </c>
      <c r="T117" s="29">
        <f>CHOOSE(Flc_Arqos_Base!$A$2,[1]debt!T117,Sheet1!M112)</f>
        <v>0</v>
      </c>
      <c r="U117" s="29">
        <f>+[1]debt!U117</f>
        <v>0</v>
      </c>
      <c r="V117" s="29">
        <f>+[1]debt!V117</f>
        <v>0</v>
      </c>
      <c r="W117" s="29">
        <f>+[1]debt!W117</f>
        <v>0</v>
      </c>
      <c r="X117" s="29">
        <f>+[1]debt!X117</f>
        <v>0</v>
      </c>
      <c r="Y117" s="29">
        <f>+[1]debt!Y117</f>
        <v>0</v>
      </c>
      <c r="Z117" s="29">
        <f>+[1]debt!Z117</f>
        <v>0</v>
      </c>
      <c r="AA117" s="29">
        <f>+[1]debt!AA117</f>
        <v>0</v>
      </c>
      <c r="AB117" s="29">
        <f>+[1]debt!AB117</f>
        <v>0</v>
      </c>
      <c r="AC117" s="29">
        <f>+[1]debt!AC117</f>
        <v>0</v>
      </c>
      <c r="AD117" s="30"/>
    </row>
    <row r="118" spans="2:30" x14ac:dyDescent="0.25">
      <c r="B118" s="60">
        <v>48396</v>
      </c>
      <c r="C118" s="29">
        <f t="shared" si="5"/>
        <v>128917592.41984424</v>
      </c>
      <c r="D118" s="56">
        <f t="shared" si="3"/>
        <v>0</v>
      </c>
      <c r="E118" s="29">
        <f>+[1]debt!E118</f>
        <v>0</v>
      </c>
      <c r="F118" s="29">
        <f>CHOOSE(Flc_Arqos_Base!$A$2,+[1]debt!F118,Sheet1!L113)</f>
        <v>0</v>
      </c>
      <c r="G118" s="29">
        <f>+[1]debt!G118</f>
        <v>0</v>
      </c>
      <c r="H118" s="29">
        <f>+[1]debt!H118</f>
        <v>0</v>
      </c>
      <c r="I118" s="29"/>
      <c r="J118" s="29"/>
      <c r="K118" s="29">
        <f>+[1]debt!K118</f>
        <v>0</v>
      </c>
      <c r="L118" s="29">
        <f>+[1]debt!L118</f>
        <v>0</v>
      </c>
      <c r="M118" s="29">
        <f>+[1]debt!M118</f>
        <v>0</v>
      </c>
      <c r="N118" s="29">
        <f>+[1]debt!N118</f>
        <v>0</v>
      </c>
      <c r="O118" s="29">
        <f>+[1]debt!O118</f>
        <v>0</v>
      </c>
      <c r="P118" s="30"/>
      <c r="R118" s="56">
        <f t="shared" si="4"/>
        <v>0</v>
      </c>
      <c r="S118" s="29">
        <f>+[1]debt!S118</f>
        <v>0</v>
      </c>
      <c r="T118" s="29">
        <f>CHOOSE(Flc_Arqos_Base!$A$2,[1]debt!T118,Sheet1!M113)</f>
        <v>0</v>
      </c>
      <c r="U118" s="29">
        <f>+[1]debt!U118</f>
        <v>0</v>
      </c>
      <c r="V118" s="29">
        <f>+[1]debt!V118</f>
        <v>0</v>
      </c>
      <c r="W118" s="29">
        <f>+[1]debt!W118</f>
        <v>0</v>
      </c>
      <c r="X118" s="29">
        <f>+[1]debt!X118</f>
        <v>0</v>
      </c>
      <c r="Y118" s="29">
        <f>+[1]debt!Y118</f>
        <v>0</v>
      </c>
      <c r="Z118" s="29">
        <f>+[1]debt!Z118</f>
        <v>0</v>
      </c>
      <c r="AA118" s="29">
        <f>+[1]debt!AA118</f>
        <v>0</v>
      </c>
      <c r="AB118" s="29">
        <f>+[1]debt!AB118</f>
        <v>0</v>
      </c>
      <c r="AC118" s="29">
        <f>+[1]debt!AC118</f>
        <v>0</v>
      </c>
      <c r="AD118" s="30"/>
    </row>
    <row r="119" spans="2:30" x14ac:dyDescent="0.25">
      <c r="B119" s="59">
        <v>48427</v>
      </c>
      <c r="C119" s="29">
        <f t="shared" si="5"/>
        <v>128917592.41984424</v>
      </c>
      <c r="D119" s="56">
        <f t="shared" si="3"/>
        <v>0</v>
      </c>
      <c r="E119" s="29">
        <f>+[1]debt!E119</f>
        <v>0</v>
      </c>
      <c r="F119" s="29">
        <f>CHOOSE(Flc_Arqos_Base!$A$2,+[1]debt!F119,Sheet1!L114)</f>
        <v>0</v>
      </c>
      <c r="G119" s="29">
        <f>+[1]debt!G119</f>
        <v>0</v>
      </c>
      <c r="H119" s="29">
        <f>+[1]debt!H119</f>
        <v>0</v>
      </c>
      <c r="I119" s="29"/>
      <c r="J119" s="29"/>
      <c r="K119" s="29">
        <f>+[1]debt!K119</f>
        <v>0</v>
      </c>
      <c r="L119" s="29">
        <f>+[1]debt!L119</f>
        <v>0</v>
      </c>
      <c r="M119" s="29">
        <f>+[1]debt!M119</f>
        <v>0</v>
      </c>
      <c r="N119" s="29">
        <f>+[1]debt!N119</f>
        <v>0</v>
      </c>
      <c r="O119" s="29">
        <f>+[1]debt!O119</f>
        <v>0</v>
      </c>
      <c r="P119" s="30"/>
      <c r="R119" s="56">
        <f t="shared" si="4"/>
        <v>0</v>
      </c>
      <c r="S119" s="29">
        <f>+[1]debt!S119</f>
        <v>0</v>
      </c>
      <c r="T119" s="29">
        <f>CHOOSE(Flc_Arqos_Base!$A$2,[1]debt!T119,Sheet1!M114)</f>
        <v>0</v>
      </c>
      <c r="U119" s="29">
        <f>+[1]debt!U119</f>
        <v>0</v>
      </c>
      <c r="V119" s="29">
        <f>+[1]debt!V119</f>
        <v>0</v>
      </c>
      <c r="W119" s="29">
        <f>+[1]debt!W119</f>
        <v>0</v>
      </c>
      <c r="X119" s="29">
        <f>+[1]debt!X119</f>
        <v>0</v>
      </c>
      <c r="Y119" s="29">
        <f>+[1]debt!Y119</f>
        <v>0</v>
      </c>
      <c r="Z119" s="29">
        <f>+[1]debt!Z119</f>
        <v>0</v>
      </c>
      <c r="AA119" s="29">
        <f>+[1]debt!AA119</f>
        <v>0</v>
      </c>
      <c r="AB119" s="29">
        <f>+[1]debt!AB119</f>
        <v>0</v>
      </c>
      <c r="AC119" s="29">
        <f>+[1]debt!AC119</f>
        <v>0</v>
      </c>
      <c r="AD119" s="30"/>
    </row>
    <row r="120" spans="2:30" x14ac:dyDescent="0.25">
      <c r="B120" s="60">
        <v>48458</v>
      </c>
      <c r="C120" s="29">
        <f t="shared" si="5"/>
        <v>128917592.41984424</v>
      </c>
      <c r="D120" s="56">
        <f t="shared" si="3"/>
        <v>0</v>
      </c>
      <c r="E120" s="29">
        <f>+[1]debt!E120</f>
        <v>0</v>
      </c>
      <c r="F120" s="29">
        <f>CHOOSE(Flc_Arqos_Base!$A$2,+[1]debt!F120,Sheet1!L115)</f>
        <v>0</v>
      </c>
      <c r="G120" s="29">
        <f>+[1]debt!G120</f>
        <v>0</v>
      </c>
      <c r="H120" s="29">
        <f>+[1]debt!H120</f>
        <v>0</v>
      </c>
      <c r="I120" s="29"/>
      <c r="J120" s="29"/>
      <c r="K120" s="29">
        <f>+[1]debt!K120</f>
        <v>0</v>
      </c>
      <c r="L120" s="29">
        <f>+[1]debt!L120</f>
        <v>0</v>
      </c>
      <c r="M120" s="29">
        <f>+[1]debt!M120</f>
        <v>0</v>
      </c>
      <c r="N120" s="29">
        <f>+[1]debt!N120</f>
        <v>0</v>
      </c>
      <c r="O120" s="29">
        <f>+[1]debt!O120</f>
        <v>0</v>
      </c>
      <c r="P120" s="30"/>
      <c r="R120" s="56">
        <f t="shared" si="4"/>
        <v>0</v>
      </c>
      <c r="S120" s="29">
        <f>+[1]debt!S120</f>
        <v>0</v>
      </c>
      <c r="T120" s="29">
        <f>CHOOSE(Flc_Arqos_Base!$A$2,[1]debt!T120,Sheet1!M115)</f>
        <v>0</v>
      </c>
      <c r="U120" s="29">
        <f>+[1]debt!U120</f>
        <v>0</v>
      </c>
      <c r="V120" s="29">
        <f>+[1]debt!V120</f>
        <v>0</v>
      </c>
      <c r="W120" s="29">
        <f>+[1]debt!W120</f>
        <v>0</v>
      </c>
      <c r="X120" s="29">
        <f>+[1]debt!X120</f>
        <v>0</v>
      </c>
      <c r="Y120" s="29">
        <f>+[1]debt!Y120</f>
        <v>0</v>
      </c>
      <c r="Z120" s="29">
        <f>+[1]debt!Z120</f>
        <v>0</v>
      </c>
      <c r="AA120" s="29">
        <f>+[1]debt!AA120</f>
        <v>0</v>
      </c>
      <c r="AB120" s="29">
        <f>+[1]debt!AB120</f>
        <v>0</v>
      </c>
      <c r="AC120" s="29">
        <f>+[1]debt!AC120</f>
        <v>0</v>
      </c>
      <c r="AD120" s="30"/>
    </row>
    <row r="121" spans="2:30" x14ac:dyDescent="0.25">
      <c r="B121" s="59">
        <v>48488</v>
      </c>
      <c r="C121" s="29">
        <f t="shared" si="5"/>
        <v>128917592.41984424</v>
      </c>
      <c r="D121" s="56">
        <f t="shared" si="3"/>
        <v>0</v>
      </c>
      <c r="E121" s="29">
        <f>+[1]debt!E121</f>
        <v>0</v>
      </c>
      <c r="F121" s="29">
        <f>CHOOSE(Flc_Arqos_Base!$A$2,+[1]debt!F121,Sheet1!L116)</f>
        <v>0</v>
      </c>
      <c r="G121" s="29">
        <f>+[1]debt!G121</f>
        <v>0</v>
      </c>
      <c r="H121" s="29">
        <f>+[1]debt!H121</f>
        <v>0</v>
      </c>
      <c r="I121" s="29"/>
      <c r="J121" s="29"/>
      <c r="K121" s="29">
        <f>+[1]debt!K121</f>
        <v>0</v>
      </c>
      <c r="L121" s="29">
        <f>+[1]debt!L121</f>
        <v>0</v>
      </c>
      <c r="M121" s="29">
        <f>+[1]debt!M121</f>
        <v>0</v>
      </c>
      <c r="N121" s="29">
        <f>+[1]debt!N121</f>
        <v>0</v>
      </c>
      <c r="O121" s="29">
        <f>+[1]debt!O121</f>
        <v>0</v>
      </c>
      <c r="P121" s="30"/>
      <c r="R121" s="56">
        <f t="shared" si="4"/>
        <v>0</v>
      </c>
      <c r="S121" s="29">
        <f>+[1]debt!S121</f>
        <v>0</v>
      </c>
      <c r="T121" s="29">
        <f>CHOOSE(Flc_Arqos_Base!$A$2,[1]debt!T121,Sheet1!M116)</f>
        <v>0</v>
      </c>
      <c r="U121" s="29">
        <f>+[1]debt!U121</f>
        <v>0</v>
      </c>
      <c r="V121" s="29">
        <f>+[1]debt!V121</f>
        <v>0</v>
      </c>
      <c r="W121" s="29">
        <f>+[1]debt!W121</f>
        <v>0</v>
      </c>
      <c r="X121" s="29">
        <f>+[1]debt!X121</f>
        <v>0</v>
      </c>
      <c r="Y121" s="29">
        <f>+[1]debt!Y121</f>
        <v>0</v>
      </c>
      <c r="Z121" s="29">
        <f>+[1]debt!Z121</f>
        <v>0</v>
      </c>
      <c r="AA121" s="29">
        <f>+[1]debt!AA121</f>
        <v>0</v>
      </c>
      <c r="AB121" s="29">
        <f>+[1]debt!AB121</f>
        <v>0</v>
      </c>
      <c r="AC121" s="29">
        <f>+[1]debt!AC121</f>
        <v>0</v>
      </c>
      <c r="AD121" s="30"/>
    </row>
    <row r="122" spans="2:30" x14ac:dyDescent="0.25">
      <c r="B122" s="60">
        <v>48519</v>
      </c>
      <c r="C122" s="29">
        <f t="shared" si="5"/>
        <v>128917592.41984424</v>
      </c>
      <c r="D122" s="56">
        <f t="shared" si="3"/>
        <v>0</v>
      </c>
      <c r="E122" s="29">
        <f>+[1]debt!E122</f>
        <v>0</v>
      </c>
      <c r="F122" s="29">
        <f>CHOOSE(Flc_Arqos_Base!$A$2,+[1]debt!F122,Sheet1!L117)</f>
        <v>0</v>
      </c>
      <c r="G122" s="29">
        <f>+[1]debt!G122</f>
        <v>0</v>
      </c>
      <c r="H122" s="29">
        <f>+[1]debt!H122</f>
        <v>0</v>
      </c>
      <c r="I122" s="29"/>
      <c r="J122" s="29"/>
      <c r="K122" s="29">
        <f>+[1]debt!K122</f>
        <v>0</v>
      </c>
      <c r="L122" s="29">
        <f>+[1]debt!L122</f>
        <v>0</v>
      </c>
      <c r="M122" s="29">
        <f>+[1]debt!M122</f>
        <v>0</v>
      </c>
      <c r="N122" s="29">
        <f>+[1]debt!N122</f>
        <v>0</v>
      </c>
      <c r="O122" s="29">
        <f>+[1]debt!O122</f>
        <v>0</v>
      </c>
      <c r="P122" s="30"/>
      <c r="R122" s="56">
        <f t="shared" si="4"/>
        <v>0</v>
      </c>
      <c r="S122" s="29">
        <f>+[1]debt!S122</f>
        <v>0</v>
      </c>
      <c r="T122" s="29">
        <f>CHOOSE(Flc_Arqos_Base!$A$2,[1]debt!T122,Sheet1!M117)</f>
        <v>0</v>
      </c>
      <c r="U122" s="29">
        <f>+[1]debt!U122</f>
        <v>0</v>
      </c>
      <c r="V122" s="29">
        <f>+[1]debt!V122</f>
        <v>0</v>
      </c>
      <c r="W122" s="29">
        <f>+[1]debt!W122</f>
        <v>0</v>
      </c>
      <c r="X122" s="29">
        <f>+[1]debt!X122</f>
        <v>0</v>
      </c>
      <c r="Y122" s="29">
        <f>+[1]debt!Y122</f>
        <v>0</v>
      </c>
      <c r="Z122" s="29">
        <f>+[1]debt!Z122</f>
        <v>0</v>
      </c>
      <c r="AA122" s="29">
        <f>+[1]debt!AA122</f>
        <v>0</v>
      </c>
      <c r="AB122" s="29">
        <f>+[1]debt!AB122</f>
        <v>0</v>
      </c>
      <c r="AC122" s="29">
        <f>+[1]debt!AC122</f>
        <v>0</v>
      </c>
      <c r="AD122" s="30"/>
    </row>
    <row r="123" spans="2:30" x14ac:dyDescent="0.25">
      <c r="B123" s="60">
        <v>48549</v>
      </c>
      <c r="C123" s="70">
        <f t="shared" si="5"/>
        <v>128917592.41984424</v>
      </c>
      <c r="D123" s="69">
        <f t="shared" si="3"/>
        <v>0</v>
      </c>
      <c r="E123" s="70">
        <f>+[1]debt!E123</f>
        <v>0</v>
      </c>
      <c r="F123" s="70">
        <f>CHOOSE(Flc_Arqos_Base!$A$2,+[1]debt!F123,Sheet1!L118)</f>
        <v>0</v>
      </c>
      <c r="G123" s="70">
        <f>+[1]debt!G123</f>
        <v>0</v>
      </c>
      <c r="H123" s="70">
        <f>+[1]debt!H123</f>
        <v>0</v>
      </c>
      <c r="I123" s="70"/>
      <c r="J123" s="70"/>
      <c r="K123" s="70">
        <f>+[1]debt!K123</f>
        <v>0</v>
      </c>
      <c r="L123" s="70">
        <f>+[1]debt!L123</f>
        <v>0</v>
      </c>
      <c r="M123" s="70">
        <f>+[1]debt!M123</f>
        <v>0</v>
      </c>
      <c r="N123" s="70">
        <f>+[1]debt!N123</f>
        <v>0</v>
      </c>
      <c r="O123" s="70">
        <f>+[1]debt!O123</f>
        <v>0</v>
      </c>
      <c r="P123" s="71"/>
      <c r="Q123" s="72"/>
      <c r="R123" s="69">
        <f t="shared" si="4"/>
        <v>0</v>
      </c>
      <c r="S123" s="70">
        <f>+[1]debt!S123</f>
        <v>0</v>
      </c>
      <c r="T123" s="70">
        <f>CHOOSE(Flc_Arqos_Base!$A$2,[1]debt!T123,Sheet1!M118)</f>
        <v>0</v>
      </c>
      <c r="U123" s="70">
        <f>+[1]debt!U123</f>
        <v>0</v>
      </c>
      <c r="V123" s="70">
        <f>+[1]debt!V123</f>
        <v>0</v>
      </c>
      <c r="W123" s="70">
        <f>+[1]debt!W123</f>
        <v>0</v>
      </c>
      <c r="X123" s="70">
        <f>+[1]debt!X123</f>
        <v>0</v>
      </c>
      <c r="Y123" s="70">
        <f>+[1]debt!Y123</f>
        <v>0</v>
      </c>
      <c r="Z123" s="70">
        <f>+[1]debt!Z123</f>
        <v>0</v>
      </c>
      <c r="AA123" s="70">
        <f>+[1]debt!AA123</f>
        <v>0</v>
      </c>
      <c r="AB123" s="70">
        <f>+[1]debt!AB123</f>
        <v>0</v>
      </c>
      <c r="AC123" s="70">
        <f>+[1]debt!AC123</f>
        <v>0</v>
      </c>
      <c r="AD123" s="71"/>
    </row>
    <row r="124" spans="2:30" x14ac:dyDescent="0.25">
      <c r="B124" s="61">
        <v>48580</v>
      </c>
      <c r="C124" s="29">
        <f t="shared" si="5"/>
        <v>128917592.41984424</v>
      </c>
      <c r="D124" s="56">
        <f t="shared" si="3"/>
        <v>0</v>
      </c>
      <c r="E124" s="29">
        <f>+[1]debt!E124</f>
        <v>0</v>
      </c>
      <c r="F124" s="29">
        <f>CHOOSE(Flc_Arqos_Base!$A$2,+[1]debt!F124,Sheet1!L119)</f>
        <v>0</v>
      </c>
      <c r="G124" s="29">
        <f>+[1]debt!G124</f>
        <v>0</v>
      </c>
      <c r="H124" s="29">
        <f>+[1]debt!H124</f>
        <v>0</v>
      </c>
      <c r="I124" s="29"/>
      <c r="J124" s="29"/>
      <c r="K124" s="29">
        <f>+[1]debt!K124</f>
        <v>0</v>
      </c>
      <c r="L124" s="29">
        <f>+[1]debt!L124</f>
        <v>0</v>
      </c>
      <c r="M124" s="29">
        <f>+[1]debt!M124</f>
        <v>0</v>
      </c>
      <c r="N124" s="29">
        <f>+[1]debt!N124</f>
        <v>0</v>
      </c>
      <c r="O124" s="29">
        <f>+[1]debt!O124</f>
        <v>0</v>
      </c>
      <c r="P124" s="30"/>
      <c r="R124" s="56">
        <f t="shared" si="4"/>
        <v>0</v>
      </c>
      <c r="S124" s="29">
        <f>+[1]debt!S124</f>
        <v>0</v>
      </c>
      <c r="T124" s="29">
        <f>CHOOSE(Flc_Arqos_Base!$A$2,[1]debt!T124,Sheet1!M119)</f>
        <v>0</v>
      </c>
      <c r="U124" s="29">
        <f>+[1]debt!U124</f>
        <v>0</v>
      </c>
      <c r="V124" s="29">
        <f>+[1]debt!V124</f>
        <v>0</v>
      </c>
      <c r="W124" s="29">
        <f>+[1]debt!W124</f>
        <v>0</v>
      </c>
      <c r="X124" s="29">
        <f>+[1]debt!X124</f>
        <v>0</v>
      </c>
      <c r="Y124" s="29">
        <f>+[1]debt!Y124</f>
        <v>0</v>
      </c>
      <c r="Z124" s="29">
        <f>+[1]debt!Z124</f>
        <v>0</v>
      </c>
      <c r="AA124" s="29">
        <f>+[1]debt!AA124</f>
        <v>0</v>
      </c>
      <c r="AB124" s="29">
        <f>+[1]debt!AB124</f>
        <v>0</v>
      </c>
      <c r="AC124" s="29">
        <f>+[1]debt!AC124</f>
        <v>0</v>
      </c>
      <c r="AD124" s="30"/>
    </row>
    <row r="125" spans="2:30" x14ac:dyDescent="0.25">
      <c r="B125" s="61">
        <v>48611</v>
      </c>
      <c r="C125" s="29">
        <f t="shared" si="5"/>
        <v>128917592.41984424</v>
      </c>
      <c r="D125" s="56">
        <f t="shared" si="3"/>
        <v>0</v>
      </c>
      <c r="E125" s="29">
        <f>+[1]debt!E125</f>
        <v>0</v>
      </c>
      <c r="F125" s="29">
        <f>CHOOSE(Flc_Arqos_Base!$A$2,+[1]debt!F125,Sheet1!L120)</f>
        <v>0</v>
      </c>
      <c r="G125" s="29">
        <f>+[1]debt!G125</f>
        <v>0</v>
      </c>
      <c r="H125" s="29">
        <f>+[1]debt!H125</f>
        <v>0</v>
      </c>
      <c r="I125" s="29"/>
      <c r="J125" s="29"/>
      <c r="K125" s="29">
        <f>+[1]debt!K125</f>
        <v>0</v>
      </c>
      <c r="L125" s="29">
        <f>+[1]debt!L125</f>
        <v>0</v>
      </c>
      <c r="M125" s="29">
        <f>+[1]debt!M125</f>
        <v>0</v>
      </c>
      <c r="N125" s="29">
        <f>+[1]debt!N125</f>
        <v>0</v>
      </c>
      <c r="O125" s="29">
        <f>+[1]debt!O125</f>
        <v>0</v>
      </c>
      <c r="P125" s="30"/>
      <c r="R125" s="56">
        <f t="shared" si="4"/>
        <v>0</v>
      </c>
      <c r="S125" s="29">
        <f>+[1]debt!S125</f>
        <v>0</v>
      </c>
      <c r="T125" s="29">
        <f>CHOOSE(Flc_Arqos_Base!$A$2,[1]debt!T125,Sheet1!M120)</f>
        <v>0</v>
      </c>
      <c r="U125" s="29">
        <f>+[1]debt!U125</f>
        <v>0</v>
      </c>
      <c r="V125" s="29">
        <f>+[1]debt!V125</f>
        <v>0</v>
      </c>
      <c r="W125" s="29">
        <f>+[1]debt!W125</f>
        <v>0</v>
      </c>
      <c r="X125" s="29">
        <f>+[1]debt!X125</f>
        <v>0</v>
      </c>
      <c r="Y125" s="29">
        <f>+[1]debt!Y125</f>
        <v>0</v>
      </c>
      <c r="Z125" s="29">
        <f>+[1]debt!Z125</f>
        <v>0</v>
      </c>
      <c r="AA125" s="29">
        <f>+[1]debt!AA125</f>
        <v>0</v>
      </c>
      <c r="AB125" s="29">
        <f>+[1]debt!AB125</f>
        <v>0</v>
      </c>
      <c r="AC125" s="29">
        <f>+[1]debt!AC125</f>
        <v>0</v>
      </c>
      <c r="AD125" s="30"/>
    </row>
    <row r="126" spans="2:30" x14ac:dyDescent="0.25">
      <c r="B126" s="62">
        <v>48639</v>
      </c>
      <c r="C126" s="29">
        <f t="shared" si="5"/>
        <v>128917592.41984424</v>
      </c>
      <c r="D126" s="56">
        <f t="shared" si="3"/>
        <v>0</v>
      </c>
      <c r="E126" s="29">
        <f>+[1]debt!E126</f>
        <v>0</v>
      </c>
      <c r="F126" s="29">
        <f>CHOOSE(Flc_Arqos_Base!$A$2,+[1]debt!F126,Sheet1!L121)</f>
        <v>0</v>
      </c>
      <c r="G126" s="29">
        <f>+[1]debt!G126</f>
        <v>0</v>
      </c>
      <c r="H126" s="29">
        <f>+[1]debt!H126</f>
        <v>0</v>
      </c>
      <c r="I126" s="29"/>
      <c r="J126" s="29"/>
      <c r="K126" s="29">
        <f>+[1]debt!K126</f>
        <v>0</v>
      </c>
      <c r="L126" s="29">
        <f>+[1]debt!L126</f>
        <v>0</v>
      </c>
      <c r="M126" s="29">
        <f>+[1]debt!M126</f>
        <v>0</v>
      </c>
      <c r="N126" s="29">
        <f>+[1]debt!N126</f>
        <v>0</v>
      </c>
      <c r="O126" s="29">
        <f>+[1]debt!O126</f>
        <v>0</v>
      </c>
      <c r="P126" s="30"/>
      <c r="R126" s="56">
        <f t="shared" si="4"/>
        <v>0</v>
      </c>
      <c r="S126" s="29">
        <f>+[1]debt!S126</f>
        <v>0</v>
      </c>
      <c r="T126" s="29">
        <f>CHOOSE(Flc_Arqos_Base!$A$2,[1]debt!T126,Sheet1!M121)</f>
        <v>0</v>
      </c>
      <c r="U126" s="29">
        <f>+[1]debt!U126</f>
        <v>0</v>
      </c>
      <c r="V126" s="29">
        <f>+[1]debt!V126</f>
        <v>0</v>
      </c>
      <c r="W126" s="29">
        <f>+[1]debt!W126</f>
        <v>0</v>
      </c>
      <c r="X126" s="29">
        <f>+[1]debt!X126</f>
        <v>0</v>
      </c>
      <c r="Y126" s="29">
        <f>+[1]debt!Y126</f>
        <v>0</v>
      </c>
      <c r="Z126" s="29">
        <f>+[1]debt!Z126</f>
        <v>0</v>
      </c>
      <c r="AA126" s="29">
        <f>+[1]debt!AA126</f>
        <v>0</v>
      </c>
      <c r="AB126" s="29">
        <f>+[1]debt!AB126</f>
        <v>0</v>
      </c>
      <c r="AC126" s="29">
        <f>+[1]debt!AC126</f>
        <v>0</v>
      </c>
      <c r="AD126" s="30"/>
    </row>
    <row r="127" spans="2:30" x14ac:dyDescent="0.25">
      <c r="B127" s="61">
        <v>48670</v>
      </c>
      <c r="C127" s="29">
        <f t="shared" si="5"/>
        <v>128917592.41984424</v>
      </c>
      <c r="D127" s="56">
        <f t="shared" si="3"/>
        <v>0</v>
      </c>
      <c r="E127" s="29">
        <f>+[1]debt!E127</f>
        <v>0</v>
      </c>
      <c r="F127" s="29">
        <f>CHOOSE(Flc_Arqos_Base!$A$2,+[1]debt!F127,Sheet1!L122)</f>
        <v>0</v>
      </c>
      <c r="G127" s="29">
        <f>+[1]debt!G127</f>
        <v>0</v>
      </c>
      <c r="H127" s="29">
        <f>+[1]debt!H127</f>
        <v>0</v>
      </c>
      <c r="I127" s="29"/>
      <c r="J127" s="29"/>
      <c r="K127" s="29">
        <f>+[1]debt!K127</f>
        <v>0</v>
      </c>
      <c r="L127" s="29">
        <f>+[1]debt!L127</f>
        <v>0</v>
      </c>
      <c r="M127" s="29">
        <f>+[1]debt!M127</f>
        <v>0</v>
      </c>
      <c r="N127" s="29">
        <f>+[1]debt!N127</f>
        <v>0</v>
      </c>
      <c r="O127" s="29">
        <f>+[1]debt!O127</f>
        <v>0</v>
      </c>
      <c r="P127" s="30"/>
      <c r="R127" s="56">
        <f t="shared" si="4"/>
        <v>0</v>
      </c>
      <c r="S127" s="29">
        <f>+[1]debt!S127</f>
        <v>0</v>
      </c>
      <c r="T127" s="29">
        <f>CHOOSE(Flc_Arqos_Base!$A$2,[1]debt!T127,Sheet1!M122)</f>
        <v>0</v>
      </c>
      <c r="U127" s="29">
        <f>+[1]debt!U127</f>
        <v>0</v>
      </c>
      <c r="V127" s="29">
        <f>+[1]debt!V127</f>
        <v>0</v>
      </c>
      <c r="W127" s="29">
        <f>+[1]debt!W127</f>
        <v>0</v>
      </c>
      <c r="X127" s="29">
        <f>+[1]debt!X127</f>
        <v>0</v>
      </c>
      <c r="Y127" s="29">
        <f>+[1]debt!Y127</f>
        <v>0</v>
      </c>
      <c r="Z127" s="29">
        <f>+[1]debt!Z127</f>
        <v>0</v>
      </c>
      <c r="AA127" s="29">
        <f>+[1]debt!AA127</f>
        <v>0</v>
      </c>
      <c r="AB127" s="29">
        <f>+[1]debt!AB127</f>
        <v>0</v>
      </c>
      <c r="AC127" s="29">
        <f>+[1]debt!AC127</f>
        <v>0</v>
      </c>
      <c r="AD127" s="30"/>
    </row>
    <row r="128" spans="2:30" x14ac:dyDescent="0.25">
      <c r="B128" s="62">
        <v>48700</v>
      </c>
      <c r="C128" s="29">
        <f t="shared" si="5"/>
        <v>128917592.41984424</v>
      </c>
      <c r="D128" s="56">
        <f t="shared" si="3"/>
        <v>0</v>
      </c>
      <c r="E128" s="29">
        <f>+[1]debt!E128</f>
        <v>0</v>
      </c>
      <c r="F128" s="29">
        <f>CHOOSE(Flc_Arqos_Base!$A$2,+[1]debt!F128,Sheet1!L123)</f>
        <v>0</v>
      </c>
      <c r="G128" s="29">
        <f>+[1]debt!G128</f>
        <v>0</v>
      </c>
      <c r="H128" s="29">
        <f>+[1]debt!H128</f>
        <v>0</v>
      </c>
      <c r="I128" s="29"/>
      <c r="J128" s="29"/>
      <c r="K128" s="29">
        <f>+[1]debt!K128</f>
        <v>0</v>
      </c>
      <c r="L128" s="29">
        <f>+[1]debt!L128</f>
        <v>0</v>
      </c>
      <c r="M128" s="29">
        <f>+[1]debt!M128</f>
        <v>0</v>
      </c>
      <c r="N128" s="29">
        <f>+[1]debt!N128</f>
        <v>0</v>
      </c>
      <c r="O128" s="29">
        <f>+[1]debt!O128</f>
        <v>0</v>
      </c>
      <c r="P128" s="30"/>
      <c r="R128" s="56">
        <f t="shared" si="4"/>
        <v>0</v>
      </c>
      <c r="S128" s="29">
        <f>+[1]debt!S128</f>
        <v>0</v>
      </c>
      <c r="T128" s="29">
        <f>CHOOSE(Flc_Arqos_Base!$A$2,[1]debt!T128,Sheet1!M123)</f>
        <v>0</v>
      </c>
      <c r="U128" s="29">
        <f>+[1]debt!U128</f>
        <v>0</v>
      </c>
      <c r="V128" s="29">
        <f>+[1]debt!V128</f>
        <v>0</v>
      </c>
      <c r="W128" s="29">
        <f>+[1]debt!W128</f>
        <v>0</v>
      </c>
      <c r="X128" s="29">
        <f>+[1]debt!X128</f>
        <v>0</v>
      </c>
      <c r="Y128" s="29">
        <f>+[1]debt!Y128</f>
        <v>0</v>
      </c>
      <c r="Z128" s="29">
        <f>+[1]debt!Z128</f>
        <v>0</v>
      </c>
      <c r="AA128" s="29">
        <f>+[1]debt!AA128</f>
        <v>0</v>
      </c>
      <c r="AB128" s="29">
        <f>+[1]debt!AB128</f>
        <v>0</v>
      </c>
      <c r="AC128" s="29">
        <f>+[1]debt!AC128</f>
        <v>0</v>
      </c>
      <c r="AD128" s="30"/>
    </row>
    <row r="129" spans="2:30" x14ac:dyDescent="0.25">
      <c r="B129" s="61">
        <v>48731</v>
      </c>
      <c r="C129" s="29">
        <f t="shared" si="5"/>
        <v>128917592.41984424</v>
      </c>
      <c r="D129" s="56">
        <f t="shared" si="3"/>
        <v>0</v>
      </c>
      <c r="E129" s="29">
        <f>+[1]debt!E129</f>
        <v>0</v>
      </c>
      <c r="F129" s="29">
        <f>CHOOSE(Flc_Arqos_Base!$A$2,+[1]debt!F129,Sheet1!L124)</f>
        <v>0</v>
      </c>
      <c r="G129" s="29">
        <f>+[1]debt!G129</f>
        <v>0</v>
      </c>
      <c r="H129" s="29">
        <f>+[1]debt!H129</f>
        <v>0</v>
      </c>
      <c r="I129" s="29"/>
      <c r="J129" s="29"/>
      <c r="K129" s="29">
        <f>+[1]debt!K129</f>
        <v>0</v>
      </c>
      <c r="L129" s="29">
        <f>+[1]debt!L129</f>
        <v>0</v>
      </c>
      <c r="M129" s="29">
        <f>+[1]debt!M129</f>
        <v>0</v>
      </c>
      <c r="N129" s="29">
        <f>+[1]debt!N129</f>
        <v>0</v>
      </c>
      <c r="O129" s="29">
        <f>+[1]debt!O129</f>
        <v>0</v>
      </c>
      <c r="P129" s="30"/>
      <c r="R129" s="56">
        <f t="shared" si="4"/>
        <v>0</v>
      </c>
      <c r="S129" s="29">
        <f>+[1]debt!S129</f>
        <v>0</v>
      </c>
      <c r="T129" s="29">
        <f>CHOOSE(Flc_Arqos_Base!$A$2,[1]debt!T129,Sheet1!M124)</f>
        <v>0</v>
      </c>
      <c r="U129" s="29">
        <f>+[1]debt!U129</f>
        <v>0</v>
      </c>
      <c r="V129" s="29">
        <f>+[1]debt!V129</f>
        <v>0</v>
      </c>
      <c r="W129" s="29">
        <f>+[1]debt!W129</f>
        <v>0</v>
      </c>
      <c r="X129" s="29">
        <f>+[1]debt!X129</f>
        <v>0</v>
      </c>
      <c r="Y129" s="29">
        <f>+[1]debt!Y129</f>
        <v>0</v>
      </c>
      <c r="Z129" s="29">
        <f>+[1]debt!Z129</f>
        <v>0</v>
      </c>
      <c r="AA129" s="29">
        <f>+[1]debt!AA129</f>
        <v>0</v>
      </c>
      <c r="AB129" s="29">
        <f>+[1]debt!AB129</f>
        <v>0</v>
      </c>
      <c r="AC129" s="29">
        <f>+[1]debt!AC129</f>
        <v>0</v>
      </c>
      <c r="AD129" s="30"/>
    </row>
    <row r="130" spans="2:30" x14ac:dyDescent="0.25">
      <c r="B130" s="62">
        <v>48761</v>
      </c>
      <c r="C130" s="29">
        <f t="shared" si="5"/>
        <v>128917592.41984424</v>
      </c>
      <c r="D130" s="56">
        <f t="shared" si="3"/>
        <v>0</v>
      </c>
      <c r="E130" s="29">
        <f>+[1]debt!E130</f>
        <v>0</v>
      </c>
      <c r="F130" s="29">
        <f>CHOOSE(Flc_Arqos_Base!$A$2,+[1]debt!F130,Sheet1!L125)</f>
        <v>0</v>
      </c>
      <c r="G130" s="29">
        <f>+[1]debt!G130</f>
        <v>0</v>
      </c>
      <c r="H130" s="29">
        <f>+[1]debt!H130</f>
        <v>0</v>
      </c>
      <c r="I130" s="29"/>
      <c r="J130" s="29"/>
      <c r="K130" s="29">
        <f>+[1]debt!K130</f>
        <v>0</v>
      </c>
      <c r="L130" s="29">
        <f>+[1]debt!L130</f>
        <v>0</v>
      </c>
      <c r="M130" s="29">
        <f>+[1]debt!M130</f>
        <v>0</v>
      </c>
      <c r="N130" s="29">
        <f>+[1]debt!N130</f>
        <v>0</v>
      </c>
      <c r="O130" s="29">
        <f>+[1]debt!O130</f>
        <v>0</v>
      </c>
      <c r="P130" s="30"/>
      <c r="R130" s="56">
        <f t="shared" si="4"/>
        <v>0</v>
      </c>
      <c r="S130" s="29">
        <f>+[1]debt!S130</f>
        <v>0</v>
      </c>
      <c r="T130" s="29">
        <f>CHOOSE(Flc_Arqos_Base!$A$2,[1]debt!T130,Sheet1!M125)</f>
        <v>0</v>
      </c>
      <c r="U130" s="29">
        <f>+[1]debt!U130</f>
        <v>0</v>
      </c>
      <c r="V130" s="29">
        <f>+[1]debt!V130</f>
        <v>0</v>
      </c>
      <c r="W130" s="29">
        <f>+[1]debt!W130</f>
        <v>0</v>
      </c>
      <c r="X130" s="29">
        <f>+[1]debt!X130</f>
        <v>0</v>
      </c>
      <c r="Y130" s="29">
        <f>+[1]debt!Y130</f>
        <v>0</v>
      </c>
      <c r="Z130" s="29">
        <f>+[1]debt!Z130</f>
        <v>0</v>
      </c>
      <c r="AA130" s="29">
        <f>+[1]debt!AA130</f>
        <v>0</v>
      </c>
      <c r="AB130" s="29">
        <f>+[1]debt!AB130</f>
        <v>0</v>
      </c>
      <c r="AC130" s="29">
        <f>+[1]debt!AC130</f>
        <v>0</v>
      </c>
      <c r="AD130" s="30"/>
    </row>
    <row r="131" spans="2:30" x14ac:dyDescent="0.25">
      <c r="B131" s="61">
        <v>48792</v>
      </c>
      <c r="C131" s="29">
        <f t="shared" si="5"/>
        <v>128917592.41984424</v>
      </c>
      <c r="D131" s="56">
        <f t="shared" si="3"/>
        <v>0</v>
      </c>
      <c r="E131" s="29">
        <f>+[1]debt!E131</f>
        <v>0</v>
      </c>
      <c r="F131" s="29">
        <f>CHOOSE(Flc_Arqos_Base!$A$2,+[1]debt!F131,Sheet1!L126)</f>
        <v>0</v>
      </c>
      <c r="G131" s="29">
        <f>+[1]debt!G131</f>
        <v>0</v>
      </c>
      <c r="H131" s="29">
        <f>+[1]debt!H131</f>
        <v>0</v>
      </c>
      <c r="I131" s="29"/>
      <c r="J131" s="29"/>
      <c r="K131" s="29">
        <f>+[1]debt!K131</f>
        <v>0</v>
      </c>
      <c r="L131" s="29">
        <f>+[1]debt!L131</f>
        <v>0</v>
      </c>
      <c r="M131" s="29">
        <f>+[1]debt!M131</f>
        <v>0</v>
      </c>
      <c r="N131" s="29">
        <f>+[1]debt!N131</f>
        <v>0</v>
      </c>
      <c r="O131" s="29">
        <f>+[1]debt!O131</f>
        <v>0</v>
      </c>
      <c r="P131" s="30"/>
      <c r="R131" s="56">
        <f t="shared" si="4"/>
        <v>0</v>
      </c>
      <c r="S131" s="29">
        <f>+[1]debt!S131</f>
        <v>0</v>
      </c>
      <c r="T131" s="29">
        <f>CHOOSE(Flc_Arqos_Base!$A$2,[1]debt!T131,Sheet1!M126)</f>
        <v>0</v>
      </c>
      <c r="U131" s="29">
        <f>+[1]debt!U131</f>
        <v>0</v>
      </c>
      <c r="V131" s="29">
        <f>+[1]debt!V131</f>
        <v>0</v>
      </c>
      <c r="W131" s="29">
        <f>+[1]debt!W131</f>
        <v>0</v>
      </c>
      <c r="X131" s="29">
        <f>+[1]debt!X131</f>
        <v>0</v>
      </c>
      <c r="Y131" s="29">
        <f>+[1]debt!Y131</f>
        <v>0</v>
      </c>
      <c r="Z131" s="29">
        <f>+[1]debt!Z131</f>
        <v>0</v>
      </c>
      <c r="AA131" s="29">
        <f>+[1]debt!AA131</f>
        <v>0</v>
      </c>
      <c r="AB131" s="29">
        <f>+[1]debt!AB131</f>
        <v>0</v>
      </c>
      <c r="AC131" s="29">
        <f>+[1]debt!AC131</f>
        <v>0</v>
      </c>
      <c r="AD131" s="30"/>
    </row>
    <row r="132" spans="2:30" x14ac:dyDescent="0.25">
      <c r="B132" s="61">
        <v>48823</v>
      </c>
      <c r="C132" s="29">
        <f t="shared" si="5"/>
        <v>128917592.41984424</v>
      </c>
      <c r="D132" s="56">
        <f t="shared" ref="D132:D195" si="6">SUM(E132:P132)</f>
        <v>0</v>
      </c>
      <c r="E132" s="29">
        <f>+[1]debt!E132</f>
        <v>0</v>
      </c>
      <c r="F132" s="29">
        <f>CHOOSE(Flc_Arqos_Base!$A$2,+[1]debt!F132,Sheet1!L127)</f>
        <v>0</v>
      </c>
      <c r="G132" s="29">
        <f>+[1]debt!G132</f>
        <v>0</v>
      </c>
      <c r="H132" s="29">
        <f>+[1]debt!H132</f>
        <v>0</v>
      </c>
      <c r="I132" s="29"/>
      <c r="J132" s="29"/>
      <c r="K132" s="29">
        <f>+[1]debt!K132</f>
        <v>0</v>
      </c>
      <c r="L132" s="29">
        <f>+[1]debt!L132</f>
        <v>0</v>
      </c>
      <c r="M132" s="29">
        <f>+[1]debt!M132</f>
        <v>0</v>
      </c>
      <c r="N132" s="29">
        <f>+[1]debt!N132</f>
        <v>0</v>
      </c>
      <c r="O132" s="29">
        <f>+[1]debt!O132</f>
        <v>0</v>
      </c>
      <c r="P132" s="30"/>
      <c r="R132" s="56">
        <f t="shared" ref="R132:R195" si="7">SUM(S132:AD132)</f>
        <v>0</v>
      </c>
      <c r="S132" s="29">
        <f>+[1]debt!S132</f>
        <v>0</v>
      </c>
      <c r="T132" s="29">
        <f>CHOOSE(Flc_Arqos_Base!$A$2,[1]debt!T132,Sheet1!M127)</f>
        <v>0</v>
      </c>
      <c r="U132" s="29">
        <f>+[1]debt!U132</f>
        <v>0</v>
      </c>
      <c r="V132" s="29">
        <f>+[1]debt!V132</f>
        <v>0</v>
      </c>
      <c r="W132" s="29">
        <f>+[1]debt!W132</f>
        <v>0</v>
      </c>
      <c r="X132" s="29">
        <f>+[1]debt!X132</f>
        <v>0</v>
      </c>
      <c r="Y132" s="29">
        <f>+[1]debt!Y132</f>
        <v>0</v>
      </c>
      <c r="Z132" s="29">
        <f>+[1]debt!Z132</f>
        <v>0</v>
      </c>
      <c r="AA132" s="29">
        <f>+[1]debt!AA132</f>
        <v>0</v>
      </c>
      <c r="AB132" s="29">
        <f>+[1]debt!AB132</f>
        <v>0</v>
      </c>
      <c r="AC132" s="29">
        <f>+[1]debt!AC132</f>
        <v>0</v>
      </c>
      <c r="AD132" s="30"/>
    </row>
    <row r="133" spans="2:30" x14ac:dyDescent="0.25">
      <c r="B133" s="61">
        <v>48853</v>
      </c>
      <c r="C133" s="29">
        <f t="shared" ref="C133:C196" si="8">+C132+D133</f>
        <v>128917592.41984424</v>
      </c>
      <c r="D133" s="56">
        <f t="shared" si="6"/>
        <v>0</v>
      </c>
      <c r="E133" s="29">
        <f>+[1]debt!E133</f>
        <v>0</v>
      </c>
      <c r="F133" s="29">
        <f>CHOOSE(Flc_Arqos_Base!$A$2,+[1]debt!F133,Sheet1!L128)</f>
        <v>0</v>
      </c>
      <c r="G133" s="29">
        <f>+[1]debt!G133</f>
        <v>0</v>
      </c>
      <c r="H133" s="29">
        <f>+[1]debt!H133</f>
        <v>0</v>
      </c>
      <c r="I133" s="29"/>
      <c r="J133" s="29"/>
      <c r="K133" s="29">
        <f>+[1]debt!K133</f>
        <v>0</v>
      </c>
      <c r="L133" s="29">
        <f>+[1]debt!L133</f>
        <v>0</v>
      </c>
      <c r="M133" s="29">
        <f>+[1]debt!M133</f>
        <v>0</v>
      </c>
      <c r="N133" s="29">
        <f>+[1]debt!N133</f>
        <v>0</v>
      </c>
      <c r="O133" s="29">
        <f>+[1]debt!O133</f>
        <v>0</v>
      </c>
      <c r="P133" s="30"/>
      <c r="R133" s="56">
        <f t="shared" si="7"/>
        <v>0</v>
      </c>
      <c r="S133" s="29">
        <f>+[1]debt!S133</f>
        <v>0</v>
      </c>
      <c r="T133" s="29">
        <f>CHOOSE(Flc_Arqos_Base!$A$2,[1]debt!T133,Sheet1!M128)</f>
        <v>0</v>
      </c>
      <c r="U133" s="29">
        <f>+[1]debt!U133</f>
        <v>0</v>
      </c>
      <c r="V133" s="29">
        <f>+[1]debt!V133</f>
        <v>0</v>
      </c>
      <c r="W133" s="29">
        <f>+[1]debt!W133</f>
        <v>0</v>
      </c>
      <c r="X133" s="29">
        <f>+[1]debt!X133</f>
        <v>0</v>
      </c>
      <c r="Y133" s="29">
        <f>+[1]debt!Y133</f>
        <v>0</v>
      </c>
      <c r="Z133" s="29">
        <f>+[1]debt!Z133</f>
        <v>0</v>
      </c>
      <c r="AA133" s="29">
        <f>+[1]debt!AA133</f>
        <v>0</v>
      </c>
      <c r="AB133" s="29">
        <f>+[1]debt!AB133</f>
        <v>0</v>
      </c>
      <c r="AC133" s="29">
        <f>+[1]debt!AC133</f>
        <v>0</v>
      </c>
      <c r="AD133" s="30"/>
    </row>
    <row r="134" spans="2:30" x14ac:dyDescent="0.25">
      <c r="B134" s="62">
        <v>48884</v>
      </c>
      <c r="C134" s="29">
        <f t="shared" si="8"/>
        <v>128917592.41984424</v>
      </c>
      <c r="D134" s="56">
        <f t="shared" si="6"/>
        <v>0</v>
      </c>
      <c r="E134" s="29">
        <f>+[1]debt!E134</f>
        <v>0</v>
      </c>
      <c r="F134" s="29">
        <f>CHOOSE(Flc_Arqos_Base!$A$2,+[1]debt!F134,Sheet1!L129)</f>
        <v>0</v>
      </c>
      <c r="G134" s="29">
        <f>+[1]debt!G134</f>
        <v>0</v>
      </c>
      <c r="H134" s="29">
        <f>+[1]debt!H134</f>
        <v>0</v>
      </c>
      <c r="I134" s="29"/>
      <c r="J134" s="29"/>
      <c r="K134" s="29">
        <f>+[1]debt!K134</f>
        <v>0</v>
      </c>
      <c r="L134" s="29">
        <f>+[1]debt!L134</f>
        <v>0</v>
      </c>
      <c r="M134" s="29">
        <f>+[1]debt!M134</f>
        <v>0</v>
      </c>
      <c r="N134" s="29">
        <f>+[1]debt!N134</f>
        <v>0</v>
      </c>
      <c r="O134" s="29">
        <f>+[1]debt!O134</f>
        <v>0</v>
      </c>
      <c r="P134" s="30"/>
      <c r="R134" s="56">
        <f t="shared" si="7"/>
        <v>0</v>
      </c>
      <c r="S134" s="29">
        <f>+[1]debt!S134</f>
        <v>0</v>
      </c>
      <c r="T134" s="29">
        <f>CHOOSE(Flc_Arqos_Base!$A$2,[1]debt!T134,Sheet1!M129)</f>
        <v>0</v>
      </c>
      <c r="U134" s="29">
        <f>+[1]debt!U134</f>
        <v>0</v>
      </c>
      <c r="V134" s="29">
        <f>+[1]debt!V134</f>
        <v>0</v>
      </c>
      <c r="W134" s="29">
        <f>+[1]debt!W134</f>
        <v>0</v>
      </c>
      <c r="X134" s="29">
        <f>+[1]debt!X134</f>
        <v>0</v>
      </c>
      <c r="Y134" s="29">
        <f>+[1]debt!Y134</f>
        <v>0</v>
      </c>
      <c r="Z134" s="29">
        <f>+[1]debt!Z134</f>
        <v>0</v>
      </c>
      <c r="AA134" s="29">
        <f>+[1]debt!AA134</f>
        <v>0</v>
      </c>
      <c r="AB134" s="29">
        <f>+[1]debt!AB134</f>
        <v>0</v>
      </c>
      <c r="AC134" s="29">
        <f>+[1]debt!AC134</f>
        <v>0</v>
      </c>
      <c r="AD134" s="30"/>
    </row>
    <row r="135" spans="2:30" x14ac:dyDescent="0.25">
      <c r="B135" s="61">
        <v>48914</v>
      </c>
      <c r="C135" s="70">
        <f t="shared" si="8"/>
        <v>128917592.41984424</v>
      </c>
      <c r="D135" s="69">
        <f t="shared" si="6"/>
        <v>0</v>
      </c>
      <c r="E135" s="70">
        <f>+[1]debt!E135</f>
        <v>0</v>
      </c>
      <c r="F135" s="70">
        <f>CHOOSE(Flc_Arqos_Base!$A$2,+[1]debt!F135,Sheet1!L130)</f>
        <v>0</v>
      </c>
      <c r="G135" s="70">
        <f>+[1]debt!G135</f>
        <v>0</v>
      </c>
      <c r="H135" s="70">
        <f>+[1]debt!H135</f>
        <v>0</v>
      </c>
      <c r="I135" s="70"/>
      <c r="J135" s="70"/>
      <c r="K135" s="70">
        <f>+[1]debt!K135</f>
        <v>0</v>
      </c>
      <c r="L135" s="70">
        <f>+[1]debt!L135</f>
        <v>0</v>
      </c>
      <c r="M135" s="70">
        <f>+[1]debt!M135</f>
        <v>0</v>
      </c>
      <c r="N135" s="70">
        <f>+[1]debt!N135</f>
        <v>0</v>
      </c>
      <c r="O135" s="70">
        <f>+[1]debt!O135</f>
        <v>0</v>
      </c>
      <c r="P135" s="71"/>
      <c r="Q135" s="72"/>
      <c r="R135" s="69">
        <f t="shared" si="7"/>
        <v>0</v>
      </c>
      <c r="S135" s="70">
        <f>+[1]debt!S135</f>
        <v>0</v>
      </c>
      <c r="T135" s="70">
        <f>CHOOSE(Flc_Arqos_Base!$A$2,[1]debt!T135,Sheet1!M130)</f>
        <v>0</v>
      </c>
      <c r="U135" s="70">
        <f>+[1]debt!U135</f>
        <v>0</v>
      </c>
      <c r="V135" s="70">
        <f>+[1]debt!V135</f>
        <v>0</v>
      </c>
      <c r="W135" s="70">
        <f>+[1]debt!W135</f>
        <v>0</v>
      </c>
      <c r="X135" s="70">
        <f>+[1]debt!X135</f>
        <v>0</v>
      </c>
      <c r="Y135" s="70">
        <f>+[1]debt!Y135</f>
        <v>0</v>
      </c>
      <c r="Z135" s="70">
        <f>+[1]debt!Z135</f>
        <v>0</v>
      </c>
      <c r="AA135" s="70">
        <f>+[1]debt!AA135</f>
        <v>0</v>
      </c>
      <c r="AB135" s="70">
        <f>+[1]debt!AB135</f>
        <v>0</v>
      </c>
      <c r="AC135" s="70">
        <f>+[1]debt!AC135</f>
        <v>0</v>
      </c>
      <c r="AD135" s="71"/>
    </row>
    <row r="136" spans="2:30" x14ac:dyDescent="0.25">
      <c r="B136" s="60">
        <v>48945</v>
      </c>
      <c r="C136" s="29">
        <f t="shared" si="8"/>
        <v>128917592.41984424</v>
      </c>
      <c r="D136" s="56">
        <f t="shared" si="6"/>
        <v>0</v>
      </c>
      <c r="E136" s="29">
        <f>+[1]debt!E136</f>
        <v>0</v>
      </c>
      <c r="F136" s="29">
        <f>CHOOSE(Flc_Arqos_Base!$A$2,+[1]debt!F136,Sheet1!L131)</f>
        <v>0</v>
      </c>
      <c r="G136" s="29">
        <f>+[1]debt!G136</f>
        <v>0</v>
      </c>
      <c r="H136" s="29">
        <f>+[1]debt!H136</f>
        <v>0</v>
      </c>
      <c r="I136" s="29"/>
      <c r="J136" s="29"/>
      <c r="K136" s="29">
        <f>+[1]debt!K136</f>
        <v>0</v>
      </c>
      <c r="L136" s="29">
        <f>+[1]debt!L136</f>
        <v>0</v>
      </c>
      <c r="M136" s="29">
        <f>+[1]debt!M136</f>
        <v>0</v>
      </c>
      <c r="N136" s="29">
        <f>+[1]debt!N136</f>
        <v>0</v>
      </c>
      <c r="O136" s="29">
        <f>+[1]debt!O136</f>
        <v>0</v>
      </c>
      <c r="P136" s="30"/>
      <c r="R136" s="56">
        <f t="shared" si="7"/>
        <v>0</v>
      </c>
      <c r="S136" s="29">
        <f>+[1]debt!S136</f>
        <v>0</v>
      </c>
      <c r="T136" s="29">
        <f>CHOOSE(Flc_Arqos_Base!$A$2,[1]debt!T136,Sheet1!M131)</f>
        <v>0</v>
      </c>
      <c r="U136" s="29">
        <f>+[1]debt!U136</f>
        <v>0</v>
      </c>
      <c r="V136" s="29">
        <f>+[1]debt!V136</f>
        <v>0</v>
      </c>
      <c r="W136" s="29">
        <f>+[1]debt!W136</f>
        <v>0</v>
      </c>
      <c r="X136" s="29">
        <f>+[1]debt!X136</f>
        <v>0</v>
      </c>
      <c r="Y136" s="29">
        <f>+[1]debt!Y136</f>
        <v>0</v>
      </c>
      <c r="Z136" s="29">
        <f>+[1]debt!Z136</f>
        <v>0</v>
      </c>
      <c r="AA136" s="29">
        <f>+[1]debt!AA136</f>
        <v>0</v>
      </c>
      <c r="AB136" s="29">
        <f>+[1]debt!AB136</f>
        <v>0</v>
      </c>
      <c r="AC136" s="29">
        <f>+[1]debt!AC136</f>
        <v>0</v>
      </c>
      <c r="AD136" s="30"/>
    </row>
    <row r="137" spans="2:30" x14ac:dyDescent="0.25">
      <c r="B137" s="60">
        <v>48976</v>
      </c>
      <c r="C137" s="29">
        <f t="shared" si="8"/>
        <v>128917592.41984424</v>
      </c>
      <c r="D137" s="56">
        <f t="shared" si="6"/>
        <v>0</v>
      </c>
      <c r="E137" s="29">
        <f>+[1]debt!E137</f>
        <v>0</v>
      </c>
      <c r="F137" s="29">
        <f>CHOOSE(Flc_Arqos_Base!$A$2,+[1]debt!F137,Sheet1!L132)</f>
        <v>0</v>
      </c>
      <c r="G137" s="29">
        <f>+[1]debt!G137</f>
        <v>0</v>
      </c>
      <c r="H137" s="29">
        <f>+[1]debt!H137</f>
        <v>0</v>
      </c>
      <c r="I137" s="29"/>
      <c r="J137" s="29"/>
      <c r="K137" s="29">
        <f>+[1]debt!K137</f>
        <v>0</v>
      </c>
      <c r="L137" s="29">
        <f>+[1]debt!L137</f>
        <v>0</v>
      </c>
      <c r="M137" s="29">
        <f>+[1]debt!M137</f>
        <v>0</v>
      </c>
      <c r="N137" s="29">
        <f>+[1]debt!N137</f>
        <v>0</v>
      </c>
      <c r="O137" s="29">
        <f>+[1]debt!O137</f>
        <v>0</v>
      </c>
      <c r="P137" s="30"/>
      <c r="R137" s="56">
        <f t="shared" si="7"/>
        <v>0</v>
      </c>
      <c r="S137" s="29">
        <f>+[1]debt!S137</f>
        <v>0</v>
      </c>
      <c r="T137" s="29">
        <f>CHOOSE(Flc_Arqos_Base!$A$2,[1]debt!T137,Sheet1!M132)</f>
        <v>0</v>
      </c>
      <c r="U137" s="29">
        <f>+[1]debt!U137</f>
        <v>0</v>
      </c>
      <c r="V137" s="29">
        <f>+[1]debt!V137</f>
        <v>0</v>
      </c>
      <c r="W137" s="29">
        <f>+[1]debt!W137</f>
        <v>0</v>
      </c>
      <c r="X137" s="29">
        <f>+[1]debt!X137</f>
        <v>0</v>
      </c>
      <c r="Y137" s="29">
        <f>+[1]debt!Y137</f>
        <v>0</v>
      </c>
      <c r="Z137" s="29">
        <f>+[1]debt!Z137</f>
        <v>0</v>
      </c>
      <c r="AA137" s="29">
        <f>+[1]debt!AA137</f>
        <v>0</v>
      </c>
      <c r="AB137" s="29">
        <f>+[1]debt!AB137</f>
        <v>0</v>
      </c>
      <c r="AC137" s="29">
        <f>+[1]debt!AC137</f>
        <v>0</v>
      </c>
      <c r="AD137" s="30"/>
    </row>
    <row r="138" spans="2:30" x14ac:dyDescent="0.25">
      <c r="B138" s="59">
        <v>49004</v>
      </c>
      <c r="C138" s="29">
        <f t="shared" si="8"/>
        <v>128917592.41984424</v>
      </c>
      <c r="D138" s="56">
        <f t="shared" si="6"/>
        <v>0</v>
      </c>
      <c r="E138" s="29">
        <f>+[1]debt!E138</f>
        <v>0</v>
      </c>
      <c r="F138" s="29">
        <f>CHOOSE(Flc_Arqos_Base!$A$2,+[1]debt!F138,Sheet1!L133)</f>
        <v>0</v>
      </c>
      <c r="G138" s="29">
        <f>+[1]debt!G138</f>
        <v>0</v>
      </c>
      <c r="H138" s="29">
        <f>+[1]debt!H138</f>
        <v>0</v>
      </c>
      <c r="I138" s="29"/>
      <c r="J138" s="29"/>
      <c r="K138" s="29">
        <f>+[1]debt!K138</f>
        <v>0</v>
      </c>
      <c r="L138" s="29">
        <f>+[1]debt!L138</f>
        <v>0</v>
      </c>
      <c r="M138" s="29">
        <f>+[1]debt!M138</f>
        <v>0</v>
      </c>
      <c r="N138" s="29">
        <f>+[1]debt!N138</f>
        <v>0</v>
      </c>
      <c r="O138" s="29">
        <f>+[1]debt!O138</f>
        <v>0</v>
      </c>
      <c r="P138" s="30"/>
      <c r="R138" s="56">
        <f t="shared" si="7"/>
        <v>0</v>
      </c>
      <c r="S138" s="29">
        <f>+[1]debt!S138</f>
        <v>0</v>
      </c>
      <c r="T138" s="29">
        <f>CHOOSE(Flc_Arqos_Base!$A$2,[1]debt!T138,Sheet1!M133)</f>
        <v>0</v>
      </c>
      <c r="U138" s="29">
        <f>+[1]debt!U138</f>
        <v>0</v>
      </c>
      <c r="V138" s="29">
        <f>+[1]debt!V138</f>
        <v>0</v>
      </c>
      <c r="W138" s="29">
        <f>+[1]debt!W138</f>
        <v>0</v>
      </c>
      <c r="X138" s="29">
        <f>+[1]debt!X138</f>
        <v>0</v>
      </c>
      <c r="Y138" s="29">
        <f>+[1]debt!Y138</f>
        <v>0</v>
      </c>
      <c r="Z138" s="29">
        <f>+[1]debt!Z138</f>
        <v>0</v>
      </c>
      <c r="AA138" s="29">
        <f>+[1]debt!AA138</f>
        <v>0</v>
      </c>
      <c r="AB138" s="29">
        <f>+[1]debt!AB138</f>
        <v>0</v>
      </c>
      <c r="AC138" s="29">
        <f>+[1]debt!AC138</f>
        <v>0</v>
      </c>
      <c r="AD138" s="30"/>
    </row>
    <row r="139" spans="2:30" x14ac:dyDescent="0.25">
      <c r="B139" s="60">
        <v>49035</v>
      </c>
      <c r="C139" s="29">
        <f t="shared" si="8"/>
        <v>128917592.41984424</v>
      </c>
      <c r="D139" s="56">
        <f t="shared" si="6"/>
        <v>0</v>
      </c>
      <c r="E139" s="29">
        <f>+[1]debt!E139</f>
        <v>0</v>
      </c>
      <c r="F139" s="29">
        <f>CHOOSE(Flc_Arqos_Base!$A$2,+[1]debt!F139,Sheet1!L134)</f>
        <v>0</v>
      </c>
      <c r="G139" s="29">
        <f>+[1]debt!G139</f>
        <v>0</v>
      </c>
      <c r="H139" s="29">
        <f>+[1]debt!H139</f>
        <v>0</v>
      </c>
      <c r="I139" s="29"/>
      <c r="J139" s="29"/>
      <c r="K139" s="29">
        <f>+[1]debt!K139</f>
        <v>0</v>
      </c>
      <c r="L139" s="29">
        <f>+[1]debt!L139</f>
        <v>0</v>
      </c>
      <c r="M139" s="29">
        <f>+[1]debt!M139</f>
        <v>0</v>
      </c>
      <c r="N139" s="29">
        <f>+[1]debt!N139</f>
        <v>0</v>
      </c>
      <c r="O139" s="29">
        <f>+[1]debt!O139</f>
        <v>0</v>
      </c>
      <c r="P139" s="30"/>
      <c r="R139" s="56">
        <f t="shared" si="7"/>
        <v>0</v>
      </c>
      <c r="S139" s="29">
        <f>+[1]debt!S139</f>
        <v>0</v>
      </c>
      <c r="T139" s="29">
        <f>CHOOSE(Flc_Arqos_Base!$A$2,[1]debt!T139,Sheet1!M134)</f>
        <v>0</v>
      </c>
      <c r="U139" s="29">
        <f>+[1]debt!U139</f>
        <v>0</v>
      </c>
      <c r="V139" s="29">
        <f>+[1]debt!V139</f>
        <v>0</v>
      </c>
      <c r="W139" s="29">
        <f>+[1]debt!W139</f>
        <v>0</v>
      </c>
      <c r="X139" s="29">
        <f>+[1]debt!X139</f>
        <v>0</v>
      </c>
      <c r="Y139" s="29">
        <f>+[1]debt!Y139</f>
        <v>0</v>
      </c>
      <c r="Z139" s="29">
        <f>+[1]debt!Z139</f>
        <v>0</v>
      </c>
      <c r="AA139" s="29">
        <f>+[1]debt!AA139</f>
        <v>0</v>
      </c>
      <c r="AB139" s="29">
        <f>+[1]debt!AB139</f>
        <v>0</v>
      </c>
      <c r="AC139" s="29">
        <f>+[1]debt!AC139</f>
        <v>0</v>
      </c>
      <c r="AD139" s="30"/>
    </row>
    <row r="140" spans="2:30" x14ac:dyDescent="0.25">
      <c r="B140" s="59">
        <v>49065</v>
      </c>
      <c r="C140" s="29">
        <f t="shared" si="8"/>
        <v>128917592.41984424</v>
      </c>
      <c r="D140" s="56">
        <f t="shared" si="6"/>
        <v>0</v>
      </c>
      <c r="E140" s="29">
        <f>+[1]debt!E140</f>
        <v>0</v>
      </c>
      <c r="F140" s="29">
        <f>CHOOSE(Flc_Arqos_Base!$A$2,+[1]debt!F140,Sheet1!L135)</f>
        <v>0</v>
      </c>
      <c r="G140" s="29">
        <f>+[1]debt!G140</f>
        <v>0</v>
      </c>
      <c r="H140" s="29">
        <f>+[1]debt!H140</f>
        <v>0</v>
      </c>
      <c r="I140" s="29"/>
      <c r="J140" s="29"/>
      <c r="K140" s="29">
        <f>+[1]debt!K140</f>
        <v>0</v>
      </c>
      <c r="L140" s="29">
        <f>+[1]debt!L140</f>
        <v>0</v>
      </c>
      <c r="M140" s="29">
        <f>+[1]debt!M140</f>
        <v>0</v>
      </c>
      <c r="N140" s="29">
        <f>+[1]debt!N140</f>
        <v>0</v>
      </c>
      <c r="O140" s="29">
        <f>+[1]debt!O140</f>
        <v>0</v>
      </c>
      <c r="P140" s="30"/>
      <c r="R140" s="56">
        <f t="shared" si="7"/>
        <v>0</v>
      </c>
      <c r="S140" s="29">
        <f>+[1]debt!S140</f>
        <v>0</v>
      </c>
      <c r="T140" s="29">
        <f>CHOOSE(Flc_Arqos_Base!$A$2,[1]debt!T140,Sheet1!M135)</f>
        <v>0</v>
      </c>
      <c r="U140" s="29">
        <f>+[1]debt!U140</f>
        <v>0</v>
      </c>
      <c r="V140" s="29">
        <f>+[1]debt!V140</f>
        <v>0</v>
      </c>
      <c r="W140" s="29">
        <f>+[1]debt!W140</f>
        <v>0</v>
      </c>
      <c r="X140" s="29">
        <f>+[1]debt!X140</f>
        <v>0</v>
      </c>
      <c r="Y140" s="29">
        <f>+[1]debt!Y140</f>
        <v>0</v>
      </c>
      <c r="Z140" s="29">
        <f>+[1]debt!Z140</f>
        <v>0</v>
      </c>
      <c r="AA140" s="29">
        <f>+[1]debt!AA140</f>
        <v>0</v>
      </c>
      <c r="AB140" s="29">
        <f>+[1]debt!AB140</f>
        <v>0</v>
      </c>
      <c r="AC140" s="29">
        <f>+[1]debt!AC140</f>
        <v>0</v>
      </c>
      <c r="AD140" s="30"/>
    </row>
    <row r="141" spans="2:30" x14ac:dyDescent="0.25">
      <c r="B141" s="60">
        <v>49096</v>
      </c>
      <c r="C141" s="29">
        <f t="shared" si="8"/>
        <v>128917592.41984424</v>
      </c>
      <c r="D141" s="56">
        <f t="shared" si="6"/>
        <v>0</v>
      </c>
      <c r="E141" s="29">
        <f>+[1]debt!E141</f>
        <v>0</v>
      </c>
      <c r="F141" s="29">
        <f>CHOOSE(Flc_Arqos_Base!$A$2,+[1]debt!F141,Sheet1!L136)</f>
        <v>0</v>
      </c>
      <c r="G141" s="29">
        <f>+[1]debt!G141</f>
        <v>0</v>
      </c>
      <c r="H141" s="29">
        <f>+[1]debt!H141</f>
        <v>0</v>
      </c>
      <c r="I141" s="29"/>
      <c r="J141" s="29"/>
      <c r="K141" s="29">
        <f>+[1]debt!K141</f>
        <v>0</v>
      </c>
      <c r="L141" s="29">
        <f>+[1]debt!L141</f>
        <v>0</v>
      </c>
      <c r="M141" s="29">
        <f>+[1]debt!M141</f>
        <v>0</v>
      </c>
      <c r="N141" s="29">
        <f>+[1]debt!N141</f>
        <v>0</v>
      </c>
      <c r="O141" s="29">
        <f>+[1]debt!O141</f>
        <v>0</v>
      </c>
      <c r="P141" s="30"/>
      <c r="R141" s="56">
        <f t="shared" si="7"/>
        <v>0</v>
      </c>
      <c r="S141" s="29">
        <f>+[1]debt!S141</f>
        <v>0</v>
      </c>
      <c r="T141" s="29">
        <f>CHOOSE(Flc_Arqos_Base!$A$2,[1]debt!T141,Sheet1!M136)</f>
        <v>0</v>
      </c>
      <c r="U141" s="29">
        <f>+[1]debt!U141</f>
        <v>0</v>
      </c>
      <c r="V141" s="29">
        <f>+[1]debt!V141</f>
        <v>0</v>
      </c>
      <c r="W141" s="29">
        <f>+[1]debt!W141</f>
        <v>0</v>
      </c>
      <c r="X141" s="29">
        <f>+[1]debt!X141</f>
        <v>0</v>
      </c>
      <c r="Y141" s="29">
        <f>+[1]debt!Y141</f>
        <v>0</v>
      </c>
      <c r="Z141" s="29">
        <f>+[1]debt!Z141</f>
        <v>0</v>
      </c>
      <c r="AA141" s="29">
        <f>+[1]debt!AA141</f>
        <v>0</v>
      </c>
      <c r="AB141" s="29">
        <f>+[1]debt!AB141</f>
        <v>0</v>
      </c>
      <c r="AC141" s="29">
        <f>+[1]debt!AC141</f>
        <v>0</v>
      </c>
      <c r="AD141" s="30"/>
    </row>
    <row r="142" spans="2:30" x14ac:dyDescent="0.25">
      <c r="B142" s="59">
        <v>49126</v>
      </c>
      <c r="C142" s="29">
        <f t="shared" si="8"/>
        <v>128917592.41984424</v>
      </c>
      <c r="D142" s="56">
        <f t="shared" si="6"/>
        <v>0</v>
      </c>
      <c r="E142" s="29">
        <f>+[1]debt!E142</f>
        <v>0</v>
      </c>
      <c r="F142" s="29">
        <f>CHOOSE(Flc_Arqos_Base!$A$2,+[1]debt!F142,Sheet1!L137)</f>
        <v>0</v>
      </c>
      <c r="G142" s="29">
        <f>+[1]debt!G142</f>
        <v>0</v>
      </c>
      <c r="H142" s="29">
        <f>+[1]debt!H142</f>
        <v>0</v>
      </c>
      <c r="I142" s="29"/>
      <c r="J142" s="29"/>
      <c r="K142" s="29">
        <f>+[1]debt!K142</f>
        <v>0</v>
      </c>
      <c r="L142" s="29">
        <f>+[1]debt!L142</f>
        <v>0</v>
      </c>
      <c r="M142" s="29">
        <f>+[1]debt!M142</f>
        <v>0</v>
      </c>
      <c r="N142" s="29">
        <f>+[1]debt!N142</f>
        <v>0</v>
      </c>
      <c r="O142" s="29">
        <f>+[1]debt!O142</f>
        <v>0</v>
      </c>
      <c r="P142" s="30"/>
      <c r="R142" s="56">
        <f t="shared" si="7"/>
        <v>0</v>
      </c>
      <c r="S142" s="29">
        <f>+[1]debt!S142</f>
        <v>0</v>
      </c>
      <c r="T142" s="29">
        <f>CHOOSE(Flc_Arqos_Base!$A$2,[1]debt!T142,Sheet1!M137)</f>
        <v>0</v>
      </c>
      <c r="U142" s="29">
        <f>+[1]debt!U142</f>
        <v>0</v>
      </c>
      <c r="V142" s="29">
        <f>+[1]debt!V142</f>
        <v>0</v>
      </c>
      <c r="W142" s="29">
        <f>+[1]debt!W142</f>
        <v>0</v>
      </c>
      <c r="X142" s="29">
        <f>+[1]debt!X142</f>
        <v>0</v>
      </c>
      <c r="Y142" s="29">
        <f>+[1]debt!Y142</f>
        <v>0</v>
      </c>
      <c r="Z142" s="29">
        <f>+[1]debt!Z142</f>
        <v>0</v>
      </c>
      <c r="AA142" s="29">
        <f>+[1]debt!AA142</f>
        <v>0</v>
      </c>
      <c r="AB142" s="29">
        <f>+[1]debt!AB142</f>
        <v>0</v>
      </c>
      <c r="AC142" s="29">
        <f>+[1]debt!AC142</f>
        <v>0</v>
      </c>
      <c r="AD142" s="30"/>
    </row>
    <row r="143" spans="2:30" x14ac:dyDescent="0.25">
      <c r="B143" s="60">
        <v>49157</v>
      </c>
      <c r="C143" s="29">
        <f t="shared" si="8"/>
        <v>128917592.41984424</v>
      </c>
      <c r="D143" s="56">
        <f t="shared" si="6"/>
        <v>0</v>
      </c>
      <c r="E143" s="29">
        <f>+[1]debt!E143</f>
        <v>0</v>
      </c>
      <c r="F143" s="29">
        <f>CHOOSE(Flc_Arqos_Base!$A$2,+[1]debt!F143,Sheet1!L138)</f>
        <v>0</v>
      </c>
      <c r="G143" s="29">
        <f>+[1]debt!G143</f>
        <v>0</v>
      </c>
      <c r="H143" s="29">
        <f>+[1]debt!H143</f>
        <v>0</v>
      </c>
      <c r="I143" s="29"/>
      <c r="J143" s="29"/>
      <c r="K143" s="29">
        <f>+[1]debt!K143</f>
        <v>0</v>
      </c>
      <c r="L143" s="29">
        <f>+[1]debt!L143</f>
        <v>0</v>
      </c>
      <c r="M143" s="29">
        <f>+[1]debt!M143</f>
        <v>0</v>
      </c>
      <c r="N143" s="29">
        <f>+[1]debt!N143</f>
        <v>0</v>
      </c>
      <c r="O143" s="29">
        <f>+[1]debt!O143</f>
        <v>0</v>
      </c>
      <c r="P143" s="30"/>
      <c r="R143" s="56">
        <f t="shared" si="7"/>
        <v>0</v>
      </c>
      <c r="S143" s="29">
        <f>+[1]debt!S143</f>
        <v>0</v>
      </c>
      <c r="T143" s="29">
        <f>CHOOSE(Flc_Arqos_Base!$A$2,[1]debt!T143,Sheet1!M138)</f>
        <v>0</v>
      </c>
      <c r="U143" s="29">
        <f>+[1]debt!U143</f>
        <v>0</v>
      </c>
      <c r="V143" s="29">
        <f>+[1]debt!V143</f>
        <v>0</v>
      </c>
      <c r="W143" s="29">
        <f>+[1]debt!W143</f>
        <v>0</v>
      </c>
      <c r="X143" s="29">
        <f>+[1]debt!X143</f>
        <v>0</v>
      </c>
      <c r="Y143" s="29">
        <f>+[1]debt!Y143</f>
        <v>0</v>
      </c>
      <c r="Z143" s="29">
        <f>+[1]debt!Z143</f>
        <v>0</v>
      </c>
      <c r="AA143" s="29">
        <f>+[1]debt!AA143</f>
        <v>0</v>
      </c>
      <c r="AB143" s="29">
        <f>+[1]debt!AB143</f>
        <v>0</v>
      </c>
      <c r="AC143" s="29">
        <f>+[1]debt!AC143</f>
        <v>0</v>
      </c>
      <c r="AD143" s="30"/>
    </row>
    <row r="144" spans="2:30" x14ac:dyDescent="0.25">
      <c r="B144" s="60">
        <v>49188</v>
      </c>
      <c r="C144" s="29">
        <f t="shared" si="8"/>
        <v>128917592.41984424</v>
      </c>
      <c r="D144" s="56">
        <f t="shared" si="6"/>
        <v>0</v>
      </c>
      <c r="E144" s="29">
        <f>+[1]debt!E144</f>
        <v>0</v>
      </c>
      <c r="F144" s="29">
        <f>CHOOSE(Flc_Arqos_Base!$A$2,+[1]debt!F144,Sheet1!L139)</f>
        <v>0</v>
      </c>
      <c r="G144" s="29">
        <f>+[1]debt!G144</f>
        <v>0</v>
      </c>
      <c r="H144" s="29">
        <f>+[1]debt!H144</f>
        <v>0</v>
      </c>
      <c r="I144" s="29"/>
      <c r="J144" s="29"/>
      <c r="K144" s="29">
        <f>+[1]debt!K144</f>
        <v>0</v>
      </c>
      <c r="L144" s="29">
        <f>+[1]debt!L144</f>
        <v>0</v>
      </c>
      <c r="M144" s="29">
        <f>+[1]debt!M144</f>
        <v>0</v>
      </c>
      <c r="N144" s="29">
        <f>+[1]debt!N144</f>
        <v>0</v>
      </c>
      <c r="O144" s="29">
        <f>+[1]debt!O144</f>
        <v>0</v>
      </c>
      <c r="P144" s="30"/>
      <c r="R144" s="56">
        <f t="shared" si="7"/>
        <v>0</v>
      </c>
      <c r="S144" s="29">
        <f>+[1]debt!S144</f>
        <v>0</v>
      </c>
      <c r="T144" s="29">
        <f>CHOOSE(Flc_Arqos_Base!$A$2,[1]debt!T144,Sheet1!M139)</f>
        <v>0</v>
      </c>
      <c r="U144" s="29">
        <f>+[1]debt!U144</f>
        <v>0</v>
      </c>
      <c r="V144" s="29">
        <f>+[1]debt!V144</f>
        <v>0</v>
      </c>
      <c r="W144" s="29">
        <f>+[1]debt!W144</f>
        <v>0</v>
      </c>
      <c r="X144" s="29">
        <f>+[1]debt!X144</f>
        <v>0</v>
      </c>
      <c r="Y144" s="29">
        <f>+[1]debt!Y144</f>
        <v>0</v>
      </c>
      <c r="Z144" s="29">
        <f>+[1]debt!Z144</f>
        <v>0</v>
      </c>
      <c r="AA144" s="29">
        <f>+[1]debt!AA144</f>
        <v>0</v>
      </c>
      <c r="AB144" s="29">
        <f>+[1]debt!AB144</f>
        <v>0</v>
      </c>
      <c r="AC144" s="29">
        <f>+[1]debt!AC144</f>
        <v>0</v>
      </c>
      <c r="AD144" s="30"/>
    </row>
    <row r="145" spans="2:30" x14ac:dyDescent="0.25">
      <c r="B145" s="60">
        <v>49218</v>
      </c>
      <c r="C145" s="29">
        <f t="shared" si="8"/>
        <v>128917592.41984424</v>
      </c>
      <c r="D145" s="56">
        <f t="shared" si="6"/>
        <v>0</v>
      </c>
      <c r="E145" s="29">
        <f>+[1]debt!E145</f>
        <v>0</v>
      </c>
      <c r="F145" s="29">
        <f>CHOOSE(Flc_Arqos_Base!$A$2,+[1]debt!F145,Sheet1!L140)</f>
        <v>0</v>
      </c>
      <c r="G145" s="29">
        <f>+[1]debt!G145</f>
        <v>0</v>
      </c>
      <c r="H145" s="29">
        <f>+[1]debt!H145</f>
        <v>0</v>
      </c>
      <c r="I145" s="29"/>
      <c r="J145" s="29"/>
      <c r="K145" s="29">
        <f>+[1]debt!K145</f>
        <v>0</v>
      </c>
      <c r="L145" s="29">
        <f>+[1]debt!L145</f>
        <v>0</v>
      </c>
      <c r="M145" s="29">
        <f>+[1]debt!M145</f>
        <v>0</v>
      </c>
      <c r="N145" s="29">
        <f>+[1]debt!N145</f>
        <v>0</v>
      </c>
      <c r="O145" s="29">
        <f>+[1]debt!O145</f>
        <v>0</v>
      </c>
      <c r="P145" s="30"/>
      <c r="R145" s="56">
        <f t="shared" si="7"/>
        <v>0</v>
      </c>
      <c r="S145" s="29">
        <f>+[1]debt!S145</f>
        <v>0</v>
      </c>
      <c r="T145" s="29">
        <f>CHOOSE(Flc_Arqos_Base!$A$2,[1]debt!T145,Sheet1!M140)</f>
        <v>0</v>
      </c>
      <c r="U145" s="29">
        <f>+[1]debt!U145</f>
        <v>0</v>
      </c>
      <c r="V145" s="29">
        <f>+[1]debt!V145</f>
        <v>0</v>
      </c>
      <c r="W145" s="29">
        <f>+[1]debt!W145</f>
        <v>0</v>
      </c>
      <c r="X145" s="29">
        <f>+[1]debt!X145</f>
        <v>0</v>
      </c>
      <c r="Y145" s="29">
        <f>+[1]debt!Y145</f>
        <v>0</v>
      </c>
      <c r="Z145" s="29">
        <f>+[1]debt!Z145</f>
        <v>0</v>
      </c>
      <c r="AA145" s="29">
        <f>+[1]debt!AA145</f>
        <v>0</v>
      </c>
      <c r="AB145" s="29">
        <f>+[1]debt!AB145</f>
        <v>0</v>
      </c>
      <c r="AC145" s="29">
        <f>+[1]debt!AC145</f>
        <v>0</v>
      </c>
      <c r="AD145" s="30"/>
    </row>
    <row r="146" spans="2:30" x14ac:dyDescent="0.25">
      <c r="B146" s="59">
        <v>49249</v>
      </c>
      <c r="C146" s="29">
        <f t="shared" si="8"/>
        <v>128917592.41984424</v>
      </c>
      <c r="D146" s="56">
        <f t="shared" si="6"/>
        <v>0</v>
      </c>
      <c r="E146" s="29">
        <f>+[1]debt!E146</f>
        <v>0</v>
      </c>
      <c r="F146" s="29">
        <f>CHOOSE(Flc_Arqos_Base!$A$2,+[1]debt!F146,Sheet1!L141)</f>
        <v>0</v>
      </c>
      <c r="G146" s="29">
        <f>+[1]debt!G146</f>
        <v>0</v>
      </c>
      <c r="H146" s="29">
        <f>+[1]debt!H146</f>
        <v>0</v>
      </c>
      <c r="I146" s="29"/>
      <c r="J146" s="29"/>
      <c r="K146" s="29">
        <f>+[1]debt!K146</f>
        <v>0</v>
      </c>
      <c r="L146" s="29">
        <f>+[1]debt!L146</f>
        <v>0</v>
      </c>
      <c r="M146" s="29">
        <f>+[1]debt!M146</f>
        <v>0</v>
      </c>
      <c r="N146" s="29">
        <f>+[1]debt!N146</f>
        <v>0</v>
      </c>
      <c r="O146" s="29">
        <f>+[1]debt!O146</f>
        <v>0</v>
      </c>
      <c r="P146" s="30"/>
      <c r="R146" s="56">
        <f t="shared" si="7"/>
        <v>0</v>
      </c>
      <c r="S146" s="29">
        <f>+[1]debt!S146</f>
        <v>0</v>
      </c>
      <c r="T146" s="29">
        <f>CHOOSE(Flc_Arqos_Base!$A$2,[1]debt!T146,Sheet1!M141)</f>
        <v>0</v>
      </c>
      <c r="U146" s="29">
        <f>+[1]debt!U146</f>
        <v>0</v>
      </c>
      <c r="V146" s="29">
        <f>+[1]debt!V146</f>
        <v>0</v>
      </c>
      <c r="W146" s="29">
        <f>+[1]debt!W146</f>
        <v>0</v>
      </c>
      <c r="X146" s="29">
        <f>+[1]debt!X146</f>
        <v>0</v>
      </c>
      <c r="Y146" s="29">
        <f>+[1]debt!Y146</f>
        <v>0</v>
      </c>
      <c r="Z146" s="29">
        <f>+[1]debt!Z146</f>
        <v>0</v>
      </c>
      <c r="AA146" s="29">
        <f>+[1]debt!AA146</f>
        <v>0</v>
      </c>
      <c r="AB146" s="29">
        <f>+[1]debt!AB146</f>
        <v>0</v>
      </c>
      <c r="AC146" s="29">
        <f>+[1]debt!AC146</f>
        <v>0</v>
      </c>
      <c r="AD146" s="30"/>
    </row>
    <row r="147" spans="2:30" x14ac:dyDescent="0.25">
      <c r="B147" s="60">
        <v>49279</v>
      </c>
      <c r="C147" s="70">
        <f t="shared" si="8"/>
        <v>128917592.41984424</v>
      </c>
      <c r="D147" s="69">
        <f t="shared" si="6"/>
        <v>0</v>
      </c>
      <c r="E147" s="70">
        <f>+[1]debt!E147</f>
        <v>0</v>
      </c>
      <c r="F147" s="70">
        <f>CHOOSE(Flc_Arqos_Base!$A$2,+[1]debt!F147,Sheet1!L142)</f>
        <v>0</v>
      </c>
      <c r="G147" s="70">
        <f>+[1]debt!G147</f>
        <v>0</v>
      </c>
      <c r="H147" s="70">
        <f>+[1]debt!H147</f>
        <v>0</v>
      </c>
      <c r="I147" s="70"/>
      <c r="J147" s="70"/>
      <c r="K147" s="70">
        <f>+[1]debt!K147</f>
        <v>0</v>
      </c>
      <c r="L147" s="70">
        <f>+[1]debt!L147</f>
        <v>0</v>
      </c>
      <c r="M147" s="70">
        <f>+[1]debt!M147</f>
        <v>0</v>
      </c>
      <c r="N147" s="70">
        <f>+[1]debt!N147</f>
        <v>0</v>
      </c>
      <c r="O147" s="70">
        <f>+[1]debt!O147</f>
        <v>0</v>
      </c>
      <c r="P147" s="71"/>
      <c r="Q147" s="72"/>
      <c r="R147" s="69">
        <f t="shared" si="7"/>
        <v>0</v>
      </c>
      <c r="S147" s="70">
        <f>+[1]debt!S147</f>
        <v>0</v>
      </c>
      <c r="T147" s="70">
        <f>CHOOSE(Flc_Arqos_Base!$A$2,[1]debt!T147,Sheet1!M142)</f>
        <v>0</v>
      </c>
      <c r="U147" s="70">
        <f>+[1]debt!U147</f>
        <v>0</v>
      </c>
      <c r="V147" s="70">
        <f>+[1]debt!V147</f>
        <v>0</v>
      </c>
      <c r="W147" s="70">
        <f>+[1]debt!W147</f>
        <v>0</v>
      </c>
      <c r="X147" s="70">
        <f>+[1]debt!X147</f>
        <v>0</v>
      </c>
      <c r="Y147" s="70">
        <f>+[1]debt!Y147</f>
        <v>0</v>
      </c>
      <c r="Z147" s="70">
        <f>+[1]debt!Z147</f>
        <v>0</v>
      </c>
      <c r="AA147" s="70">
        <f>+[1]debt!AA147</f>
        <v>0</v>
      </c>
      <c r="AB147" s="70">
        <f>+[1]debt!AB147</f>
        <v>0</v>
      </c>
      <c r="AC147" s="70">
        <f>+[1]debt!AC147</f>
        <v>0</v>
      </c>
      <c r="AD147" s="71"/>
    </row>
    <row r="148" spans="2:30" x14ac:dyDescent="0.25">
      <c r="B148" s="61">
        <v>49310</v>
      </c>
      <c r="C148" s="29">
        <f t="shared" si="8"/>
        <v>128917592.41984424</v>
      </c>
      <c r="D148" s="56">
        <f t="shared" si="6"/>
        <v>0</v>
      </c>
      <c r="E148" s="29">
        <f>+[1]debt!E148</f>
        <v>0</v>
      </c>
      <c r="F148" s="29">
        <f>CHOOSE(Flc_Arqos_Base!$A$2,+[1]debt!F148,Sheet1!L143)</f>
        <v>0</v>
      </c>
      <c r="G148" s="29">
        <f>+[1]debt!G148</f>
        <v>0</v>
      </c>
      <c r="H148" s="29">
        <f>+[1]debt!H148</f>
        <v>0</v>
      </c>
      <c r="I148" s="29"/>
      <c r="J148" s="29"/>
      <c r="K148" s="29">
        <f>+[1]debt!K148</f>
        <v>0</v>
      </c>
      <c r="L148" s="29">
        <f>+[1]debt!L148</f>
        <v>0</v>
      </c>
      <c r="M148" s="29">
        <f>+[1]debt!M148</f>
        <v>0</v>
      </c>
      <c r="N148" s="29">
        <f>+[1]debt!N148</f>
        <v>0</v>
      </c>
      <c r="O148" s="29">
        <f>+[1]debt!O148</f>
        <v>0</v>
      </c>
      <c r="P148" s="30"/>
      <c r="R148" s="56">
        <f t="shared" si="7"/>
        <v>0</v>
      </c>
      <c r="S148" s="29">
        <f>+[1]debt!S148</f>
        <v>0</v>
      </c>
      <c r="T148" s="29">
        <f>CHOOSE(Flc_Arqos_Base!$A$2,[1]debt!T148,Sheet1!M143)</f>
        <v>0</v>
      </c>
      <c r="U148" s="29">
        <f>+[1]debt!U148</f>
        <v>0</v>
      </c>
      <c r="V148" s="29">
        <f>+[1]debt!V148</f>
        <v>0</v>
      </c>
      <c r="W148" s="29">
        <f>+[1]debt!W148</f>
        <v>0</v>
      </c>
      <c r="X148" s="29">
        <f>+[1]debt!X148</f>
        <v>0</v>
      </c>
      <c r="Y148" s="29">
        <f>+[1]debt!Y148</f>
        <v>0</v>
      </c>
      <c r="Z148" s="29">
        <f>+[1]debt!Z148</f>
        <v>0</v>
      </c>
      <c r="AA148" s="29">
        <f>+[1]debt!AA148</f>
        <v>0</v>
      </c>
      <c r="AB148" s="29">
        <f>+[1]debt!AB148</f>
        <v>0</v>
      </c>
      <c r="AC148" s="29">
        <f>+[1]debt!AC148</f>
        <v>0</v>
      </c>
      <c r="AD148" s="30"/>
    </row>
    <row r="149" spans="2:30" x14ac:dyDescent="0.25">
      <c r="B149" s="61">
        <v>49341</v>
      </c>
      <c r="C149" s="29">
        <f t="shared" si="8"/>
        <v>128917592.41984424</v>
      </c>
      <c r="D149" s="56">
        <f t="shared" si="6"/>
        <v>0</v>
      </c>
      <c r="E149" s="29">
        <f>+[1]debt!E149</f>
        <v>0</v>
      </c>
      <c r="F149" s="29">
        <f>CHOOSE(Flc_Arqos_Base!$A$2,+[1]debt!F149,Sheet1!L144)</f>
        <v>0</v>
      </c>
      <c r="G149" s="29">
        <f>+[1]debt!G149</f>
        <v>0</v>
      </c>
      <c r="H149" s="29">
        <f>+[1]debt!H149</f>
        <v>0</v>
      </c>
      <c r="I149" s="29"/>
      <c r="J149" s="29"/>
      <c r="K149" s="29">
        <f>+[1]debt!K149</f>
        <v>0</v>
      </c>
      <c r="L149" s="29">
        <f>+[1]debt!L149</f>
        <v>0</v>
      </c>
      <c r="M149" s="29">
        <f>+[1]debt!M149</f>
        <v>0</v>
      </c>
      <c r="N149" s="29">
        <f>+[1]debt!N149</f>
        <v>0</v>
      </c>
      <c r="O149" s="29">
        <f>+[1]debt!O149</f>
        <v>0</v>
      </c>
      <c r="P149" s="30"/>
      <c r="R149" s="56">
        <f t="shared" si="7"/>
        <v>0</v>
      </c>
      <c r="S149" s="29">
        <f>+[1]debt!S149</f>
        <v>0</v>
      </c>
      <c r="T149" s="29">
        <f>CHOOSE(Flc_Arqos_Base!$A$2,[1]debt!T149,Sheet1!M144)</f>
        <v>0</v>
      </c>
      <c r="U149" s="29">
        <f>+[1]debt!U149</f>
        <v>0</v>
      </c>
      <c r="V149" s="29">
        <f>+[1]debt!V149</f>
        <v>0</v>
      </c>
      <c r="W149" s="29">
        <f>+[1]debt!W149</f>
        <v>0</v>
      </c>
      <c r="X149" s="29">
        <f>+[1]debt!X149</f>
        <v>0</v>
      </c>
      <c r="Y149" s="29">
        <f>+[1]debt!Y149</f>
        <v>0</v>
      </c>
      <c r="Z149" s="29">
        <f>+[1]debt!Z149</f>
        <v>0</v>
      </c>
      <c r="AA149" s="29">
        <f>+[1]debt!AA149</f>
        <v>0</v>
      </c>
      <c r="AB149" s="29">
        <f>+[1]debt!AB149</f>
        <v>0</v>
      </c>
      <c r="AC149" s="29">
        <f>+[1]debt!AC149</f>
        <v>0</v>
      </c>
      <c r="AD149" s="30"/>
    </row>
    <row r="150" spans="2:30" x14ac:dyDescent="0.25">
      <c r="B150" s="62">
        <v>49369</v>
      </c>
      <c r="C150" s="29">
        <f t="shared" si="8"/>
        <v>128917592.41984424</v>
      </c>
      <c r="D150" s="56">
        <f t="shared" si="6"/>
        <v>0</v>
      </c>
      <c r="E150" s="29">
        <f>+[1]debt!E150</f>
        <v>0</v>
      </c>
      <c r="F150" s="29">
        <f>CHOOSE(Flc_Arqos_Base!$A$2,+[1]debt!F150,Sheet1!L145)</f>
        <v>0</v>
      </c>
      <c r="G150" s="29">
        <f>+[1]debt!G150</f>
        <v>0</v>
      </c>
      <c r="H150" s="29">
        <f>+[1]debt!H150</f>
        <v>0</v>
      </c>
      <c r="I150" s="29"/>
      <c r="J150" s="29"/>
      <c r="K150" s="29">
        <f>+[1]debt!K150</f>
        <v>0</v>
      </c>
      <c r="L150" s="29">
        <f>+[1]debt!L150</f>
        <v>0</v>
      </c>
      <c r="M150" s="29">
        <f>+[1]debt!M150</f>
        <v>0</v>
      </c>
      <c r="N150" s="29">
        <f>+[1]debt!N150</f>
        <v>0</v>
      </c>
      <c r="O150" s="29">
        <f>+[1]debt!O150</f>
        <v>0</v>
      </c>
      <c r="P150" s="30"/>
      <c r="R150" s="56">
        <f t="shared" si="7"/>
        <v>0</v>
      </c>
      <c r="S150" s="29">
        <f>+[1]debt!S150</f>
        <v>0</v>
      </c>
      <c r="T150" s="29">
        <f>CHOOSE(Flc_Arqos_Base!$A$2,[1]debt!T150,Sheet1!M145)</f>
        <v>0</v>
      </c>
      <c r="U150" s="29">
        <f>+[1]debt!U150</f>
        <v>0</v>
      </c>
      <c r="V150" s="29">
        <f>+[1]debt!V150</f>
        <v>0</v>
      </c>
      <c r="W150" s="29">
        <f>+[1]debt!W150</f>
        <v>0</v>
      </c>
      <c r="X150" s="29">
        <f>+[1]debt!X150</f>
        <v>0</v>
      </c>
      <c r="Y150" s="29">
        <f>+[1]debt!Y150</f>
        <v>0</v>
      </c>
      <c r="Z150" s="29">
        <f>+[1]debt!Z150</f>
        <v>0</v>
      </c>
      <c r="AA150" s="29">
        <f>+[1]debt!AA150</f>
        <v>0</v>
      </c>
      <c r="AB150" s="29">
        <f>+[1]debt!AB150</f>
        <v>0</v>
      </c>
      <c r="AC150" s="29">
        <f>+[1]debt!AC150</f>
        <v>0</v>
      </c>
      <c r="AD150" s="30"/>
    </row>
    <row r="151" spans="2:30" x14ac:dyDescent="0.25">
      <c r="B151" s="61">
        <v>49400</v>
      </c>
      <c r="C151" s="29">
        <f t="shared" si="8"/>
        <v>128917592.41984424</v>
      </c>
      <c r="D151" s="56">
        <f t="shared" si="6"/>
        <v>0</v>
      </c>
      <c r="E151" s="29">
        <f>+[1]debt!E151</f>
        <v>0</v>
      </c>
      <c r="F151" s="29">
        <f>CHOOSE(Flc_Arqos_Base!$A$2,+[1]debt!F151,Sheet1!L146)</f>
        <v>0</v>
      </c>
      <c r="G151" s="29">
        <f>+[1]debt!G151</f>
        <v>0</v>
      </c>
      <c r="H151" s="29">
        <f>+[1]debt!H151</f>
        <v>0</v>
      </c>
      <c r="I151" s="29"/>
      <c r="J151" s="29"/>
      <c r="K151" s="29">
        <f>+[1]debt!K151</f>
        <v>0</v>
      </c>
      <c r="L151" s="29">
        <f>+[1]debt!L151</f>
        <v>0</v>
      </c>
      <c r="M151" s="29">
        <f>+[1]debt!M151</f>
        <v>0</v>
      </c>
      <c r="N151" s="29">
        <f>+[1]debt!N151</f>
        <v>0</v>
      </c>
      <c r="O151" s="29">
        <f>+[1]debt!O151</f>
        <v>0</v>
      </c>
      <c r="P151" s="30"/>
      <c r="R151" s="56">
        <f t="shared" si="7"/>
        <v>0</v>
      </c>
      <c r="S151" s="29">
        <f>+[1]debt!S151</f>
        <v>0</v>
      </c>
      <c r="T151" s="29">
        <f>CHOOSE(Flc_Arqos_Base!$A$2,[1]debt!T151,Sheet1!M146)</f>
        <v>0</v>
      </c>
      <c r="U151" s="29">
        <f>+[1]debt!U151</f>
        <v>0</v>
      </c>
      <c r="V151" s="29">
        <f>+[1]debt!V151</f>
        <v>0</v>
      </c>
      <c r="W151" s="29">
        <f>+[1]debt!W151</f>
        <v>0</v>
      </c>
      <c r="X151" s="29">
        <f>+[1]debt!X151</f>
        <v>0</v>
      </c>
      <c r="Y151" s="29">
        <f>+[1]debt!Y151</f>
        <v>0</v>
      </c>
      <c r="Z151" s="29">
        <f>+[1]debt!Z151</f>
        <v>0</v>
      </c>
      <c r="AA151" s="29">
        <f>+[1]debt!AA151</f>
        <v>0</v>
      </c>
      <c r="AB151" s="29">
        <f>+[1]debt!AB151</f>
        <v>0</v>
      </c>
      <c r="AC151" s="29">
        <f>+[1]debt!AC151</f>
        <v>0</v>
      </c>
      <c r="AD151" s="30"/>
    </row>
    <row r="152" spans="2:30" x14ac:dyDescent="0.25">
      <c r="B152" s="62">
        <v>49430</v>
      </c>
      <c r="C152" s="29">
        <f t="shared" si="8"/>
        <v>128917592.41984424</v>
      </c>
      <c r="D152" s="56">
        <f t="shared" si="6"/>
        <v>0</v>
      </c>
      <c r="E152" s="29">
        <f>+[1]debt!E152</f>
        <v>0</v>
      </c>
      <c r="F152" s="29">
        <f>CHOOSE(Flc_Arqos_Base!$A$2,+[1]debt!F152,Sheet1!L147)</f>
        <v>0</v>
      </c>
      <c r="G152" s="29">
        <f>+[1]debt!G152</f>
        <v>0</v>
      </c>
      <c r="H152" s="29">
        <f>+[1]debt!H152</f>
        <v>0</v>
      </c>
      <c r="I152" s="29"/>
      <c r="J152" s="29"/>
      <c r="K152" s="29">
        <f>+[1]debt!K152</f>
        <v>0</v>
      </c>
      <c r="L152" s="29">
        <f>+[1]debt!L152</f>
        <v>0</v>
      </c>
      <c r="M152" s="29">
        <f>+[1]debt!M152</f>
        <v>0</v>
      </c>
      <c r="N152" s="29">
        <f>+[1]debt!N152</f>
        <v>0</v>
      </c>
      <c r="O152" s="29">
        <f>+[1]debt!O152</f>
        <v>0</v>
      </c>
      <c r="P152" s="30"/>
      <c r="R152" s="56">
        <f t="shared" si="7"/>
        <v>0</v>
      </c>
      <c r="S152" s="29">
        <f>+[1]debt!S152</f>
        <v>0</v>
      </c>
      <c r="T152" s="29">
        <f>CHOOSE(Flc_Arqos_Base!$A$2,[1]debt!T152,Sheet1!M147)</f>
        <v>0</v>
      </c>
      <c r="U152" s="29">
        <f>+[1]debt!U152</f>
        <v>0</v>
      </c>
      <c r="V152" s="29">
        <f>+[1]debt!V152</f>
        <v>0</v>
      </c>
      <c r="W152" s="29">
        <f>+[1]debt!W152</f>
        <v>0</v>
      </c>
      <c r="X152" s="29">
        <f>+[1]debt!X152</f>
        <v>0</v>
      </c>
      <c r="Y152" s="29">
        <f>+[1]debt!Y152</f>
        <v>0</v>
      </c>
      <c r="Z152" s="29">
        <f>+[1]debt!Z152</f>
        <v>0</v>
      </c>
      <c r="AA152" s="29">
        <f>+[1]debt!AA152</f>
        <v>0</v>
      </c>
      <c r="AB152" s="29">
        <f>+[1]debt!AB152</f>
        <v>0</v>
      </c>
      <c r="AC152" s="29">
        <f>+[1]debt!AC152</f>
        <v>0</v>
      </c>
      <c r="AD152" s="30"/>
    </row>
    <row r="153" spans="2:30" x14ac:dyDescent="0.25">
      <c r="B153" s="61">
        <v>49461</v>
      </c>
      <c r="C153" s="29">
        <f t="shared" si="8"/>
        <v>128917592.41984424</v>
      </c>
      <c r="D153" s="56">
        <f t="shared" si="6"/>
        <v>0</v>
      </c>
      <c r="E153" s="29">
        <f>+[1]debt!E153</f>
        <v>0</v>
      </c>
      <c r="F153" s="29">
        <f>CHOOSE(Flc_Arqos_Base!$A$2,+[1]debt!F153,Sheet1!L148)</f>
        <v>0</v>
      </c>
      <c r="G153" s="29">
        <f>+[1]debt!G153</f>
        <v>0</v>
      </c>
      <c r="H153" s="29">
        <f>+[1]debt!H153</f>
        <v>0</v>
      </c>
      <c r="I153" s="29"/>
      <c r="J153" s="29"/>
      <c r="K153" s="29">
        <f>+[1]debt!K153</f>
        <v>0</v>
      </c>
      <c r="L153" s="29">
        <f>+[1]debt!L153</f>
        <v>0</v>
      </c>
      <c r="M153" s="29">
        <f>+[1]debt!M153</f>
        <v>0</v>
      </c>
      <c r="N153" s="29">
        <f>+[1]debt!N153</f>
        <v>0</v>
      </c>
      <c r="O153" s="29">
        <f>+[1]debt!O153</f>
        <v>0</v>
      </c>
      <c r="P153" s="30"/>
      <c r="R153" s="56">
        <f t="shared" si="7"/>
        <v>0</v>
      </c>
      <c r="S153" s="29">
        <f>+[1]debt!S153</f>
        <v>0</v>
      </c>
      <c r="T153" s="29">
        <f>CHOOSE(Flc_Arqos_Base!$A$2,[1]debt!T153,Sheet1!M148)</f>
        <v>0</v>
      </c>
      <c r="U153" s="29">
        <f>+[1]debt!U153</f>
        <v>0</v>
      </c>
      <c r="V153" s="29">
        <f>+[1]debt!V153</f>
        <v>0</v>
      </c>
      <c r="W153" s="29">
        <f>+[1]debt!W153</f>
        <v>0</v>
      </c>
      <c r="X153" s="29">
        <f>+[1]debt!X153</f>
        <v>0</v>
      </c>
      <c r="Y153" s="29">
        <f>+[1]debt!Y153</f>
        <v>0</v>
      </c>
      <c r="Z153" s="29">
        <f>+[1]debt!Z153</f>
        <v>0</v>
      </c>
      <c r="AA153" s="29">
        <f>+[1]debt!AA153</f>
        <v>0</v>
      </c>
      <c r="AB153" s="29">
        <f>+[1]debt!AB153</f>
        <v>0</v>
      </c>
      <c r="AC153" s="29">
        <f>+[1]debt!AC153</f>
        <v>0</v>
      </c>
      <c r="AD153" s="30"/>
    </row>
    <row r="154" spans="2:30" x14ac:dyDescent="0.25">
      <c r="B154" s="62">
        <v>49491</v>
      </c>
      <c r="C154" s="29">
        <f t="shared" si="8"/>
        <v>128917592.41984424</v>
      </c>
      <c r="D154" s="56">
        <f t="shared" si="6"/>
        <v>0</v>
      </c>
      <c r="E154" s="29">
        <f>+[1]debt!E154</f>
        <v>0</v>
      </c>
      <c r="F154" s="29">
        <f>CHOOSE(Flc_Arqos_Base!$A$2,+[1]debt!F154,Sheet1!L149)</f>
        <v>0</v>
      </c>
      <c r="G154" s="29">
        <f>+[1]debt!G154</f>
        <v>0</v>
      </c>
      <c r="H154" s="29">
        <f>+[1]debt!H154</f>
        <v>0</v>
      </c>
      <c r="I154" s="29"/>
      <c r="J154" s="29"/>
      <c r="K154" s="29">
        <f>+[1]debt!K154</f>
        <v>0</v>
      </c>
      <c r="L154" s="29">
        <f>+[1]debt!L154</f>
        <v>0</v>
      </c>
      <c r="M154" s="29">
        <f>+[1]debt!M154</f>
        <v>0</v>
      </c>
      <c r="N154" s="29">
        <f>+[1]debt!N154</f>
        <v>0</v>
      </c>
      <c r="O154" s="29">
        <f>+[1]debt!O154</f>
        <v>0</v>
      </c>
      <c r="P154" s="30"/>
      <c r="R154" s="56">
        <f t="shared" si="7"/>
        <v>0</v>
      </c>
      <c r="S154" s="29">
        <f>+[1]debt!S154</f>
        <v>0</v>
      </c>
      <c r="T154" s="29">
        <f>CHOOSE(Flc_Arqos_Base!$A$2,[1]debt!T154,Sheet1!M149)</f>
        <v>0</v>
      </c>
      <c r="U154" s="29">
        <f>+[1]debt!U154</f>
        <v>0</v>
      </c>
      <c r="V154" s="29">
        <f>+[1]debt!V154</f>
        <v>0</v>
      </c>
      <c r="W154" s="29">
        <f>+[1]debt!W154</f>
        <v>0</v>
      </c>
      <c r="X154" s="29">
        <f>+[1]debt!X154</f>
        <v>0</v>
      </c>
      <c r="Y154" s="29">
        <f>+[1]debt!Y154</f>
        <v>0</v>
      </c>
      <c r="Z154" s="29">
        <f>+[1]debt!Z154</f>
        <v>0</v>
      </c>
      <c r="AA154" s="29">
        <f>+[1]debt!AA154</f>
        <v>0</v>
      </c>
      <c r="AB154" s="29">
        <f>+[1]debt!AB154</f>
        <v>0</v>
      </c>
      <c r="AC154" s="29">
        <f>+[1]debt!AC154</f>
        <v>0</v>
      </c>
      <c r="AD154" s="30"/>
    </row>
    <row r="155" spans="2:30" x14ac:dyDescent="0.25">
      <c r="B155" s="61">
        <v>49522</v>
      </c>
      <c r="C155" s="29">
        <f t="shared" si="8"/>
        <v>128917592.41984424</v>
      </c>
      <c r="D155" s="56">
        <f t="shared" si="6"/>
        <v>0</v>
      </c>
      <c r="E155" s="29">
        <f>+[1]debt!E155</f>
        <v>0</v>
      </c>
      <c r="F155" s="29">
        <f>CHOOSE(Flc_Arqos_Base!$A$2,+[1]debt!F155,Sheet1!L150)</f>
        <v>0</v>
      </c>
      <c r="G155" s="29">
        <f>+[1]debt!G155</f>
        <v>0</v>
      </c>
      <c r="H155" s="29">
        <f>+[1]debt!H155</f>
        <v>0</v>
      </c>
      <c r="I155" s="29"/>
      <c r="J155" s="29"/>
      <c r="K155" s="29">
        <f>+[1]debt!K155</f>
        <v>0</v>
      </c>
      <c r="L155" s="29">
        <f>+[1]debt!L155</f>
        <v>0</v>
      </c>
      <c r="M155" s="29">
        <f>+[1]debt!M155</f>
        <v>0</v>
      </c>
      <c r="N155" s="29">
        <f>+[1]debt!N155</f>
        <v>0</v>
      </c>
      <c r="O155" s="29">
        <f>+[1]debt!O155</f>
        <v>0</v>
      </c>
      <c r="P155" s="30"/>
      <c r="R155" s="56">
        <f t="shared" si="7"/>
        <v>0</v>
      </c>
      <c r="S155" s="29">
        <f>+[1]debt!S155</f>
        <v>0</v>
      </c>
      <c r="T155" s="29">
        <f>CHOOSE(Flc_Arqos_Base!$A$2,[1]debt!T155,Sheet1!M150)</f>
        <v>0</v>
      </c>
      <c r="U155" s="29">
        <f>+[1]debt!U155</f>
        <v>0</v>
      </c>
      <c r="V155" s="29">
        <f>+[1]debt!V155</f>
        <v>0</v>
      </c>
      <c r="W155" s="29">
        <f>+[1]debt!W155</f>
        <v>0</v>
      </c>
      <c r="X155" s="29">
        <f>+[1]debt!X155</f>
        <v>0</v>
      </c>
      <c r="Y155" s="29">
        <f>+[1]debt!Y155</f>
        <v>0</v>
      </c>
      <c r="Z155" s="29">
        <f>+[1]debt!Z155</f>
        <v>0</v>
      </c>
      <c r="AA155" s="29">
        <f>+[1]debt!AA155</f>
        <v>0</v>
      </c>
      <c r="AB155" s="29">
        <f>+[1]debt!AB155</f>
        <v>0</v>
      </c>
      <c r="AC155" s="29">
        <f>+[1]debt!AC155</f>
        <v>0</v>
      </c>
      <c r="AD155" s="30"/>
    </row>
    <row r="156" spans="2:30" x14ac:dyDescent="0.25">
      <c r="B156" s="61">
        <v>49553</v>
      </c>
      <c r="C156" s="29">
        <f t="shared" si="8"/>
        <v>128917592.41984424</v>
      </c>
      <c r="D156" s="56">
        <f t="shared" si="6"/>
        <v>0</v>
      </c>
      <c r="E156" s="29">
        <f>+[1]debt!E156</f>
        <v>0</v>
      </c>
      <c r="F156" s="29">
        <f>CHOOSE(Flc_Arqos_Base!$A$2,+[1]debt!F156,Sheet1!L151)</f>
        <v>0</v>
      </c>
      <c r="G156" s="29">
        <f>+[1]debt!G156</f>
        <v>0</v>
      </c>
      <c r="H156" s="29">
        <f>+[1]debt!H156</f>
        <v>0</v>
      </c>
      <c r="I156" s="29"/>
      <c r="J156" s="29"/>
      <c r="K156" s="29">
        <f>+[1]debt!K156</f>
        <v>0</v>
      </c>
      <c r="L156" s="29">
        <f>+[1]debt!L156</f>
        <v>0</v>
      </c>
      <c r="M156" s="29">
        <f>+[1]debt!M156</f>
        <v>0</v>
      </c>
      <c r="N156" s="29">
        <f>+[1]debt!N156</f>
        <v>0</v>
      </c>
      <c r="O156" s="29">
        <f>+[1]debt!O156</f>
        <v>0</v>
      </c>
      <c r="P156" s="30"/>
      <c r="R156" s="56">
        <f t="shared" si="7"/>
        <v>0</v>
      </c>
      <c r="S156" s="29">
        <f>+[1]debt!S156</f>
        <v>0</v>
      </c>
      <c r="T156" s="29">
        <f>CHOOSE(Flc_Arqos_Base!$A$2,[1]debt!T156,Sheet1!M151)</f>
        <v>0</v>
      </c>
      <c r="U156" s="29">
        <f>+[1]debt!U156</f>
        <v>0</v>
      </c>
      <c r="V156" s="29">
        <f>+[1]debt!V156</f>
        <v>0</v>
      </c>
      <c r="W156" s="29">
        <f>+[1]debt!W156</f>
        <v>0</v>
      </c>
      <c r="X156" s="29">
        <f>+[1]debt!X156</f>
        <v>0</v>
      </c>
      <c r="Y156" s="29">
        <f>+[1]debt!Y156</f>
        <v>0</v>
      </c>
      <c r="Z156" s="29">
        <f>+[1]debt!Z156</f>
        <v>0</v>
      </c>
      <c r="AA156" s="29">
        <f>+[1]debt!AA156</f>
        <v>0</v>
      </c>
      <c r="AB156" s="29">
        <f>+[1]debt!AB156</f>
        <v>0</v>
      </c>
      <c r="AC156" s="29">
        <f>+[1]debt!AC156</f>
        <v>0</v>
      </c>
      <c r="AD156" s="30"/>
    </row>
    <row r="157" spans="2:30" x14ac:dyDescent="0.25">
      <c r="B157" s="61">
        <v>49583</v>
      </c>
      <c r="C157" s="29">
        <f t="shared" si="8"/>
        <v>128917592.41984424</v>
      </c>
      <c r="D157" s="56">
        <f t="shared" si="6"/>
        <v>0</v>
      </c>
      <c r="E157" s="29">
        <f>+[1]debt!E157</f>
        <v>0</v>
      </c>
      <c r="F157" s="29">
        <f>CHOOSE(Flc_Arqos_Base!$A$2,+[1]debt!F157,Sheet1!L152)</f>
        <v>0</v>
      </c>
      <c r="G157" s="29">
        <f>+[1]debt!G157</f>
        <v>0</v>
      </c>
      <c r="H157" s="29">
        <f>+[1]debt!H157</f>
        <v>0</v>
      </c>
      <c r="I157" s="29"/>
      <c r="J157" s="29"/>
      <c r="K157" s="29">
        <f>+[1]debt!K157</f>
        <v>0</v>
      </c>
      <c r="L157" s="29">
        <f>+[1]debt!L157</f>
        <v>0</v>
      </c>
      <c r="M157" s="29">
        <f>+[1]debt!M157</f>
        <v>0</v>
      </c>
      <c r="N157" s="29">
        <f>+[1]debt!N157</f>
        <v>0</v>
      </c>
      <c r="O157" s="29">
        <f>+[1]debt!O157</f>
        <v>0</v>
      </c>
      <c r="P157" s="30"/>
      <c r="R157" s="56">
        <f t="shared" si="7"/>
        <v>0</v>
      </c>
      <c r="S157" s="29">
        <f>+[1]debt!S157</f>
        <v>0</v>
      </c>
      <c r="T157" s="29">
        <f>CHOOSE(Flc_Arqos_Base!$A$2,[1]debt!T157,Sheet1!M152)</f>
        <v>0</v>
      </c>
      <c r="U157" s="29">
        <f>+[1]debt!U157</f>
        <v>0</v>
      </c>
      <c r="V157" s="29">
        <f>+[1]debt!V157</f>
        <v>0</v>
      </c>
      <c r="W157" s="29">
        <f>+[1]debt!W157</f>
        <v>0</v>
      </c>
      <c r="X157" s="29">
        <f>+[1]debt!X157</f>
        <v>0</v>
      </c>
      <c r="Y157" s="29">
        <f>+[1]debt!Y157</f>
        <v>0</v>
      </c>
      <c r="Z157" s="29">
        <f>+[1]debt!Z157</f>
        <v>0</v>
      </c>
      <c r="AA157" s="29">
        <f>+[1]debt!AA157</f>
        <v>0</v>
      </c>
      <c r="AB157" s="29">
        <f>+[1]debt!AB157</f>
        <v>0</v>
      </c>
      <c r="AC157" s="29">
        <f>+[1]debt!AC157</f>
        <v>0</v>
      </c>
      <c r="AD157" s="30"/>
    </row>
    <row r="158" spans="2:30" x14ac:dyDescent="0.25">
      <c r="B158" s="62">
        <v>49614</v>
      </c>
      <c r="C158" s="29">
        <f t="shared" si="8"/>
        <v>128917592.41984424</v>
      </c>
      <c r="D158" s="56">
        <f t="shared" si="6"/>
        <v>0</v>
      </c>
      <c r="E158" s="29">
        <f>+[1]debt!E158</f>
        <v>0</v>
      </c>
      <c r="F158" s="29">
        <f>CHOOSE(Flc_Arqos_Base!$A$2,+[1]debt!F158,Sheet1!L153)</f>
        <v>0</v>
      </c>
      <c r="G158" s="29">
        <f>+[1]debt!G158</f>
        <v>0</v>
      </c>
      <c r="H158" s="29">
        <f>+[1]debt!H158</f>
        <v>0</v>
      </c>
      <c r="I158" s="29"/>
      <c r="J158" s="29"/>
      <c r="K158" s="29">
        <f>+[1]debt!K158</f>
        <v>0</v>
      </c>
      <c r="L158" s="29">
        <f>+[1]debt!L158</f>
        <v>0</v>
      </c>
      <c r="M158" s="29">
        <f>+[1]debt!M158</f>
        <v>0</v>
      </c>
      <c r="N158" s="29">
        <f>+[1]debt!N158</f>
        <v>0</v>
      </c>
      <c r="O158" s="29">
        <f>+[1]debt!O158</f>
        <v>0</v>
      </c>
      <c r="P158" s="30"/>
      <c r="R158" s="56">
        <f t="shared" si="7"/>
        <v>0</v>
      </c>
      <c r="S158" s="29">
        <f>+[1]debt!S158</f>
        <v>0</v>
      </c>
      <c r="T158" s="29">
        <f>CHOOSE(Flc_Arqos_Base!$A$2,[1]debt!T158,Sheet1!M153)</f>
        <v>0</v>
      </c>
      <c r="U158" s="29">
        <f>+[1]debt!U158</f>
        <v>0</v>
      </c>
      <c r="V158" s="29">
        <f>+[1]debt!V158</f>
        <v>0</v>
      </c>
      <c r="W158" s="29">
        <f>+[1]debt!W158</f>
        <v>0</v>
      </c>
      <c r="X158" s="29">
        <f>+[1]debt!X158</f>
        <v>0</v>
      </c>
      <c r="Y158" s="29">
        <f>+[1]debt!Y158</f>
        <v>0</v>
      </c>
      <c r="Z158" s="29">
        <f>+[1]debt!Z158</f>
        <v>0</v>
      </c>
      <c r="AA158" s="29">
        <f>+[1]debt!AA158</f>
        <v>0</v>
      </c>
      <c r="AB158" s="29">
        <f>+[1]debt!AB158</f>
        <v>0</v>
      </c>
      <c r="AC158" s="29">
        <f>+[1]debt!AC158</f>
        <v>0</v>
      </c>
      <c r="AD158" s="30"/>
    </row>
    <row r="159" spans="2:30" x14ac:dyDescent="0.25">
      <c r="B159" s="61">
        <v>49644</v>
      </c>
      <c r="C159" s="70">
        <f t="shared" si="8"/>
        <v>128917592.41984424</v>
      </c>
      <c r="D159" s="69">
        <f t="shared" si="6"/>
        <v>0</v>
      </c>
      <c r="E159" s="70">
        <f>+[1]debt!E159</f>
        <v>0</v>
      </c>
      <c r="F159" s="70">
        <f>CHOOSE(Flc_Arqos_Base!$A$2,+[1]debt!F159,Sheet1!L154)</f>
        <v>0</v>
      </c>
      <c r="G159" s="70">
        <f>+[1]debt!G159</f>
        <v>0</v>
      </c>
      <c r="H159" s="70">
        <f>+[1]debt!H159</f>
        <v>0</v>
      </c>
      <c r="I159" s="70"/>
      <c r="J159" s="70"/>
      <c r="K159" s="70">
        <f>+[1]debt!K159</f>
        <v>0</v>
      </c>
      <c r="L159" s="70">
        <f>+[1]debt!L159</f>
        <v>0</v>
      </c>
      <c r="M159" s="70">
        <f>+[1]debt!M159</f>
        <v>0</v>
      </c>
      <c r="N159" s="70">
        <f>+[1]debt!N159</f>
        <v>0</v>
      </c>
      <c r="O159" s="70">
        <f>+[1]debt!O159</f>
        <v>0</v>
      </c>
      <c r="P159" s="71"/>
      <c r="Q159" s="72"/>
      <c r="R159" s="69">
        <f t="shared" si="7"/>
        <v>0</v>
      </c>
      <c r="S159" s="70">
        <f>+[1]debt!S159</f>
        <v>0</v>
      </c>
      <c r="T159" s="70">
        <f>CHOOSE(Flc_Arqos_Base!$A$2,[1]debt!T159,Sheet1!M154)</f>
        <v>0</v>
      </c>
      <c r="U159" s="70">
        <f>+[1]debt!U159</f>
        <v>0</v>
      </c>
      <c r="V159" s="70">
        <f>+[1]debt!V159</f>
        <v>0</v>
      </c>
      <c r="W159" s="70">
        <f>+[1]debt!W159</f>
        <v>0</v>
      </c>
      <c r="X159" s="70">
        <f>+[1]debt!X159</f>
        <v>0</v>
      </c>
      <c r="Y159" s="70">
        <f>+[1]debt!Y159</f>
        <v>0</v>
      </c>
      <c r="Z159" s="70">
        <f>+[1]debt!Z159</f>
        <v>0</v>
      </c>
      <c r="AA159" s="70">
        <f>+[1]debt!AA159</f>
        <v>0</v>
      </c>
      <c r="AB159" s="70">
        <f>+[1]debt!AB159</f>
        <v>0</v>
      </c>
      <c r="AC159" s="70">
        <f>+[1]debt!AC159</f>
        <v>0</v>
      </c>
      <c r="AD159" s="71"/>
    </row>
    <row r="160" spans="2:30" x14ac:dyDescent="0.25">
      <c r="B160" s="60">
        <v>49675</v>
      </c>
      <c r="C160" s="29">
        <f t="shared" si="8"/>
        <v>128917592.41984424</v>
      </c>
      <c r="D160" s="56">
        <f t="shared" si="6"/>
        <v>0</v>
      </c>
      <c r="E160" s="29">
        <f>+[1]debt!E160</f>
        <v>0</v>
      </c>
      <c r="F160" s="29">
        <f>CHOOSE(Flc_Arqos_Base!$A$2,+[1]debt!F160,Sheet1!L155)</f>
        <v>0</v>
      </c>
      <c r="G160" s="29">
        <f>+[1]debt!G160</f>
        <v>0</v>
      </c>
      <c r="H160" s="29">
        <f>+[1]debt!H160</f>
        <v>0</v>
      </c>
      <c r="I160" s="29"/>
      <c r="J160" s="29"/>
      <c r="K160" s="29">
        <f>+[1]debt!K160</f>
        <v>0</v>
      </c>
      <c r="L160" s="29">
        <f>+[1]debt!L160</f>
        <v>0</v>
      </c>
      <c r="M160" s="29">
        <f>+[1]debt!M160</f>
        <v>0</v>
      </c>
      <c r="N160" s="29">
        <f>+[1]debt!N160</f>
        <v>0</v>
      </c>
      <c r="O160" s="29">
        <f>+[1]debt!O160</f>
        <v>0</v>
      </c>
      <c r="P160" s="30"/>
      <c r="R160" s="56">
        <f t="shared" si="7"/>
        <v>0</v>
      </c>
      <c r="S160" s="29">
        <f>+[1]debt!S160</f>
        <v>0</v>
      </c>
      <c r="T160" s="29">
        <f>CHOOSE(Flc_Arqos_Base!$A$2,[1]debt!T160,Sheet1!M155)</f>
        <v>0</v>
      </c>
      <c r="U160" s="29">
        <f>+[1]debt!U160</f>
        <v>0</v>
      </c>
      <c r="V160" s="29">
        <f>+[1]debt!V160</f>
        <v>0</v>
      </c>
      <c r="W160" s="29">
        <f>+[1]debt!W160</f>
        <v>0</v>
      </c>
      <c r="X160" s="29">
        <f>+[1]debt!X160</f>
        <v>0</v>
      </c>
      <c r="Y160" s="29">
        <f>+[1]debt!Y160</f>
        <v>0</v>
      </c>
      <c r="Z160" s="29">
        <f>+[1]debt!Z160</f>
        <v>0</v>
      </c>
      <c r="AA160" s="29">
        <f>+[1]debt!AA160</f>
        <v>0</v>
      </c>
      <c r="AB160" s="29">
        <f>+[1]debt!AB160</f>
        <v>0</v>
      </c>
      <c r="AC160" s="29">
        <f>+[1]debt!AC160</f>
        <v>0</v>
      </c>
      <c r="AD160" s="30"/>
    </row>
    <row r="161" spans="2:30" x14ac:dyDescent="0.25">
      <c r="B161" s="60">
        <v>49706</v>
      </c>
      <c r="C161" s="29">
        <f t="shared" si="8"/>
        <v>128917592.41984424</v>
      </c>
      <c r="D161" s="56">
        <f t="shared" si="6"/>
        <v>0</v>
      </c>
      <c r="E161" s="29">
        <f>+[1]debt!E161</f>
        <v>0</v>
      </c>
      <c r="F161" s="29">
        <f>CHOOSE(Flc_Arqos_Base!$A$2,+[1]debt!F161,Sheet1!L156)</f>
        <v>0</v>
      </c>
      <c r="G161" s="29">
        <f>+[1]debt!G161</f>
        <v>0</v>
      </c>
      <c r="H161" s="29">
        <f>+[1]debt!H161</f>
        <v>0</v>
      </c>
      <c r="I161" s="29"/>
      <c r="J161" s="29"/>
      <c r="K161" s="29">
        <f>+[1]debt!K161</f>
        <v>0</v>
      </c>
      <c r="L161" s="29">
        <f>+[1]debt!L161</f>
        <v>0</v>
      </c>
      <c r="M161" s="29">
        <f>+[1]debt!M161</f>
        <v>0</v>
      </c>
      <c r="N161" s="29">
        <f>+[1]debt!N161</f>
        <v>0</v>
      </c>
      <c r="O161" s="29">
        <f>+[1]debt!O161</f>
        <v>0</v>
      </c>
      <c r="P161" s="30"/>
      <c r="R161" s="56">
        <f t="shared" si="7"/>
        <v>0</v>
      </c>
      <c r="S161" s="29">
        <f>+[1]debt!S161</f>
        <v>0</v>
      </c>
      <c r="T161" s="29">
        <f>CHOOSE(Flc_Arqos_Base!$A$2,[1]debt!T161,Sheet1!M156)</f>
        <v>0</v>
      </c>
      <c r="U161" s="29">
        <f>+[1]debt!U161</f>
        <v>0</v>
      </c>
      <c r="V161" s="29">
        <f>+[1]debt!V161</f>
        <v>0</v>
      </c>
      <c r="W161" s="29">
        <f>+[1]debt!W161</f>
        <v>0</v>
      </c>
      <c r="X161" s="29">
        <f>+[1]debt!X161</f>
        <v>0</v>
      </c>
      <c r="Y161" s="29">
        <f>+[1]debt!Y161</f>
        <v>0</v>
      </c>
      <c r="Z161" s="29">
        <f>+[1]debt!Z161</f>
        <v>0</v>
      </c>
      <c r="AA161" s="29">
        <f>+[1]debt!AA161</f>
        <v>0</v>
      </c>
      <c r="AB161" s="29">
        <f>+[1]debt!AB161</f>
        <v>0</v>
      </c>
      <c r="AC161" s="29">
        <f>+[1]debt!AC161</f>
        <v>0</v>
      </c>
      <c r="AD161" s="30"/>
    </row>
    <row r="162" spans="2:30" x14ac:dyDescent="0.25">
      <c r="B162" s="59">
        <v>49735</v>
      </c>
      <c r="C162" s="29">
        <f t="shared" si="8"/>
        <v>128917592.41984424</v>
      </c>
      <c r="D162" s="56">
        <f t="shared" si="6"/>
        <v>0</v>
      </c>
      <c r="E162" s="29">
        <f>+[1]debt!E162</f>
        <v>0</v>
      </c>
      <c r="F162" s="29">
        <f>CHOOSE(Flc_Arqos_Base!$A$2,+[1]debt!F162,Sheet1!L157)</f>
        <v>0</v>
      </c>
      <c r="G162" s="29">
        <f>+[1]debt!G162</f>
        <v>0</v>
      </c>
      <c r="H162" s="29">
        <f>+[1]debt!H162</f>
        <v>0</v>
      </c>
      <c r="I162" s="29"/>
      <c r="J162" s="29"/>
      <c r="K162" s="29">
        <f>+[1]debt!K162</f>
        <v>0</v>
      </c>
      <c r="L162" s="29">
        <f>+[1]debt!L162</f>
        <v>0</v>
      </c>
      <c r="M162" s="29">
        <f>+[1]debt!M162</f>
        <v>0</v>
      </c>
      <c r="N162" s="29">
        <f>+[1]debt!N162</f>
        <v>0</v>
      </c>
      <c r="O162" s="29">
        <f>+[1]debt!O162</f>
        <v>0</v>
      </c>
      <c r="P162" s="30"/>
      <c r="R162" s="56">
        <f t="shared" si="7"/>
        <v>0</v>
      </c>
      <c r="S162" s="29">
        <f>+[1]debt!S162</f>
        <v>0</v>
      </c>
      <c r="T162" s="29">
        <f>CHOOSE(Flc_Arqos_Base!$A$2,[1]debt!T162,Sheet1!M157)</f>
        <v>0</v>
      </c>
      <c r="U162" s="29">
        <f>+[1]debt!U162</f>
        <v>0</v>
      </c>
      <c r="V162" s="29">
        <f>+[1]debt!V162</f>
        <v>0</v>
      </c>
      <c r="W162" s="29">
        <f>+[1]debt!W162</f>
        <v>0</v>
      </c>
      <c r="X162" s="29">
        <f>+[1]debt!X162</f>
        <v>0</v>
      </c>
      <c r="Y162" s="29">
        <f>+[1]debt!Y162</f>
        <v>0</v>
      </c>
      <c r="Z162" s="29">
        <f>+[1]debt!Z162</f>
        <v>0</v>
      </c>
      <c r="AA162" s="29">
        <f>+[1]debt!AA162</f>
        <v>0</v>
      </c>
      <c r="AB162" s="29">
        <f>+[1]debt!AB162</f>
        <v>0</v>
      </c>
      <c r="AC162" s="29">
        <f>+[1]debt!AC162</f>
        <v>0</v>
      </c>
      <c r="AD162" s="30"/>
    </row>
    <row r="163" spans="2:30" x14ac:dyDescent="0.25">
      <c r="B163" s="60">
        <v>49766</v>
      </c>
      <c r="C163" s="29">
        <f t="shared" si="8"/>
        <v>128917592.41984424</v>
      </c>
      <c r="D163" s="56">
        <f t="shared" si="6"/>
        <v>0</v>
      </c>
      <c r="E163" s="29">
        <f>+[1]debt!E163</f>
        <v>0</v>
      </c>
      <c r="F163" s="29">
        <f>CHOOSE(Flc_Arqos_Base!$A$2,+[1]debt!F163,Sheet1!L158)</f>
        <v>0</v>
      </c>
      <c r="G163" s="29">
        <f>+[1]debt!G163</f>
        <v>0</v>
      </c>
      <c r="H163" s="29">
        <f>+[1]debt!H163</f>
        <v>0</v>
      </c>
      <c r="I163" s="29"/>
      <c r="J163" s="29"/>
      <c r="K163" s="29">
        <f>+[1]debt!K163</f>
        <v>0</v>
      </c>
      <c r="L163" s="29">
        <f>+[1]debt!L163</f>
        <v>0</v>
      </c>
      <c r="M163" s="29">
        <f>+[1]debt!M163</f>
        <v>0</v>
      </c>
      <c r="N163" s="29">
        <f>+[1]debt!N163</f>
        <v>0</v>
      </c>
      <c r="O163" s="29">
        <f>+[1]debt!O163</f>
        <v>0</v>
      </c>
      <c r="P163" s="30"/>
      <c r="R163" s="56">
        <f t="shared" si="7"/>
        <v>0</v>
      </c>
      <c r="S163" s="29">
        <f>+[1]debt!S163</f>
        <v>0</v>
      </c>
      <c r="T163" s="29">
        <f>CHOOSE(Flc_Arqos_Base!$A$2,[1]debt!T163,Sheet1!M158)</f>
        <v>0</v>
      </c>
      <c r="U163" s="29">
        <f>+[1]debt!U163</f>
        <v>0</v>
      </c>
      <c r="V163" s="29">
        <f>+[1]debt!V163</f>
        <v>0</v>
      </c>
      <c r="W163" s="29">
        <f>+[1]debt!W163</f>
        <v>0</v>
      </c>
      <c r="X163" s="29">
        <f>+[1]debt!X163</f>
        <v>0</v>
      </c>
      <c r="Y163" s="29">
        <f>+[1]debt!Y163</f>
        <v>0</v>
      </c>
      <c r="Z163" s="29">
        <f>+[1]debt!Z163</f>
        <v>0</v>
      </c>
      <c r="AA163" s="29">
        <f>+[1]debt!AA163</f>
        <v>0</v>
      </c>
      <c r="AB163" s="29">
        <f>+[1]debt!AB163</f>
        <v>0</v>
      </c>
      <c r="AC163" s="29">
        <f>+[1]debt!AC163</f>
        <v>0</v>
      </c>
      <c r="AD163" s="30"/>
    </row>
    <row r="164" spans="2:30" x14ac:dyDescent="0.25">
      <c r="B164" s="59">
        <v>49796</v>
      </c>
      <c r="C164" s="29">
        <f t="shared" si="8"/>
        <v>128917592.41984424</v>
      </c>
      <c r="D164" s="56">
        <f t="shared" si="6"/>
        <v>0</v>
      </c>
      <c r="E164" s="29">
        <f>+[1]debt!E164</f>
        <v>0</v>
      </c>
      <c r="F164" s="29">
        <f>CHOOSE(Flc_Arqos_Base!$A$2,+[1]debt!F164,Sheet1!L159)</f>
        <v>0</v>
      </c>
      <c r="G164" s="29">
        <f>+[1]debt!G164</f>
        <v>0</v>
      </c>
      <c r="H164" s="29">
        <f>+[1]debt!H164</f>
        <v>0</v>
      </c>
      <c r="I164" s="29"/>
      <c r="J164" s="29"/>
      <c r="K164" s="29">
        <f>+[1]debt!K164</f>
        <v>0</v>
      </c>
      <c r="L164" s="29">
        <f>+[1]debt!L164</f>
        <v>0</v>
      </c>
      <c r="M164" s="29">
        <f>+[1]debt!M164</f>
        <v>0</v>
      </c>
      <c r="N164" s="29">
        <f>+[1]debt!N164</f>
        <v>0</v>
      </c>
      <c r="O164" s="29">
        <f>+[1]debt!O164</f>
        <v>0</v>
      </c>
      <c r="P164" s="30"/>
      <c r="R164" s="56">
        <f t="shared" si="7"/>
        <v>0</v>
      </c>
      <c r="S164" s="29">
        <f>+[1]debt!S164</f>
        <v>0</v>
      </c>
      <c r="T164" s="29">
        <f>CHOOSE(Flc_Arqos_Base!$A$2,[1]debt!T164,Sheet1!M159)</f>
        <v>0</v>
      </c>
      <c r="U164" s="29">
        <f>+[1]debt!U164</f>
        <v>0</v>
      </c>
      <c r="V164" s="29">
        <f>+[1]debt!V164</f>
        <v>0</v>
      </c>
      <c r="W164" s="29">
        <f>+[1]debt!W164</f>
        <v>0</v>
      </c>
      <c r="X164" s="29">
        <f>+[1]debt!X164</f>
        <v>0</v>
      </c>
      <c r="Y164" s="29">
        <f>+[1]debt!Y164</f>
        <v>0</v>
      </c>
      <c r="Z164" s="29">
        <f>+[1]debt!Z164</f>
        <v>0</v>
      </c>
      <c r="AA164" s="29">
        <f>+[1]debt!AA164</f>
        <v>0</v>
      </c>
      <c r="AB164" s="29">
        <f>+[1]debt!AB164</f>
        <v>0</v>
      </c>
      <c r="AC164" s="29">
        <f>+[1]debt!AC164</f>
        <v>0</v>
      </c>
      <c r="AD164" s="30"/>
    </row>
    <row r="165" spans="2:30" x14ac:dyDescent="0.25">
      <c r="B165" s="60">
        <v>49827</v>
      </c>
      <c r="C165" s="29">
        <f t="shared" si="8"/>
        <v>128917592.41984424</v>
      </c>
      <c r="D165" s="56">
        <f t="shared" si="6"/>
        <v>0</v>
      </c>
      <c r="E165" s="29">
        <f>+[1]debt!E165</f>
        <v>0</v>
      </c>
      <c r="F165" s="29">
        <f>CHOOSE(Flc_Arqos_Base!$A$2,+[1]debt!F165,Sheet1!L160)</f>
        <v>0</v>
      </c>
      <c r="G165" s="29">
        <f>+[1]debt!G165</f>
        <v>0</v>
      </c>
      <c r="H165" s="29">
        <f>+[1]debt!H165</f>
        <v>0</v>
      </c>
      <c r="I165" s="29"/>
      <c r="J165" s="29"/>
      <c r="K165" s="29">
        <f>+[1]debt!K165</f>
        <v>0</v>
      </c>
      <c r="L165" s="29">
        <f>+[1]debt!L165</f>
        <v>0</v>
      </c>
      <c r="M165" s="29">
        <f>+[1]debt!M165</f>
        <v>0</v>
      </c>
      <c r="N165" s="29">
        <f>+[1]debt!N165</f>
        <v>0</v>
      </c>
      <c r="O165" s="29">
        <f>+[1]debt!O165</f>
        <v>0</v>
      </c>
      <c r="P165" s="30"/>
      <c r="R165" s="56">
        <f t="shared" si="7"/>
        <v>0</v>
      </c>
      <c r="S165" s="29">
        <f>+[1]debt!S165</f>
        <v>0</v>
      </c>
      <c r="T165" s="29">
        <f>CHOOSE(Flc_Arqos_Base!$A$2,[1]debt!T165,Sheet1!M160)</f>
        <v>0</v>
      </c>
      <c r="U165" s="29">
        <f>+[1]debt!U165</f>
        <v>0</v>
      </c>
      <c r="V165" s="29">
        <f>+[1]debt!V165</f>
        <v>0</v>
      </c>
      <c r="W165" s="29">
        <f>+[1]debt!W165</f>
        <v>0</v>
      </c>
      <c r="X165" s="29">
        <f>+[1]debt!X165</f>
        <v>0</v>
      </c>
      <c r="Y165" s="29">
        <f>+[1]debt!Y165</f>
        <v>0</v>
      </c>
      <c r="Z165" s="29">
        <f>+[1]debt!Z165</f>
        <v>0</v>
      </c>
      <c r="AA165" s="29">
        <f>+[1]debt!AA165</f>
        <v>0</v>
      </c>
      <c r="AB165" s="29">
        <f>+[1]debt!AB165</f>
        <v>0</v>
      </c>
      <c r="AC165" s="29">
        <f>+[1]debt!AC165</f>
        <v>0</v>
      </c>
      <c r="AD165" s="30"/>
    </row>
    <row r="166" spans="2:30" x14ac:dyDescent="0.25">
      <c r="B166" s="59">
        <v>49857</v>
      </c>
      <c r="C166" s="29">
        <f t="shared" si="8"/>
        <v>128917592.41984424</v>
      </c>
      <c r="D166" s="56">
        <f t="shared" si="6"/>
        <v>0</v>
      </c>
      <c r="E166" s="29">
        <f>+[1]debt!E166</f>
        <v>0</v>
      </c>
      <c r="F166" s="29">
        <f>CHOOSE(Flc_Arqos_Base!$A$2,+[1]debt!F166,Sheet1!L161)</f>
        <v>0</v>
      </c>
      <c r="G166" s="29">
        <f>+[1]debt!G166</f>
        <v>0</v>
      </c>
      <c r="H166" s="29">
        <f>+[1]debt!H166</f>
        <v>0</v>
      </c>
      <c r="I166" s="29"/>
      <c r="J166" s="29"/>
      <c r="K166" s="29">
        <f>+[1]debt!K166</f>
        <v>0</v>
      </c>
      <c r="L166" s="29">
        <f>+[1]debt!L166</f>
        <v>0</v>
      </c>
      <c r="M166" s="29">
        <f>+[1]debt!M166</f>
        <v>0</v>
      </c>
      <c r="N166" s="29">
        <f>+[1]debt!N166</f>
        <v>0</v>
      </c>
      <c r="O166" s="29">
        <f>+[1]debt!O166</f>
        <v>0</v>
      </c>
      <c r="P166" s="30"/>
      <c r="R166" s="56">
        <f t="shared" si="7"/>
        <v>0</v>
      </c>
      <c r="S166" s="29">
        <f>+[1]debt!S166</f>
        <v>0</v>
      </c>
      <c r="T166" s="29">
        <f>CHOOSE(Flc_Arqos_Base!$A$2,[1]debt!T166,Sheet1!M161)</f>
        <v>0</v>
      </c>
      <c r="U166" s="29">
        <f>+[1]debt!U166</f>
        <v>0</v>
      </c>
      <c r="V166" s="29">
        <f>+[1]debt!V166</f>
        <v>0</v>
      </c>
      <c r="W166" s="29">
        <f>+[1]debt!W166</f>
        <v>0</v>
      </c>
      <c r="X166" s="29">
        <f>+[1]debt!X166</f>
        <v>0</v>
      </c>
      <c r="Y166" s="29">
        <f>+[1]debt!Y166</f>
        <v>0</v>
      </c>
      <c r="Z166" s="29">
        <f>+[1]debt!Z166</f>
        <v>0</v>
      </c>
      <c r="AA166" s="29">
        <f>+[1]debt!AA166</f>
        <v>0</v>
      </c>
      <c r="AB166" s="29">
        <f>+[1]debt!AB166</f>
        <v>0</v>
      </c>
      <c r="AC166" s="29">
        <f>+[1]debt!AC166</f>
        <v>0</v>
      </c>
      <c r="AD166" s="30"/>
    </row>
    <row r="167" spans="2:30" x14ac:dyDescent="0.25">
      <c r="B167" s="60">
        <v>49888</v>
      </c>
      <c r="C167" s="29">
        <f t="shared" si="8"/>
        <v>128917592.41984424</v>
      </c>
      <c r="D167" s="56">
        <f t="shared" si="6"/>
        <v>0</v>
      </c>
      <c r="E167" s="29">
        <f>+[1]debt!E167</f>
        <v>0</v>
      </c>
      <c r="F167" s="29">
        <f>CHOOSE(Flc_Arqos_Base!$A$2,+[1]debt!F167,Sheet1!L162)</f>
        <v>0</v>
      </c>
      <c r="G167" s="29">
        <f>+[1]debt!G167</f>
        <v>0</v>
      </c>
      <c r="H167" s="29">
        <f>+[1]debt!H167</f>
        <v>0</v>
      </c>
      <c r="I167" s="29"/>
      <c r="J167" s="29"/>
      <c r="K167" s="29">
        <f>+[1]debt!K167</f>
        <v>0</v>
      </c>
      <c r="L167" s="29">
        <f>+[1]debt!L167</f>
        <v>0</v>
      </c>
      <c r="M167" s="29">
        <f>+[1]debt!M167</f>
        <v>0</v>
      </c>
      <c r="N167" s="29">
        <f>+[1]debt!N167</f>
        <v>0</v>
      </c>
      <c r="O167" s="29">
        <f>+[1]debt!O167</f>
        <v>0</v>
      </c>
      <c r="P167" s="30"/>
      <c r="R167" s="56">
        <f t="shared" si="7"/>
        <v>0</v>
      </c>
      <c r="S167" s="29">
        <f>+[1]debt!S167</f>
        <v>0</v>
      </c>
      <c r="T167" s="29">
        <f>CHOOSE(Flc_Arqos_Base!$A$2,[1]debt!T167,Sheet1!M162)</f>
        <v>0</v>
      </c>
      <c r="U167" s="29">
        <f>+[1]debt!U167</f>
        <v>0</v>
      </c>
      <c r="V167" s="29">
        <f>+[1]debt!V167</f>
        <v>0</v>
      </c>
      <c r="W167" s="29">
        <f>+[1]debt!W167</f>
        <v>0</v>
      </c>
      <c r="X167" s="29">
        <f>+[1]debt!X167</f>
        <v>0</v>
      </c>
      <c r="Y167" s="29">
        <f>+[1]debt!Y167</f>
        <v>0</v>
      </c>
      <c r="Z167" s="29">
        <f>+[1]debt!Z167</f>
        <v>0</v>
      </c>
      <c r="AA167" s="29">
        <f>+[1]debt!AA167</f>
        <v>0</v>
      </c>
      <c r="AB167" s="29">
        <f>+[1]debt!AB167</f>
        <v>0</v>
      </c>
      <c r="AC167" s="29">
        <f>+[1]debt!AC167</f>
        <v>0</v>
      </c>
      <c r="AD167" s="30"/>
    </row>
    <row r="168" spans="2:30" x14ac:dyDescent="0.25">
      <c r="B168" s="60">
        <v>49919</v>
      </c>
      <c r="C168" s="29">
        <f t="shared" si="8"/>
        <v>128917592.41984424</v>
      </c>
      <c r="D168" s="56">
        <f t="shared" si="6"/>
        <v>0</v>
      </c>
      <c r="E168" s="29">
        <f>+[1]debt!E168</f>
        <v>0</v>
      </c>
      <c r="F168" s="29">
        <f>CHOOSE(Flc_Arqos_Base!$A$2,+[1]debt!F168,Sheet1!L163)</f>
        <v>0</v>
      </c>
      <c r="G168" s="29">
        <f>+[1]debt!G168</f>
        <v>0</v>
      </c>
      <c r="H168" s="29">
        <f>+[1]debt!H168</f>
        <v>0</v>
      </c>
      <c r="I168" s="29"/>
      <c r="J168" s="29"/>
      <c r="K168" s="29">
        <f>+[1]debt!K168</f>
        <v>0</v>
      </c>
      <c r="L168" s="29">
        <f>+[1]debt!L168</f>
        <v>0</v>
      </c>
      <c r="M168" s="29">
        <f>+[1]debt!M168</f>
        <v>0</v>
      </c>
      <c r="N168" s="29">
        <f>+[1]debt!N168</f>
        <v>0</v>
      </c>
      <c r="O168" s="29">
        <f>+[1]debt!O168</f>
        <v>0</v>
      </c>
      <c r="P168" s="30"/>
      <c r="R168" s="56">
        <f t="shared" si="7"/>
        <v>0</v>
      </c>
      <c r="S168" s="29">
        <f>+[1]debt!S168</f>
        <v>0</v>
      </c>
      <c r="T168" s="29">
        <f>CHOOSE(Flc_Arqos_Base!$A$2,[1]debt!T168,Sheet1!M163)</f>
        <v>0</v>
      </c>
      <c r="U168" s="29">
        <f>+[1]debt!U168</f>
        <v>0</v>
      </c>
      <c r="V168" s="29">
        <f>+[1]debt!V168</f>
        <v>0</v>
      </c>
      <c r="W168" s="29">
        <f>+[1]debt!W168</f>
        <v>0</v>
      </c>
      <c r="X168" s="29">
        <f>+[1]debt!X168</f>
        <v>0</v>
      </c>
      <c r="Y168" s="29">
        <f>+[1]debt!Y168</f>
        <v>0</v>
      </c>
      <c r="Z168" s="29">
        <f>+[1]debt!Z168</f>
        <v>0</v>
      </c>
      <c r="AA168" s="29">
        <f>+[1]debt!AA168</f>
        <v>0</v>
      </c>
      <c r="AB168" s="29">
        <f>+[1]debt!AB168</f>
        <v>0</v>
      </c>
      <c r="AC168" s="29">
        <f>+[1]debt!AC168</f>
        <v>0</v>
      </c>
      <c r="AD168" s="30"/>
    </row>
    <row r="169" spans="2:30" x14ac:dyDescent="0.25">
      <c r="B169" s="60">
        <v>49949</v>
      </c>
      <c r="C169" s="29">
        <f t="shared" si="8"/>
        <v>128917592.41984424</v>
      </c>
      <c r="D169" s="56">
        <f t="shared" si="6"/>
        <v>0</v>
      </c>
      <c r="E169" s="29">
        <f>+[1]debt!E169</f>
        <v>0</v>
      </c>
      <c r="F169" s="29">
        <f>CHOOSE(Flc_Arqos_Base!$A$2,+[1]debt!F169,Sheet1!L164)</f>
        <v>0</v>
      </c>
      <c r="G169" s="29">
        <f>+[1]debt!G169</f>
        <v>0</v>
      </c>
      <c r="H169" s="29">
        <f>+[1]debt!H169</f>
        <v>0</v>
      </c>
      <c r="I169" s="29"/>
      <c r="J169" s="29"/>
      <c r="K169" s="29">
        <f>+[1]debt!K169</f>
        <v>0</v>
      </c>
      <c r="L169" s="29">
        <f>+[1]debt!L169</f>
        <v>0</v>
      </c>
      <c r="M169" s="29">
        <f>+[1]debt!M169</f>
        <v>0</v>
      </c>
      <c r="N169" s="29">
        <f>+[1]debt!N169</f>
        <v>0</v>
      </c>
      <c r="O169" s="29">
        <f>+[1]debt!O169</f>
        <v>0</v>
      </c>
      <c r="P169" s="30"/>
      <c r="R169" s="56">
        <f t="shared" si="7"/>
        <v>0</v>
      </c>
      <c r="S169" s="29">
        <f>+[1]debt!S169</f>
        <v>0</v>
      </c>
      <c r="T169" s="29">
        <f>CHOOSE(Flc_Arqos_Base!$A$2,[1]debt!T169,Sheet1!M164)</f>
        <v>0</v>
      </c>
      <c r="U169" s="29">
        <f>+[1]debt!U169</f>
        <v>0</v>
      </c>
      <c r="V169" s="29">
        <f>+[1]debt!V169</f>
        <v>0</v>
      </c>
      <c r="W169" s="29">
        <f>+[1]debt!W169</f>
        <v>0</v>
      </c>
      <c r="X169" s="29">
        <f>+[1]debt!X169</f>
        <v>0</v>
      </c>
      <c r="Y169" s="29">
        <f>+[1]debt!Y169</f>
        <v>0</v>
      </c>
      <c r="Z169" s="29">
        <f>+[1]debt!Z169</f>
        <v>0</v>
      </c>
      <c r="AA169" s="29">
        <f>+[1]debt!AA169</f>
        <v>0</v>
      </c>
      <c r="AB169" s="29">
        <f>+[1]debt!AB169</f>
        <v>0</v>
      </c>
      <c r="AC169" s="29">
        <f>+[1]debt!AC169</f>
        <v>0</v>
      </c>
      <c r="AD169" s="30"/>
    </row>
    <row r="170" spans="2:30" x14ac:dyDescent="0.25">
      <c r="B170" s="59">
        <v>49980</v>
      </c>
      <c r="C170" s="29">
        <f t="shared" si="8"/>
        <v>128917592.41984424</v>
      </c>
      <c r="D170" s="56">
        <f t="shared" si="6"/>
        <v>0</v>
      </c>
      <c r="E170" s="29">
        <f>+[1]debt!E170</f>
        <v>0</v>
      </c>
      <c r="F170" s="29">
        <f>CHOOSE(Flc_Arqos_Base!$A$2,+[1]debt!F170,Sheet1!L165)</f>
        <v>0</v>
      </c>
      <c r="G170" s="29">
        <f>+[1]debt!G170</f>
        <v>0</v>
      </c>
      <c r="H170" s="29">
        <f>+[1]debt!H170</f>
        <v>0</v>
      </c>
      <c r="I170" s="29"/>
      <c r="J170" s="29"/>
      <c r="K170" s="29">
        <f>+[1]debt!K170</f>
        <v>0</v>
      </c>
      <c r="L170" s="29">
        <f>+[1]debt!L170</f>
        <v>0</v>
      </c>
      <c r="M170" s="29">
        <f>+[1]debt!M170</f>
        <v>0</v>
      </c>
      <c r="N170" s="29">
        <f>+[1]debt!N170</f>
        <v>0</v>
      </c>
      <c r="O170" s="29">
        <f>+[1]debt!O170</f>
        <v>0</v>
      </c>
      <c r="P170" s="30"/>
      <c r="R170" s="56">
        <f t="shared" si="7"/>
        <v>0</v>
      </c>
      <c r="S170" s="29">
        <f>+[1]debt!S170</f>
        <v>0</v>
      </c>
      <c r="T170" s="29">
        <f>CHOOSE(Flc_Arqos_Base!$A$2,[1]debt!T170,Sheet1!M165)</f>
        <v>0</v>
      </c>
      <c r="U170" s="29">
        <f>+[1]debt!U170</f>
        <v>0</v>
      </c>
      <c r="V170" s="29">
        <f>+[1]debt!V170</f>
        <v>0</v>
      </c>
      <c r="W170" s="29">
        <f>+[1]debt!W170</f>
        <v>0</v>
      </c>
      <c r="X170" s="29">
        <f>+[1]debt!X170</f>
        <v>0</v>
      </c>
      <c r="Y170" s="29">
        <f>+[1]debt!Y170</f>
        <v>0</v>
      </c>
      <c r="Z170" s="29">
        <f>+[1]debt!Z170</f>
        <v>0</v>
      </c>
      <c r="AA170" s="29">
        <f>+[1]debt!AA170</f>
        <v>0</v>
      </c>
      <c r="AB170" s="29">
        <f>+[1]debt!AB170</f>
        <v>0</v>
      </c>
      <c r="AC170" s="29">
        <f>+[1]debt!AC170</f>
        <v>0</v>
      </c>
      <c r="AD170" s="30"/>
    </row>
    <row r="171" spans="2:30" x14ac:dyDescent="0.25">
      <c r="B171" s="60">
        <v>50010</v>
      </c>
      <c r="C171" s="70">
        <f t="shared" si="8"/>
        <v>128917592.41984424</v>
      </c>
      <c r="D171" s="69">
        <f t="shared" si="6"/>
        <v>0</v>
      </c>
      <c r="E171" s="70">
        <f>+[1]debt!E171</f>
        <v>0</v>
      </c>
      <c r="F171" s="70">
        <f>CHOOSE(Flc_Arqos_Base!$A$2,+[1]debt!F171,Sheet1!L166)</f>
        <v>0</v>
      </c>
      <c r="G171" s="70">
        <f>+[1]debt!G171</f>
        <v>0</v>
      </c>
      <c r="H171" s="70">
        <f>+[1]debt!H171</f>
        <v>0</v>
      </c>
      <c r="I171" s="70"/>
      <c r="J171" s="70"/>
      <c r="K171" s="70">
        <f>+[1]debt!K171</f>
        <v>0</v>
      </c>
      <c r="L171" s="70">
        <f>+[1]debt!L171</f>
        <v>0</v>
      </c>
      <c r="M171" s="70">
        <f>+[1]debt!M171</f>
        <v>0</v>
      </c>
      <c r="N171" s="70">
        <f>+[1]debt!N171</f>
        <v>0</v>
      </c>
      <c r="O171" s="70">
        <f>+[1]debt!O171</f>
        <v>0</v>
      </c>
      <c r="P171" s="71"/>
      <c r="Q171" s="72"/>
      <c r="R171" s="69">
        <f t="shared" si="7"/>
        <v>0</v>
      </c>
      <c r="S171" s="70">
        <f>+[1]debt!S171</f>
        <v>0</v>
      </c>
      <c r="T171" s="70">
        <f>CHOOSE(Flc_Arqos_Base!$A$2,[1]debt!T171,Sheet1!M166)</f>
        <v>0</v>
      </c>
      <c r="U171" s="70">
        <f>+[1]debt!U171</f>
        <v>0</v>
      </c>
      <c r="V171" s="70">
        <f>+[1]debt!V171</f>
        <v>0</v>
      </c>
      <c r="W171" s="70">
        <f>+[1]debt!W171</f>
        <v>0</v>
      </c>
      <c r="X171" s="70">
        <f>+[1]debt!X171</f>
        <v>0</v>
      </c>
      <c r="Y171" s="70">
        <f>+[1]debt!Y171</f>
        <v>0</v>
      </c>
      <c r="Z171" s="70">
        <f>+[1]debt!Z171</f>
        <v>0</v>
      </c>
      <c r="AA171" s="70">
        <f>+[1]debt!AA171</f>
        <v>0</v>
      </c>
      <c r="AB171" s="70">
        <f>+[1]debt!AB171</f>
        <v>0</v>
      </c>
      <c r="AC171" s="70">
        <f>+[1]debt!AC171</f>
        <v>0</v>
      </c>
      <c r="AD171" s="71"/>
    </row>
    <row r="172" spans="2:30" x14ac:dyDescent="0.25">
      <c r="B172" s="61">
        <v>50041</v>
      </c>
      <c r="C172" s="29">
        <f t="shared" si="8"/>
        <v>128917592.41984424</v>
      </c>
      <c r="D172" s="56">
        <f t="shared" si="6"/>
        <v>0</v>
      </c>
      <c r="E172" s="29">
        <f>+[1]debt!E172</f>
        <v>0</v>
      </c>
      <c r="F172" s="29">
        <f>CHOOSE(Flc_Arqos_Base!$A$2,+[1]debt!F172,Sheet1!L167)</f>
        <v>0</v>
      </c>
      <c r="G172" s="29">
        <f>+[1]debt!G172</f>
        <v>0</v>
      </c>
      <c r="H172" s="29">
        <f>+[1]debt!H172</f>
        <v>0</v>
      </c>
      <c r="I172" s="29"/>
      <c r="J172" s="29"/>
      <c r="K172" s="29">
        <f>+[1]debt!K172</f>
        <v>0</v>
      </c>
      <c r="L172" s="29">
        <f>+[1]debt!L172</f>
        <v>0</v>
      </c>
      <c r="M172" s="29">
        <f>+[1]debt!M172</f>
        <v>0</v>
      </c>
      <c r="N172" s="29">
        <f>+[1]debt!N172</f>
        <v>0</v>
      </c>
      <c r="O172" s="29">
        <f>+[1]debt!O172</f>
        <v>0</v>
      </c>
      <c r="P172" s="30"/>
      <c r="R172" s="56">
        <f t="shared" si="7"/>
        <v>0</v>
      </c>
      <c r="S172" s="29">
        <f>+[1]debt!S172</f>
        <v>0</v>
      </c>
      <c r="T172" s="29">
        <f>CHOOSE(Flc_Arqos_Base!$A$2,[1]debt!T172,Sheet1!M167)</f>
        <v>0</v>
      </c>
      <c r="U172" s="29">
        <f>+[1]debt!U172</f>
        <v>0</v>
      </c>
      <c r="V172" s="29">
        <f>+[1]debt!V172</f>
        <v>0</v>
      </c>
      <c r="W172" s="29">
        <f>+[1]debt!W172</f>
        <v>0</v>
      </c>
      <c r="X172" s="29">
        <f>+[1]debt!X172</f>
        <v>0</v>
      </c>
      <c r="Y172" s="29">
        <f>+[1]debt!Y172</f>
        <v>0</v>
      </c>
      <c r="Z172" s="29">
        <f>+[1]debt!Z172</f>
        <v>0</v>
      </c>
      <c r="AA172" s="29">
        <f>+[1]debt!AA172</f>
        <v>0</v>
      </c>
      <c r="AB172" s="29">
        <f>+[1]debt!AB172</f>
        <v>0</v>
      </c>
      <c r="AC172" s="29">
        <f>+[1]debt!AC172</f>
        <v>0</v>
      </c>
      <c r="AD172" s="30"/>
    </row>
    <row r="173" spans="2:30" x14ac:dyDescent="0.25">
      <c r="B173" s="61">
        <v>50072</v>
      </c>
      <c r="C173" s="29">
        <f t="shared" si="8"/>
        <v>128917592.41984424</v>
      </c>
      <c r="D173" s="56">
        <f t="shared" si="6"/>
        <v>0</v>
      </c>
      <c r="E173" s="29">
        <f>+[1]debt!E173</f>
        <v>0</v>
      </c>
      <c r="F173" s="29">
        <f>CHOOSE(Flc_Arqos_Base!$A$2,+[1]debt!F173,Sheet1!L168)</f>
        <v>0</v>
      </c>
      <c r="G173" s="29">
        <f>+[1]debt!G173</f>
        <v>0</v>
      </c>
      <c r="H173" s="29">
        <f>+[1]debt!H173</f>
        <v>0</v>
      </c>
      <c r="I173" s="29"/>
      <c r="J173" s="29"/>
      <c r="K173" s="29">
        <f>+[1]debt!K173</f>
        <v>0</v>
      </c>
      <c r="L173" s="29">
        <f>+[1]debt!L173</f>
        <v>0</v>
      </c>
      <c r="M173" s="29">
        <f>+[1]debt!M173</f>
        <v>0</v>
      </c>
      <c r="N173" s="29">
        <f>+[1]debt!N173</f>
        <v>0</v>
      </c>
      <c r="O173" s="29">
        <f>+[1]debt!O173</f>
        <v>0</v>
      </c>
      <c r="P173" s="30"/>
      <c r="R173" s="56">
        <f t="shared" si="7"/>
        <v>0</v>
      </c>
      <c r="S173" s="29">
        <f>+[1]debt!S173</f>
        <v>0</v>
      </c>
      <c r="T173" s="29">
        <f>CHOOSE(Flc_Arqos_Base!$A$2,[1]debt!T173,Sheet1!M168)</f>
        <v>0</v>
      </c>
      <c r="U173" s="29">
        <f>+[1]debt!U173</f>
        <v>0</v>
      </c>
      <c r="V173" s="29">
        <f>+[1]debt!V173</f>
        <v>0</v>
      </c>
      <c r="W173" s="29">
        <f>+[1]debt!W173</f>
        <v>0</v>
      </c>
      <c r="X173" s="29">
        <f>+[1]debt!X173</f>
        <v>0</v>
      </c>
      <c r="Y173" s="29">
        <f>+[1]debt!Y173</f>
        <v>0</v>
      </c>
      <c r="Z173" s="29">
        <f>+[1]debt!Z173</f>
        <v>0</v>
      </c>
      <c r="AA173" s="29">
        <f>+[1]debt!AA173</f>
        <v>0</v>
      </c>
      <c r="AB173" s="29">
        <f>+[1]debt!AB173</f>
        <v>0</v>
      </c>
      <c r="AC173" s="29">
        <f>+[1]debt!AC173</f>
        <v>0</v>
      </c>
      <c r="AD173" s="30"/>
    </row>
    <row r="174" spans="2:30" x14ac:dyDescent="0.25">
      <c r="B174" s="62">
        <v>50100</v>
      </c>
      <c r="C174" s="29">
        <f t="shared" si="8"/>
        <v>128917592.41984424</v>
      </c>
      <c r="D174" s="56">
        <f t="shared" si="6"/>
        <v>0</v>
      </c>
      <c r="E174" s="29">
        <f>+[1]debt!E174</f>
        <v>0</v>
      </c>
      <c r="F174" s="29">
        <f>CHOOSE(Flc_Arqos_Base!$A$2,+[1]debt!F174,Sheet1!L169)</f>
        <v>0</v>
      </c>
      <c r="G174" s="29">
        <f>+[1]debt!G174</f>
        <v>0</v>
      </c>
      <c r="H174" s="29">
        <f>+[1]debt!H174</f>
        <v>0</v>
      </c>
      <c r="I174" s="29"/>
      <c r="J174" s="29"/>
      <c r="K174" s="29">
        <f>+[1]debt!K174</f>
        <v>0</v>
      </c>
      <c r="L174" s="29">
        <f>+[1]debt!L174</f>
        <v>0</v>
      </c>
      <c r="M174" s="29">
        <f>+[1]debt!M174</f>
        <v>0</v>
      </c>
      <c r="N174" s="29">
        <f>+[1]debt!N174</f>
        <v>0</v>
      </c>
      <c r="O174" s="29">
        <f>+[1]debt!O174</f>
        <v>0</v>
      </c>
      <c r="P174" s="30"/>
      <c r="R174" s="56">
        <f t="shared" si="7"/>
        <v>0</v>
      </c>
      <c r="S174" s="29">
        <f>+[1]debt!S174</f>
        <v>0</v>
      </c>
      <c r="T174" s="29">
        <f>CHOOSE(Flc_Arqos_Base!$A$2,[1]debt!T174,Sheet1!M169)</f>
        <v>0</v>
      </c>
      <c r="U174" s="29">
        <f>+[1]debt!U174</f>
        <v>0</v>
      </c>
      <c r="V174" s="29">
        <f>+[1]debt!V174</f>
        <v>0</v>
      </c>
      <c r="W174" s="29">
        <f>+[1]debt!W174</f>
        <v>0</v>
      </c>
      <c r="X174" s="29">
        <f>+[1]debt!X174</f>
        <v>0</v>
      </c>
      <c r="Y174" s="29">
        <f>+[1]debt!Y174</f>
        <v>0</v>
      </c>
      <c r="Z174" s="29">
        <f>+[1]debt!Z174</f>
        <v>0</v>
      </c>
      <c r="AA174" s="29">
        <f>+[1]debt!AA174</f>
        <v>0</v>
      </c>
      <c r="AB174" s="29">
        <f>+[1]debt!AB174</f>
        <v>0</v>
      </c>
      <c r="AC174" s="29">
        <f>+[1]debt!AC174</f>
        <v>0</v>
      </c>
      <c r="AD174" s="30"/>
    </row>
    <row r="175" spans="2:30" x14ac:dyDescent="0.25">
      <c r="B175" s="61">
        <v>50131</v>
      </c>
      <c r="C175" s="29">
        <f t="shared" si="8"/>
        <v>128917592.41984424</v>
      </c>
      <c r="D175" s="56">
        <f t="shared" si="6"/>
        <v>0</v>
      </c>
      <c r="E175" s="29">
        <f>+[1]debt!E175</f>
        <v>0</v>
      </c>
      <c r="F175" s="29">
        <f>CHOOSE(Flc_Arqos_Base!$A$2,+[1]debt!F175,Sheet1!L170)</f>
        <v>0</v>
      </c>
      <c r="G175" s="29">
        <f>+[1]debt!G175</f>
        <v>0</v>
      </c>
      <c r="H175" s="29">
        <f>+[1]debt!H175</f>
        <v>0</v>
      </c>
      <c r="I175" s="29"/>
      <c r="J175" s="29"/>
      <c r="K175" s="29">
        <f>+[1]debt!K175</f>
        <v>0</v>
      </c>
      <c r="L175" s="29">
        <f>+[1]debt!L175</f>
        <v>0</v>
      </c>
      <c r="M175" s="29">
        <f>+[1]debt!M175</f>
        <v>0</v>
      </c>
      <c r="N175" s="29">
        <f>+[1]debt!N175</f>
        <v>0</v>
      </c>
      <c r="O175" s="29">
        <f>+[1]debt!O175</f>
        <v>0</v>
      </c>
      <c r="P175" s="30"/>
      <c r="R175" s="56">
        <f t="shared" si="7"/>
        <v>0</v>
      </c>
      <c r="S175" s="29">
        <f>+[1]debt!S175</f>
        <v>0</v>
      </c>
      <c r="T175" s="29">
        <f>CHOOSE(Flc_Arqos_Base!$A$2,[1]debt!T175,Sheet1!M170)</f>
        <v>0</v>
      </c>
      <c r="U175" s="29">
        <f>+[1]debt!U175</f>
        <v>0</v>
      </c>
      <c r="V175" s="29">
        <f>+[1]debt!V175</f>
        <v>0</v>
      </c>
      <c r="W175" s="29">
        <f>+[1]debt!W175</f>
        <v>0</v>
      </c>
      <c r="X175" s="29">
        <f>+[1]debt!X175</f>
        <v>0</v>
      </c>
      <c r="Y175" s="29">
        <f>+[1]debt!Y175</f>
        <v>0</v>
      </c>
      <c r="Z175" s="29">
        <f>+[1]debt!Z175</f>
        <v>0</v>
      </c>
      <c r="AA175" s="29">
        <f>+[1]debt!AA175</f>
        <v>0</v>
      </c>
      <c r="AB175" s="29">
        <f>+[1]debt!AB175</f>
        <v>0</v>
      </c>
      <c r="AC175" s="29">
        <f>+[1]debt!AC175</f>
        <v>0</v>
      </c>
      <c r="AD175" s="30"/>
    </row>
    <row r="176" spans="2:30" x14ac:dyDescent="0.25">
      <c r="B176" s="62">
        <v>50161</v>
      </c>
      <c r="C176" s="29">
        <f t="shared" si="8"/>
        <v>128917592.41984424</v>
      </c>
      <c r="D176" s="56">
        <f t="shared" si="6"/>
        <v>0</v>
      </c>
      <c r="E176" s="29">
        <f>+[1]debt!E176</f>
        <v>0</v>
      </c>
      <c r="F176" s="29">
        <f>CHOOSE(Flc_Arqos_Base!$A$2,+[1]debt!F176,Sheet1!L171)</f>
        <v>0</v>
      </c>
      <c r="G176" s="29">
        <f>+[1]debt!G176</f>
        <v>0</v>
      </c>
      <c r="H176" s="29">
        <f>+[1]debt!H176</f>
        <v>0</v>
      </c>
      <c r="I176" s="29"/>
      <c r="J176" s="29"/>
      <c r="K176" s="29">
        <f>+[1]debt!K176</f>
        <v>0</v>
      </c>
      <c r="L176" s="29">
        <f>+[1]debt!L176</f>
        <v>0</v>
      </c>
      <c r="M176" s="29">
        <f>+[1]debt!M176</f>
        <v>0</v>
      </c>
      <c r="N176" s="29">
        <f>+[1]debt!N176</f>
        <v>0</v>
      </c>
      <c r="O176" s="29">
        <f>+[1]debt!O176</f>
        <v>0</v>
      </c>
      <c r="P176" s="30"/>
      <c r="R176" s="56">
        <f t="shared" si="7"/>
        <v>0</v>
      </c>
      <c r="S176" s="29">
        <f>+[1]debt!S176</f>
        <v>0</v>
      </c>
      <c r="T176" s="29">
        <f>CHOOSE(Flc_Arqos_Base!$A$2,[1]debt!T176,Sheet1!M171)</f>
        <v>0</v>
      </c>
      <c r="U176" s="29">
        <f>+[1]debt!U176</f>
        <v>0</v>
      </c>
      <c r="V176" s="29">
        <f>+[1]debt!V176</f>
        <v>0</v>
      </c>
      <c r="W176" s="29">
        <f>+[1]debt!W176</f>
        <v>0</v>
      </c>
      <c r="X176" s="29">
        <f>+[1]debt!X176</f>
        <v>0</v>
      </c>
      <c r="Y176" s="29">
        <f>+[1]debt!Y176</f>
        <v>0</v>
      </c>
      <c r="Z176" s="29">
        <f>+[1]debt!Z176</f>
        <v>0</v>
      </c>
      <c r="AA176" s="29">
        <f>+[1]debt!AA176</f>
        <v>0</v>
      </c>
      <c r="AB176" s="29">
        <f>+[1]debt!AB176</f>
        <v>0</v>
      </c>
      <c r="AC176" s="29">
        <f>+[1]debt!AC176</f>
        <v>0</v>
      </c>
      <c r="AD176" s="30"/>
    </row>
    <row r="177" spans="2:30" x14ac:dyDescent="0.25">
      <c r="B177" s="61">
        <v>50192</v>
      </c>
      <c r="C177" s="29">
        <f t="shared" si="8"/>
        <v>128917592.41984424</v>
      </c>
      <c r="D177" s="56">
        <f t="shared" si="6"/>
        <v>0</v>
      </c>
      <c r="E177" s="29">
        <f>+[1]debt!E177</f>
        <v>0</v>
      </c>
      <c r="F177" s="29">
        <f>CHOOSE(Flc_Arqos_Base!$A$2,+[1]debt!F177,Sheet1!L172)</f>
        <v>0</v>
      </c>
      <c r="G177" s="29">
        <f>+[1]debt!G177</f>
        <v>0</v>
      </c>
      <c r="H177" s="29">
        <f>+[1]debt!H177</f>
        <v>0</v>
      </c>
      <c r="I177" s="29"/>
      <c r="J177" s="29"/>
      <c r="K177" s="29">
        <f>+[1]debt!K177</f>
        <v>0</v>
      </c>
      <c r="L177" s="29">
        <f>+[1]debt!L177</f>
        <v>0</v>
      </c>
      <c r="M177" s="29">
        <f>+[1]debt!M177</f>
        <v>0</v>
      </c>
      <c r="N177" s="29">
        <f>+[1]debt!N177</f>
        <v>0</v>
      </c>
      <c r="O177" s="29">
        <f>+[1]debt!O177</f>
        <v>0</v>
      </c>
      <c r="P177" s="30"/>
      <c r="R177" s="56">
        <f t="shared" si="7"/>
        <v>0</v>
      </c>
      <c r="S177" s="29">
        <f>+[1]debt!S177</f>
        <v>0</v>
      </c>
      <c r="T177" s="29">
        <f>CHOOSE(Flc_Arqos_Base!$A$2,[1]debt!T177,Sheet1!M172)</f>
        <v>0</v>
      </c>
      <c r="U177" s="29">
        <f>+[1]debt!U177</f>
        <v>0</v>
      </c>
      <c r="V177" s="29">
        <f>+[1]debt!V177</f>
        <v>0</v>
      </c>
      <c r="W177" s="29">
        <f>+[1]debt!W177</f>
        <v>0</v>
      </c>
      <c r="X177" s="29">
        <f>+[1]debt!X177</f>
        <v>0</v>
      </c>
      <c r="Y177" s="29">
        <f>+[1]debt!Y177</f>
        <v>0</v>
      </c>
      <c r="Z177" s="29">
        <f>+[1]debt!Z177</f>
        <v>0</v>
      </c>
      <c r="AA177" s="29">
        <f>+[1]debt!AA177</f>
        <v>0</v>
      </c>
      <c r="AB177" s="29">
        <f>+[1]debt!AB177</f>
        <v>0</v>
      </c>
      <c r="AC177" s="29">
        <f>+[1]debt!AC177</f>
        <v>0</v>
      </c>
      <c r="AD177" s="30"/>
    </row>
    <row r="178" spans="2:30" x14ac:dyDescent="0.25">
      <c r="B178" s="62">
        <v>50222</v>
      </c>
      <c r="C178" s="29">
        <f t="shared" si="8"/>
        <v>128917592.41984424</v>
      </c>
      <c r="D178" s="56">
        <f t="shared" si="6"/>
        <v>0</v>
      </c>
      <c r="E178" s="29">
        <f>+[1]debt!E178</f>
        <v>0</v>
      </c>
      <c r="F178" s="29">
        <f>CHOOSE(Flc_Arqos_Base!$A$2,+[1]debt!F178,Sheet1!L173)</f>
        <v>0</v>
      </c>
      <c r="G178" s="29">
        <f>+[1]debt!G178</f>
        <v>0</v>
      </c>
      <c r="H178" s="29">
        <f>+[1]debt!H178</f>
        <v>0</v>
      </c>
      <c r="I178" s="29"/>
      <c r="J178" s="29"/>
      <c r="K178" s="29">
        <f>+[1]debt!K178</f>
        <v>0</v>
      </c>
      <c r="L178" s="29">
        <f>+[1]debt!L178</f>
        <v>0</v>
      </c>
      <c r="M178" s="29">
        <f>+[1]debt!M178</f>
        <v>0</v>
      </c>
      <c r="N178" s="29">
        <f>+[1]debt!N178</f>
        <v>0</v>
      </c>
      <c r="O178" s="29">
        <f>+[1]debt!O178</f>
        <v>0</v>
      </c>
      <c r="P178" s="30"/>
      <c r="R178" s="56">
        <f t="shared" si="7"/>
        <v>0</v>
      </c>
      <c r="S178" s="29">
        <f>+[1]debt!S178</f>
        <v>0</v>
      </c>
      <c r="T178" s="29">
        <f>CHOOSE(Flc_Arqos_Base!$A$2,[1]debt!T178,Sheet1!M173)</f>
        <v>0</v>
      </c>
      <c r="U178" s="29">
        <f>+[1]debt!U178</f>
        <v>0</v>
      </c>
      <c r="V178" s="29">
        <f>+[1]debt!V178</f>
        <v>0</v>
      </c>
      <c r="W178" s="29">
        <f>+[1]debt!W178</f>
        <v>0</v>
      </c>
      <c r="X178" s="29">
        <f>+[1]debt!X178</f>
        <v>0</v>
      </c>
      <c r="Y178" s="29">
        <f>+[1]debt!Y178</f>
        <v>0</v>
      </c>
      <c r="Z178" s="29">
        <f>+[1]debt!Z178</f>
        <v>0</v>
      </c>
      <c r="AA178" s="29">
        <f>+[1]debt!AA178</f>
        <v>0</v>
      </c>
      <c r="AB178" s="29">
        <f>+[1]debt!AB178</f>
        <v>0</v>
      </c>
      <c r="AC178" s="29">
        <f>+[1]debt!AC178</f>
        <v>0</v>
      </c>
      <c r="AD178" s="30"/>
    </row>
    <row r="179" spans="2:30" x14ac:dyDescent="0.25">
      <c r="B179" s="61">
        <v>50253</v>
      </c>
      <c r="C179" s="29">
        <f t="shared" si="8"/>
        <v>128917592.41984424</v>
      </c>
      <c r="D179" s="56">
        <f t="shared" si="6"/>
        <v>0</v>
      </c>
      <c r="E179" s="29">
        <f>+[1]debt!E179</f>
        <v>0</v>
      </c>
      <c r="F179" s="29">
        <f>CHOOSE(Flc_Arqos_Base!$A$2,+[1]debt!F179,Sheet1!L174)</f>
        <v>0</v>
      </c>
      <c r="G179" s="29">
        <f>+[1]debt!G179</f>
        <v>0</v>
      </c>
      <c r="H179" s="29">
        <f>+[1]debt!H179</f>
        <v>0</v>
      </c>
      <c r="I179" s="29"/>
      <c r="J179" s="29"/>
      <c r="K179" s="29">
        <f>+[1]debt!K179</f>
        <v>0</v>
      </c>
      <c r="L179" s="29">
        <f>+[1]debt!L179</f>
        <v>0</v>
      </c>
      <c r="M179" s="29">
        <f>+[1]debt!M179</f>
        <v>0</v>
      </c>
      <c r="N179" s="29">
        <f>+[1]debt!N179</f>
        <v>0</v>
      </c>
      <c r="O179" s="29">
        <f>+[1]debt!O179</f>
        <v>0</v>
      </c>
      <c r="P179" s="30"/>
      <c r="R179" s="56">
        <f t="shared" si="7"/>
        <v>0</v>
      </c>
      <c r="S179" s="29">
        <f>+[1]debt!S179</f>
        <v>0</v>
      </c>
      <c r="T179" s="29">
        <f>CHOOSE(Flc_Arqos_Base!$A$2,[1]debt!T179,Sheet1!M174)</f>
        <v>0</v>
      </c>
      <c r="U179" s="29">
        <f>+[1]debt!U179</f>
        <v>0</v>
      </c>
      <c r="V179" s="29">
        <f>+[1]debt!V179</f>
        <v>0</v>
      </c>
      <c r="W179" s="29">
        <f>+[1]debt!W179</f>
        <v>0</v>
      </c>
      <c r="X179" s="29">
        <f>+[1]debt!X179</f>
        <v>0</v>
      </c>
      <c r="Y179" s="29">
        <f>+[1]debt!Y179</f>
        <v>0</v>
      </c>
      <c r="Z179" s="29">
        <f>+[1]debt!Z179</f>
        <v>0</v>
      </c>
      <c r="AA179" s="29">
        <f>+[1]debt!AA179</f>
        <v>0</v>
      </c>
      <c r="AB179" s="29">
        <f>+[1]debt!AB179</f>
        <v>0</v>
      </c>
      <c r="AC179" s="29">
        <f>+[1]debt!AC179</f>
        <v>0</v>
      </c>
      <c r="AD179" s="30"/>
    </row>
    <row r="180" spans="2:30" x14ac:dyDescent="0.25">
      <c r="B180" s="61">
        <v>50284</v>
      </c>
      <c r="C180" s="29">
        <f t="shared" si="8"/>
        <v>128917592.41984424</v>
      </c>
      <c r="D180" s="56">
        <f t="shared" si="6"/>
        <v>0</v>
      </c>
      <c r="E180" s="29">
        <f>+[1]debt!E180</f>
        <v>0</v>
      </c>
      <c r="F180" s="29">
        <f>CHOOSE(Flc_Arqos_Base!$A$2,+[1]debt!F180,Sheet1!L175)</f>
        <v>0</v>
      </c>
      <c r="G180" s="29">
        <f>+[1]debt!G180</f>
        <v>0</v>
      </c>
      <c r="H180" s="29">
        <f>+[1]debt!H180</f>
        <v>0</v>
      </c>
      <c r="I180" s="29"/>
      <c r="J180" s="29"/>
      <c r="K180" s="29">
        <f>+[1]debt!K180</f>
        <v>0</v>
      </c>
      <c r="L180" s="29">
        <f>+[1]debt!L180</f>
        <v>0</v>
      </c>
      <c r="M180" s="29">
        <f>+[1]debt!M180</f>
        <v>0</v>
      </c>
      <c r="N180" s="29">
        <f>+[1]debt!N180</f>
        <v>0</v>
      </c>
      <c r="O180" s="29">
        <f>+[1]debt!O180</f>
        <v>0</v>
      </c>
      <c r="P180" s="30"/>
      <c r="R180" s="56">
        <f t="shared" si="7"/>
        <v>0</v>
      </c>
      <c r="S180" s="29">
        <f>+[1]debt!S180</f>
        <v>0</v>
      </c>
      <c r="T180" s="29">
        <f>CHOOSE(Flc_Arqos_Base!$A$2,[1]debt!T180,Sheet1!M175)</f>
        <v>0</v>
      </c>
      <c r="U180" s="29">
        <f>+[1]debt!U180</f>
        <v>0</v>
      </c>
      <c r="V180" s="29">
        <f>+[1]debt!V180</f>
        <v>0</v>
      </c>
      <c r="W180" s="29">
        <f>+[1]debt!W180</f>
        <v>0</v>
      </c>
      <c r="X180" s="29">
        <f>+[1]debt!X180</f>
        <v>0</v>
      </c>
      <c r="Y180" s="29">
        <f>+[1]debt!Y180</f>
        <v>0</v>
      </c>
      <c r="Z180" s="29">
        <f>+[1]debt!Z180</f>
        <v>0</v>
      </c>
      <c r="AA180" s="29">
        <f>+[1]debt!AA180</f>
        <v>0</v>
      </c>
      <c r="AB180" s="29">
        <f>+[1]debt!AB180</f>
        <v>0</v>
      </c>
      <c r="AC180" s="29">
        <f>+[1]debt!AC180</f>
        <v>0</v>
      </c>
      <c r="AD180" s="30"/>
    </row>
    <row r="181" spans="2:30" x14ac:dyDescent="0.25">
      <c r="B181" s="61">
        <v>50314</v>
      </c>
      <c r="C181" s="29">
        <f t="shared" si="8"/>
        <v>128917592.41984424</v>
      </c>
      <c r="D181" s="56">
        <f t="shared" si="6"/>
        <v>0</v>
      </c>
      <c r="E181" s="29">
        <f>+[1]debt!E181</f>
        <v>0</v>
      </c>
      <c r="F181" s="29">
        <f>CHOOSE(Flc_Arqos_Base!$A$2,+[1]debt!F181,Sheet1!L176)</f>
        <v>0</v>
      </c>
      <c r="G181" s="29">
        <f>+[1]debt!G181</f>
        <v>0</v>
      </c>
      <c r="H181" s="29">
        <f>+[1]debt!H181</f>
        <v>0</v>
      </c>
      <c r="I181" s="29"/>
      <c r="J181" s="29"/>
      <c r="K181" s="29">
        <f>+[1]debt!K181</f>
        <v>0</v>
      </c>
      <c r="L181" s="29">
        <f>+[1]debt!L181</f>
        <v>0</v>
      </c>
      <c r="M181" s="29">
        <f>+[1]debt!M181</f>
        <v>0</v>
      </c>
      <c r="N181" s="29">
        <f>+[1]debt!N181</f>
        <v>0</v>
      </c>
      <c r="O181" s="29">
        <f>+[1]debt!O181</f>
        <v>0</v>
      </c>
      <c r="P181" s="30"/>
      <c r="R181" s="56">
        <f t="shared" si="7"/>
        <v>0</v>
      </c>
      <c r="S181" s="29">
        <f>+[1]debt!S181</f>
        <v>0</v>
      </c>
      <c r="T181" s="29">
        <f>CHOOSE(Flc_Arqos_Base!$A$2,[1]debt!T181,Sheet1!M176)</f>
        <v>0</v>
      </c>
      <c r="U181" s="29">
        <f>+[1]debt!U181</f>
        <v>0</v>
      </c>
      <c r="V181" s="29">
        <f>+[1]debt!V181</f>
        <v>0</v>
      </c>
      <c r="W181" s="29">
        <f>+[1]debt!W181</f>
        <v>0</v>
      </c>
      <c r="X181" s="29">
        <f>+[1]debt!X181</f>
        <v>0</v>
      </c>
      <c r="Y181" s="29">
        <f>+[1]debt!Y181</f>
        <v>0</v>
      </c>
      <c r="Z181" s="29">
        <f>+[1]debt!Z181</f>
        <v>0</v>
      </c>
      <c r="AA181" s="29">
        <f>+[1]debt!AA181</f>
        <v>0</v>
      </c>
      <c r="AB181" s="29">
        <f>+[1]debt!AB181</f>
        <v>0</v>
      </c>
      <c r="AC181" s="29">
        <f>+[1]debt!AC181</f>
        <v>0</v>
      </c>
      <c r="AD181" s="30"/>
    </row>
    <row r="182" spans="2:30" x14ac:dyDescent="0.25">
      <c r="B182" s="62">
        <v>50345</v>
      </c>
      <c r="C182" s="29">
        <f t="shared" si="8"/>
        <v>128917592.41984424</v>
      </c>
      <c r="D182" s="56">
        <f t="shared" si="6"/>
        <v>0</v>
      </c>
      <c r="E182" s="29">
        <f>+[1]debt!E182</f>
        <v>0</v>
      </c>
      <c r="F182" s="29">
        <f>CHOOSE(Flc_Arqos_Base!$A$2,+[1]debt!F182,Sheet1!L177)</f>
        <v>0</v>
      </c>
      <c r="G182" s="29">
        <f>+[1]debt!G182</f>
        <v>0</v>
      </c>
      <c r="H182" s="29">
        <f>+[1]debt!H182</f>
        <v>0</v>
      </c>
      <c r="I182" s="29"/>
      <c r="J182" s="29"/>
      <c r="K182" s="29">
        <f>+[1]debt!K182</f>
        <v>0</v>
      </c>
      <c r="L182" s="29">
        <f>+[1]debt!L182</f>
        <v>0</v>
      </c>
      <c r="M182" s="29">
        <f>+[1]debt!M182</f>
        <v>0</v>
      </c>
      <c r="N182" s="29">
        <f>+[1]debt!N182</f>
        <v>0</v>
      </c>
      <c r="O182" s="29">
        <f>+[1]debt!O182</f>
        <v>0</v>
      </c>
      <c r="P182" s="30"/>
      <c r="R182" s="56">
        <f t="shared" si="7"/>
        <v>0</v>
      </c>
      <c r="S182" s="29">
        <f>+[1]debt!S182</f>
        <v>0</v>
      </c>
      <c r="T182" s="29">
        <f>CHOOSE(Flc_Arqos_Base!$A$2,[1]debt!T182,Sheet1!M177)</f>
        <v>0</v>
      </c>
      <c r="U182" s="29">
        <f>+[1]debt!U182</f>
        <v>0</v>
      </c>
      <c r="V182" s="29">
        <f>+[1]debt!V182</f>
        <v>0</v>
      </c>
      <c r="W182" s="29">
        <f>+[1]debt!W182</f>
        <v>0</v>
      </c>
      <c r="X182" s="29">
        <f>+[1]debt!X182</f>
        <v>0</v>
      </c>
      <c r="Y182" s="29">
        <f>+[1]debt!Y182</f>
        <v>0</v>
      </c>
      <c r="Z182" s="29">
        <f>+[1]debt!Z182</f>
        <v>0</v>
      </c>
      <c r="AA182" s="29">
        <f>+[1]debt!AA182</f>
        <v>0</v>
      </c>
      <c r="AB182" s="29">
        <f>+[1]debt!AB182</f>
        <v>0</v>
      </c>
      <c r="AC182" s="29">
        <f>+[1]debt!AC182</f>
        <v>0</v>
      </c>
      <c r="AD182" s="30"/>
    </row>
    <row r="183" spans="2:30" x14ac:dyDescent="0.25">
      <c r="B183" s="61">
        <v>50375</v>
      </c>
      <c r="C183" s="70">
        <f t="shared" si="8"/>
        <v>128917592.41984424</v>
      </c>
      <c r="D183" s="69">
        <f t="shared" si="6"/>
        <v>0</v>
      </c>
      <c r="E183" s="70">
        <f>+[1]debt!E183</f>
        <v>0</v>
      </c>
      <c r="F183" s="70">
        <f>CHOOSE(Flc_Arqos_Base!$A$2,+[1]debt!F183,Sheet1!L178)</f>
        <v>0</v>
      </c>
      <c r="G183" s="70">
        <f>+[1]debt!G183</f>
        <v>0</v>
      </c>
      <c r="H183" s="70">
        <f>+[1]debt!H183</f>
        <v>0</v>
      </c>
      <c r="I183" s="70"/>
      <c r="J183" s="70"/>
      <c r="K183" s="70">
        <f>+[1]debt!K183</f>
        <v>0</v>
      </c>
      <c r="L183" s="70">
        <f>+[1]debt!L183</f>
        <v>0</v>
      </c>
      <c r="M183" s="70">
        <f>+[1]debt!M183</f>
        <v>0</v>
      </c>
      <c r="N183" s="70">
        <f>+[1]debt!N183</f>
        <v>0</v>
      </c>
      <c r="O183" s="70">
        <f>+[1]debt!O183</f>
        <v>0</v>
      </c>
      <c r="P183" s="71"/>
      <c r="Q183" s="72"/>
      <c r="R183" s="69">
        <f t="shared" si="7"/>
        <v>0</v>
      </c>
      <c r="S183" s="70">
        <f>+[1]debt!S183</f>
        <v>0</v>
      </c>
      <c r="T183" s="70">
        <f>CHOOSE(Flc_Arqos_Base!$A$2,[1]debt!T183,Sheet1!M178)</f>
        <v>0</v>
      </c>
      <c r="U183" s="70">
        <f>+[1]debt!U183</f>
        <v>0</v>
      </c>
      <c r="V183" s="70">
        <f>+[1]debt!V183</f>
        <v>0</v>
      </c>
      <c r="W183" s="70">
        <f>+[1]debt!W183</f>
        <v>0</v>
      </c>
      <c r="X183" s="70">
        <f>+[1]debt!X183</f>
        <v>0</v>
      </c>
      <c r="Y183" s="70">
        <f>+[1]debt!Y183</f>
        <v>0</v>
      </c>
      <c r="Z183" s="70">
        <f>+[1]debt!Z183</f>
        <v>0</v>
      </c>
      <c r="AA183" s="70">
        <f>+[1]debt!AA183</f>
        <v>0</v>
      </c>
      <c r="AB183" s="70">
        <f>+[1]debt!AB183</f>
        <v>0</v>
      </c>
      <c r="AC183" s="70">
        <f>+[1]debt!AC183</f>
        <v>0</v>
      </c>
      <c r="AD183" s="71"/>
    </row>
    <row r="184" spans="2:30" x14ac:dyDescent="0.25">
      <c r="B184" s="60">
        <v>50406</v>
      </c>
      <c r="C184" s="29">
        <f t="shared" si="8"/>
        <v>128917592.41984424</v>
      </c>
      <c r="D184" s="56">
        <f t="shared" si="6"/>
        <v>0</v>
      </c>
      <c r="E184" s="29">
        <f>+[1]debt!E184</f>
        <v>0</v>
      </c>
      <c r="F184" s="29">
        <f>CHOOSE(Flc_Arqos_Base!$A$2,+[1]debt!F184,Sheet1!L179)</f>
        <v>0</v>
      </c>
      <c r="G184" s="29">
        <f>+[1]debt!G184</f>
        <v>0</v>
      </c>
      <c r="H184" s="29">
        <f>+[1]debt!H184</f>
        <v>0</v>
      </c>
      <c r="I184" s="29"/>
      <c r="J184" s="29"/>
      <c r="K184" s="29">
        <f>+[1]debt!K184</f>
        <v>0</v>
      </c>
      <c r="L184" s="29">
        <f>+[1]debt!L184</f>
        <v>0</v>
      </c>
      <c r="M184" s="29">
        <f>+[1]debt!M184</f>
        <v>0</v>
      </c>
      <c r="N184" s="29">
        <f>+[1]debt!N184</f>
        <v>0</v>
      </c>
      <c r="O184" s="29">
        <f>+[1]debt!O184</f>
        <v>0</v>
      </c>
      <c r="P184" s="30"/>
      <c r="R184" s="56">
        <f t="shared" si="7"/>
        <v>0</v>
      </c>
      <c r="S184" s="29">
        <f>+[1]debt!S184</f>
        <v>0</v>
      </c>
      <c r="T184" s="29">
        <f>CHOOSE(Flc_Arqos_Base!$A$2,[1]debt!T184,Sheet1!M179)</f>
        <v>0</v>
      </c>
      <c r="U184" s="29">
        <f>+[1]debt!U184</f>
        <v>0</v>
      </c>
      <c r="V184" s="29">
        <f>+[1]debt!V184</f>
        <v>0</v>
      </c>
      <c r="W184" s="29">
        <f>+[1]debt!W184</f>
        <v>0</v>
      </c>
      <c r="X184" s="29">
        <f>+[1]debt!X184</f>
        <v>0</v>
      </c>
      <c r="Y184" s="29">
        <f>+[1]debt!Y184</f>
        <v>0</v>
      </c>
      <c r="Z184" s="29">
        <f>+[1]debt!Z184</f>
        <v>0</v>
      </c>
      <c r="AA184" s="29">
        <f>+[1]debt!AA184</f>
        <v>0</v>
      </c>
      <c r="AB184" s="29">
        <f>+[1]debt!AB184</f>
        <v>0</v>
      </c>
      <c r="AC184" s="29">
        <f>+[1]debt!AC184</f>
        <v>0</v>
      </c>
      <c r="AD184" s="30"/>
    </row>
    <row r="185" spans="2:30" x14ac:dyDescent="0.25">
      <c r="B185" s="60">
        <v>50437</v>
      </c>
      <c r="C185" s="29">
        <f t="shared" si="8"/>
        <v>128917592.41984424</v>
      </c>
      <c r="D185" s="56">
        <f t="shared" si="6"/>
        <v>0</v>
      </c>
      <c r="E185" s="29">
        <f>+[1]debt!E185</f>
        <v>0</v>
      </c>
      <c r="F185" s="29">
        <f>CHOOSE(Flc_Arqos_Base!$A$2,+[1]debt!F185,Sheet1!L180)</f>
        <v>0</v>
      </c>
      <c r="G185" s="29">
        <f>+[1]debt!G185</f>
        <v>0</v>
      </c>
      <c r="H185" s="29">
        <f>+[1]debt!H185</f>
        <v>0</v>
      </c>
      <c r="I185" s="29"/>
      <c r="J185" s="29"/>
      <c r="K185" s="29">
        <f>+[1]debt!K185</f>
        <v>0</v>
      </c>
      <c r="L185" s="29">
        <f>+[1]debt!L185</f>
        <v>0</v>
      </c>
      <c r="M185" s="29">
        <f>+[1]debt!M185</f>
        <v>0</v>
      </c>
      <c r="N185" s="29">
        <f>+[1]debt!N185</f>
        <v>0</v>
      </c>
      <c r="O185" s="29">
        <f>+[1]debt!O185</f>
        <v>0</v>
      </c>
      <c r="P185" s="30"/>
      <c r="R185" s="56">
        <f t="shared" si="7"/>
        <v>0</v>
      </c>
      <c r="S185" s="29">
        <f>+[1]debt!S185</f>
        <v>0</v>
      </c>
      <c r="T185" s="29">
        <f>CHOOSE(Flc_Arqos_Base!$A$2,[1]debt!T185,Sheet1!M180)</f>
        <v>0</v>
      </c>
      <c r="U185" s="29">
        <f>+[1]debt!U185</f>
        <v>0</v>
      </c>
      <c r="V185" s="29">
        <f>+[1]debt!V185</f>
        <v>0</v>
      </c>
      <c r="W185" s="29">
        <f>+[1]debt!W185</f>
        <v>0</v>
      </c>
      <c r="X185" s="29">
        <f>+[1]debt!X185</f>
        <v>0</v>
      </c>
      <c r="Y185" s="29">
        <f>+[1]debt!Y185</f>
        <v>0</v>
      </c>
      <c r="Z185" s="29">
        <f>+[1]debt!Z185</f>
        <v>0</v>
      </c>
      <c r="AA185" s="29">
        <f>+[1]debt!AA185</f>
        <v>0</v>
      </c>
      <c r="AB185" s="29">
        <f>+[1]debt!AB185</f>
        <v>0</v>
      </c>
      <c r="AC185" s="29">
        <f>+[1]debt!AC185</f>
        <v>0</v>
      </c>
      <c r="AD185" s="30"/>
    </row>
    <row r="186" spans="2:30" x14ac:dyDescent="0.25">
      <c r="B186" s="59">
        <v>50465</v>
      </c>
      <c r="C186" s="29">
        <f t="shared" si="8"/>
        <v>128917592.41984424</v>
      </c>
      <c r="D186" s="56">
        <f t="shared" si="6"/>
        <v>0</v>
      </c>
      <c r="E186" s="29">
        <f>+[1]debt!E186</f>
        <v>0</v>
      </c>
      <c r="F186" s="29">
        <f>CHOOSE(Flc_Arqos_Base!$A$2,+[1]debt!F186,Sheet1!L181)</f>
        <v>0</v>
      </c>
      <c r="G186" s="29">
        <f>+[1]debt!G186</f>
        <v>0</v>
      </c>
      <c r="H186" s="29">
        <f>+[1]debt!H186</f>
        <v>0</v>
      </c>
      <c r="I186" s="29"/>
      <c r="J186" s="29"/>
      <c r="K186" s="29">
        <f>+[1]debt!K186</f>
        <v>0</v>
      </c>
      <c r="L186" s="29">
        <f>+[1]debt!L186</f>
        <v>0</v>
      </c>
      <c r="M186" s="29">
        <f>+[1]debt!M186</f>
        <v>0</v>
      </c>
      <c r="N186" s="29">
        <f>+[1]debt!N186</f>
        <v>0</v>
      </c>
      <c r="O186" s="29">
        <f>+[1]debt!O186</f>
        <v>0</v>
      </c>
      <c r="P186" s="30"/>
      <c r="R186" s="56">
        <f t="shared" si="7"/>
        <v>0</v>
      </c>
      <c r="S186" s="29">
        <f>+[1]debt!S186</f>
        <v>0</v>
      </c>
      <c r="T186" s="29">
        <f>CHOOSE(Flc_Arqos_Base!$A$2,[1]debt!T186,Sheet1!M181)</f>
        <v>0</v>
      </c>
      <c r="U186" s="29">
        <f>+[1]debt!U186</f>
        <v>0</v>
      </c>
      <c r="V186" s="29">
        <f>+[1]debt!V186</f>
        <v>0</v>
      </c>
      <c r="W186" s="29">
        <f>+[1]debt!W186</f>
        <v>0</v>
      </c>
      <c r="X186" s="29">
        <f>+[1]debt!X186</f>
        <v>0</v>
      </c>
      <c r="Y186" s="29">
        <f>+[1]debt!Y186</f>
        <v>0</v>
      </c>
      <c r="Z186" s="29">
        <f>+[1]debt!Z186</f>
        <v>0</v>
      </c>
      <c r="AA186" s="29">
        <f>+[1]debt!AA186</f>
        <v>0</v>
      </c>
      <c r="AB186" s="29">
        <f>+[1]debt!AB186</f>
        <v>0</v>
      </c>
      <c r="AC186" s="29">
        <f>+[1]debt!AC186</f>
        <v>0</v>
      </c>
      <c r="AD186" s="30"/>
    </row>
    <row r="187" spans="2:30" x14ac:dyDescent="0.25">
      <c r="B187" s="60">
        <v>50496</v>
      </c>
      <c r="C187" s="29">
        <f t="shared" si="8"/>
        <v>128917592.41984424</v>
      </c>
      <c r="D187" s="56">
        <f t="shared" si="6"/>
        <v>0</v>
      </c>
      <c r="E187" s="29">
        <f>+[1]debt!E187</f>
        <v>0</v>
      </c>
      <c r="F187" s="29">
        <f>CHOOSE(Flc_Arqos_Base!$A$2,+[1]debt!F187,Sheet1!L182)</f>
        <v>0</v>
      </c>
      <c r="G187" s="29">
        <f>+[1]debt!G187</f>
        <v>0</v>
      </c>
      <c r="H187" s="29">
        <f>+[1]debt!H187</f>
        <v>0</v>
      </c>
      <c r="I187" s="29"/>
      <c r="J187" s="29"/>
      <c r="K187" s="29">
        <f>+[1]debt!K187</f>
        <v>0</v>
      </c>
      <c r="L187" s="29">
        <f>+[1]debt!L187</f>
        <v>0</v>
      </c>
      <c r="M187" s="29">
        <f>+[1]debt!M187</f>
        <v>0</v>
      </c>
      <c r="N187" s="29">
        <f>+[1]debt!N187</f>
        <v>0</v>
      </c>
      <c r="O187" s="29">
        <f>+[1]debt!O187</f>
        <v>0</v>
      </c>
      <c r="P187" s="30"/>
      <c r="R187" s="56">
        <f t="shared" si="7"/>
        <v>0</v>
      </c>
      <c r="S187" s="29">
        <f>+[1]debt!S187</f>
        <v>0</v>
      </c>
      <c r="T187" s="29">
        <f>CHOOSE(Flc_Arqos_Base!$A$2,[1]debt!T187,Sheet1!M182)</f>
        <v>0</v>
      </c>
      <c r="U187" s="29">
        <f>+[1]debt!U187</f>
        <v>0</v>
      </c>
      <c r="V187" s="29">
        <f>+[1]debt!V187</f>
        <v>0</v>
      </c>
      <c r="W187" s="29">
        <f>+[1]debt!W187</f>
        <v>0</v>
      </c>
      <c r="X187" s="29">
        <f>+[1]debt!X187</f>
        <v>0</v>
      </c>
      <c r="Y187" s="29">
        <f>+[1]debt!Y187</f>
        <v>0</v>
      </c>
      <c r="Z187" s="29">
        <f>+[1]debt!Z187</f>
        <v>0</v>
      </c>
      <c r="AA187" s="29">
        <f>+[1]debt!AA187</f>
        <v>0</v>
      </c>
      <c r="AB187" s="29">
        <f>+[1]debt!AB187</f>
        <v>0</v>
      </c>
      <c r="AC187" s="29">
        <f>+[1]debt!AC187</f>
        <v>0</v>
      </c>
      <c r="AD187" s="30"/>
    </row>
    <row r="188" spans="2:30" x14ac:dyDescent="0.25">
      <c r="B188" s="59">
        <v>50526</v>
      </c>
      <c r="C188" s="29">
        <f t="shared" si="8"/>
        <v>128917592.41984424</v>
      </c>
      <c r="D188" s="56">
        <f t="shared" si="6"/>
        <v>0</v>
      </c>
      <c r="E188" s="29">
        <f>+[1]debt!E188</f>
        <v>0</v>
      </c>
      <c r="F188" s="29">
        <f>CHOOSE(Flc_Arqos_Base!$A$2,+[1]debt!F188,Sheet1!L183)</f>
        <v>0</v>
      </c>
      <c r="G188" s="29">
        <f>+[1]debt!G188</f>
        <v>0</v>
      </c>
      <c r="H188" s="29">
        <f>+[1]debt!H188</f>
        <v>0</v>
      </c>
      <c r="I188" s="29"/>
      <c r="J188" s="29"/>
      <c r="K188" s="29">
        <f>+[1]debt!K188</f>
        <v>0</v>
      </c>
      <c r="L188" s="29">
        <f>+[1]debt!L188</f>
        <v>0</v>
      </c>
      <c r="M188" s="29">
        <f>+[1]debt!M188</f>
        <v>0</v>
      </c>
      <c r="N188" s="29">
        <f>+[1]debt!N188</f>
        <v>0</v>
      </c>
      <c r="O188" s="29">
        <f>+[1]debt!O188</f>
        <v>0</v>
      </c>
      <c r="P188" s="30"/>
      <c r="R188" s="56">
        <f t="shared" si="7"/>
        <v>0</v>
      </c>
      <c r="S188" s="29">
        <f>+[1]debt!S188</f>
        <v>0</v>
      </c>
      <c r="T188" s="29">
        <f>CHOOSE(Flc_Arqos_Base!$A$2,[1]debt!T188,Sheet1!M183)</f>
        <v>0</v>
      </c>
      <c r="U188" s="29">
        <f>+[1]debt!U188</f>
        <v>0</v>
      </c>
      <c r="V188" s="29">
        <f>+[1]debt!V188</f>
        <v>0</v>
      </c>
      <c r="W188" s="29">
        <f>+[1]debt!W188</f>
        <v>0</v>
      </c>
      <c r="X188" s="29">
        <f>+[1]debt!X188</f>
        <v>0</v>
      </c>
      <c r="Y188" s="29">
        <f>+[1]debt!Y188</f>
        <v>0</v>
      </c>
      <c r="Z188" s="29">
        <f>+[1]debt!Z188</f>
        <v>0</v>
      </c>
      <c r="AA188" s="29">
        <f>+[1]debt!AA188</f>
        <v>0</v>
      </c>
      <c r="AB188" s="29">
        <f>+[1]debt!AB188</f>
        <v>0</v>
      </c>
      <c r="AC188" s="29">
        <f>+[1]debt!AC188</f>
        <v>0</v>
      </c>
      <c r="AD188" s="30"/>
    </row>
    <row r="189" spans="2:30" x14ac:dyDescent="0.25">
      <c r="B189" s="60">
        <v>50557</v>
      </c>
      <c r="C189" s="29">
        <f t="shared" si="8"/>
        <v>128917592.41984424</v>
      </c>
      <c r="D189" s="56">
        <f t="shared" si="6"/>
        <v>0</v>
      </c>
      <c r="E189" s="29">
        <f>+[1]debt!E189</f>
        <v>0</v>
      </c>
      <c r="F189" s="29">
        <f>CHOOSE(Flc_Arqos_Base!$A$2,+[1]debt!F189,Sheet1!L184)</f>
        <v>0</v>
      </c>
      <c r="G189" s="29">
        <f>+[1]debt!G189</f>
        <v>0</v>
      </c>
      <c r="H189" s="29">
        <f>+[1]debt!H189</f>
        <v>0</v>
      </c>
      <c r="I189" s="29"/>
      <c r="J189" s="29"/>
      <c r="K189" s="29">
        <f>+[1]debt!K189</f>
        <v>0</v>
      </c>
      <c r="L189" s="29">
        <f>+[1]debt!L189</f>
        <v>0</v>
      </c>
      <c r="M189" s="29">
        <f>+[1]debt!M189</f>
        <v>0</v>
      </c>
      <c r="N189" s="29">
        <f>+[1]debt!N189</f>
        <v>0</v>
      </c>
      <c r="O189" s="29">
        <f>+[1]debt!O189</f>
        <v>0</v>
      </c>
      <c r="P189" s="30"/>
      <c r="R189" s="56">
        <f t="shared" si="7"/>
        <v>0</v>
      </c>
      <c r="S189" s="29">
        <f>+[1]debt!S189</f>
        <v>0</v>
      </c>
      <c r="T189" s="29">
        <f>CHOOSE(Flc_Arqos_Base!$A$2,[1]debt!T189,Sheet1!M184)</f>
        <v>0</v>
      </c>
      <c r="U189" s="29">
        <f>+[1]debt!U189</f>
        <v>0</v>
      </c>
      <c r="V189" s="29">
        <f>+[1]debt!V189</f>
        <v>0</v>
      </c>
      <c r="W189" s="29">
        <f>+[1]debt!W189</f>
        <v>0</v>
      </c>
      <c r="X189" s="29">
        <f>+[1]debt!X189</f>
        <v>0</v>
      </c>
      <c r="Y189" s="29">
        <f>+[1]debt!Y189</f>
        <v>0</v>
      </c>
      <c r="Z189" s="29">
        <f>+[1]debt!Z189</f>
        <v>0</v>
      </c>
      <c r="AA189" s="29">
        <f>+[1]debt!AA189</f>
        <v>0</v>
      </c>
      <c r="AB189" s="29">
        <f>+[1]debt!AB189</f>
        <v>0</v>
      </c>
      <c r="AC189" s="29">
        <f>+[1]debt!AC189</f>
        <v>0</v>
      </c>
      <c r="AD189" s="30"/>
    </row>
    <row r="190" spans="2:30" x14ac:dyDescent="0.25">
      <c r="B190" s="59">
        <v>50587</v>
      </c>
      <c r="C190" s="29">
        <f t="shared" si="8"/>
        <v>128917592.41984424</v>
      </c>
      <c r="D190" s="56">
        <f t="shared" si="6"/>
        <v>0</v>
      </c>
      <c r="E190" s="29">
        <f>+[1]debt!E190</f>
        <v>0</v>
      </c>
      <c r="F190" s="29">
        <f>CHOOSE(Flc_Arqos_Base!$A$2,+[1]debt!F190,Sheet1!L185)</f>
        <v>0</v>
      </c>
      <c r="G190" s="29">
        <f>+[1]debt!G190</f>
        <v>0</v>
      </c>
      <c r="H190" s="29">
        <f>+[1]debt!H190</f>
        <v>0</v>
      </c>
      <c r="I190" s="29"/>
      <c r="J190" s="29"/>
      <c r="K190" s="29">
        <f>+[1]debt!K190</f>
        <v>0</v>
      </c>
      <c r="L190" s="29">
        <f>+[1]debt!L190</f>
        <v>0</v>
      </c>
      <c r="M190" s="29">
        <f>+[1]debt!M190</f>
        <v>0</v>
      </c>
      <c r="N190" s="29">
        <f>+[1]debt!N190</f>
        <v>0</v>
      </c>
      <c r="O190" s="29">
        <f>+[1]debt!O190</f>
        <v>0</v>
      </c>
      <c r="P190" s="30"/>
      <c r="R190" s="56">
        <f t="shared" si="7"/>
        <v>0</v>
      </c>
      <c r="S190" s="29">
        <f>+[1]debt!S190</f>
        <v>0</v>
      </c>
      <c r="T190" s="29">
        <f>CHOOSE(Flc_Arqos_Base!$A$2,[1]debt!T190,Sheet1!M185)</f>
        <v>0</v>
      </c>
      <c r="U190" s="29">
        <f>+[1]debt!U190</f>
        <v>0</v>
      </c>
      <c r="V190" s="29">
        <f>+[1]debt!V190</f>
        <v>0</v>
      </c>
      <c r="W190" s="29">
        <f>+[1]debt!W190</f>
        <v>0</v>
      </c>
      <c r="X190" s="29">
        <f>+[1]debt!X190</f>
        <v>0</v>
      </c>
      <c r="Y190" s="29">
        <f>+[1]debt!Y190</f>
        <v>0</v>
      </c>
      <c r="Z190" s="29">
        <f>+[1]debt!Z190</f>
        <v>0</v>
      </c>
      <c r="AA190" s="29">
        <f>+[1]debt!AA190</f>
        <v>0</v>
      </c>
      <c r="AB190" s="29">
        <f>+[1]debt!AB190</f>
        <v>0</v>
      </c>
      <c r="AC190" s="29">
        <f>+[1]debt!AC190</f>
        <v>0</v>
      </c>
      <c r="AD190" s="30"/>
    </row>
    <row r="191" spans="2:30" x14ac:dyDescent="0.25">
      <c r="B191" s="60">
        <v>50618</v>
      </c>
      <c r="C191" s="29">
        <f t="shared" si="8"/>
        <v>128917592.41984424</v>
      </c>
      <c r="D191" s="56">
        <f t="shared" si="6"/>
        <v>0</v>
      </c>
      <c r="E191" s="29">
        <f>+[1]debt!E191</f>
        <v>0</v>
      </c>
      <c r="F191" s="29">
        <f>CHOOSE(Flc_Arqos_Base!$A$2,+[1]debt!F191,Sheet1!L186)</f>
        <v>0</v>
      </c>
      <c r="G191" s="29">
        <f>+[1]debt!G191</f>
        <v>0</v>
      </c>
      <c r="H191" s="29">
        <f>+[1]debt!H191</f>
        <v>0</v>
      </c>
      <c r="I191" s="29"/>
      <c r="J191" s="29"/>
      <c r="K191" s="29">
        <f>+[1]debt!K191</f>
        <v>0</v>
      </c>
      <c r="L191" s="29">
        <f>+[1]debt!L191</f>
        <v>0</v>
      </c>
      <c r="M191" s="29">
        <f>+[1]debt!M191</f>
        <v>0</v>
      </c>
      <c r="N191" s="29">
        <f>+[1]debt!N191</f>
        <v>0</v>
      </c>
      <c r="O191" s="29">
        <f>+[1]debt!O191</f>
        <v>0</v>
      </c>
      <c r="P191" s="30"/>
      <c r="R191" s="56">
        <f t="shared" si="7"/>
        <v>0</v>
      </c>
      <c r="S191" s="29">
        <f>+[1]debt!S191</f>
        <v>0</v>
      </c>
      <c r="T191" s="29">
        <f>CHOOSE(Flc_Arqos_Base!$A$2,[1]debt!T191,Sheet1!M186)</f>
        <v>0</v>
      </c>
      <c r="U191" s="29">
        <f>+[1]debt!U191</f>
        <v>0</v>
      </c>
      <c r="V191" s="29">
        <f>+[1]debt!V191</f>
        <v>0</v>
      </c>
      <c r="W191" s="29">
        <f>+[1]debt!W191</f>
        <v>0</v>
      </c>
      <c r="X191" s="29">
        <f>+[1]debt!X191</f>
        <v>0</v>
      </c>
      <c r="Y191" s="29">
        <f>+[1]debt!Y191</f>
        <v>0</v>
      </c>
      <c r="Z191" s="29">
        <f>+[1]debt!Z191</f>
        <v>0</v>
      </c>
      <c r="AA191" s="29">
        <f>+[1]debt!AA191</f>
        <v>0</v>
      </c>
      <c r="AB191" s="29">
        <f>+[1]debt!AB191</f>
        <v>0</v>
      </c>
      <c r="AC191" s="29">
        <f>+[1]debt!AC191</f>
        <v>0</v>
      </c>
      <c r="AD191" s="30"/>
    </row>
    <row r="192" spans="2:30" x14ac:dyDescent="0.25">
      <c r="B192" s="60">
        <v>50649</v>
      </c>
      <c r="C192" s="29">
        <f t="shared" si="8"/>
        <v>128917592.41984424</v>
      </c>
      <c r="D192" s="56">
        <f t="shared" si="6"/>
        <v>0</v>
      </c>
      <c r="E192" s="29">
        <f>+[1]debt!E192</f>
        <v>0</v>
      </c>
      <c r="F192" s="29">
        <f>CHOOSE(Flc_Arqos_Base!$A$2,+[1]debt!F192,Sheet1!L187)</f>
        <v>0</v>
      </c>
      <c r="G192" s="29">
        <f>+[1]debt!G192</f>
        <v>0</v>
      </c>
      <c r="H192" s="29">
        <f>+[1]debt!H192</f>
        <v>0</v>
      </c>
      <c r="I192" s="29"/>
      <c r="J192" s="29"/>
      <c r="K192" s="29">
        <f>+[1]debt!K192</f>
        <v>0</v>
      </c>
      <c r="L192" s="29">
        <f>+[1]debt!L192</f>
        <v>0</v>
      </c>
      <c r="M192" s="29">
        <f>+[1]debt!M192</f>
        <v>0</v>
      </c>
      <c r="N192" s="29">
        <f>+[1]debt!N192</f>
        <v>0</v>
      </c>
      <c r="O192" s="29">
        <f>+[1]debt!O192</f>
        <v>0</v>
      </c>
      <c r="P192" s="30"/>
      <c r="R192" s="56">
        <f t="shared" si="7"/>
        <v>0</v>
      </c>
      <c r="S192" s="29">
        <f>+[1]debt!S192</f>
        <v>0</v>
      </c>
      <c r="T192" s="29">
        <f>CHOOSE(Flc_Arqos_Base!$A$2,[1]debt!T192,Sheet1!M187)</f>
        <v>0</v>
      </c>
      <c r="U192" s="29">
        <f>+[1]debt!U192</f>
        <v>0</v>
      </c>
      <c r="V192" s="29">
        <f>+[1]debt!V192</f>
        <v>0</v>
      </c>
      <c r="W192" s="29">
        <f>+[1]debt!W192</f>
        <v>0</v>
      </c>
      <c r="X192" s="29">
        <f>+[1]debt!X192</f>
        <v>0</v>
      </c>
      <c r="Y192" s="29">
        <f>+[1]debt!Y192</f>
        <v>0</v>
      </c>
      <c r="Z192" s="29">
        <f>+[1]debt!Z192</f>
        <v>0</v>
      </c>
      <c r="AA192" s="29">
        <f>+[1]debt!AA192</f>
        <v>0</v>
      </c>
      <c r="AB192" s="29">
        <f>+[1]debt!AB192</f>
        <v>0</v>
      </c>
      <c r="AC192" s="29">
        <f>+[1]debt!AC192</f>
        <v>0</v>
      </c>
      <c r="AD192" s="30"/>
    </row>
    <row r="193" spans="2:30" x14ac:dyDescent="0.25">
      <c r="B193" s="60">
        <v>50679</v>
      </c>
      <c r="C193" s="29">
        <f t="shared" si="8"/>
        <v>128917592.41984424</v>
      </c>
      <c r="D193" s="56">
        <f t="shared" si="6"/>
        <v>0</v>
      </c>
      <c r="E193" s="29">
        <f>+[1]debt!E193</f>
        <v>0</v>
      </c>
      <c r="F193" s="29">
        <f>CHOOSE(Flc_Arqos_Base!$A$2,+[1]debt!F193,Sheet1!L188)</f>
        <v>0</v>
      </c>
      <c r="G193" s="29">
        <f>+[1]debt!G193</f>
        <v>0</v>
      </c>
      <c r="H193" s="29">
        <f>+[1]debt!H193</f>
        <v>0</v>
      </c>
      <c r="I193" s="29"/>
      <c r="J193" s="29"/>
      <c r="K193" s="29">
        <f>+[1]debt!K193</f>
        <v>0</v>
      </c>
      <c r="L193" s="29">
        <f>+[1]debt!L193</f>
        <v>0</v>
      </c>
      <c r="M193" s="29">
        <f>+[1]debt!M193</f>
        <v>0</v>
      </c>
      <c r="N193" s="29">
        <f>+[1]debt!N193</f>
        <v>0</v>
      </c>
      <c r="O193" s="29">
        <f>+[1]debt!O193</f>
        <v>0</v>
      </c>
      <c r="P193" s="30"/>
      <c r="R193" s="56">
        <f t="shared" si="7"/>
        <v>0</v>
      </c>
      <c r="S193" s="29">
        <f>+[1]debt!S193</f>
        <v>0</v>
      </c>
      <c r="T193" s="29">
        <f>CHOOSE(Flc_Arqos_Base!$A$2,[1]debt!T193,Sheet1!M188)</f>
        <v>0</v>
      </c>
      <c r="U193" s="29">
        <f>+[1]debt!U193</f>
        <v>0</v>
      </c>
      <c r="V193" s="29">
        <f>+[1]debt!V193</f>
        <v>0</v>
      </c>
      <c r="W193" s="29">
        <f>+[1]debt!W193</f>
        <v>0</v>
      </c>
      <c r="X193" s="29">
        <f>+[1]debt!X193</f>
        <v>0</v>
      </c>
      <c r="Y193" s="29">
        <f>+[1]debt!Y193</f>
        <v>0</v>
      </c>
      <c r="Z193" s="29">
        <f>+[1]debt!Z193</f>
        <v>0</v>
      </c>
      <c r="AA193" s="29">
        <f>+[1]debt!AA193</f>
        <v>0</v>
      </c>
      <c r="AB193" s="29">
        <f>+[1]debt!AB193</f>
        <v>0</v>
      </c>
      <c r="AC193" s="29">
        <f>+[1]debt!AC193</f>
        <v>0</v>
      </c>
      <c r="AD193" s="30"/>
    </row>
    <row r="194" spans="2:30" x14ac:dyDescent="0.25">
      <c r="B194" s="59">
        <v>50710</v>
      </c>
      <c r="C194" s="29">
        <f t="shared" si="8"/>
        <v>128917592.41984424</v>
      </c>
      <c r="D194" s="56">
        <f t="shared" si="6"/>
        <v>0</v>
      </c>
      <c r="E194" s="29">
        <f>+[1]debt!E194</f>
        <v>0</v>
      </c>
      <c r="F194" s="29">
        <f>CHOOSE(Flc_Arqos_Base!$A$2,+[1]debt!F194,Sheet1!L189)</f>
        <v>0</v>
      </c>
      <c r="G194" s="29">
        <f>+[1]debt!G194</f>
        <v>0</v>
      </c>
      <c r="H194" s="29">
        <f>+[1]debt!H194</f>
        <v>0</v>
      </c>
      <c r="I194" s="29"/>
      <c r="J194" s="29"/>
      <c r="K194" s="29">
        <f>+[1]debt!K194</f>
        <v>0</v>
      </c>
      <c r="L194" s="29">
        <f>+[1]debt!L194</f>
        <v>0</v>
      </c>
      <c r="M194" s="29">
        <f>+[1]debt!M194</f>
        <v>0</v>
      </c>
      <c r="N194" s="29">
        <f>+[1]debt!N194</f>
        <v>0</v>
      </c>
      <c r="O194" s="29">
        <f>+[1]debt!O194</f>
        <v>0</v>
      </c>
      <c r="P194" s="30"/>
      <c r="R194" s="56">
        <f t="shared" si="7"/>
        <v>0</v>
      </c>
      <c r="S194" s="29">
        <f>+[1]debt!S194</f>
        <v>0</v>
      </c>
      <c r="T194" s="29">
        <f>CHOOSE(Flc_Arqos_Base!$A$2,[1]debt!T194,Sheet1!M189)</f>
        <v>0</v>
      </c>
      <c r="U194" s="29">
        <f>+[1]debt!U194</f>
        <v>0</v>
      </c>
      <c r="V194" s="29">
        <f>+[1]debt!V194</f>
        <v>0</v>
      </c>
      <c r="W194" s="29">
        <f>+[1]debt!W194</f>
        <v>0</v>
      </c>
      <c r="X194" s="29">
        <f>+[1]debt!X194</f>
        <v>0</v>
      </c>
      <c r="Y194" s="29">
        <f>+[1]debt!Y194</f>
        <v>0</v>
      </c>
      <c r="Z194" s="29">
        <f>+[1]debt!Z194</f>
        <v>0</v>
      </c>
      <c r="AA194" s="29">
        <f>+[1]debt!AA194</f>
        <v>0</v>
      </c>
      <c r="AB194" s="29">
        <f>+[1]debt!AB194</f>
        <v>0</v>
      </c>
      <c r="AC194" s="29">
        <f>+[1]debt!AC194</f>
        <v>0</v>
      </c>
      <c r="AD194" s="30"/>
    </row>
    <row r="195" spans="2:30" x14ac:dyDescent="0.25">
      <c r="B195" s="60">
        <v>50740</v>
      </c>
      <c r="C195" s="70">
        <f t="shared" si="8"/>
        <v>128917592.41984424</v>
      </c>
      <c r="D195" s="69">
        <f t="shared" si="6"/>
        <v>0</v>
      </c>
      <c r="E195" s="70">
        <f>+[1]debt!E195</f>
        <v>0</v>
      </c>
      <c r="F195" s="70">
        <f>CHOOSE(Flc_Arqos_Base!$A$2,+[1]debt!F195,Sheet1!L190)</f>
        <v>0</v>
      </c>
      <c r="G195" s="70">
        <f>+[1]debt!G195</f>
        <v>0</v>
      </c>
      <c r="H195" s="70">
        <f>+[1]debt!H195</f>
        <v>0</v>
      </c>
      <c r="I195" s="70"/>
      <c r="J195" s="70"/>
      <c r="K195" s="70">
        <f>+[1]debt!K195</f>
        <v>0</v>
      </c>
      <c r="L195" s="70">
        <f>+[1]debt!L195</f>
        <v>0</v>
      </c>
      <c r="M195" s="70">
        <f>+[1]debt!M195</f>
        <v>0</v>
      </c>
      <c r="N195" s="70">
        <f>+[1]debt!N195</f>
        <v>0</v>
      </c>
      <c r="O195" s="70">
        <f>+[1]debt!O195</f>
        <v>0</v>
      </c>
      <c r="P195" s="71"/>
      <c r="Q195" s="72"/>
      <c r="R195" s="69">
        <f t="shared" si="7"/>
        <v>0</v>
      </c>
      <c r="S195" s="70">
        <f>+[1]debt!S195</f>
        <v>0</v>
      </c>
      <c r="T195" s="70">
        <f>CHOOSE(Flc_Arqos_Base!$A$2,[1]debt!T195,Sheet1!M190)</f>
        <v>0</v>
      </c>
      <c r="U195" s="70">
        <f>+[1]debt!U195</f>
        <v>0</v>
      </c>
      <c r="V195" s="70">
        <f>+[1]debt!V195</f>
        <v>0</v>
      </c>
      <c r="W195" s="70">
        <f>+[1]debt!W195</f>
        <v>0</v>
      </c>
      <c r="X195" s="70">
        <f>+[1]debt!X195</f>
        <v>0</v>
      </c>
      <c r="Y195" s="70">
        <f>+[1]debt!Y195</f>
        <v>0</v>
      </c>
      <c r="Z195" s="70">
        <f>+[1]debt!Z195</f>
        <v>0</v>
      </c>
      <c r="AA195" s="70">
        <f>+[1]debt!AA195</f>
        <v>0</v>
      </c>
      <c r="AB195" s="70">
        <f>+[1]debt!AB195</f>
        <v>0</v>
      </c>
      <c r="AC195" s="70">
        <f>+[1]debt!AC195</f>
        <v>0</v>
      </c>
      <c r="AD195" s="71"/>
    </row>
    <row r="196" spans="2:30" x14ac:dyDescent="0.25">
      <c r="B196" s="61">
        <v>50771</v>
      </c>
      <c r="C196" s="29">
        <f t="shared" si="8"/>
        <v>128917592.41984424</v>
      </c>
      <c r="D196" s="56">
        <f t="shared" ref="D196:D207" si="9">SUM(E196:P196)</f>
        <v>0</v>
      </c>
      <c r="E196" s="29">
        <f>+[1]debt!E196</f>
        <v>0</v>
      </c>
      <c r="F196" s="29">
        <f>CHOOSE(Flc_Arqos_Base!$A$2,+[1]debt!F196,Sheet1!L191)</f>
        <v>0</v>
      </c>
      <c r="G196" s="29">
        <f>+[1]debt!G196</f>
        <v>0</v>
      </c>
      <c r="H196" s="29">
        <f>+[1]debt!H196</f>
        <v>0</v>
      </c>
      <c r="I196" s="29"/>
      <c r="J196" s="29"/>
      <c r="K196" s="29">
        <f>+[1]debt!K196</f>
        <v>0</v>
      </c>
      <c r="L196" s="29">
        <f>+[1]debt!L196</f>
        <v>0</v>
      </c>
      <c r="M196" s="29">
        <f>+[1]debt!M196</f>
        <v>0</v>
      </c>
      <c r="N196" s="29">
        <f>+[1]debt!N196</f>
        <v>0</v>
      </c>
      <c r="O196" s="29">
        <f>+[1]debt!O196</f>
        <v>0</v>
      </c>
      <c r="P196" s="30"/>
      <c r="R196" s="56">
        <f t="shared" ref="R196:R207" si="10">SUM(S196:AD196)</f>
        <v>0</v>
      </c>
      <c r="S196" s="29">
        <f>+[1]debt!S196</f>
        <v>0</v>
      </c>
      <c r="T196" s="29">
        <f>CHOOSE(Flc_Arqos_Base!$A$2,[1]debt!T196,Sheet1!M191)</f>
        <v>0</v>
      </c>
      <c r="U196" s="29">
        <f>+[1]debt!U196</f>
        <v>0</v>
      </c>
      <c r="V196" s="29">
        <f>+[1]debt!V196</f>
        <v>0</v>
      </c>
      <c r="W196" s="29">
        <f>+[1]debt!W196</f>
        <v>0</v>
      </c>
      <c r="X196" s="29">
        <f>+[1]debt!X196</f>
        <v>0</v>
      </c>
      <c r="Y196" s="29">
        <f>+[1]debt!Y196</f>
        <v>0</v>
      </c>
      <c r="Z196" s="29">
        <f>+[1]debt!Z196</f>
        <v>0</v>
      </c>
      <c r="AA196" s="29">
        <f>+[1]debt!AA196</f>
        <v>0</v>
      </c>
      <c r="AB196" s="29">
        <f>+[1]debt!AB196</f>
        <v>0</v>
      </c>
      <c r="AC196" s="29">
        <f>+[1]debt!AC196</f>
        <v>0</v>
      </c>
      <c r="AD196" s="30"/>
    </row>
    <row r="197" spans="2:30" x14ac:dyDescent="0.25">
      <c r="B197" s="61">
        <v>50802</v>
      </c>
      <c r="C197" s="29">
        <f t="shared" ref="C197:C207" si="11">+C196+D197</f>
        <v>128917592.41984424</v>
      </c>
      <c r="D197" s="56">
        <f t="shared" si="9"/>
        <v>0</v>
      </c>
      <c r="E197" s="29">
        <f>+[1]debt!E197</f>
        <v>0</v>
      </c>
      <c r="F197" s="29">
        <f>CHOOSE(Flc_Arqos_Base!$A$2,+[1]debt!F197,Sheet1!L192)</f>
        <v>0</v>
      </c>
      <c r="G197" s="29">
        <f>+[1]debt!G197</f>
        <v>0</v>
      </c>
      <c r="H197" s="29">
        <f>+[1]debt!H197</f>
        <v>0</v>
      </c>
      <c r="I197" s="29"/>
      <c r="J197" s="29"/>
      <c r="K197" s="29">
        <f>+[1]debt!K197</f>
        <v>0</v>
      </c>
      <c r="L197" s="29">
        <f>+[1]debt!L197</f>
        <v>0</v>
      </c>
      <c r="M197" s="29">
        <f>+[1]debt!M197</f>
        <v>0</v>
      </c>
      <c r="N197" s="29">
        <f>+[1]debt!N197</f>
        <v>0</v>
      </c>
      <c r="O197" s="29">
        <f>+[1]debt!O197</f>
        <v>0</v>
      </c>
      <c r="P197" s="30"/>
      <c r="R197" s="56">
        <f t="shared" si="10"/>
        <v>0</v>
      </c>
      <c r="S197" s="29">
        <f>+[1]debt!S197</f>
        <v>0</v>
      </c>
      <c r="T197" s="29">
        <f>CHOOSE(Flc_Arqos_Base!$A$2,[1]debt!T197,Sheet1!M192)</f>
        <v>0</v>
      </c>
      <c r="U197" s="29">
        <f>+[1]debt!U197</f>
        <v>0</v>
      </c>
      <c r="V197" s="29">
        <f>+[1]debt!V197</f>
        <v>0</v>
      </c>
      <c r="W197" s="29">
        <f>+[1]debt!W197</f>
        <v>0</v>
      </c>
      <c r="X197" s="29">
        <f>+[1]debt!X197</f>
        <v>0</v>
      </c>
      <c r="Y197" s="29">
        <f>+[1]debt!Y197</f>
        <v>0</v>
      </c>
      <c r="Z197" s="29">
        <f>+[1]debt!Z197</f>
        <v>0</v>
      </c>
      <c r="AA197" s="29">
        <f>+[1]debt!AA197</f>
        <v>0</v>
      </c>
      <c r="AB197" s="29">
        <f>+[1]debt!AB197</f>
        <v>0</v>
      </c>
      <c r="AC197" s="29">
        <f>+[1]debt!AC197</f>
        <v>0</v>
      </c>
      <c r="AD197" s="30"/>
    </row>
    <row r="198" spans="2:30" x14ac:dyDescent="0.25">
      <c r="B198" s="62">
        <v>50830</v>
      </c>
      <c r="C198" s="29">
        <f t="shared" si="11"/>
        <v>128917592.41984424</v>
      </c>
      <c r="D198" s="56">
        <f t="shared" si="9"/>
        <v>0</v>
      </c>
      <c r="E198" s="29">
        <f>+[1]debt!E198</f>
        <v>0</v>
      </c>
      <c r="F198" s="29">
        <f>CHOOSE(Flc_Arqos_Base!$A$2,+[1]debt!F198,Sheet1!L193)</f>
        <v>0</v>
      </c>
      <c r="G198" s="29">
        <f>+[1]debt!G198</f>
        <v>0</v>
      </c>
      <c r="H198" s="29">
        <f>+[1]debt!H198</f>
        <v>0</v>
      </c>
      <c r="I198" s="29"/>
      <c r="J198" s="29"/>
      <c r="K198" s="29">
        <f>+[1]debt!K198</f>
        <v>0</v>
      </c>
      <c r="L198" s="29">
        <f>+[1]debt!L198</f>
        <v>0</v>
      </c>
      <c r="M198" s="29">
        <f>+[1]debt!M198</f>
        <v>0</v>
      </c>
      <c r="N198" s="29">
        <f>+[1]debt!N198</f>
        <v>0</v>
      </c>
      <c r="O198" s="29">
        <f>+[1]debt!O198</f>
        <v>0</v>
      </c>
      <c r="P198" s="30"/>
      <c r="R198" s="56">
        <f t="shared" si="10"/>
        <v>0</v>
      </c>
      <c r="S198" s="29">
        <f>+[1]debt!S198</f>
        <v>0</v>
      </c>
      <c r="T198" s="29">
        <f>CHOOSE(Flc_Arqos_Base!$A$2,[1]debt!T198,Sheet1!M193)</f>
        <v>0</v>
      </c>
      <c r="U198" s="29">
        <f>+[1]debt!U198</f>
        <v>0</v>
      </c>
      <c r="V198" s="29">
        <f>+[1]debt!V198</f>
        <v>0</v>
      </c>
      <c r="W198" s="29">
        <f>+[1]debt!W198</f>
        <v>0</v>
      </c>
      <c r="X198" s="29">
        <f>+[1]debt!X198</f>
        <v>0</v>
      </c>
      <c r="Y198" s="29">
        <f>+[1]debt!Y198</f>
        <v>0</v>
      </c>
      <c r="Z198" s="29">
        <f>+[1]debt!Z198</f>
        <v>0</v>
      </c>
      <c r="AA198" s="29">
        <f>+[1]debt!AA198</f>
        <v>0</v>
      </c>
      <c r="AB198" s="29">
        <f>+[1]debt!AB198</f>
        <v>0</v>
      </c>
      <c r="AC198" s="29">
        <f>+[1]debt!AC198</f>
        <v>0</v>
      </c>
      <c r="AD198" s="30"/>
    </row>
    <row r="199" spans="2:30" x14ac:dyDescent="0.25">
      <c r="B199" s="61">
        <v>50861</v>
      </c>
      <c r="C199" s="29">
        <f t="shared" si="11"/>
        <v>128917592.41984424</v>
      </c>
      <c r="D199" s="56">
        <f t="shared" si="9"/>
        <v>0</v>
      </c>
      <c r="E199" s="29">
        <f>+[1]debt!E199</f>
        <v>0</v>
      </c>
      <c r="F199" s="29">
        <f>CHOOSE(Flc_Arqos_Base!$A$2,+[1]debt!F199,Sheet1!L194)</f>
        <v>0</v>
      </c>
      <c r="G199" s="29">
        <f>+[1]debt!G199</f>
        <v>0</v>
      </c>
      <c r="H199" s="29">
        <f>+[1]debt!H199</f>
        <v>0</v>
      </c>
      <c r="I199" s="29"/>
      <c r="J199" s="29"/>
      <c r="K199" s="29">
        <f>+[1]debt!K199</f>
        <v>0</v>
      </c>
      <c r="L199" s="29">
        <f>+[1]debt!L199</f>
        <v>0</v>
      </c>
      <c r="M199" s="29">
        <f>+[1]debt!M199</f>
        <v>0</v>
      </c>
      <c r="N199" s="29">
        <f>+[1]debt!N199</f>
        <v>0</v>
      </c>
      <c r="O199" s="29">
        <f>+[1]debt!O199</f>
        <v>0</v>
      </c>
      <c r="P199" s="30"/>
      <c r="R199" s="56">
        <f t="shared" si="10"/>
        <v>0</v>
      </c>
      <c r="S199" s="29">
        <f>+[1]debt!S199</f>
        <v>0</v>
      </c>
      <c r="T199" s="29">
        <f>CHOOSE(Flc_Arqos_Base!$A$2,[1]debt!T199,Sheet1!M194)</f>
        <v>0</v>
      </c>
      <c r="U199" s="29">
        <f>+[1]debt!U199</f>
        <v>0</v>
      </c>
      <c r="V199" s="29">
        <f>+[1]debt!V199</f>
        <v>0</v>
      </c>
      <c r="W199" s="29">
        <f>+[1]debt!W199</f>
        <v>0</v>
      </c>
      <c r="X199" s="29">
        <f>+[1]debt!X199</f>
        <v>0</v>
      </c>
      <c r="Y199" s="29">
        <f>+[1]debt!Y199</f>
        <v>0</v>
      </c>
      <c r="Z199" s="29">
        <f>+[1]debt!Z199</f>
        <v>0</v>
      </c>
      <c r="AA199" s="29">
        <f>+[1]debt!AA199</f>
        <v>0</v>
      </c>
      <c r="AB199" s="29">
        <f>+[1]debt!AB199</f>
        <v>0</v>
      </c>
      <c r="AC199" s="29">
        <f>+[1]debt!AC199</f>
        <v>0</v>
      </c>
      <c r="AD199" s="30"/>
    </row>
    <row r="200" spans="2:30" x14ac:dyDescent="0.25">
      <c r="B200" s="62">
        <v>50891</v>
      </c>
      <c r="C200" s="29">
        <f t="shared" si="11"/>
        <v>128917592.41984424</v>
      </c>
      <c r="D200" s="56">
        <f t="shared" si="9"/>
        <v>0</v>
      </c>
      <c r="E200" s="29">
        <f>+[1]debt!E200</f>
        <v>0</v>
      </c>
      <c r="F200" s="29">
        <f>CHOOSE(Flc_Arqos_Base!$A$2,+[1]debt!F200,Sheet1!L195)</f>
        <v>0</v>
      </c>
      <c r="G200" s="29">
        <f>+[1]debt!G200</f>
        <v>0</v>
      </c>
      <c r="H200" s="29">
        <f>+[1]debt!H200</f>
        <v>0</v>
      </c>
      <c r="I200" s="29"/>
      <c r="J200" s="29"/>
      <c r="K200" s="29">
        <f>+[1]debt!K200</f>
        <v>0</v>
      </c>
      <c r="L200" s="29">
        <f>+[1]debt!L200</f>
        <v>0</v>
      </c>
      <c r="M200" s="29">
        <f>+[1]debt!M200</f>
        <v>0</v>
      </c>
      <c r="N200" s="29">
        <f>+[1]debt!N200</f>
        <v>0</v>
      </c>
      <c r="O200" s="29">
        <f>+[1]debt!O200</f>
        <v>0</v>
      </c>
      <c r="P200" s="30"/>
      <c r="R200" s="56">
        <f t="shared" si="10"/>
        <v>0</v>
      </c>
      <c r="S200" s="29">
        <f>+[1]debt!S200</f>
        <v>0</v>
      </c>
      <c r="T200" s="29">
        <f>CHOOSE(Flc_Arqos_Base!$A$2,[1]debt!T200,Sheet1!M195)</f>
        <v>0</v>
      </c>
      <c r="U200" s="29">
        <f>+[1]debt!U200</f>
        <v>0</v>
      </c>
      <c r="V200" s="29">
        <f>+[1]debt!V200</f>
        <v>0</v>
      </c>
      <c r="W200" s="29">
        <f>+[1]debt!W200</f>
        <v>0</v>
      </c>
      <c r="X200" s="29">
        <f>+[1]debt!X200</f>
        <v>0</v>
      </c>
      <c r="Y200" s="29">
        <f>+[1]debt!Y200</f>
        <v>0</v>
      </c>
      <c r="Z200" s="29">
        <f>+[1]debt!Z200</f>
        <v>0</v>
      </c>
      <c r="AA200" s="29">
        <f>+[1]debt!AA200</f>
        <v>0</v>
      </c>
      <c r="AB200" s="29">
        <f>+[1]debt!AB200</f>
        <v>0</v>
      </c>
      <c r="AC200" s="29">
        <f>+[1]debt!AC200</f>
        <v>0</v>
      </c>
      <c r="AD200" s="30"/>
    </row>
    <row r="201" spans="2:30" x14ac:dyDescent="0.25">
      <c r="B201" s="61">
        <v>50922</v>
      </c>
      <c r="C201" s="29">
        <f t="shared" si="11"/>
        <v>128917592.41984424</v>
      </c>
      <c r="D201" s="56">
        <f t="shared" si="9"/>
        <v>0</v>
      </c>
      <c r="E201" s="29">
        <f>+[1]debt!E201</f>
        <v>0</v>
      </c>
      <c r="F201" s="29">
        <f>CHOOSE(Flc_Arqos_Base!$A$2,+[1]debt!F201,Sheet1!L196)</f>
        <v>0</v>
      </c>
      <c r="G201" s="29">
        <f>+[1]debt!G201</f>
        <v>0</v>
      </c>
      <c r="H201" s="29">
        <f>+[1]debt!H201</f>
        <v>0</v>
      </c>
      <c r="I201" s="29"/>
      <c r="J201" s="29"/>
      <c r="K201" s="29">
        <f>+[1]debt!K201</f>
        <v>0</v>
      </c>
      <c r="L201" s="29">
        <f>+[1]debt!L201</f>
        <v>0</v>
      </c>
      <c r="M201" s="29">
        <f>+[1]debt!M201</f>
        <v>0</v>
      </c>
      <c r="N201" s="29">
        <f>+[1]debt!N201</f>
        <v>0</v>
      </c>
      <c r="O201" s="29">
        <f>+[1]debt!O201</f>
        <v>0</v>
      </c>
      <c r="P201" s="30"/>
      <c r="R201" s="56">
        <f t="shared" si="10"/>
        <v>0</v>
      </c>
      <c r="S201" s="29">
        <f>+[1]debt!S201</f>
        <v>0</v>
      </c>
      <c r="T201" s="29">
        <f>CHOOSE(Flc_Arqos_Base!$A$2,[1]debt!T201,Sheet1!M196)</f>
        <v>0</v>
      </c>
      <c r="U201" s="29">
        <f>+[1]debt!U201</f>
        <v>0</v>
      </c>
      <c r="V201" s="29">
        <f>+[1]debt!V201</f>
        <v>0</v>
      </c>
      <c r="W201" s="29">
        <f>+[1]debt!W201</f>
        <v>0</v>
      </c>
      <c r="X201" s="29">
        <f>+[1]debt!X201</f>
        <v>0</v>
      </c>
      <c r="Y201" s="29">
        <f>+[1]debt!Y201</f>
        <v>0</v>
      </c>
      <c r="Z201" s="29">
        <f>+[1]debt!Z201</f>
        <v>0</v>
      </c>
      <c r="AA201" s="29">
        <f>+[1]debt!AA201</f>
        <v>0</v>
      </c>
      <c r="AB201" s="29">
        <f>+[1]debt!AB201</f>
        <v>0</v>
      </c>
      <c r="AC201" s="29">
        <f>+[1]debt!AC201</f>
        <v>0</v>
      </c>
      <c r="AD201" s="30"/>
    </row>
    <row r="202" spans="2:30" x14ac:dyDescent="0.25">
      <c r="B202" s="62">
        <v>50952</v>
      </c>
      <c r="C202" s="29">
        <f t="shared" si="11"/>
        <v>128917592.41984424</v>
      </c>
      <c r="D202" s="56">
        <f t="shared" si="9"/>
        <v>0</v>
      </c>
      <c r="E202" s="29">
        <f>+[1]debt!E202</f>
        <v>0</v>
      </c>
      <c r="F202" s="29">
        <f>CHOOSE(Flc_Arqos_Base!$A$2,+[1]debt!F202,Sheet1!L197)</f>
        <v>0</v>
      </c>
      <c r="G202" s="29">
        <f>+[1]debt!G202</f>
        <v>0</v>
      </c>
      <c r="H202" s="29">
        <f>+[1]debt!H202</f>
        <v>0</v>
      </c>
      <c r="I202" s="29"/>
      <c r="J202" s="29"/>
      <c r="K202" s="29">
        <f>+[1]debt!K202</f>
        <v>0</v>
      </c>
      <c r="L202" s="29">
        <f>+[1]debt!L202</f>
        <v>0</v>
      </c>
      <c r="M202" s="29">
        <f>+[1]debt!M202</f>
        <v>0</v>
      </c>
      <c r="N202" s="29">
        <f>+[1]debt!N202</f>
        <v>0</v>
      </c>
      <c r="O202" s="29">
        <f>+[1]debt!O202</f>
        <v>0</v>
      </c>
      <c r="P202" s="30"/>
      <c r="R202" s="56">
        <f t="shared" si="10"/>
        <v>0</v>
      </c>
      <c r="S202" s="29">
        <f>+[1]debt!S202</f>
        <v>0</v>
      </c>
      <c r="T202" s="29">
        <f>CHOOSE(Flc_Arqos_Base!$A$2,[1]debt!T202,Sheet1!M197)</f>
        <v>0</v>
      </c>
      <c r="U202" s="29">
        <f>+[1]debt!U202</f>
        <v>0</v>
      </c>
      <c r="V202" s="29">
        <f>+[1]debt!V202</f>
        <v>0</v>
      </c>
      <c r="W202" s="29">
        <f>+[1]debt!W202</f>
        <v>0</v>
      </c>
      <c r="X202" s="29">
        <f>+[1]debt!X202</f>
        <v>0</v>
      </c>
      <c r="Y202" s="29">
        <f>+[1]debt!Y202</f>
        <v>0</v>
      </c>
      <c r="Z202" s="29">
        <f>+[1]debt!Z202</f>
        <v>0</v>
      </c>
      <c r="AA202" s="29">
        <f>+[1]debt!AA202</f>
        <v>0</v>
      </c>
      <c r="AB202" s="29">
        <f>+[1]debt!AB202</f>
        <v>0</v>
      </c>
      <c r="AC202" s="29">
        <f>+[1]debt!AC202</f>
        <v>0</v>
      </c>
      <c r="AD202" s="30"/>
    </row>
    <row r="203" spans="2:30" x14ac:dyDescent="0.25">
      <c r="B203" s="61">
        <v>50983</v>
      </c>
      <c r="C203" s="29">
        <f t="shared" si="11"/>
        <v>128917592.41984424</v>
      </c>
      <c r="D203" s="56">
        <f t="shared" si="9"/>
        <v>0</v>
      </c>
      <c r="E203" s="29">
        <f>+[1]debt!E203</f>
        <v>0</v>
      </c>
      <c r="F203" s="29">
        <f>CHOOSE(Flc_Arqos_Base!$A$2,+[1]debt!F203,Sheet1!L198)</f>
        <v>0</v>
      </c>
      <c r="G203" s="29">
        <f>+[1]debt!G203</f>
        <v>0</v>
      </c>
      <c r="H203" s="29">
        <f>+[1]debt!H203</f>
        <v>0</v>
      </c>
      <c r="I203" s="29"/>
      <c r="J203" s="29"/>
      <c r="K203" s="29">
        <f>+[1]debt!K203</f>
        <v>0</v>
      </c>
      <c r="L203" s="29">
        <f>+[1]debt!L203</f>
        <v>0</v>
      </c>
      <c r="M203" s="29">
        <f>+[1]debt!M203</f>
        <v>0</v>
      </c>
      <c r="N203" s="29">
        <f>+[1]debt!N203</f>
        <v>0</v>
      </c>
      <c r="O203" s="29">
        <f>+[1]debt!O203</f>
        <v>0</v>
      </c>
      <c r="P203" s="30"/>
      <c r="R203" s="56">
        <f t="shared" si="10"/>
        <v>0</v>
      </c>
      <c r="S203" s="29">
        <f>+[1]debt!S203</f>
        <v>0</v>
      </c>
      <c r="T203" s="29">
        <f>CHOOSE(Flc_Arqos_Base!$A$2,[1]debt!T203,Sheet1!M198)</f>
        <v>0</v>
      </c>
      <c r="U203" s="29">
        <f>+[1]debt!U203</f>
        <v>0</v>
      </c>
      <c r="V203" s="29">
        <f>+[1]debt!V203</f>
        <v>0</v>
      </c>
      <c r="W203" s="29">
        <f>+[1]debt!W203</f>
        <v>0</v>
      </c>
      <c r="X203" s="29">
        <f>+[1]debt!X203</f>
        <v>0</v>
      </c>
      <c r="Y203" s="29">
        <f>+[1]debt!Y203</f>
        <v>0</v>
      </c>
      <c r="Z203" s="29">
        <f>+[1]debt!Z203</f>
        <v>0</v>
      </c>
      <c r="AA203" s="29">
        <f>+[1]debt!AA203</f>
        <v>0</v>
      </c>
      <c r="AB203" s="29">
        <f>+[1]debt!AB203</f>
        <v>0</v>
      </c>
      <c r="AC203" s="29">
        <f>+[1]debt!AC203</f>
        <v>0</v>
      </c>
      <c r="AD203" s="30"/>
    </row>
    <row r="204" spans="2:30" x14ac:dyDescent="0.25">
      <c r="B204" s="61">
        <v>51014</v>
      </c>
      <c r="C204" s="29">
        <f t="shared" si="11"/>
        <v>128917592.41984424</v>
      </c>
      <c r="D204" s="56">
        <f t="shared" si="9"/>
        <v>0</v>
      </c>
      <c r="E204" s="29">
        <f>+[1]debt!E204</f>
        <v>0</v>
      </c>
      <c r="F204" s="29">
        <f>CHOOSE(Flc_Arqos_Base!$A$2,+[1]debt!F204,Sheet1!L199)</f>
        <v>0</v>
      </c>
      <c r="G204" s="29">
        <f>+[1]debt!G204</f>
        <v>0</v>
      </c>
      <c r="H204" s="29">
        <f>+[1]debt!H204</f>
        <v>0</v>
      </c>
      <c r="I204" s="29"/>
      <c r="J204" s="29"/>
      <c r="K204" s="29">
        <f>+[1]debt!K204</f>
        <v>0</v>
      </c>
      <c r="L204" s="29">
        <f>+[1]debt!L204</f>
        <v>0</v>
      </c>
      <c r="M204" s="29">
        <f>+[1]debt!M204</f>
        <v>0</v>
      </c>
      <c r="N204" s="29">
        <f>+[1]debt!N204</f>
        <v>0</v>
      </c>
      <c r="O204" s="29">
        <f>+[1]debt!O204</f>
        <v>0</v>
      </c>
      <c r="P204" s="30"/>
      <c r="R204" s="56">
        <f t="shared" si="10"/>
        <v>0</v>
      </c>
      <c r="S204" s="29">
        <f>+[1]debt!S204</f>
        <v>0</v>
      </c>
      <c r="T204" s="29">
        <f>CHOOSE(Flc_Arqos_Base!$A$2,[1]debt!T204,Sheet1!M199)</f>
        <v>0</v>
      </c>
      <c r="U204" s="29">
        <f>+[1]debt!U204</f>
        <v>0</v>
      </c>
      <c r="V204" s="29">
        <f>+[1]debt!V204</f>
        <v>0</v>
      </c>
      <c r="W204" s="29">
        <f>+[1]debt!W204</f>
        <v>0</v>
      </c>
      <c r="X204" s="29">
        <f>+[1]debt!X204</f>
        <v>0</v>
      </c>
      <c r="Y204" s="29">
        <f>+[1]debt!Y204</f>
        <v>0</v>
      </c>
      <c r="Z204" s="29">
        <f>+[1]debt!Z204</f>
        <v>0</v>
      </c>
      <c r="AA204" s="29">
        <f>+[1]debt!AA204</f>
        <v>0</v>
      </c>
      <c r="AB204" s="29">
        <f>+[1]debt!AB204</f>
        <v>0</v>
      </c>
      <c r="AC204" s="29">
        <f>+[1]debt!AC204</f>
        <v>0</v>
      </c>
      <c r="AD204" s="30"/>
    </row>
    <row r="205" spans="2:30" x14ac:dyDescent="0.25">
      <c r="B205" s="61">
        <v>51044</v>
      </c>
      <c r="C205" s="29">
        <f t="shared" si="11"/>
        <v>128917592.41984424</v>
      </c>
      <c r="D205" s="56">
        <f t="shared" si="9"/>
        <v>0</v>
      </c>
      <c r="E205" s="29">
        <f>+[1]debt!E205</f>
        <v>0</v>
      </c>
      <c r="F205" s="29">
        <f>CHOOSE(Flc_Arqos_Base!$A$2,+[1]debt!F205,Sheet1!L200)</f>
        <v>0</v>
      </c>
      <c r="G205" s="29">
        <f>+[1]debt!G205</f>
        <v>0</v>
      </c>
      <c r="H205" s="29">
        <f>+[1]debt!H205</f>
        <v>0</v>
      </c>
      <c r="I205" s="29"/>
      <c r="J205" s="29"/>
      <c r="K205" s="29">
        <f>+[1]debt!K205</f>
        <v>0</v>
      </c>
      <c r="L205" s="29">
        <f>+[1]debt!L205</f>
        <v>0</v>
      </c>
      <c r="M205" s="29">
        <f>+[1]debt!M205</f>
        <v>0</v>
      </c>
      <c r="N205" s="29">
        <f>+[1]debt!N205</f>
        <v>0</v>
      </c>
      <c r="O205" s="29">
        <f>+[1]debt!O205</f>
        <v>0</v>
      </c>
      <c r="P205" s="30"/>
      <c r="R205" s="56">
        <f t="shared" si="10"/>
        <v>0</v>
      </c>
      <c r="S205" s="29">
        <f>+[1]debt!S205</f>
        <v>0</v>
      </c>
      <c r="T205" s="29">
        <f>CHOOSE(Flc_Arqos_Base!$A$2,[1]debt!T205,Sheet1!M200)</f>
        <v>0</v>
      </c>
      <c r="U205" s="29">
        <f>+[1]debt!U205</f>
        <v>0</v>
      </c>
      <c r="V205" s="29">
        <f>+[1]debt!V205</f>
        <v>0</v>
      </c>
      <c r="W205" s="29">
        <f>+[1]debt!W205</f>
        <v>0</v>
      </c>
      <c r="X205" s="29">
        <f>+[1]debt!X205</f>
        <v>0</v>
      </c>
      <c r="Y205" s="29">
        <f>+[1]debt!Y205</f>
        <v>0</v>
      </c>
      <c r="Z205" s="29">
        <f>+[1]debt!Z205</f>
        <v>0</v>
      </c>
      <c r="AA205" s="29">
        <f>+[1]debt!AA205</f>
        <v>0</v>
      </c>
      <c r="AB205" s="29">
        <f>+[1]debt!AB205</f>
        <v>0</v>
      </c>
      <c r="AC205" s="29">
        <f>+[1]debt!AC205</f>
        <v>0</v>
      </c>
      <c r="AD205" s="30"/>
    </row>
    <row r="206" spans="2:30" x14ac:dyDescent="0.25">
      <c r="B206" s="62">
        <v>51075</v>
      </c>
      <c r="C206" s="29">
        <f t="shared" si="11"/>
        <v>128917592.41984424</v>
      </c>
      <c r="D206" s="56">
        <f t="shared" si="9"/>
        <v>0</v>
      </c>
      <c r="E206" s="29">
        <f>+[1]debt!E206</f>
        <v>0</v>
      </c>
      <c r="F206" s="29">
        <f>CHOOSE(Flc_Arqos_Base!$A$2,+[1]debt!F206,Sheet1!L201)</f>
        <v>0</v>
      </c>
      <c r="G206" s="29">
        <f>+[1]debt!G206</f>
        <v>0</v>
      </c>
      <c r="H206" s="29">
        <f>+[1]debt!H206</f>
        <v>0</v>
      </c>
      <c r="I206" s="29"/>
      <c r="J206" s="29"/>
      <c r="K206" s="29">
        <f>+[1]debt!K206</f>
        <v>0</v>
      </c>
      <c r="L206" s="29">
        <f>+[1]debt!L206</f>
        <v>0</v>
      </c>
      <c r="M206" s="29">
        <f>+[1]debt!M206</f>
        <v>0</v>
      </c>
      <c r="N206" s="29">
        <f>+[1]debt!N206</f>
        <v>0</v>
      </c>
      <c r="O206" s="29">
        <f>+[1]debt!O206</f>
        <v>0</v>
      </c>
      <c r="P206" s="30"/>
      <c r="R206" s="56">
        <f t="shared" si="10"/>
        <v>0</v>
      </c>
      <c r="S206" s="29">
        <f>+[1]debt!S206</f>
        <v>0</v>
      </c>
      <c r="T206" s="29">
        <f>CHOOSE(Flc_Arqos_Base!$A$2,[1]debt!T206,Sheet1!M201)</f>
        <v>0</v>
      </c>
      <c r="U206" s="29">
        <f>+[1]debt!U206</f>
        <v>0</v>
      </c>
      <c r="V206" s="29">
        <f>+[1]debt!V206</f>
        <v>0</v>
      </c>
      <c r="W206" s="29">
        <f>+[1]debt!W206</f>
        <v>0</v>
      </c>
      <c r="X206" s="29">
        <f>+[1]debt!X206</f>
        <v>0</v>
      </c>
      <c r="Y206" s="29">
        <f>+[1]debt!Y206</f>
        <v>0</v>
      </c>
      <c r="Z206" s="29">
        <f>+[1]debt!Z206</f>
        <v>0</v>
      </c>
      <c r="AA206" s="29">
        <f>+[1]debt!AA206</f>
        <v>0</v>
      </c>
      <c r="AB206" s="29">
        <f>+[1]debt!AB206</f>
        <v>0</v>
      </c>
      <c r="AC206" s="29">
        <f>+[1]debt!AC206</f>
        <v>0</v>
      </c>
      <c r="AD206" s="30"/>
    </row>
    <row r="207" spans="2:30" x14ac:dyDescent="0.25">
      <c r="B207" s="61">
        <v>51105</v>
      </c>
      <c r="C207" s="70">
        <f t="shared" si="11"/>
        <v>128917592.41984424</v>
      </c>
      <c r="D207" s="69">
        <f t="shared" si="9"/>
        <v>0</v>
      </c>
      <c r="E207" s="70">
        <f>+[1]debt!E207</f>
        <v>0</v>
      </c>
      <c r="F207" s="70">
        <f>CHOOSE(Flc_Arqos_Base!$A$2,+[1]debt!F207,Sheet1!L202)</f>
        <v>0</v>
      </c>
      <c r="G207" s="70">
        <f>+[1]debt!G207</f>
        <v>0</v>
      </c>
      <c r="H207" s="70">
        <f>+[1]debt!H207</f>
        <v>0</v>
      </c>
      <c r="I207" s="70"/>
      <c r="J207" s="70"/>
      <c r="K207" s="70">
        <f>+[1]debt!K207</f>
        <v>0</v>
      </c>
      <c r="L207" s="70">
        <f>+[1]debt!L207</f>
        <v>0</v>
      </c>
      <c r="M207" s="70">
        <f>+[1]debt!M207</f>
        <v>0</v>
      </c>
      <c r="N207" s="70">
        <f>+[1]debt!N207</f>
        <v>0</v>
      </c>
      <c r="O207" s="70">
        <f>+[1]debt!O207</f>
        <v>0</v>
      </c>
      <c r="P207" s="71"/>
      <c r="Q207" s="72"/>
      <c r="R207" s="69">
        <f t="shared" si="10"/>
        <v>0</v>
      </c>
      <c r="S207" s="70">
        <f>+[1]debt!S207</f>
        <v>0</v>
      </c>
      <c r="T207" s="70">
        <f>CHOOSE(Flc_Arqos_Base!$A$2,[1]debt!T207,Sheet1!M202)</f>
        <v>0</v>
      </c>
      <c r="U207" s="70">
        <f>+[1]debt!U207</f>
        <v>0</v>
      </c>
      <c r="V207" s="70">
        <f>+[1]debt!V207</f>
        <v>0</v>
      </c>
      <c r="W207" s="70">
        <f>+[1]debt!W207</f>
        <v>0</v>
      </c>
      <c r="X207" s="70">
        <f>+[1]debt!X207</f>
        <v>0</v>
      </c>
      <c r="Y207" s="70">
        <f>+[1]debt!Y207</f>
        <v>0</v>
      </c>
      <c r="Z207" s="70">
        <f>+[1]debt!Z207</f>
        <v>0</v>
      </c>
      <c r="AA207" s="70">
        <f>+[1]debt!AA207</f>
        <v>0</v>
      </c>
      <c r="AB207" s="70">
        <f>+[1]debt!AB207</f>
        <v>0</v>
      </c>
      <c r="AC207" s="70">
        <f>+[1]debt!AC207</f>
        <v>0</v>
      </c>
      <c r="AD207" s="7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43858-B580-468A-BFD1-FAF66B3C1ED3}">
  <dimension ref="B1:BW207"/>
  <sheetViews>
    <sheetView zoomScale="115" zoomScaleNormal="115" workbookViewId="0">
      <pane xSplit="2" ySplit="3" topLeftCell="C21" activePane="bottomRight" state="frozen"/>
      <selection pane="topRight" activeCell="C1" sqref="C1"/>
      <selection pane="bottomLeft" activeCell="A4" sqref="A4"/>
      <selection pane="bottomRight" activeCell="I32" sqref="I32"/>
    </sheetView>
  </sheetViews>
  <sheetFormatPr defaultColWidth="11.42578125" defaultRowHeight="15" outlineLevelCol="1" x14ac:dyDescent="0.25"/>
  <cols>
    <col min="1" max="1" width="1.42578125" customWidth="1"/>
    <col min="2" max="2" width="13" bestFit="1" customWidth="1"/>
    <col min="3" max="3" width="14.42578125" bestFit="1" customWidth="1"/>
    <col min="4" max="4" width="12.7109375" customWidth="1"/>
    <col min="5" max="16" width="12.7109375" customWidth="1" outlineLevel="1"/>
    <col min="17" max="19" width="6.7109375" customWidth="1"/>
    <col min="20" max="20" width="8.140625" customWidth="1"/>
    <col min="21" max="32" width="6.7109375" customWidth="1"/>
    <col min="33" max="33" width="12.7109375" customWidth="1"/>
    <col min="34" max="45" width="12.7109375" customWidth="1" outlineLevel="1"/>
    <col min="46" max="46" width="4.7109375" customWidth="1"/>
    <col min="47" max="47" width="12.7109375" customWidth="1"/>
    <col min="48" max="48" width="11.7109375" bestFit="1" customWidth="1"/>
    <col min="49" max="49" width="11.42578125" customWidth="1" outlineLevel="1"/>
    <col min="50" max="51" width="11.7109375" customWidth="1" outlineLevel="1"/>
    <col min="52" max="60" width="11.42578125" customWidth="1" outlineLevel="1"/>
    <col min="62" max="62" width="16.42578125" customWidth="1"/>
    <col min="63" max="63" width="13.42578125" bestFit="1" customWidth="1"/>
    <col min="64" max="64" width="15.140625" bestFit="1" customWidth="1"/>
    <col min="65" max="67" width="14.28515625" customWidth="1"/>
    <col min="68" max="70" width="17" bestFit="1" customWidth="1"/>
    <col min="71" max="72" width="22.140625" bestFit="1" customWidth="1"/>
    <col min="73" max="73" width="22" bestFit="1" customWidth="1"/>
    <col min="74" max="74" width="14.42578125" bestFit="1" customWidth="1"/>
  </cols>
  <sheetData>
    <row r="1" spans="2:75" x14ac:dyDescent="0.25">
      <c r="D1" s="52" t="s">
        <v>73</v>
      </c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S1" s="52" t="s">
        <v>74</v>
      </c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G1" s="53" t="s">
        <v>75</v>
      </c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U1" s="53" t="s">
        <v>76</v>
      </c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3"/>
      <c r="BJ1" s="53"/>
      <c r="BK1" s="53"/>
      <c r="BL1" s="53"/>
      <c r="BM1" s="53"/>
      <c r="BN1" s="53"/>
      <c r="BO1" s="53"/>
      <c r="BP1" s="53"/>
      <c r="BQ1" s="53"/>
      <c r="BR1" s="53"/>
      <c r="BS1" s="53"/>
      <c r="BT1" s="53"/>
      <c r="BU1" s="53"/>
      <c r="BV1" s="53"/>
      <c r="BW1" s="53"/>
    </row>
    <row r="2" spans="2:75" x14ac:dyDescent="0.25">
      <c r="C2" s="86">
        <f>85000000/C87</f>
        <v>4.6171617455889519E-2</v>
      </c>
    </row>
    <row r="3" spans="2:75" x14ac:dyDescent="0.25">
      <c r="C3" s="50" t="s">
        <v>58</v>
      </c>
      <c r="D3" s="50" t="s">
        <v>59</v>
      </c>
      <c r="E3" s="50" t="s">
        <v>60</v>
      </c>
      <c r="F3" s="50" t="s">
        <v>61</v>
      </c>
      <c r="G3" s="51" t="s">
        <v>62</v>
      </c>
      <c r="H3" s="51" t="s">
        <v>63</v>
      </c>
      <c r="I3" s="51" t="s">
        <v>64</v>
      </c>
      <c r="J3" s="51" t="s">
        <v>65</v>
      </c>
      <c r="K3" s="51" t="s">
        <v>66</v>
      </c>
      <c r="L3" s="51" t="s">
        <v>67</v>
      </c>
      <c r="M3" s="51" t="s">
        <v>68</v>
      </c>
      <c r="N3" s="50" t="s">
        <v>69</v>
      </c>
      <c r="O3" s="50" t="s">
        <v>70</v>
      </c>
      <c r="P3" s="50" t="s">
        <v>71</v>
      </c>
      <c r="R3" s="50" t="s">
        <v>58</v>
      </c>
      <c r="S3" s="50" t="s">
        <v>59</v>
      </c>
      <c r="T3" s="50" t="s">
        <v>60</v>
      </c>
      <c r="U3" s="50" t="s">
        <v>61</v>
      </c>
      <c r="V3" s="51" t="s">
        <v>62</v>
      </c>
      <c r="W3" s="51" t="s">
        <v>63</v>
      </c>
      <c r="X3" s="51" t="s">
        <v>64</v>
      </c>
      <c r="Y3" s="51" t="s">
        <v>65</v>
      </c>
      <c r="Z3" s="51" t="s">
        <v>66</v>
      </c>
      <c r="AA3" s="51" t="s">
        <v>67</v>
      </c>
      <c r="AB3" s="51" t="s">
        <v>68</v>
      </c>
      <c r="AC3" s="50" t="s">
        <v>69</v>
      </c>
      <c r="AD3" s="50" t="s">
        <v>70</v>
      </c>
      <c r="AE3" s="50" t="s">
        <v>71</v>
      </c>
      <c r="AG3" s="54" t="s">
        <v>59</v>
      </c>
      <c r="AH3" s="54" t="s">
        <v>72</v>
      </c>
      <c r="AI3" s="54" t="s">
        <v>61</v>
      </c>
      <c r="AJ3" s="55" t="s">
        <v>62</v>
      </c>
      <c r="AK3" s="55" t="s">
        <v>63</v>
      </c>
      <c r="AL3" s="55" t="s">
        <v>64</v>
      </c>
      <c r="AM3" s="55" t="s">
        <v>65</v>
      </c>
      <c r="AN3" s="55" t="s">
        <v>66</v>
      </c>
      <c r="AO3" s="55" t="s">
        <v>67</v>
      </c>
      <c r="AP3" s="55" t="s">
        <v>68</v>
      </c>
      <c r="AQ3" s="54" t="s">
        <v>69</v>
      </c>
      <c r="AR3" s="54" t="s">
        <v>70</v>
      </c>
      <c r="AS3" s="54" t="s">
        <v>71</v>
      </c>
      <c r="AU3" s="54" t="s">
        <v>58</v>
      </c>
      <c r="AV3" s="54" t="s">
        <v>59</v>
      </c>
      <c r="AW3" s="54" t="s">
        <v>72</v>
      </c>
      <c r="AX3" s="54" t="s">
        <v>61</v>
      </c>
      <c r="AY3" s="55" t="s">
        <v>62</v>
      </c>
      <c r="AZ3" s="55" t="s">
        <v>77</v>
      </c>
      <c r="BA3" s="55" t="s">
        <v>64</v>
      </c>
      <c r="BB3" s="55" t="s">
        <v>65</v>
      </c>
      <c r="BC3" s="55" t="s">
        <v>66</v>
      </c>
      <c r="BD3" s="55" t="s">
        <v>67</v>
      </c>
      <c r="BE3" s="55" t="s">
        <v>68</v>
      </c>
      <c r="BF3" s="54" t="s">
        <v>69</v>
      </c>
      <c r="BG3" s="54" t="s">
        <v>70</v>
      </c>
      <c r="BH3" s="54" t="s">
        <v>71</v>
      </c>
      <c r="BJ3" s="66" t="s">
        <v>78</v>
      </c>
      <c r="BK3" s="66" t="s">
        <v>79</v>
      </c>
      <c r="BL3" s="66" t="s">
        <v>80</v>
      </c>
      <c r="BM3" s="66" t="s">
        <v>81</v>
      </c>
      <c r="BN3" s="66" t="s">
        <v>82</v>
      </c>
      <c r="BO3" s="66" t="s">
        <v>83</v>
      </c>
      <c r="BP3" s="67" t="s">
        <v>84</v>
      </c>
      <c r="BQ3" s="67" t="s">
        <v>85</v>
      </c>
      <c r="BR3" s="67" t="s">
        <v>86</v>
      </c>
      <c r="BS3" s="67" t="s">
        <v>87</v>
      </c>
      <c r="BT3" s="67" t="s">
        <v>88</v>
      </c>
      <c r="BU3" s="67" t="s">
        <v>89</v>
      </c>
      <c r="BV3" s="67" t="s">
        <v>90</v>
      </c>
      <c r="BW3" s="66" t="s">
        <v>91</v>
      </c>
    </row>
    <row r="4" spans="2:75" x14ac:dyDescent="0.25">
      <c r="B4" s="57">
        <v>44927</v>
      </c>
      <c r="C4" s="56">
        <f>+D4</f>
        <v>0</v>
      </c>
      <c r="D4" s="56">
        <f t="shared" ref="D4:D67" si="0">SUM(E4:P4)</f>
        <v>0</v>
      </c>
      <c r="E4" s="29">
        <f>+[1]kpi!E4</f>
        <v>0</v>
      </c>
      <c r="F4" s="29">
        <f>+[1]kpi!F4</f>
        <v>0</v>
      </c>
      <c r="G4" s="29">
        <f>+[1]kpi!G4</f>
        <v>0</v>
      </c>
      <c r="H4" s="29">
        <f>+[1]kpi!H4</f>
        <v>0</v>
      </c>
      <c r="I4" s="29">
        <f>+[1]kpi!I4</f>
        <v>0</v>
      </c>
      <c r="J4" s="29">
        <f>+[1]kpi!J4</f>
        <v>0</v>
      </c>
      <c r="K4" s="29">
        <f>+[1]kpi!K4</f>
        <v>0</v>
      </c>
      <c r="L4" s="29">
        <f>+[1]kpi!L4</f>
        <v>0</v>
      </c>
      <c r="M4" s="29">
        <f>+[1]kpi!M4</f>
        <v>0</v>
      </c>
      <c r="N4" s="29">
        <f>+[1]kpi!N4</f>
        <v>0</v>
      </c>
      <c r="O4" s="29">
        <f>+[1]kpi!O4</f>
        <v>0</v>
      </c>
      <c r="P4" s="30"/>
      <c r="R4" s="56">
        <f>+S4</f>
        <v>0</v>
      </c>
      <c r="S4" s="56">
        <f t="shared" ref="S4:S67" si="1">SUM(T4:AE4)</f>
        <v>0</v>
      </c>
      <c r="T4" s="29">
        <f>+[1]kpi!T4</f>
        <v>0</v>
      </c>
      <c r="U4" s="29">
        <f>+[1]kpi!U4</f>
        <v>0</v>
      </c>
      <c r="V4" s="29">
        <f>+[1]kpi!V4</f>
        <v>0</v>
      </c>
      <c r="W4" s="29">
        <f>+[1]kpi!W4</f>
        <v>0</v>
      </c>
      <c r="X4" s="29">
        <f>+[1]kpi!X4</f>
        <v>0</v>
      </c>
      <c r="Y4" s="29">
        <f>+[1]kpi!Y4</f>
        <v>0</v>
      </c>
      <c r="Z4" s="29">
        <f>+[1]kpi!Z4</f>
        <v>0</v>
      </c>
      <c r="AA4" s="29">
        <f>+[1]kpi!AA4</f>
        <v>0</v>
      </c>
      <c r="AB4" s="29">
        <f>+[1]kpi!AB4</f>
        <v>0</v>
      </c>
      <c r="AC4" s="29">
        <f>+[1]kpi!AC4</f>
        <v>0</v>
      </c>
      <c r="AD4" s="29">
        <f>+[1]kpi!AD4</f>
        <v>0</v>
      </c>
      <c r="AE4" s="30">
        <f>+[1]kpi!AE4</f>
        <v>0</v>
      </c>
      <c r="AG4" s="56">
        <f t="shared" ref="AG4:AG67" si="2">SUM(AH4:AS4)</f>
        <v>23626442.949999999</v>
      </c>
      <c r="AH4" s="29">
        <f>+[1]kpi!AO4</f>
        <v>23626442.949999999</v>
      </c>
      <c r="AI4" s="29">
        <f>+[1]kpi!AP4</f>
        <v>0</v>
      </c>
      <c r="AJ4" s="29">
        <f>+[1]kpi!AQ4</f>
        <v>0</v>
      </c>
      <c r="AK4" s="29">
        <f>+[1]kpi!AR4</f>
        <v>0</v>
      </c>
      <c r="AL4" s="29">
        <f>+[1]kpi!AS4</f>
        <v>0</v>
      </c>
      <c r="AM4" s="29">
        <f>+[1]kpi!AT4</f>
        <v>0</v>
      </c>
      <c r="AN4" s="29">
        <f>+[1]kpi!AU4</f>
        <v>0</v>
      </c>
      <c r="AO4" s="29">
        <f>+[1]kpi!AV4</f>
        <v>0</v>
      </c>
      <c r="AP4" s="29">
        <f>+[1]kpi!AW4</f>
        <v>0</v>
      </c>
      <c r="AQ4" s="29">
        <f>+[1]kpi!AX4</f>
        <v>0</v>
      </c>
      <c r="AR4" s="29">
        <f>+[1]kpi!AY4</f>
        <v>0</v>
      </c>
      <c r="AS4" s="30"/>
      <c r="AU4" s="56">
        <f>+AV4</f>
        <v>0</v>
      </c>
      <c r="AV4" s="56">
        <f t="shared" ref="AV4:AV67" si="3">SUM(AW4:BH4)</f>
        <v>0</v>
      </c>
      <c r="AW4" s="29">
        <f>+[1]kpi!BD4</f>
        <v>0</v>
      </c>
      <c r="AX4" s="29">
        <f>+[1]kpi!BE4</f>
        <v>0</v>
      </c>
      <c r="AY4" s="29">
        <f>+[1]kpi!BF4</f>
        <v>0</v>
      </c>
      <c r="AZ4" s="29">
        <f>+[1]kpi!BG4</f>
        <v>0</v>
      </c>
      <c r="BA4" s="29">
        <f>+[1]kpi!BH4</f>
        <v>0</v>
      </c>
      <c r="BB4" s="29">
        <f>+[1]kpi!BI4</f>
        <v>0</v>
      </c>
      <c r="BC4" s="29">
        <f>+[1]kpi!BJ4</f>
        <v>0</v>
      </c>
      <c r="BD4" s="29">
        <f>+[1]kpi!BK4</f>
        <v>0</v>
      </c>
      <c r="BE4" s="29">
        <f>+[1]kpi!BL4</f>
        <v>0</v>
      </c>
      <c r="BF4" s="29">
        <f>+[1]kpi!BM4</f>
        <v>0</v>
      </c>
      <c r="BG4" s="29">
        <f>+[1]kpi!BN4</f>
        <v>0</v>
      </c>
      <c r="BH4" s="30"/>
    </row>
    <row r="5" spans="2:75" x14ac:dyDescent="0.25">
      <c r="B5" s="58">
        <v>44958</v>
      </c>
      <c r="C5" s="56">
        <f t="shared" ref="C5:C68" si="4">+C4+D5</f>
        <v>0</v>
      </c>
      <c r="D5" s="56">
        <f t="shared" si="0"/>
        <v>0</v>
      </c>
      <c r="E5" s="29">
        <f>+[1]kpi!E5</f>
        <v>0</v>
      </c>
      <c r="F5" s="29">
        <f>+[1]kpi!F5</f>
        <v>0</v>
      </c>
      <c r="G5" s="29">
        <f>+[1]kpi!G5</f>
        <v>0</v>
      </c>
      <c r="H5" s="29">
        <f>+[1]kpi!H5</f>
        <v>0</v>
      </c>
      <c r="I5" s="29">
        <f>+[1]kpi!I5</f>
        <v>0</v>
      </c>
      <c r="J5" s="29">
        <f>+[1]kpi!J5</f>
        <v>0</v>
      </c>
      <c r="K5" s="29">
        <f>+[1]kpi!K5</f>
        <v>0</v>
      </c>
      <c r="L5" s="29">
        <f>+[1]kpi!L5</f>
        <v>0</v>
      </c>
      <c r="M5" s="29">
        <f>+[1]kpi!M5</f>
        <v>0</v>
      </c>
      <c r="N5" s="29">
        <f>+[1]kpi!N5</f>
        <v>0</v>
      </c>
      <c r="O5" s="29">
        <f>+[1]kpi!O5</f>
        <v>0</v>
      </c>
      <c r="P5" s="30"/>
      <c r="R5" s="56">
        <f t="shared" ref="R5:R68" si="5">+R4+S5</f>
        <v>0</v>
      </c>
      <c r="S5" s="56">
        <f t="shared" si="1"/>
        <v>0</v>
      </c>
      <c r="T5" s="29">
        <f>+[1]kpi!T5</f>
        <v>0</v>
      </c>
      <c r="U5" s="29">
        <f>+[1]kpi!U5</f>
        <v>0</v>
      </c>
      <c r="V5" s="29">
        <f>+[1]kpi!V5</f>
        <v>0</v>
      </c>
      <c r="W5" s="29">
        <f>+[1]kpi!W5</f>
        <v>0</v>
      </c>
      <c r="X5" s="29">
        <f>+[1]kpi!X5</f>
        <v>0</v>
      </c>
      <c r="Y5" s="29">
        <f>+[1]kpi!Y5</f>
        <v>0</v>
      </c>
      <c r="Z5" s="29">
        <f>+[1]kpi!Z5</f>
        <v>0</v>
      </c>
      <c r="AA5" s="29">
        <f>+[1]kpi!AA5</f>
        <v>0</v>
      </c>
      <c r="AB5" s="29">
        <f>+[1]kpi!AB5</f>
        <v>0</v>
      </c>
      <c r="AC5" s="29">
        <f>+[1]kpi!AC5</f>
        <v>0</v>
      </c>
      <c r="AD5" s="29">
        <f>+[1]kpi!AD5</f>
        <v>0</v>
      </c>
      <c r="AE5" s="30">
        <f>+[1]kpi!AE5</f>
        <v>0</v>
      </c>
      <c r="AG5" s="56">
        <f t="shared" si="2"/>
        <v>1255819.71</v>
      </c>
      <c r="AH5" s="29">
        <f>+[1]kpi!AO5</f>
        <v>1255819.71</v>
      </c>
      <c r="AI5" s="29">
        <f>+[1]kpi!AP5</f>
        <v>0</v>
      </c>
      <c r="AJ5" s="29">
        <f>+[1]kpi!AQ5</f>
        <v>0</v>
      </c>
      <c r="AK5" s="29">
        <f>+[1]kpi!AR5</f>
        <v>0</v>
      </c>
      <c r="AL5" s="29">
        <f>+[1]kpi!AS5</f>
        <v>0</v>
      </c>
      <c r="AM5" s="29">
        <f>+[1]kpi!AT5</f>
        <v>0</v>
      </c>
      <c r="AN5" s="29">
        <f>+[1]kpi!AU5</f>
        <v>0</v>
      </c>
      <c r="AO5" s="29">
        <f>+[1]kpi!AV5</f>
        <v>0</v>
      </c>
      <c r="AP5" s="29">
        <f>+[1]kpi!AW5</f>
        <v>0</v>
      </c>
      <c r="AQ5" s="29">
        <f>+[1]kpi!AX5</f>
        <v>0</v>
      </c>
      <c r="AR5" s="29">
        <f>+[1]kpi!AY5</f>
        <v>0</v>
      </c>
      <c r="AS5" s="30"/>
      <c r="AU5" s="56">
        <f>+AV5</f>
        <v>0</v>
      </c>
      <c r="AV5" s="56">
        <f t="shared" si="3"/>
        <v>0</v>
      </c>
      <c r="AW5" s="29">
        <f>+[1]kpi!BD5</f>
        <v>0</v>
      </c>
      <c r="AX5" s="29">
        <f>+[1]kpi!BE5</f>
        <v>0</v>
      </c>
      <c r="AY5" s="29">
        <f>+[1]kpi!BF5</f>
        <v>0</v>
      </c>
      <c r="AZ5" s="29">
        <f>+[1]kpi!BG5</f>
        <v>0</v>
      </c>
      <c r="BA5" s="29">
        <f>+[1]kpi!BH5</f>
        <v>0</v>
      </c>
      <c r="BB5" s="29">
        <f>+[1]kpi!BI5</f>
        <v>0</v>
      </c>
      <c r="BC5" s="29">
        <f>+[1]kpi!BJ5</f>
        <v>0</v>
      </c>
      <c r="BD5" s="29">
        <f>+[1]kpi!BK5</f>
        <v>0</v>
      </c>
      <c r="BE5" s="29">
        <f>+[1]kpi!BL5</f>
        <v>0</v>
      </c>
      <c r="BF5" s="29">
        <f>+[1]kpi!BM5</f>
        <v>0</v>
      </c>
      <c r="BG5" s="29">
        <f>+[1]kpi!BN5</f>
        <v>0</v>
      </c>
      <c r="BH5" s="30"/>
    </row>
    <row r="6" spans="2:75" x14ac:dyDescent="0.25">
      <c r="B6" s="57">
        <v>44986</v>
      </c>
      <c r="C6" s="56">
        <f t="shared" si="4"/>
        <v>0</v>
      </c>
      <c r="D6" s="56">
        <f t="shared" si="0"/>
        <v>0</v>
      </c>
      <c r="E6" s="29">
        <f>+[1]kpi!E6</f>
        <v>0</v>
      </c>
      <c r="F6" s="29">
        <f>+[1]kpi!F6</f>
        <v>0</v>
      </c>
      <c r="G6" s="29">
        <f>+[1]kpi!G6</f>
        <v>0</v>
      </c>
      <c r="H6" s="29">
        <f>+[1]kpi!H6</f>
        <v>0</v>
      </c>
      <c r="I6" s="29">
        <f>+[1]kpi!I6</f>
        <v>0</v>
      </c>
      <c r="J6" s="29">
        <f>+[1]kpi!J6</f>
        <v>0</v>
      </c>
      <c r="K6" s="29">
        <f>+[1]kpi!K6</f>
        <v>0</v>
      </c>
      <c r="L6" s="29">
        <f>+[1]kpi!L6</f>
        <v>0</v>
      </c>
      <c r="M6" s="29">
        <f>+[1]kpi!M6</f>
        <v>0</v>
      </c>
      <c r="N6" s="29">
        <f>+[1]kpi!N6</f>
        <v>0</v>
      </c>
      <c r="O6" s="29">
        <f>+[1]kpi!O6</f>
        <v>0</v>
      </c>
      <c r="P6" s="30"/>
      <c r="R6" s="56">
        <f t="shared" si="5"/>
        <v>0</v>
      </c>
      <c r="S6" s="56">
        <f t="shared" si="1"/>
        <v>0</v>
      </c>
      <c r="T6" s="29">
        <f>+[1]kpi!T6</f>
        <v>0</v>
      </c>
      <c r="U6" s="29">
        <f>+[1]kpi!U6</f>
        <v>0</v>
      </c>
      <c r="V6" s="29">
        <f>+[1]kpi!V6</f>
        <v>0</v>
      </c>
      <c r="W6" s="29">
        <f>+[1]kpi!W6</f>
        <v>0</v>
      </c>
      <c r="X6" s="29">
        <f>+[1]kpi!X6</f>
        <v>0</v>
      </c>
      <c r="Y6" s="29">
        <f>+[1]kpi!Y6</f>
        <v>0</v>
      </c>
      <c r="Z6" s="29">
        <f>+[1]kpi!Z6</f>
        <v>0</v>
      </c>
      <c r="AA6" s="29">
        <f>+[1]kpi!AA6</f>
        <v>0</v>
      </c>
      <c r="AB6" s="29">
        <f>+[1]kpi!AB6</f>
        <v>0</v>
      </c>
      <c r="AC6" s="29">
        <f>+[1]kpi!AC6</f>
        <v>0</v>
      </c>
      <c r="AD6" s="29">
        <f>+[1]kpi!AD6</f>
        <v>0</v>
      </c>
      <c r="AE6" s="30">
        <f>+[1]kpi!AE6</f>
        <v>0</v>
      </c>
      <c r="AG6" s="56">
        <f t="shared" si="2"/>
        <v>1246833</v>
      </c>
      <c r="AH6" s="29">
        <f>+[1]kpi!AO6</f>
        <v>1246833</v>
      </c>
      <c r="AI6" s="29">
        <f>+[1]kpi!AP6</f>
        <v>0</v>
      </c>
      <c r="AJ6" s="29">
        <f>+[1]kpi!AQ6</f>
        <v>0</v>
      </c>
      <c r="AK6" s="29">
        <f>+[1]kpi!AR6</f>
        <v>0</v>
      </c>
      <c r="AL6" s="29">
        <f>+[1]kpi!AS6</f>
        <v>0</v>
      </c>
      <c r="AM6" s="29">
        <f>+[1]kpi!AT6</f>
        <v>0</v>
      </c>
      <c r="AN6" s="29">
        <f>+[1]kpi!AU6</f>
        <v>0</v>
      </c>
      <c r="AO6" s="29">
        <f>+[1]kpi!AV6</f>
        <v>0</v>
      </c>
      <c r="AP6" s="29">
        <f>+[1]kpi!AW6</f>
        <v>0</v>
      </c>
      <c r="AQ6" s="29">
        <f>+[1]kpi!AX6</f>
        <v>0</v>
      </c>
      <c r="AR6" s="29">
        <f>+[1]kpi!AY6</f>
        <v>0</v>
      </c>
      <c r="AS6" s="30"/>
      <c r="AU6" s="56">
        <f t="shared" ref="AU6:AU69" si="6">+AU5+AV6</f>
        <v>0</v>
      </c>
      <c r="AV6" s="56">
        <f t="shared" si="3"/>
        <v>0</v>
      </c>
      <c r="AW6" s="29">
        <f>+[1]kpi!BD6</f>
        <v>0</v>
      </c>
      <c r="AX6" s="29">
        <f>+[1]kpi!BE6</f>
        <v>0</v>
      </c>
      <c r="AY6" s="29">
        <f>+[1]kpi!BF6</f>
        <v>0</v>
      </c>
      <c r="AZ6" s="29">
        <f>+[1]kpi!BG6</f>
        <v>0</v>
      </c>
      <c r="BA6" s="29">
        <f>+[1]kpi!BH6</f>
        <v>0</v>
      </c>
      <c r="BB6" s="29">
        <f>+[1]kpi!BI6</f>
        <v>0</v>
      </c>
      <c r="BC6" s="29">
        <f>+[1]kpi!BJ6</f>
        <v>0</v>
      </c>
      <c r="BD6" s="29">
        <f>+[1]kpi!BK6</f>
        <v>0</v>
      </c>
      <c r="BE6" s="29">
        <f>+[1]kpi!BL6</f>
        <v>0</v>
      </c>
      <c r="BF6" s="29">
        <f>+[1]kpi!BM6</f>
        <v>0</v>
      </c>
      <c r="BG6" s="29">
        <f>+[1]kpi!BN6</f>
        <v>0</v>
      </c>
      <c r="BH6" s="30"/>
    </row>
    <row r="7" spans="2:75" x14ac:dyDescent="0.25">
      <c r="B7" s="57">
        <v>45017</v>
      </c>
      <c r="C7" s="56">
        <f t="shared" si="4"/>
        <v>0</v>
      </c>
      <c r="D7" s="56">
        <f t="shared" si="0"/>
        <v>0</v>
      </c>
      <c r="E7" s="29">
        <f>+[1]kpi!E7</f>
        <v>0</v>
      </c>
      <c r="F7" s="29">
        <f>+[1]kpi!F7</f>
        <v>0</v>
      </c>
      <c r="G7" s="29">
        <f>+[1]kpi!G7</f>
        <v>0</v>
      </c>
      <c r="H7" s="29">
        <f>+[1]kpi!H7</f>
        <v>0</v>
      </c>
      <c r="I7" s="29">
        <f>+[1]kpi!I7</f>
        <v>0</v>
      </c>
      <c r="J7" s="29">
        <f>+[1]kpi!J7</f>
        <v>0</v>
      </c>
      <c r="K7" s="29">
        <f>+[1]kpi!K7</f>
        <v>0</v>
      </c>
      <c r="L7" s="29">
        <f>+[1]kpi!L7</f>
        <v>0</v>
      </c>
      <c r="M7" s="29">
        <f>+[1]kpi!M7</f>
        <v>0</v>
      </c>
      <c r="N7" s="29">
        <f>+[1]kpi!N7</f>
        <v>0</v>
      </c>
      <c r="O7" s="29">
        <f>+[1]kpi!O7</f>
        <v>0</v>
      </c>
      <c r="P7" s="30"/>
      <c r="R7" s="56">
        <f t="shared" si="5"/>
        <v>0</v>
      </c>
      <c r="S7" s="56">
        <f t="shared" si="1"/>
        <v>0</v>
      </c>
      <c r="T7" s="29">
        <f>+[1]kpi!T7</f>
        <v>0</v>
      </c>
      <c r="U7" s="29">
        <f>+[1]kpi!U7</f>
        <v>0</v>
      </c>
      <c r="V7" s="29">
        <f>+[1]kpi!V7</f>
        <v>0</v>
      </c>
      <c r="W7" s="29">
        <f>+[1]kpi!W7</f>
        <v>0</v>
      </c>
      <c r="X7" s="29">
        <f>+[1]kpi!X7</f>
        <v>0</v>
      </c>
      <c r="Y7" s="29">
        <f>+[1]kpi!Y7</f>
        <v>0</v>
      </c>
      <c r="Z7" s="29">
        <f>+[1]kpi!Z7</f>
        <v>0</v>
      </c>
      <c r="AA7" s="29">
        <f>+[1]kpi!AA7</f>
        <v>0</v>
      </c>
      <c r="AB7" s="29">
        <f>+[1]kpi!AB7</f>
        <v>0</v>
      </c>
      <c r="AC7" s="29">
        <f>+[1]kpi!AC7</f>
        <v>0</v>
      </c>
      <c r="AD7" s="29">
        <f>+[1]kpi!AD7</f>
        <v>0</v>
      </c>
      <c r="AE7" s="30">
        <f>+[1]kpi!AE7</f>
        <v>0</v>
      </c>
      <c r="AG7" s="56">
        <f t="shared" si="2"/>
        <v>3375201</v>
      </c>
      <c r="AH7" s="29">
        <f>+[1]kpi!AO7</f>
        <v>3375201</v>
      </c>
      <c r="AI7" s="29">
        <f>+[1]kpi!AP7</f>
        <v>0</v>
      </c>
      <c r="AJ7" s="29">
        <f>+[1]kpi!AQ7</f>
        <v>0</v>
      </c>
      <c r="AK7" s="29">
        <f>+[1]kpi!AR7</f>
        <v>0</v>
      </c>
      <c r="AL7" s="29">
        <f>+[1]kpi!AS7</f>
        <v>0</v>
      </c>
      <c r="AM7" s="29">
        <f>+[1]kpi!AT7</f>
        <v>0</v>
      </c>
      <c r="AN7" s="29">
        <f>+[1]kpi!AU7</f>
        <v>0</v>
      </c>
      <c r="AO7" s="29">
        <f>+[1]kpi!AV7</f>
        <v>0</v>
      </c>
      <c r="AP7" s="29">
        <f>+[1]kpi!AW7</f>
        <v>0</v>
      </c>
      <c r="AQ7" s="29">
        <f>+[1]kpi!AX7</f>
        <v>0</v>
      </c>
      <c r="AR7" s="29">
        <f>+[1]kpi!AY7</f>
        <v>0</v>
      </c>
      <c r="AS7" s="30"/>
      <c r="AU7" s="56">
        <f t="shared" si="6"/>
        <v>0</v>
      </c>
      <c r="AV7" s="56">
        <f t="shared" si="3"/>
        <v>0</v>
      </c>
      <c r="AW7" s="29">
        <f>+[1]kpi!BD7</f>
        <v>0</v>
      </c>
      <c r="AX7" s="29">
        <f>+[1]kpi!BE7</f>
        <v>0</v>
      </c>
      <c r="AY7" s="29">
        <f>+[1]kpi!BF7</f>
        <v>0</v>
      </c>
      <c r="AZ7" s="29">
        <f>+[1]kpi!BG7</f>
        <v>0</v>
      </c>
      <c r="BA7" s="29">
        <f>+[1]kpi!BH7</f>
        <v>0</v>
      </c>
      <c r="BB7" s="29">
        <f>+[1]kpi!BI7</f>
        <v>0</v>
      </c>
      <c r="BC7" s="29">
        <f>+[1]kpi!BJ7</f>
        <v>0</v>
      </c>
      <c r="BD7" s="29">
        <f>+[1]kpi!BK7</f>
        <v>0</v>
      </c>
      <c r="BE7" s="29">
        <f>+[1]kpi!BL7</f>
        <v>0</v>
      </c>
      <c r="BF7" s="29">
        <f>+[1]kpi!BM7</f>
        <v>0</v>
      </c>
      <c r="BG7" s="29">
        <f>+[1]kpi!BN7</f>
        <v>0</v>
      </c>
      <c r="BH7" s="30"/>
    </row>
    <row r="8" spans="2:75" x14ac:dyDescent="0.25">
      <c r="B8" s="58">
        <v>45047</v>
      </c>
      <c r="C8" s="56">
        <f t="shared" si="4"/>
        <v>0</v>
      </c>
      <c r="D8" s="56">
        <f t="shared" si="0"/>
        <v>0</v>
      </c>
      <c r="E8" s="29">
        <f>+[1]kpi!E8</f>
        <v>0</v>
      </c>
      <c r="F8" s="29">
        <f>+[1]kpi!F8</f>
        <v>0</v>
      </c>
      <c r="G8" s="29">
        <f>+[1]kpi!G8</f>
        <v>0</v>
      </c>
      <c r="H8" s="29">
        <f>+[1]kpi!H8</f>
        <v>0</v>
      </c>
      <c r="I8" s="29">
        <f>+[1]kpi!I8</f>
        <v>0</v>
      </c>
      <c r="J8" s="29">
        <f>+[1]kpi!J8</f>
        <v>0</v>
      </c>
      <c r="K8" s="29">
        <f>+[1]kpi!K8</f>
        <v>0</v>
      </c>
      <c r="L8" s="29">
        <f>+[1]kpi!L8</f>
        <v>0</v>
      </c>
      <c r="M8" s="29">
        <f>+[1]kpi!M8</f>
        <v>0</v>
      </c>
      <c r="N8" s="29">
        <f>+[1]kpi!N8</f>
        <v>0</v>
      </c>
      <c r="O8" s="29">
        <f>+[1]kpi!O8</f>
        <v>0</v>
      </c>
      <c r="P8" s="30"/>
      <c r="R8" s="56">
        <f t="shared" si="5"/>
        <v>0</v>
      </c>
      <c r="S8" s="56">
        <f t="shared" si="1"/>
        <v>0</v>
      </c>
      <c r="T8" s="29">
        <f>+[1]kpi!T8</f>
        <v>0</v>
      </c>
      <c r="U8" s="29">
        <f>+[1]kpi!U8</f>
        <v>0</v>
      </c>
      <c r="V8" s="29">
        <f>+[1]kpi!V8</f>
        <v>0</v>
      </c>
      <c r="W8" s="29">
        <f>+[1]kpi!W8</f>
        <v>0</v>
      </c>
      <c r="X8" s="29">
        <f>+[1]kpi!X8</f>
        <v>0</v>
      </c>
      <c r="Y8" s="29">
        <f>+[1]kpi!Y8</f>
        <v>0</v>
      </c>
      <c r="Z8" s="29">
        <f>+[1]kpi!Z8</f>
        <v>0</v>
      </c>
      <c r="AA8" s="29">
        <f>+[1]kpi!AA8</f>
        <v>0</v>
      </c>
      <c r="AB8" s="29">
        <f>+[1]kpi!AB8</f>
        <v>0</v>
      </c>
      <c r="AC8" s="29">
        <f>+[1]kpi!AC8</f>
        <v>0</v>
      </c>
      <c r="AD8" s="29">
        <f>+[1]kpi!AD8</f>
        <v>0</v>
      </c>
      <c r="AE8" s="30">
        <f>+[1]kpi!AE8</f>
        <v>0</v>
      </c>
      <c r="AG8" s="56">
        <f t="shared" si="2"/>
        <v>3513534.92</v>
      </c>
      <c r="AH8" s="29">
        <f>+[1]kpi!AO8</f>
        <v>3513534.92</v>
      </c>
      <c r="AI8" s="29">
        <f>+[1]kpi!AP8</f>
        <v>0</v>
      </c>
      <c r="AJ8" s="29">
        <f>+[1]kpi!AQ8</f>
        <v>0</v>
      </c>
      <c r="AK8" s="29">
        <f>+[1]kpi!AR8</f>
        <v>0</v>
      </c>
      <c r="AL8" s="29">
        <f>+[1]kpi!AS8</f>
        <v>0</v>
      </c>
      <c r="AM8" s="29">
        <f>+[1]kpi!AT8</f>
        <v>0</v>
      </c>
      <c r="AN8" s="29">
        <f>+[1]kpi!AU8</f>
        <v>0</v>
      </c>
      <c r="AO8" s="29">
        <f>+[1]kpi!AV8</f>
        <v>0</v>
      </c>
      <c r="AP8" s="29">
        <f>+[1]kpi!AW8</f>
        <v>0</v>
      </c>
      <c r="AQ8" s="29">
        <f>+[1]kpi!AX8</f>
        <v>0</v>
      </c>
      <c r="AR8" s="29">
        <f>+[1]kpi!AY8</f>
        <v>0</v>
      </c>
      <c r="AS8" s="30"/>
      <c r="AU8" s="56">
        <f t="shared" si="6"/>
        <v>-14897.76</v>
      </c>
      <c r="AV8" s="56">
        <f t="shared" si="3"/>
        <v>-14897.76</v>
      </c>
      <c r="AW8" s="29">
        <f>+[1]kpi!BD8</f>
        <v>0</v>
      </c>
      <c r="AX8" s="29">
        <f>+[1]kpi!BE8</f>
        <v>0</v>
      </c>
      <c r="AY8" s="29">
        <f>+[1]kpi!BF8</f>
        <v>0</v>
      </c>
      <c r="AZ8" s="29">
        <f>+[1]kpi!BG8</f>
        <v>0</v>
      </c>
      <c r="BA8" s="29">
        <f>+[1]kpi!BH8</f>
        <v>0</v>
      </c>
      <c r="BB8" s="29">
        <f>+[1]kpi!BI8</f>
        <v>0</v>
      </c>
      <c r="BC8" s="29">
        <f>+[1]kpi!BJ8</f>
        <v>-14897.76</v>
      </c>
      <c r="BD8" s="29">
        <f>+[1]kpi!BK8</f>
        <v>0</v>
      </c>
      <c r="BE8" s="29">
        <f>+[1]kpi!BL8</f>
        <v>0</v>
      </c>
      <c r="BF8" s="29">
        <f>+[1]kpi!BM8</f>
        <v>0</v>
      </c>
      <c r="BG8" s="29">
        <f>+[1]kpi!BN8</f>
        <v>0</v>
      </c>
      <c r="BH8" s="30"/>
    </row>
    <row r="9" spans="2:75" x14ac:dyDescent="0.25">
      <c r="B9" s="57">
        <v>45078</v>
      </c>
      <c r="C9" s="56">
        <f t="shared" si="4"/>
        <v>0</v>
      </c>
      <c r="D9" s="56">
        <f t="shared" si="0"/>
        <v>0</v>
      </c>
      <c r="E9" s="29">
        <f>+[1]kpi!E9</f>
        <v>0</v>
      </c>
      <c r="F9" s="29">
        <f>+[1]kpi!F9</f>
        <v>0</v>
      </c>
      <c r="G9" s="29">
        <f>+[1]kpi!G9</f>
        <v>0</v>
      </c>
      <c r="H9" s="29">
        <f>+[1]kpi!H9</f>
        <v>0</v>
      </c>
      <c r="I9" s="29">
        <f>+[1]kpi!I9</f>
        <v>0</v>
      </c>
      <c r="J9" s="29">
        <f>+[1]kpi!J9</f>
        <v>0</v>
      </c>
      <c r="K9" s="29">
        <f>+[1]kpi!K9</f>
        <v>0</v>
      </c>
      <c r="L9" s="29">
        <f>+[1]kpi!L9</f>
        <v>0</v>
      </c>
      <c r="M9" s="29">
        <f>+[1]kpi!M9</f>
        <v>0</v>
      </c>
      <c r="N9" s="29">
        <f>+[1]kpi!N9</f>
        <v>0</v>
      </c>
      <c r="O9" s="29">
        <f>+[1]kpi!O9</f>
        <v>0</v>
      </c>
      <c r="P9" s="30"/>
      <c r="R9" s="56">
        <f t="shared" si="5"/>
        <v>0</v>
      </c>
      <c r="S9" s="56">
        <f t="shared" si="1"/>
        <v>0</v>
      </c>
      <c r="T9" s="29">
        <f>+[1]kpi!T9</f>
        <v>0</v>
      </c>
      <c r="U9" s="29">
        <f>+[1]kpi!U9</f>
        <v>0</v>
      </c>
      <c r="V9" s="29">
        <f>+[1]kpi!V9</f>
        <v>0</v>
      </c>
      <c r="W9" s="29">
        <f>+[1]kpi!W9</f>
        <v>0</v>
      </c>
      <c r="X9" s="29">
        <f>+[1]kpi!X9</f>
        <v>0</v>
      </c>
      <c r="Y9" s="29">
        <f>+[1]kpi!Y9</f>
        <v>0</v>
      </c>
      <c r="Z9" s="29">
        <f>+[1]kpi!Z9</f>
        <v>0</v>
      </c>
      <c r="AA9" s="29">
        <f>+[1]kpi!AA9</f>
        <v>0</v>
      </c>
      <c r="AB9" s="29">
        <f>+[1]kpi!AB9</f>
        <v>0</v>
      </c>
      <c r="AC9" s="29">
        <f>+[1]kpi!AC9</f>
        <v>0</v>
      </c>
      <c r="AD9" s="29">
        <f>+[1]kpi!AD9</f>
        <v>0</v>
      </c>
      <c r="AE9" s="30">
        <f>+[1]kpi!AE9</f>
        <v>0</v>
      </c>
      <c r="AG9" s="56">
        <f t="shared" si="2"/>
        <v>502252.12</v>
      </c>
      <c r="AH9" s="29">
        <f>+[1]kpi!AO9</f>
        <v>502252.12</v>
      </c>
      <c r="AI9" s="29">
        <f>+[1]kpi!AP9</f>
        <v>0</v>
      </c>
      <c r="AJ9" s="29">
        <f>+[1]kpi!AQ9</f>
        <v>0</v>
      </c>
      <c r="AK9" s="29">
        <f>+[1]kpi!AR9</f>
        <v>0</v>
      </c>
      <c r="AL9" s="29">
        <f>+[1]kpi!AS9</f>
        <v>0</v>
      </c>
      <c r="AM9" s="29">
        <f>+[1]kpi!AT9</f>
        <v>0</v>
      </c>
      <c r="AN9" s="29">
        <f>+[1]kpi!AU9</f>
        <v>0</v>
      </c>
      <c r="AO9" s="29">
        <f>+[1]kpi!AV9</f>
        <v>0</v>
      </c>
      <c r="AP9" s="29">
        <f>+[1]kpi!AW9</f>
        <v>0</v>
      </c>
      <c r="AQ9" s="29">
        <f>+[1]kpi!AX9</f>
        <v>0</v>
      </c>
      <c r="AR9" s="29">
        <f>+[1]kpi!AY9</f>
        <v>0</v>
      </c>
      <c r="AS9" s="30"/>
      <c r="AU9" s="56">
        <f t="shared" si="6"/>
        <v>-438366.43000000005</v>
      </c>
      <c r="AV9" s="56">
        <f t="shared" si="3"/>
        <v>-423468.67000000004</v>
      </c>
      <c r="AW9" s="29">
        <f>+[1]kpi!BD9</f>
        <v>-305305.7</v>
      </c>
      <c r="AX9" s="29">
        <f>+[1]kpi!BE9</f>
        <v>0</v>
      </c>
      <c r="AY9" s="29">
        <f>+[1]kpi!BF9</f>
        <v>0</v>
      </c>
      <c r="AZ9" s="29">
        <f>+[1]kpi!BG9</f>
        <v>0</v>
      </c>
      <c r="BA9" s="29">
        <f>+[1]kpi!BH9</f>
        <v>0</v>
      </c>
      <c r="BB9" s="29">
        <f>+[1]kpi!BI9</f>
        <v>0</v>
      </c>
      <c r="BC9" s="29">
        <f>+[1]kpi!BJ9</f>
        <v>-118162.97</v>
      </c>
      <c r="BD9" s="29">
        <f>+[1]kpi!BK9</f>
        <v>0</v>
      </c>
      <c r="BE9" s="29">
        <f>+[1]kpi!BL9</f>
        <v>0</v>
      </c>
      <c r="BF9" s="29">
        <f>+[1]kpi!BM9</f>
        <v>0</v>
      </c>
      <c r="BG9" s="29">
        <f>+[1]kpi!BN9</f>
        <v>0</v>
      </c>
      <c r="BH9" s="30"/>
    </row>
    <row r="10" spans="2:75" x14ac:dyDescent="0.25">
      <c r="B10" s="57">
        <v>45108</v>
      </c>
      <c r="C10" s="56">
        <f t="shared" si="4"/>
        <v>0</v>
      </c>
      <c r="D10" s="56">
        <f t="shared" si="0"/>
        <v>0</v>
      </c>
      <c r="E10" s="29">
        <f>+[1]kpi!E10</f>
        <v>0</v>
      </c>
      <c r="F10" s="29">
        <f>+[1]kpi!F10</f>
        <v>0</v>
      </c>
      <c r="G10" s="29">
        <f>+[1]kpi!G10</f>
        <v>0</v>
      </c>
      <c r="H10" s="29">
        <f>+[1]kpi!H10</f>
        <v>0</v>
      </c>
      <c r="I10" s="29">
        <f>+[1]kpi!I10</f>
        <v>0</v>
      </c>
      <c r="J10" s="29">
        <f>+[1]kpi!J10</f>
        <v>0</v>
      </c>
      <c r="K10" s="29">
        <f>+[1]kpi!K10</f>
        <v>0</v>
      </c>
      <c r="L10" s="29">
        <f>+[1]kpi!L10</f>
        <v>0</v>
      </c>
      <c r="M10" s="29">
        <f>+[1]kpi!M10</f>
        <v>0</v>
      </c>
      <c r="N10" s="29">
        <f>+[1]kpi!N10</f>
        <v>0</v>
      </c>
      <c r="O10" s="29">
        <f>+[1]kpi!O10</f>
        <v>0</v>
      </c>
      <c r="P10" s="30"/>
      <c r="R10" s="56">
        <f t="shared" si="5"/>
        <v>0</v>
      </c>
      <c r="S10" s="56">
        <f t="shared" si="1"/>
        <v>0</v>
      </c>
      <c r="T10" s="29">
        <f>+[1]kpi!T10</f>
        <v>0</v>
      </c>
      <c r="U10" s="29">
        <f>+[1]kpi!U10</f>
        <v>0</v>
      </c>
      <c r="V10" s="29">
        <f>+[1]kpi!V10</f>
        <v>0</v>
      </c>
      <c r="W10" s="29">
        <f>+[1]kpi!W10</f>
        <v>0</v>
      </c>
      <c r="X10" s="29">
        <f>+[1]kpi!X10</f>
        <v>0</v>
      </c>
      <c r="Y10" s="29">
        <f>+[1]kpi!Y10</f>
        <v>0</v>
      </c>
      <c r="Z10" s="29">
        <f>+[1]kpi!Z10</f>
        <v>0</v>
      </c>
      <c r="AA10" s="29">
        <f>+[1]kpi!AA10</f>
        <v>0</v>
      </c>
      <c r="AB10" s="29">
        <f>+[1]kpi!AB10</f>
        <v>0</v>
      </c>
      <c r="AC10" s="29">
        <f>+[1]kpi!AC10</f>
        <v>0</v>
      </c>
      <c r="AD10" s="29">
        <f>+[1]kpi!AD10</f>
        <v>0</v>
      </c>
      <c r="AE10" s="30">
        <f>+[1]kpi!AE10</f>
        <v>0</v>
      </c>
      <c r="AG10" s="56">
        <f t="shared" si="2"/>
        <v>2112266.94</v>
      </c>
      <c r="AH10" s="29">
        <f>+[1]kpi!AO10</f>
        <v>2112266.94</v>
      </c>
      <c r="AI10" s="29">
        <f>+[1]kpi!AP10</f>
        <v>0</v>
      </c>
      <c r="AJ10" s="29">
        <f>+[1]kpi!AQ10</f>
        <v>0</v>
      </c>
      <c r="AK10" s="29">
        <f>+[1]kpi!AR10</f>
        <v>0</v>
      </c>
      <c r="AL10" s="29">
        <f>+[1]kpi!AS10</f>
        <v>0</v>
      </c>
      <c r="AM10" s="29">
        <f>+[1]kpi!AT10</f>
        <v>0</v>
      </c>
      <c r="AN10" s="29">
        <f>+[1]kpi!AU10</f>
        <v>0</v>
      </c>
      <c r="AO10" s="29">
        <f>+[1]kpi!AV10</f>
        <v>0</v>
      </c>
      <c r="AP10" s="29">
        <f>+[1]kpi!AW10</f>
        <v>0</v>
      </c>
      <c r="AQ10" s="29">
        <f>+[1]kpi!AX10</f>
        <v>0</v>
      </c>
      <c r="AR10" s="29">
        <f>+[1]kpi!AY10</f>
        <v>0</v>
      </c>
      <c r="AS10" s="30"/>
      <c r="AU10" s="56">
        <f t="shared" si="6"/>
        <v>-1400089.04</v>
      </c>
      <c r="AV10" s="56">
        <f t="shared" si="3"/>
        <v>-961722.61</v>
      </c>
      <c r="AW10" s="29">
        <f>+[1]kpi!BD10</f>
        <v>-803437.83</v>
      </c>
      <c r="AX10" s="29">
        <f>+[1]kpi!BE10</f>
        <v>0</v>
      </c>
      <c r="AY10" s="29">
        <f>+[1]kpi!BF10</f>
        <v>0</v>
      </c>
      <c r="AZ10" s="29">
        <f>+[1]kpi!BG10</f>
        <v>0</v>
      </c>
      <c r="BA10" s="29">
        <f>+[1]kpi!BH10</f>
        <v>0</v>
      </c>
      <c r="BB10" s="29">
        <f>+[1]kpi!BI10</f>
        <v>0</v>
      </c>
      <c r="BC10" s="29">
        <f>+[1]kpi!BJ10</f>
        <v>-158284.78</v>
      </c>
      <c r="BD10" s="29">
        <f>+[1]kpi!BK10</f>
        <v>0</v>
      </c>
      <c r="BE10" s="29">
        <f>+[1]kpi!BL10</f>
        <v>0</v>
      </c>
      <c r="BF10" s="29">
        <f>+[1]kpi!BM10</f>
        <v>0</v>
      </c>
      <c r="BG10" s="29">
        <f>+[1]kpi!BN10</f>
        <v>0</v>
      </c>
      <c r="BH10" s="30"/>
      <c r="BJ10" s="64">
        <f t="shared" ref="BJ10:BJ41" si="7">SUM(AG10:AG19)</f>
        <v>24446277.291671757</v>
      </c>
      <c r="BK10" s="64">
        <f t="shared" ref="BK10:BK41" si="8">SUM(AG10:AG34)</f>
        <v>139876755.13018051</v>
      </c>
      <c r="BL10" s="64">
        <f>SUM(AG10:AG39)</f>
        <v>191151825.9501805</v>
      </c>
      <c r="BM10" s="64">
        <f t="shared" ref="BM10:BM41" si="9">SUM(AV10:AV19)</f>
        <v>-23999378.530000001</v>
      </c>
      <c r="BN10" s="64">
        <f t="shared" ref="BN10:BN41" si="10">SUM(AV10:AV34)</f>
        <v>-125575571.52949989</v>
      </c>
      <c r="BO10" s="64">
        <f t="shared" ref="BO10:BO41" si="11">SUM(AV10:AV39)</f>
        <v>-145397154.149968</v>
      </c>
      <c r="BP10" s="68">
        <f>IFERROR(+BJ10/debt!C10,0)</f>
        <v>0</v>
      </c>
      <c r="BQ10" s="68">
        <f>IFERROR(+BK10/debt!C10,0)</f>
        <v>0</v>
      </c>
      <c r="BR10" s="68">
        <f>IFERROR(+BL10/debt!C10,0)</f>
        <v>0</v>
      </c>
      <c r="BS10" s="68">
        <f>(BJ10+debt!$C10)/-BM10</f>
        <v>1.0186212639261936</v>
      </c>
      <c r="BT10" s="68">
        <f>(BK10+debt!$C10)/-BN10</f>
        <v>1.1138850767429795</v>
      </c>
      <c r="BU10" s="68">
        <f>(BL10+debt!$C10)/-BO10</f>
        <v>1.314687533381977</v>
      </c>
      <c r="BV10" s="64">
        <f>(debt!C10-HLOOKUP(B10,Flc_Arqos_Base!$C$2:$GX$47,46,TRUE))</f>
        <v>-12069009.66</v>
      </c>
    </row>
    <row r="11" spans="2:75" x14ac:dyDescent="0.25">
      <c r="B11" s="58">
        <v>45139</v>
      </c>
      <c r="C11" s="56">
        <f t="shared" si="4"/>
        <v>0</v>
      </c>
      <c r="D11" s="56">
        <f t="shared" si="0"/>
        <v>0</v>
      </c>
      <c r="E11" s="29">
        <f>+[1]kpi!E11</f>
        <v>0</v>
      </c>
      <c r="F11" s="29">
        <f>+[1]kpi!F11</f>
        <v>0</v>
      </c>
      <c r="G11" s="29">
        <f>+[1]kpi!G11</f>
        <v>0</v>
      </c>
      <c r="H11" s="29">
        <f>+[1]kpi!H11</f>
        <v>0</v>
      </c>
      <c r="I11" s="29">
        <f>+[1]kpi!I11</f>
        <v>0</v>
      </c>
      <c r="J11" s="29">
        <f>+[1]kpi!J11</f>
        <v>0</v>
      </c>
      <c r="K11" s="29">
        <f>+[1]kpi!K11</f>
        <v>0</v>
      </c>
      <c r="L11" s="29">
        <f>+[1]kpi!L11</f>
        <v>0</v>
      </c>
      <c r="M11" s="29">
        <f>+[1]kpi!M11</f>
        <v>0</v>
      </c>
      <c r="N11" s="29">
        <f>+[1]kpi!N11</f>
        <v>0</v>
      </c>
      <c r="O11" s="29">
        <f>+[1]kpi!O11</f>
        <v>0</v>
      </c>
      <c r="P11" s="30"/>
      <c r="R11" s="56">
        <f t="shared" si="5"/>
        <v>0</v>
      </c>
      <c r="S11" s="56">
        <f t="shared" si="1"/>
        <v>0</v>
      </c>
      <c r="T11" s="29">
        <f>+[1]kpi!T11</f>
        <v>0</v>
      </c>
      <c r="U11" s="29">
        <f>+[1]kpi!U11</f>
        <v>0</v>
      </c>
      <c r="V11" s="29">
        <f>+[1]kpi!V11</f>
        <v>0</v>
      </c>
      <c r="W11" s="29">
        <f>+[1]kpi!W11</f>
        <v>0</v>
      </c>
      <c r="X11" s="29">
        <f>+[1]kpi!X11</f>
        <v>0</v>
      </c>
      <c r="Y11" s="29">
        <f>+[1]kpi!Y11</f>
        <v>0</v>
      </c>
      <c r="Z11" s="29">
        <f>+[1]kpi!Z11</f>
        <v>0</v>
      </c>
      <c r="AA11" s="29">
        <f>+[1]kpi!AA11</f>
        <v>0</v>
      </c>
      <c r="AB11" s="29">
        <f>+[1]kpi!AB11</f>
        <v>0</v>
      </c>
      <c r="AC11" s="29">
        <f>+[1]kpi!AC11</f>
        <v>0</v>
      </c>
      <c r="AD11" s="29">
        <f>+[1]kpi!AD11</f>
        <v>0</v>
      </c>
      <c r="AE11" s="30">
        <f>+[1]kpi!AE11</f>
        <v>0</v>
      </c>
      <c r="AG11" s="56">
        <f t="shared" si="2"/>
        <v>2570117.2999999998</v>
      </c>
      <c r="AH11" s="29">
        <f>+[1]kpi!AO11</f>
        <v>2570117.2999999998</v>
      </c>
      <c r="AI11" s="29">
        <f>+[1]kpi!AP11</f>
        <v>0</v>
      </c>
      <c r="AJ11" s="29">
        <f>+[1]kpi!AQ11</f>
        <v>0</v>
      </c>
      <c r="AK11" s="29">
        <f>+[1]kpi!AR11</f>
        <v>0</v>
      </c>
      <c r="AL11" s="29">
        <f>+[1]kpi!AS11</f>
        <v>0</v>
      </c>
      <c r="AM11" s="29">
        <f>+[1]kpi!AT11</f>
        <v>0</v>
      </c>
      <c r="AN11" s="29">
        <f>+[1]kpi!AU11</f>
        <v>0</v>
      </c>
      <c r="AO11" s="29">
        <f>+[1]kpi!AV11</f>
        <v>0</v>
      </c>
      <c r="AP11" s="29">
        <f>+[1]kpi!AW11</f>
        <v>0</v>
      </c>
      <c r="AQ11" s="29">
        <f>+[1]kpi!AX11</f>
        <v>0</v>
      </c>
      <c r="AR11" s="29">
        <f>+[1]kpi!AY11</f>
        <v>0</v>
      </c>
      <c r="AS11" s="30"/>
      <c r="AU11" s="56">
        <f t="shared" si="6"/>
        <v>-2722974.9699999997</v>
      </c>
      <c r="AV11" s="56">
        <f t="shared" si="3"/>
        <v>-1322885.93</v>
      </c>
      <c r="AW11" s="29">
        <f>+[1]kpi!BD11</f>
        <v>-1249871.29</v>
      </c>
      <c r="AX11" s="29">
        <f>+[1]kpi!BE11</f>
        <v>0</v>
      </c>
      <c r="AY11" s="29">
        <f>+[1]kpi!BF11</f>
        <v>0</v>
      </c>
      <c r="AZ11" s="29">
        <f>+[1]kpi!BG11</f>
        <v>0</v>
      </c>
      <c r="BA11" s="29">
        <f>+[1]kpi!BH11</f>
        <v>0</v>
      </c>
      <c r="BB11" s="29">
        <f>+[1]kpi!BI11</f>
        <v>0</v>
      </c>
      <c r="BC11" s="29">
        <f>+[1]kpi!BJ11</f>
        <v>-73014.64</v>
      </c>
      <c r="BD11" s="29">
        <f>+[1]kpi!BK11</f>
        <v>0</v>
      </c>
      <c r="BE11" s="29">
        <f>+[1]kpi!BL11</f>
        <v>0</v>
      </c>
      <c r="BF11" s="29">
        <f>+[1]kpi!BM11</f>
        <v>0</v>
      </c>
      <c r="BG11" s="29">
        <f>+[1]kpi!BN11</f>
        <v>0</v>
      </c>
      <c r="BH11" s="30"/>
      <c r="BJ11" s="64">
        <f t="shared" si="7"/>
        <v>25580075.04167176</v>
      </c>
      <c r="BK11" s="64">
        <f t="shared" si="8"/>
        <v>145426678.40018052</v>
      </c>
      <c r="BL11" s="64">
        <f t="shared" ref="BL11:BL74" si="12">SUM(AG11:AG40)</f>
        <v>206044457.9501805</v>
      </c>
      <c r="BM11" s="64">
        <f t="shared" si="9"/>
        <v>-25902625.909999996</v>
      </c>
      <c r="BN11" s="64">
        <f t="shared" si="10"/>
        <v>-130581001.00022939</v>
      </c>
      <c r="BO11" s="64">
        <f t="shared" si="11"/>
        <v>-153038320.43426359</v>
      </c>
      <c r="BP11" s="68">
        <f>IFERROR(+BJ11/debt!C11,0)</f>
        <v>5.1160150083343519</v>
      </c>
      <c r="BQ11" s="68">
        <f>IFERROR(+BK11/debt!C11,0)</f>
        <v>29.085335680036103</v>
      </c>
      <c r="BR11" s="68">
        <f>IFERROR(+BL11/debt!C11,0)</f>
        <v>41.208891590036103</v>
      </c>
      <c r="BS11" s="68">
        <f>(BJ11+debt!$C11)/-BM11</f>
        <v>1.1805781833827891</v>
      </c>
      <c r="BT11" s="68">
        <f>(BK11+debt!$C11)/-BN11</f>
        <v>1.1519798228527616</v>
      </c>
      <c r="BU11" s="68">
        <f>(BL11+debt!$C11)/-BO11</f>
        <v>1.3790301497776369</v>
      </c>
      <c r="BV11" s="64">
        <f>(debt!C11-HLOOKUP(B11,Flc_Arqos_Base!$C$2:$GX$47,46,TRUE))</f>
        <v>-8186848.1699999999</v>
      </c>
    </row>
    <row r="12" spans="2:75" x14ac:dyDescent="0.25">
      <c r="B12" s="57">
        <v>45170</v>
      </c>
      <c r="C12" s="56">
        <f t="shared" si="4"/>
        <v>200000000</v>
      </c>
      <c r="D12" s="56">
        <f t="shared" si="0"/>
        <v>200000000</v>
      </c>
      <c r="E12" s="29">
        <v>200000000</v>
      </c>
      <c r="F12" s="29">
        <f>+[1]kpi!F12</f>
        <v>0</v>
      </c>
      <c r="G12" s="29">
        <f>+[1]kpi!G12</f>
        <v>0</v>
      </c>
      <c r="H12" s="29">
        <f>+[1]kpi!H12</f>
        <v>0</v>
      </c>
      <c r="I12" s="29">
        <f>+[1]kpi!I12</f>
        <v>0</v>
      </c>
      <c r="J12" s="29">
        <f>+[1]kpi!J12</f>
        <v>0</v>
      </c>
      <c r="K12" s="29">
        <f>+[1]kpi!K12</f>
        <v>0</v>
      </c>
      <c r="L12" s="29">
        <f>+[1]kpi!L12</f>
        <v>0</v>
      </c>
      <c r="M12" s="29">
        <f>+[1]kpi!M12</f>
        <v>0</v>
      </c>
      <c r="N12" s="29">
        <f>+[1]kpi!N12</f>
        <v>0</v>
      </c>
      <c r="O12" s="29">
        <f>+[1]kpi!O12</f>
        <v>0</v>
      </c>
      <c r="P12" s="30"/>
      <c r="R12" s="56">
        <f t="shared" si="5"/>
        <v>0</v>
      </c>
      <c r="S12" s="56">
        <f t="shared" si="1"/>
        <v>0</v>
      </c>
      <c r="T12" s="29">
        <v>0</v>
      </c>
      <c r="U12" s="29">
        <f>+[1]kpi!U12</f>
        <v>0</v>
      </c>
      <c r="V12" s="29">
        <f>+[1]kpi!V12</f>
        <v>0</v>
      </c>
      <c r="W12" s="29">
        <f>+[1]kpi!W12</f>
        <v>0</v>
      </c>
      <c r="X12" s="29">
        <f>+[1]kpi!X12</f>
        <v>0</v>
      </c>
      <c r="Y12" s="29">
        <f>+[1]kpi!Y12</f>
        <v>0</v>
      </c>
      <c r="Z12" s="29">
        <f>+[1]kpi!Z12</f>
        <v>0</v>
      </c>
      <c r="AA12" s="29">
        <f>+[1]kpi!AA12</f>
        <v>0</v>
      </c>
      <c r="AB12" s="29">
        <f>+[1]kpi!AB12</f>
        <v>0</v>
      </c>
      <c r="AC12" s="29">
        <f>+[1]kpi!AC12</f>
        <v>0</v>
      </c>
      <c r="AD12" s="29">
        <f>+[1]kpi!AD12</f>
        <v>0</v>
      </c>
      <c r="AE12" s="30">
        <f>+[1]kpi!AE12</f>
        <v>0</v>
      </c>
      <c r="AG12" s="56">
        <f t="shared" si="2"/>
        <v>1559284.89</v>
      </c>
      <c r="AH12" s="29">
        <f>+[1]kpi!AO12</f>
        <v>1559284.89</v>
      </c>
      <c r="AI12" s="29">
        <f>+[1]kpi!AP12</f>
        <v>0</v>
      </c>
      <c r="AJ12" s="29">
        <f>+[1]kpi!AQ12</f>
        <v>0</v>
      </c>
      <c r="AK12" s="29">
        <f>+[1]kpi!AR12</f>
        <v>0</v>
      </c>
      <c r="AL12" s="29">
        <f>+[1]kpi!AS12</f>
        <v>0</v>
      </c>
      <c r="AM12" s="29">
        <f>+[1]kpi!AT12</f>
        <v>0</v>
      </c>
      <c r="AN12" s="29">
        <f>+[1]kpi!AU12</f>
        <v>0</v>
      </c>
      <c r="AO12" s="29">
        <f>+[1]kpi!AV12</f>
        <v>0</v>
      </c>
      <c r="AP12" s="29">
        <f>+[1]kpi!AW12</f>
        <v>0</v>
      </c>
      <c r="AQ12" s="29">
        <f>+[1]kpi!AX12</f>
        <v>0</v>
      </c>
      <c r="AR12" s="29">
        <f>+[1]kpi!AY12</f>
        <v>0</v>
      </c>
      <c r="AS12" s="30"/>
      <c r="AU12" s="56">
        <f t="shared" si="6"/>
        <v>-4408155.63</v>
      </c>
      <c r="AV12" s="56">
        <f t="shared" si="3"/>
        <v>-1685180.6600000001</v>
      </c>
      <c r="AW12" s="29">
        <f>+[1]kpi!BD12</f>
        <v>-1161801.8400000001</v>
      </c>
      <c r="AX12" s="29">
        <f>+[1]kpi!BE12</f>
        <v>0</v>
      </c>
      <c r="AY12" s="29">
        <f>+[1]kpi!BF12</f>
        <v>0</v>
      </c>
      <c r="AZ12" s="29">
        <f>+[1]kpi!BG12</f>
        <v>0</v>
      </c>
      <c r="BA12" s="29">
        <f>+[1]kpi!BH12</f>
        <v>0</v>
      </c>
      <c r="BB12" s="29">
        <f>+[1]kpi!BI12</f>
        <v>0</v>
      </c>
      <c r="BC12" s="29">
        <f>+[1]kpi!BJ12</f>
        <v>-523378.82</v>
      </c>
      <c r="BD12" s="29">
        <f>+[1]kpi!BK12</f>
        <v>0</v>
      </c>
      <c r="BE12" s="29">
        <f>+[1]kpi!BL12</f>
        <v>0</v>
      </c>
      <c r="BF12" s="29">
        <f>+[1]kpi!BM12</f>
        <v>0</v>
      </c>
      <c r="BG12" s="29">
        <f>+[1]kpi!BN12</f>
        <v>0</v>
      </c>
      <c r="BH12" s="30"/>
      <c r="BJ12" s="64">
        <f t="shared" si="7"/>
        <v>25288599.591671761</v>
      </c>
      <c r="BK12" s="64">
        <f t="shared" si="8"/>
        <v>151559922.55018049</v>
      </c>
      <c r="BL12" s="64">
        <f t="shared" si="12"/>
        <v>221097097.38018048</v>
      </c>
      <c r="BM12" s="64">
        <f t="shared" si="9"/>
        <v>-28834515.759999998</v>
      </c>
      <c r="BN12" s="64">
        <f t="shared" si="10"/>
        <v>-131977858.25235449</v>
      </c>
      <c r="BO12" s="64">
        <f t="shared" si="11"/>
        <v>-162157192.08788869</v>
      </c>
      <c r="BP12" s="68">
        <f>IFERROR(+BJ12/debt!C12,0)</f>
        <v>5.0577199183343522</v>
      </c>
      <c r="BQ12" s="68">
        <f>IFERROR(+BK12/debt!C12,0)</f>
        <v>30.311984510036098</v>
      </c>
      <c r="BR12" s="68">
        <f>IFERROR(+BL12/debt!C12,0)</f>
        <v>44.219419476036094</v>
      </c>
      <c r="BS12" s="68">
        <f>(BJ12+debt!$C12)/-BM12</f>
        <v>1.0504285850948434</v>
      </c>
      <c r="BT12" s="68">
        <f>(BK12+debt!$C12)/-BN12</f>
        <v>1.1862590030126319</v>
      </c>
      <c r="BU12" s="68">
        <f>(BL12+debt!$C12)/-BO12</f>
        <v>1.3943081677045601</v>
      </c>
      <c r="BV12" s="64">
        <f>(debt!C12-HLOOKUP(B12,Flc_Arqos_Base!$C$2:$GX$47,46,TRUE))</f>
        <v>5000000</v>
      </c>
    </row>
    <row r="13" spans="2:75" x14ac:dyDescent="0.25">
      <c r="B13" s="57">
        <v>45200</v>
      </c>
      <c r="C13" s="56">
        <f t="shared" si="4"/>
        <v>200000000</v>
      </c>
      <c r="D13" s="56">
        <f t="shared" si="0"/>
        <v>0</v>
      </c>
      <c r="E13" s="29">
        <f>+[1]kpi!E13</f>
        <v>0</v>
      </c>
      <c r="F13" s="29">
        <f>+[1]kpi!F13</f>
        <v>0</v>
      </c>
      <c r="G13" s="29">
        <f>+[1]kpi!G13</f>
        <v>0</v>
      </c>
      <c r="H13" s="29">
        <f>+[1]kpi!H13</f>
        <v>0</v>
      </c>
      <c r="I13" s="29">
        <f>+[1]kpi!I13</f>
        <v>0</v>
      </c>
      <c r="J13" s="29">
        <f>+[1]kpi!J13</f>
        <v>0</v>
      </c>
      <c r="K13" s="29">
        <f>+[1]kpi!K13</f>
        <v>0</v>
      </c>
      <c r="L13" s="29">
        <f>+[1]kpi!L13</f>
        <v>0</v>
      </c>
      <c r="M13" s="29">
        <f>+[1]kpi!M13</f>
        <v>0</v>
      </c>
      <c r="N13" s="29">
        <f>+[1]kpi!N13</f>
        <v>0</v>
      </c>
      <c r="O13" s="29">
        <f>+[1]kpi!O13</f>
        <v>0</v>
      </c>
      <c r="P13" s="30"/>
      <c r="R13" s="56">
        <f t="shared" si="5"/>
        <v>0</v>
      </c>
      <c r="S13" s="56">
        <f t="shared" si="1"/>
        <v>0</v>
      </c>
      <c r="T13" s="29">
        <f>+[1]kpi!T13</f>
        <v>0</v>
      </c>
      <c r="U13" s="29">
        <f>+[1]kpi!U13</f>
        <v>0</v>
      </c>
      <c r="V13" s="29">
        <f>+[1]kpi!V13</f>
        <v>0</v>
      </c>
      <c r="W13" s="29">
        <f>+[1]kpi!W13</f>
        <v>0</v>
      </c>
      <c r="X13" s="29">
        <f>+[1]kpi!X13</f>
        <v>0</v>
      </c>
      <c r="Y13" s="29">
        <f>+[1]kpi!Y13</f>
        <v>0</v>
      </c>
      <c r="Z13" s="29">
        <f>+[1]kpi!Z13</f>
        <v>0</v>
      </c>
      <c r="AA13" s="29">
        <f>+[1]kpi!AA13</f>
        <v>0</v>
      </c>
      <c r="AB13" s="29">
        <f>+[1]kpi!AB13</f>
        <v>0</v>
      </c>
      <c r="AC13" s="29">
        <f>+[1]kpi!AC13</f>
        <v>0</v>
      </c>
      <c r="AD13" s="29">
        <f>+[1]kpi!AD13</f>
        <v>0</v>
      </c>
      <c r="AE13" s="30">
        <f>+[1]kpi!AE13</f>
        <v>0</v>
      </c>
      <c r="AG13" s="56">
        <f t="shared" si="2"/>
        <v>1331118.93</v>
      </c>
      <c r="AH13" s="29">
        <f>+[1]kpi!AO13</f>
        <v>1331118.93</v>
      </c>
      <c r="AI13" s="29">
        <f>+[1]kpi!AP13</f>
        <v>0</v>
      </c>
      <c r="AJ13" s="29">
        <f>+[1]kpi!AQ13</f>
        <v>0</v>
      </c>
      <c r="AK13" s="29">
        <f>+[1]kpi!AR13</f>
        <v>0</v>
      </c>
      <c r="AL13" s="29">
        <f>+[1]kpi!AS13</f>
        <v>0</v>
      </c>
      <c r="AM13" s="29">
        <f>+[1]kpi!AT13</f>
        <v>0</v>
      </c>
      <c r="AN13" s="29">
        <f>+[1]kpi!AU13</f>
        <v>0</v>
      </c>
      <c r="AO13" s="29">
        <f>+[1]kpi!AV13</f>
        <v>0</v>
      </c>
      <c r="AP13" s="29">
        <f>+[1]kpi!AW13</f>
        <v>0</v>
      </c>
      <c r="AQ13" s="29">
        <f>+[1]kpi!AX13</f>
        <v>0</v>
      </c>
      <c r="AR13" s="29">
        <f>+[1]kpi!AY13</f>
        <v>0</v>
      </c>
      <c r="AS13" s="30"/>
      <c r="AU13" s="56">
        <f t="shared" si="6"/>
        <v>-6939693.1299999999</v>
      </c>
      <c r="AV13" s="56">
        <f t="shared" si="3"/>
        <v>-2531537.5</v>
      </c>
      <c r="AW13" s="29">
        <f>+[1]kpi!BD13</f>
        <v>-1453386.82</v>
      </c>
      <c r="AX13" s="29">
        <f>+[1]kpi!BE13</f>
        <v>0</v>
      </c>
      <c r="AY13" s="29">
        <f>+[1]kpi!BF13</f>
        <v>0</v>
      </c>
      <c r="AZ13" s="29">
        <f>+[1]kpi!BG13</f>
        <v>0</v>
      </c>
      <c r="BA13" s="29">
        <f>+[1]kpi!BH13</f>
        <v>0</v>
      </c>
      <c r="BB13" s="29">
        <f>+[1]kpi!BI13</f>
        <v>0</v>
      </c>
      <c r="BC13" s="29">
        <f>+[1]kpi!BJ13</f>
        <v>-1078150.68</v>
      </c>
      <c r="BD13" s="29">
        <f>+[1]kpi!BK13</f>
        <v>0</v>
      </c>
      <c r="BE13" s="29">
        <f>+[1]kpi!BL13</f>
        <v>0</v>
      </c>
      <c r="BF13" s="29">
        <f>+[1]kpi!BM13</f>
        <v>0</v>
      </c>
      <c r="BG13" s="29">
        <f>+[1]kpi!BN13</f>
        <v>0</v>
      </c>
      <c r="BH13" s="30"/>
      <c r="BJ13" s="64">
        <f t="shared" si="7"/>
        <v>25579078.451671761</v>
      </c>
      <c r="BK13" s="64">
        <f t="shared" si="8"/>
        <v>159960348.43018049</v>
      </c>
      <c r="BL13" s="64">
        <f t="shared" si="12"/>
        <v>331241484.15018046</v>
      </c>
      <c r="BM13" s="64">
        <f t="shared" si="9"/>
        <v>-31853609.769999996</v>
      </c>
      <c r="BN13" s="64">
        <f t="shared" si="10"/>
        <v>-132936298.2397958</v>
      </c>
      <c r="BO13" s="64">
        <f t="shared" si="11"/>
        <v>-174096123.96568123</v>
      </c>
      <c r="BP13" s="68">
        <f>IFERROR(+BJ13/debt!C13,0)</f>
        <v>5.1158156903343519</v>
      </c>
      <c r="BQ13" s="68">
        <f>IFERROR(+BK13/debt!C13,0)</f>
        <v>31.992069686036096</v>
      </c>
      <c r="BR13" s="68">
        <f>IFERROR(+BL13/debt!C13,0)</f>
        <v>66.248296830036097</v>
      </c>
      <c r="BS13" s="68">
        <f>(BJ13+debt!$C13)/-BM13</f>
        <v>0.95998785294567779</v>
      </c>
      <c r="BT13" s="68">
        <f>(BK13+debt!$C13)/-BN13</f>
        <v>1.2408977127723115</v>
      </c>
      <c r="BU13" s="68">
        <f>(BL13+debt!$C13)/-BO13</f>
        <v>1.9313553713376308</v>
      </c>
      <c r="BV13" s="64">
        <f>(debt!C13-HLOOKUP(B13,Flc_Arqos_Base!$C$2:$GX$47,46,TRUE))</f>
        <v>5000000</v>
      </c>
    </row>
    <row r="14" spans="2:75" x14ac:dyDescent="0.25">
      <c r="B14" s="58">
        <v>45231</v>
      </c>
      <c r="C14" s="56">
        <f t="shared" si="4"/>
        <v>200000000</v>
      </c>
      <c r="D14" s="56">
        <f t="shared" si="0"/>
        <v>0</v>
      </c>
      <c r="E14" s="29">
        <f>+[1]kpi!E14</f>
        <v>0</v>
      </c>
      <c r="F14" s="29">
        <f>+[1]kpi!F14</f>
        <v>0</v>
      </c>
      <c r="G14" s="29">
        <f>+[1]kpi!G14</f>
        <v>0</v>
      </c>
      <c r="H14" s="29">
        <f>+[1]kpi!H14</f>
        <v>0</v>
      </c>
      <c r="I14" s="29">
        <f>+[1]kpi!I14</f>
        <v>0</v>
      </c>
      <c r="J14" s="29">
        <f>+[1]kpi!J14</f>
        <v>0</v>
      </c>
      <c r="K14" s="29">
        <f>+[1]kpi!K14</f>
        <v>0</v>
      </c>
      <c r="L14" s="29">
        <f>+[1]kpi!L14</f>
        <v>0</v>
      </c>
      <c r="M14" s="29">
        <f>+[1]kpi!M14</f>
        <v>0</v>
      </c>
      <c r="N14" s="29">
        <f>+[1]kpi!N14</f>
        <v>0</v>
      </c>
      <c r="O14" s="29">
        <f>+[1]kpi!O14</f>
        <v>0</v>
      </c>
      <c r="P14" s="30"/>
      <c r="R14" s="56">
        <f t="shared" si="5"/>
        <v>0</v>
      </c>
      <c r="S14" s="56">
        <f t="shared" si="1"/>
        <v>0</v>
      </c>
      <c r="T14" s="29">
        <f>+[1]kpi!T14</f>
        <v>0</v>
      </c>
      <c r="U14" s="29">
        <f>+[1]kpi!U14</f>
        <v>0</v>
      </c>
      <c r="V14" s="29">
        <f>+[1]kpi!V14</f>
        <v>0</v>
      </c>
      <c r="W14" s="29">
        <f>+[1]kpi!W14</f>
        <v>0</v>
      </c>
      <c r="X14" s="29">
        <f>+[1]kpi!X14</f>
        <v>0</v>
      </c>
      <c r="Y14" s="29">
        <f>+[1]kpi!Y14</f>
        <v>0</v>
      </c>
      <c r="Z14" s="29">
        <f>+[1]kpi!Z14</f>
        <v>0</v>
      </c>
      <c r="AA14" s="29">
        <f>+[1]kpi!AA14</f>
        <v>0</v>
      </c>
      <c r="AB14" s="29">
        <f>+[1]kpi!AB14</f>
        <v>0</v>
      </c>
      <c r="AC14" s="29">
        <f>+[1]kpi!AC14</f>
        <v>0</v>
      </c>
      <c r="AD14" s="29">
        <f>+[1]kpi!AD14</f>
        <v>0</v>
      </c>
      <c r="AE14" s="30">
        <f>+[1]kpi!AE14</f>
        <v>0</v>
      </c>
      <c r="AG14" s="56">
        <f t="shared" si="2"/>
        <v>1274836.02</v>
      </c>
      <c r="AH14" s="29">
        <f>+[1]kpi!AO14</f>
        <v>1274836.02</v>
      </c>
      <c r="AI14" s="29">
        <f>+[1]kpi!AP14</f>
        <v>0</v>
      </c>
      <c r="AJ14" s="29">
        <f>+[1]kpi!AQ14</f>
        <v>0</v>
      </c>
      <c r="AK14" s="29">
        <f>+[1]kpi!AR14</f>
        <v>0</v>
      </c>
      <c r="AL14" s="29">
        <f>+[1]kpi!AS14</f>
        <v>0</v>
      </c>
      <c r="AM14" s="29">
        <f>+[1]kpi!AT14</f>
        <v>0</v>
      </c>
      <c r="AN14" s="29">
        <f>+[1]kpi!AU14</f>
        <v>0</v>
      </c>
      <c r="AO14" s="29">
        <f>+[1]kpi!AV14</f>
        <v>0</v>
      </c>
      <c r="AP14" s="29">
        <f>+[1]kpi!AW14</f>
        <v>0</v>
      </c>
      <c r="AQ14" s="29">
        <f>+[1]kpi!AX14</f>
        <v>0</v>
      </c>
      <c r="AR14" s="29">
        <f>+[1]kpi!AY14</f>
        <v>0</v>
      </c>
      <c r="AS14" s="30"/>
      <c r="AU14" s="56">
        <f t="shared" si="6"/>
        <v>-9149134.25</v>
      </c>
      <c r="AV14" s="56">
        <f t="shared" si="3"/>
        <v>-2209441.12</v>
      </c>
      <c r="AW14" s="29">
        <f>+[1]kpi!BD14</f>
        <v>-1883510.68</v>
      </c>
      <c r="AX14" s="29">
        <f>+[1]kpi!BE14</f>
        <v>0</v>
      </c>
      <c r="AY14" s="29">
        <f>+[1]kpi!BF14</f>
        <v>0</v>
      </c>
      <c r="AZ14" s="29">
        <f>+[1]kpi!BG14</f>
        <v>0</v>
      </c>
      <c r="BA14" s="29">
        <f>+[1]kpi!BH14</f>
        <v>0</v>
      </c>
      <c r="BB14" s="29">
        <f>+[1]kpi!BI14</f>
        <v>0</v>
      </c>
      <c r="BC14" s="29">
        <f>+[1]kpi!BJ14</f>
        <v>-325930.44</v>
      </c>
      <c r="BD14" s="29">
        <f>+[1]kpi!BK14</f>
        <v>0</v>
      </c>
      <c r="BE14" s="29">
        <f>+[1]kpi!BL14</f>
        <v>0</v>
      </c>
      <c r="BF14" s="29">
        <f>+[1]kpi!BM14</f>
        <v>0</v>
      </c>
      <c r="BG14" s="29">
        <f>+[1]kpi!BN14</f>
        <v>0</v>
      </c>
      <c r="BH14" s="30"/>
      <c r="BJ14" s="64">
        <f t="shared" si="7"/>
        <v>26447688.29167176</v>
      </c>
      <c r="BK14" s="64">
        <f t="shared" si="8"/>
        <v>173098958.3601805</v>
      </c>
      <c r="BL14" s="64">
        <f t="shared" si="12"/>
        <v>345534251.38018054</v>
      </c>
      <c r="BM14" s="64">
        <f t="shared" si="9"/>
        <v>-35630296.619999997</v>
      </c>
      <c r="BN14" s="64">
        <f t="shared" si="10"/>
        <v>-134393067.42229852</v>
      </c>
      <c r="BO14" s="64">
        <f t="shared" si="11"/>
        <v>-185147275.54210472</v>
      </c>
      <c r="BP14" s="68">
        <f>IFERROR(+BJ14/debt!C14,0)</f>
        <v>3.5059378886264065</v>
      </c>
      <c r="BQ14" s="68">
        <f>IFERROR(+BK14/debt!C14,0)</f>
        <v>22.946209510032034</v>
      </c>
      <c r="BR14" s="68">
        <f>IFERROR(+BL14/debt!C14,0)</f>
        <v>45.804442731329623</v>
      </c>
      <c r="BS14" s="68">
        <f>(BJ14+debt!$C14)/-BM14</f>
        <v>0.95400195132228349</v>
      </c>
      <c r="BT14" s="68">
        <f>(BK14+debt!$C14)/-BN14</f>
        <v>1.3441366138519155</v>
      </c>
      <c r="BU14" s="68">
        <f>(BL14+debt!$C14)/-BO14</f>
        <v>1.9070112404105366</v>
      </c>
      <c r="BV14" s="64">
        <f>(debt!C14-HLOOKUP(B14,Flc_Arqos_Base!$C$2:$GX$47,46,TRUE))</f>
        <v>7543684.21</v>
      </c>
    </row>
    <row r="15" spans="2:75" x14ac:dyDescent="0.25">
      <c r="B15" s="57">
        <v>45261</v>
      </c>
      <c r="C15" s="69">
        <f t="shared" si="4"/>
        <v>200000000</v>
      </c>
      <c r="D15" s="69">
        <f t="shared" si="0"/>
        <v>0</v>
      </c>
      <c r="E15" s="70">
        <f>+[1]kpi!E15</f>
        <v>0</v>
      </c>
      <c r="F15" s="70">
        <f>+[1]kpi!F15</f>
        <v>0</v>
      </c>
      <c r="G15" s="70">
        <f>+[1]kpi!G15</f>
        <v>0</v>
      </c>
      <c r="H15" s="70">
        <f>+[1]kpi!H15</f>
        <v>0</v>
      </c>
      <c r="I15" s="70">
        <f>+[1]kpi!I15</f>
        <v>0</v>
      </c>
      <c r="J15" s="70">
        <f>+[1]kpi!J15</f>
        <v>0</v>
      </c>
      <c r="K15" s="70">
        <f>+[1]kpi!K15</f>
        <v>0</v>
      </c>
      <c r="L15" s="70">
        <f>+[1]kpi!L15</f>
        <v>0</v>
      </c>
      <c r="M15" s="70">
        <f>+[1]kpi!M15</f>
        <v>0</v>
      </c>
      <c r="N15" s="70">
        <f>+[1]kpi!N15</f>
        <v>0</v>
      </c>
      <c r="O15" s="70">
        <f>+[1]kpi!O15</f>
        <v>0</v>
      </c>
      <c r="P15" s="71"/>
      <c r="Q15" s="72"/>
      <c r="R15" s="69">
        <f t="shared" si="5"/>
        <v>90</v>
      </c>
      <c r="S15" s="69">
        <f t="shared" si="1"/>
        <v>90</v>
      </c>
      <c r="T15" s="70">
        <v>90</v>
      </c>
      <c r="U15" s="70">
        <f>+[1]kpi!U15</f>
        <v>0</v>
      </c>
      <c r="V15" s="70">
        <f>+[1]kpi!V15</f>
        <v>0</v>
      </c>
      <c r="W15" s="70">
        <f>+[1]kpi!W15</f>
        <v>0</v>
      </c>
      <c r="X15" s="70">
        <f>+[1]kpi!X15</f>
        <v>0</v>
      </c>
      <c r="Y15" s="70">
        <f>+[1]kpi!Y15</f>
        <v>0</v>
      </c>
      <c r="Z15" s="70">
        <f>+[1]kpi!Z15</f>
        <v>0</v>
      </c>
      <c r="AA15" s="70">
        <f>+[1]kpi!AA15</f>
        <v>0</v>
      </c>
      <c r="AB15" s="70">
        <f>+[1]kpi!AB15</f>
        <v>0</v>
      </c>
      <c r="AC15" s="70">
        <f>+[1]kpi!AC15</f>
        <v>0</v>
      </c>
      <c r="AD15" s="70">
        <f>+[1]kpi!AD15</f>
        <v>0</v>
      </c>
      <c r="AE15" s="71">
        <f>+[1]kpi!AE15</f>
        <v>0</v>
      </c>
      <c r="AF15" s="72"/>
      <c r="AG15" s="69">
        <f t="shared" si="2"/>
        <v>6299161.5816717595</v>
      </c>
      <c r="AH15" s="70">
        <f>+[1]kpi!AO15</f>
        <v>2901956.1</v>
      </c>
      <c r="AI15" s="70">
        <f>+[1]kpi!AP15</f>
        <v>0</v>
      </c>
      <c r="AJ15" s="70">
        <f>+[1]kpi!AQ15</f>
        <v>0</v>
      </c>
      <c r="AK15" s="70">
        <f>+[1]kpi!AR15</f>
        <v>0</v>
      </c>
      <c r="AL15" s="70">
        <f>+[1]kpi!AS15</f>
        <v>0</v>
      </c>
      <c r="AM15" s="70">
        <f>+[1]kpi!AT15</f>
        <v>0</v>
      </c>
      <c r="AN15" s="70">
        <f>+[1]kpi!AU15</f>
        <v>0</v>
      </c>
      <c r="AO15" s="70">
        <f>+[1]kpi!AV15</f>
        <v>0</v>
      </c>
      <c r="AP15" s="70">
        <f>+[1]kpi!AW15</f>
        <v>0</v>
      </c>
      <c r="AQ15" s="70">
        <f>+[1]kpi!AX15</f>
        <v>0</v>
      </c>
      <c r="AR15" s="70">
        <f>+[1]kpi!AY15</f>
        <v>0</v>
      </c>
      <c r="AS15" s="71">
        <v>3397205.4816717599</v>
      </c>
      <c r="AT15" s="72"/>
      <c r="AU15" s="69">
        <f t="shared" si="6"/>
        <v>-10856354.65</v>
      </c>
      <c r="AV15" s="69">
        <f t="shared" si="3"/>
        <v>-1707220.4</v>
      </c>
      <c r="AW15" s="70">
        <f>+[1]kpi!BD15</f>
        <v>-1642702.4</v>
      </c>
      <c r="AX15" s="70">
        <f>+[1]kpi!BE15</f>
        <v>0</v>
      </c>
      <c r="AY15" s="70">
        <f>+[1]kpi!BF15</f>
        <v>0</v>
      </c>
      <c r="AZ15" s="70">
        <f>+[1]kpi!BG15</f>
        <v>0</v>
      </c>
      <c r="BA15" s="70">
        <f>+[1]kpi!BH15</f>
        <v>0</v>
      </c>
      <c r="BB15" s="70">
        <f>+[1]kpi!BI15</f>
        <v>0</v>
      </c>
      <c r="BC15" s="70">
        <f>+[1]kpi!BJ15</f>
        <v>-64518</v>
      </c>
      <c r="BD15" s="70">
        <f>+[1]kpi!BK15</f>
        <v>0</v>
      </c>
      <c r="BE15" s="70">
        <f>+[1]kpi!BL15</f>
        <v>0</v>
      </c>
      <c r="BF15" s="70">
        <f>+[1]kpi!BM15</f>
        <v>0</v>
      </c>
      <c r="BG15" s="70">
        <f>+[1]kpi!BN15</f>
        <v>0</v>
      </c>
      <c r="BH15" s="71"/>
      <c r="BI15" s="72"/>
      <c r="BJ15" s="74">
        <f t="shared" si="7"/>
        <v>30269507.451671761</v>
      </c>
      <c r="BK15" s="74">
        <f t="shared" si="8"/>
        <v>182304201.87018052</v>
      </c>
      <c r="BL15" s="74">
        <f t="shared" si="12"/>
        <v>353200626.90018058</v>
      </c>
      <c r="BM15" s="74">
        <f t="shared" si="9"/>
        <v>-39727261.299999997</v>
      </c>
      <c r="BN15" s="74">
        <f t="shared" si="10"/>
        <v>-136686386.32996798</v>
      </c>
      <c r="BO15" s="74">
        <f t="shared" si="11"/>
        <v>-198709554.44926837</v>
      </c>
      <c r="BP15" s="73">
        <f>IFERROR(+BJ15/debt!C15,0)</f>
        <v>1.2857029457602538</v>
      </c>
      <c r="BQ15" s="73">
        <f>IFERROR(+BK15/debt!C15,0)</f>
        <v>7.7434048024464284</v>
      </c>
      <c r="BR15" s="73">
        <f>IFERROR(+BL15/debt!C15,0)</f>
        <v>15.002262166801472</v>
      </c>
      <c r="BS15" s="73">
        <f>(BJ15+debt!$C15)/-BM15</f>
        <v>1.3545526064660232</v>
      </c>
      <c r="BT15" s="73">
        <f>(BK15+debt!$C15)/-BN15</f>
        <v>1.5059828947650602</v>
      </c>
      <c r="BU15" s="73">
        <f>(BL15+debt!$C15)/-BO15</f>
        <v>1.8959520383121049</v>
      </c>
      <c r="BV15" s="74">
        <f>(debt!C15-HLOOKUP(B15,Flc_Arqos_Base!$C$2:$GX$47,46,TRUE))</f>
        <v>12736710.76</v>
      </c>
    </row>
    <row r="16" spans="2:75" x14ac:dyDescent="0.25">
      <c r="B16" s="59">
        <v>45292</v>
      </c>
      <c r="C16" s="56">
        <f t="shared" si="4"/>
        <v>200000000</v>
      </c>
      <c r="D16" s="56">
        <f t="shared" si="0"/>
        <v>0</v>
      </c>
      <c r="E16" s="29">
        <f>+[1]kpi!E16</f>
        <v>0</v>
      </c>
      <c r="F16" s="29">
        <f>+[1]kpi!F16</f>
        <v>0</v>
      </c>
      <c r="G16" s="29">
        <f>+[1]kpi!G16</f>
        <v>0</v>
      </c>
      <c r="H16" s="29">
        <f>+[1]kpi!H16</f>
        <v>0</v>
      </c>
      <c r="I16" s="29">
        <f>+[1]kpi!I16</f>
        <v>0</v>
      </c>
      <c r="J16" s="29">
        <f>+[1]kpi!J16</f>
        <v>0</v>
      </c>
      <c r="K16" s="29">
        <f>+[1]kpi!K16</f>
        <v>0</v>
      </c>
      <c r="L16" s="29">
        <f>+[1]kpi!L16</f>
        <v>0</v>
      </c>
      <c r="M16" s="29">
        <f>+[1]kpi!M16</f>
        <v>0</v>
      </c>
      <c r="N16" s="29">
        <f>+[1]kpi!N16</f>
        <v>0</v>
      </c>
      <c r="O16" s="29">
        <f>+[1]kpi!O16</f>
        <v>0</v>
      </c>
      <c r="P16" s="30"/>
      <c r="R16" s="56">
        <f t="shared" si="5"/>
        <v>90</v>
      </c>
      <c r="S16" s="56">
        <f t="shared" si="1"/>
        <v>0</v>
      </c>
      <c r="T16" s="29">
        <f>+[1]kpi!T16</f>
        <v>0</v>
      </c>
      <c r="U16" s="29">
        <f>+[1]kpi!U16</f>
        <v>0</v>
      </c>
      <c r="V16" s="29">
        <f>+[1]kpi!V16</f>
        <v>0</v>
      </c>
      <c r="W16" s="29">
        <f>+[1]kpi!W16</f>
        <v>0</v>
      </c>
      <c r="X16" s="29">
        <f>+[1]kpi!X16</f>
        <v>0</v>
      </c>
      <c r="Y16" s="29">
        <f>+[1]kpi!Y16</f>
        <v>0</v>
      </c>
      <c r="Z16" s="29">
        <f>+[1]kpi!Z16</f>
        <v>0</v>
      </c>
      <c r="AA16" s="29">
        <f>+[1]kpi!AA16</f>
        <v>0</v>
      </c>
      <c r="AB16" s="29">
        <f>+[1]kpi!AB16</f>
        <v>0</v>
      </c>
      <c r="AC16" s="29">
        <f>+[1]kpi!AC16</f>
        <v>0</v>
      </c>
      <c r="AD16" s="29">
        <f>+[1]kpi!AD16</f>
        <v>0</v>
      </c>
      <c r="AE16" s="30">
        <f>+[1]kpi!AE16</f>
        <v>0</v>
      </c>
      <c r="AG16" s="56">
        <f t="shared" si="2"/>
        <v>2477419</v>
      </c>
      <c r="AH16" s="29">
        <f>+[1]kpi!AO16</f>
        <v>2477419</v>
      </c>
      <c r="AI16" s="29">
        <f>+[1]kpi!AP16</f>
        <v>0</v>
      </c>
      <c r="AJ16" s="29">
        <f>+[1]kpi!AQ16</f>
        <v>0</v>
      </c>
      <c r="AK16" s="29">
        <f>+[1]kpi!AR16</f>
        <v>0</v>
      </c>
      <c r="AL16" s="29">
        <f>+[1]kpi!AS16</f>
        <v>0</v>
      </c>
      <c r="AM16" s="29">
        <f>+[1]kpi!AT16</f>
        <v>0</v>
      </c>
      <c r="AN16" s="29">
        <f>+[1]kpi!AU16</f>
        <v>0</v>
      </c>
      <c r="AO16" s="29">
        <f>+[1]kpi!AV16</f>
        <v>0</v>
      </c>
      <c r="AP16" s="29">
        <f>+[1]kpi!AW16</f>
        <v>0</v>
      </c>
      <c r="AQ16" s="29">
        <f>+[1]kpi!AX16</f>
        <v>0</v>
      </c>
      <c r="AR16" s="29">
        <f>+[1]kpi!AY16</f>
        <v>0</v>
      </c>
      <c r="AS16" s="30">
        <v>0</v>
      </c>
      <c r="AU16" s="56">
        <f t="shared" si="6"/>
        <v>-14726490.17</v>
      </c>
      <c r="AV16" s="56">
        <f t="shared" si="3"/>
        <v>-3870135.52</v>
      </c>
      <c r="AW16" s="29">
        <f>+[1]kpi!BD16</f>
        <v>-3425739.58</v>
      </c>
      <c r="AX16" s="29">
        <f>+[1]kpi!BE16</f>
        <v>0</v>
      </c>
      <c r="AY16" s="29">
        <f>+[1]kpi!BF16</f>
        <v>0</v>
      </c>
      <c r="AZ16" s="29">
        <f>+[1]kpi!BG16</f>
        <v>0</v>
      </c>
      <c r="BA16" s="29">
        <f>+[1]kpi!BH16</f>
        <v>0</v>
      </c>
      <c r="BB16" s="29">
        <f>+[1]kpi!BI16</f>
        <v>0</v>
      </c>
      <c r="BC16" s="29">
        <f>+[1]kpi!BJ16</f>
        <v>-444395.94</v>
      </c>
      <c r="BD16" s="29">
        <f>+[1]kpi!BK16</f>
        <v>0</v>
      </c>
      <c r="BE16" s="29">
        <f>+[1]kpi!BL16</f>
        <v>0</v>
      </c>
      <c r="BF16" s="29">
        <f>+[1]kpi!BM16</f>
        <v>0</v>
      </c>
      <c r="BG16" s="29">
        <f>+[1]kpi!BN16</f>
        <v>0</v>
      </c>
      <c r="BH16" s="30"/>
      <c r="BJ16" s="64">
        <f t="shared" si="7"/>
        <v>32388829.740000002</v>
      </c>
      <c r="BK16" s="64">
        <f t="shared" si="8"/>
        <v>193009939.22850874</v>
      </c>
      <c r="BL16" s="64">
        <f t="shared" si="12"/>
        <v>353669077.13850874</v>
      </c>
      <c r="BM16" s="64">
        <f t="shared" si="9"/>
        <v>-47208140.670000002</v>
      </c>
      <c r="BN16" s="64">
        <f t="shared" si="10"/>
        <v>-143582054.82426357</v>
      </c>
      <c r="BO16" s="64">
        <f t="shared" si="11"/>
        <v>-216408358.76619461</v>
      </c>
      <c r="BP16" s="68">
        <f>IFERROR(+BJ16/debt!C16,0)</f>
        <v>1.3276401560945263</v>
      </c>
      <c r="BQ16" s="68">
        <f>IFERROR(+BK16/debt!C16,0)</f>
        <v>7.9116086595950099</v>
      </c>
      <c r="BR16" s="68">
        <f>IFERROR(+BL16/debt!C16,0)</f>
        <v>14.497135973952506</v>
      </c>
      <c r="BS16" s="68">
        <f>(BJ16+debt!$C16)/-BM16</f>
        <v>1.2028565074600723</v>
      </c>
      <c r="BT16" s="68">
        <f>(BK16+debt!$C16)/-BN16</f>
        <v>1.5141566887630995</v>
      </c>
      <c r="BU16" s="68">
        <f>(BL16+debt!$C16)/-BO16</f>
        <v>1.7469975224800172</v>
      </c>
      <c r="BV16" s="64">
        <f>(debt!C16-HLOOKUP(B16,Flc_Arqos_Base!$C$2:$GX$47,46,TRUE))</f>
        <v>15881795.732827626</v>
      </c>
    </row>
    <row r="17" spans="2:74" x14ac:dyDescent="0.25">
      <c r="B17" s="59">
        <v>45323</v>
      </c>
      <c r="C17" s="56">
        <f t="shared" si="4"/>
        <v>200000000</v>
      </c>
      <c r="D17" s="56">
        <f t="shared" si="0"/>
        <v>0</v>
      </c>
      <c r="E17" s="29">
        <f>+[1]kpi!E17</f>
        <v>0</v>
      </c>
      <c r="F17" s="29">
        <f>+[1]kpi!F17</f>
        <v>0</v>
      </c>
      <c r="G17" s="29">
        <f>+[1]kpi!G17</f>
        <v>0</v>
      </c>
      <c r="H17" s="29">
        <f>+[1]kpi!H17</f>
        <v>0</v>
      </c>
      <c r="I17" s="29">
        <f>+[1]kpi!I17</f>
        <v>0</v>
      </c>
      <c r="J17" s="29">
        <f>+[1]kpi!J17</f>
        <v>0</v>
      </c>
      <c r="K17" s="29">
        <f>+[1]kpi!K17</f>
        <v>0</v>
      </c>
      <c r="L17" s="29">
        <f>+[1]kpi!L17</f>
        <v>0</v>
      </c>
      <c r="M17" s="29">
        <f>+[1]kpi!M17</f>
        <v>0</v>
      </c>
      <c r="N17" s="29">
        <f>+[1]kpi!N17</f>
        <v>0</v>
      </c>
      <c r="O17" s="29">
        <f>+[1]kpi!O17</f>
        <v>0</v>
      </c>
      <c r="P17" s="30"/>
      <c r="R17" s="56">
        <f t="shared" si="5"/>
        <v>90</v>
      </c>
      <c r="S17" s="56">
        <f t="shared" si="1"/>
        <v>0</v>
      </c>
      <c r="T17" s="29">
        <f>+[1]kpi!T17</f>
        <v>0</v>
      </c>
      <c r="U17" s="29">
        <f>+[1]kpi!U17</f>
        <v>0</v>
      </c>
      <c r="V17" s="29">
        <f>+[1]kpi!V17</f>
        <v>0</v>
      </c>
      <c r="W17" s="29">
        <f>+[1]kpi!W17</f>
        <v>0</v>
      </c>
      <c r="X17" s="29">
        <f>+[1]kpi!X17</f>
        <v>0</v>
      </c>
      <c r="Y17" s="29">
        <f>+[1]kpi!Y17</f>
        <v>0</v>
      </c>
      <c r="Z17" s="29">
        <f>+[1]kpi!Z17</f>
        <v>0</v>
      </c>
      <c r="AA17" s="29">
        <f>+[1]kpi!AA17</f>
        <v>0</v>
      </c>
      <c r="AB17" s="29">
        <f>+[1]kpi!AB17</f>
        <v>0</v>
      </c>
      <c r="AC17" s="29">
        <f>+[1]kpi!AC17</f>
        <v>0</v>
      </c>
      <c r="AD17" s="29">
        <f>+[1]kpi!AD17</f>
        <v>0</v>
      </c>
      <c r="AE17" s="30">
        <f>+[1]kpi!AE17</f>
        <v>0</v>
      </c>
      <c r="AG17" s="56">
        <f t="shared" si="2"/>
        <v>1468852.7</v>
      </c>
      <c r="AH17" s="29">
        <f>+[1]kpi!AO17</f>
        <v>1468852.7</v>
      </c>
      <c r="AI17" s="29">
        <f>+[1]kpi!AP17</f>
        <v>0</v>
      </c>
      <c r="AJ17" s="29">
        <f>+[1]kpi!AQ17</f>
        <v>0</v>
      </c>
      <c r="AK17" s="29">
        <f>+[1]kpi!AR17</f>
        <v>0</v>
      </c>
      <c r="AL17" s="29">
        <f>+[1]kpi!AS17</f>
        <v>0</v>
      </c>
      <c r="AM17" s="29">
        <f>+[1]kpi!AT17</f>
        <v>0</v>
      </c>
      <c r="AN17" s="29">
        <f>+[1]kpi!AU17</f>
        <v>0</v>
      </c>
      <c r="AO17" s="29">
        <f>+[1]kpi!AV17</f>
        <v>0</v>
      </c>
      <c r="AP17" s="29">
        <f>+[1]kpi!AW17</f>
        <v>0</v>
      </c>
      <c r="AQ17" s="29">
        <f>+[1]kpi!AX17</f>
        <v>0</v>
      </c>
      <c r="AR17" s="29">
        <f>+[1]kpi!AY17</f>
        <v>0</v>
      </c>
      <c r="AS17" s="30">
        <v>0</v>
      </c>
      <c r="AU17" s="56">
        <f t="shared" si="6"/>
        <v>-16963866.210000001</v>
      </c>
      <c r="AV17" s="56">
        <f t="shared" si="3"/>
        <v>-2237376.04</v>
      </c>
      <c r="AW17" s="29">
        <f>+[1]kpi!BD17</f>
        <v>-2056139.4</v>
      </c>
      <c r="AX17" s="29">
        <f>+[1]kpi!BE17</f>
        <v>0</v>
      </c>
      <c r="AY17" s="29">
        <f>+[1]kpi!BF17</f>
        <v>0</v>
      </c>
      <c r="AZ17" s="29">
        <f>+[1]kpi!BG17</f>
        <v>0</v>
      </c>
      <c r="BA17" s="29">
        <f>+[1]kpi!BH17</f>
        <v>0</v>
      </c>
      <c r="BB17" s="29">
        <f>+[1]kpi!BI17</f>
        <v>0</v>
      </c>
      <c r="BC17" s="29">
        <f>+[1]kpi!BJ17</f>
        <v>-181236.64</v>
      </c>
      <c r="BD17" s="29">
        <f>+[1]kpi!BK17</f>
        <v>0</v>
      </c>
      <c r="BE17" s="29">
        <f>+[1]kpi!BL17</f>
        <v>0</v>
      </c>
      <c r="BF17" s="29">
        <f>+[1]kpi!BM17</f>
        <v>0</v>
      </c>
      <c r="BG17" s="29">
        <f>+[1]kpi!BN17</f>
        <v>0</v>
      </c>
      <c r="BH17" s="30"/>
      <c r="BJ17" s="64">
        <f t="shared" si="7"/>
        <v>42986218.650000006</v>
      </c>
      <c r="BK17" s="64">
        <f t="shared" si="8"/>
        <v>208155276.95850873</v>
      </c>
      <c r="BL17" s="64">
        <f t="shared" si="12"/>
        <v>358504930.49850875</v>
      </c>
      <c r="BM17" s="64">
        <f t="shared" si="9"/>
        <v>-52009703.239999995</v>
      </c>
      <c r="BN17" s="64">
        <f t="shared" si="10"/>
        <v>-150153676.88788867</v>
      </c>
      <c r="BO17" s="64">
        <f t="shared" si="11"/>
        <v>-231488021.36466676</v>
      </c>
      <c r="BP17" s="68">
        <f>IFERROR(+BJ17/debt!C17,0)</f>
        <v>1.7337568021723226</v>
      </c>
      <c r="BQ17" s="68">
        <f>IFERROR(+BK17/debt!C17,0)</f>
        <v>8.3954960140435198</v>
      </c>
      <c r="BR17" s="68">
        <f>IFERROR(+BL17/debt!C17,0)</f>
        <v>14.459526364134037</v>
      </c>
      <c r="BS17" s="68">
        <f>(BJ17+debt!$C17)/-BM17</f>
        <v>1.3032164891852593</v>
      </c>
      <c r="BT17" s="68">
        <f>(BK17+debt!$C17)/-BN17</f>
        <v>1.5514036418997497</v>
      </c>
      <c r="BU17" s="68">
        <f>(BL17+debt!$C17)/-BO17</f>
        <v>1.6558032352986953</v>
      </c>
      <c r="BV17" s="64">
        <f>(debt!C17-HLOOKUP(B17,Flc_Arqos_Base!$C$2:$GX$47,46,TRUE))</f>
        <v>17590491.058830529</v>
      </c>
    </row>
    <row r="18" spans="2:74" x14ac:dyDescent="0.25">
      <c r="B18" s="60">
        <v>45352</v>
      </c>
      <c r="C18" s="56">
        <f t="shared" si="4"/>
        <v>200545343.16999999</v>
      </c>
      <c r="D18" s="56">
        <f t="shared" si="0"/>
        <v>545343.17000000004</v>
      </c>
      <c r="E18" s="29">
        <f>+[1]kpi!E18</f>
        <v>0</v>
      </c>
      <c r="F18" s="29">
        <f>+[1]kpi!F18</f>
        <v>0</v>
      </c>
      <c r="G18" s="29">
        <f>+[1]kpi!G18</f>
        <v>0</v>
      </c>
      <c r="H18" s="29">
        <f>+[1]kpi!H18</f>
        <v>0</v>
      </c>
      <c r="I18" s="29">
        <f>+[1]kpi!I18</f>
        <v>0</v>
      </c>
      <c r="J18" s="29">
        <f>+[1]kpi!J18</f>
        <v>0</v>
      </c>
      <c r="K18" s="29">
        <f>+[1]kpi!K18</f>
        <v>545343.17000000004</v>
      </c>
      <c r="L18" s="29">
        <f>+[1]kpi!L18</f>
        <v>0</v>
      </c>
      <c r="M18" s="29">
        <f>+[1]kpi!M18</f>
        <v>0</v>
      </c>
      <c r="N18" s="29">
        <f>+[1]kpi!N18</f>
        <v>0</v>
      </c>
      <c r="O18" s="29">
        <f>+[1]kpi!O18</f>
        <v>0</v>
      </c>
      <c r="P18" s="30"/>
      <c r="R18" s="56">
        <f t="shared" si="5"/>
        <v>90</v>
      </c>
      <c r="S18" s="56">
        <f t="shared" si="1"/>
        <v>0</v>
      </c>
      <c r="T18" s="29">
        <f>+[1]kpi!T18</f>
        <v>0</v>
      </c>
      <c r="U18" s="29">
        <f>+[1]kpi!U18</f>
        <v>0</v>
      </c>
      <c r="V18" s="29">
        <f>+[1]kpi!V18</f>
        <v>0</v>
      </c>
      <c r="W18" s="29">
        <f>+[1]kpi!W18</f>
        <v>0</v>
      </c>
      <c r="X18" s="29">
        <f>+[1]kpi!X18</f>
        <v>0</v>
      </c>
      <c r="Y18" s="29">
        <f>+[1]kpi!Y18</f>
        <v>0</v>
      </c>
      <c r="Z18" s="29">
        <f>+[1]kpi!Z18</f>
        <v>0</v>
      </c>
      <c r="AA18" s="29">
        <f>+[1]kpi!AA18</f>
        <v>0</v>
      </c>
      <c r="AB18" s="29">
        <f>+[1]kpi!AB18</f>
        <v>0</v>
      </c>
      <c r="AC18" s="29">
        <f>+[1]kpi!AC18</f>
        <v>0</v>
      </c>
      <c r="AD18" s="29">
        <f>+[1]kpi!AD18</f>
        <v>0</v>
      </c>
      <c r="AE18" s="30">
        <f>+[1]kpi!AE18</f>
        <v>0</v>
      </c>
      <c r="AG18" s="56">
        <f t="shared" si="2"/>
        <v>2005876.95</v>
      </c>
      <c r="AH18" s="29">
        <f>+[1]kpi!AO18</f>
        <v>1862357.02</v>
      </c>
      <c r="AI18" s="29">
        <f>+[1]kpi!AP18</f>
        <v>0</v>
      </c>
      <c r="AJ18" s="29">
        <f>+[1]kpi!AQ18</f>
        <v>0</v>
      </c>
      <c r="AK18" s="29">
        <f>+[1]kpi!AR18</f>
        <v>0</v>
      </c>
      <c r="AL18" s="29">
        <f>+[1]kpi!AS18</f>
        <v>0</v>
      </c>
      <c r="AM18" s="29">
        <f>+[1]kpi!AT18</f>
        <v>0</v>
      </c>
      <c r="AN18" s="29">
        <f>+[1]kpi!AU18</f>
        <v>143519.93</v>
      </c>
      <c r="AO18" s="29">
        <f>+[1]kpi!AV18</f>
        <v>0</v>
      </c>
      <c r="AP18" s="29">
        <f>+[1]kpi!AW18</f>
        <v>0</v>
      </c>
      <c r="AQ18" s="29">
        <f>+[1]kpi!AX18</f>
        <v>0</v>
      </c>
      <c r="AR18" s="29">
        <f>+[1]kpi!AY18</f>
        <v>0</v>
      </c>
      <c r="AS18" s="30">
        <v>0</v>
      </c>
      <c r="AU18" s="56">
        <f t="shared" si="6"/>
        <v>-20783341.850000001</v>
      </c>
      <c r="AV18" s="56">
        <f t="shared" si="3"/>
        <v>-3819475.6399999997</v>
      </c>
      <c r="AW18" s="29">
        <f>+[1]kpi!BD18</f>
        <v>-3247117.07</v>
      </c>
      <c r="AX18" s="29">
        <f>+[1]kpi!BE18</f>
        <v>0</v>
      </c>
      <c r="AY18" s="29">
        <f>+[1]kpi!BF18</f>
        <v>0</v>
      </c>
      <c r="AZ18" s="29">
        <f>+[1]kpi!BG18</f>
        <v>0</v>
      </c>
      <c r="BA18" s="29">
        <f>+[1]kpi!BH18</f>
        <v>0</v>
      </c>
      <c r="BB18" s="29">
        <f>+[1]kpi!BI18</f>
        <v>0</v>
      </c>
      <c r="BC18" s="29">
        <f>+[1]kpi!BJ18</f>
        <v>-572358.56999999995</v>
      </c>
      <c r="BD18" s="29">
        <f>+[1]kpi!BK18</f>
        <v>0</v>
      </c>
      <c r="BE18" s="29">
        <f>+[1]kpi!BL18</f>
        <v>0</v>
      </c>
      <c r="BF18" s="29">
        <f>+[1]kpi!BM18</f>
        <v>0</v>
      </c>
      <c r="BG18" s="29">
        <f>+[1]kpi!BN18</f>
        <v>0</v>
      </c>
      <c r="BH18" s="30"/>
      <c r="BJ18" s="64">
        <f t="shared" si="7"/>
        <v>56215225.950000003</v>
      </c>
      <c r="BK18" s="64">
        <f t="shared" si="8"/>
        <v>318390095.91850877</v>
      </c>
      <c r="BL18" s="64">
        <f t="shared" si="12"/>
        <v>364786008.29850882</v>
      </c>
      <c r="BM18" s="64">
        <f t="shared" si="9"/>
        <v>-58887331.200000003</v>
      </c>
      <c r="BN18" s="64">
        <f t="shared" si="10"/>
        <v>-161540413.38568121</v>
      </c>
      <c r="BO18" s="64">
        <f t="shared" si="11"/>
        <v>-248374093.94083181</v>
      </c>
      <c r="BP18" s="68">
        <f>IFERROR(+BJ18/debt!C18,0)</f>
        <v>2.2194063230824268</v>
      </c>
      <c r="BQ18" s="68">
        <f>IFERROR(+BK18/debt!C18,0)</f>
        <v>12.570206383531556</v>
      </c>
      <c r="BR18" s="68">
        <f>IFERROR(+BL18/debt!C18,0)</f>
        <v>14.401941105952437</v>
      </c>
      <c r="BS18" s="68">
        <f>(BJ18+debt!$C18)/-BM18</f>
        <v>1.3847490055721865</v>
      </c>
      <c r="BT18" s="68">
        <f>(BK18+debt!$C18)/-BN18</f>
        <v>2.1277588442705797</v>
      </c>
      <c r="BU18" s="68">
        <f>(BL18+debt!$C18)/-BO18</f>
        <v>1.5706749020348427</v>
      </c>
      <c r="BV18" s="64">
        <f>(debt!C18-HLOOKUP(B18,Flc_Arqos_Base!$C$2:$GX$47,46,TRUE))</f>
        <v>20899353.330847427</v>
      </c>
    </row>
    <row r="19" spans="2:74" x14ac:dyDescent="0.25">
      <c r="B19" s="60">
        <v>45383</v>
      </c>
      <c r="C19" s="56">
        <f t="shared" si="4"/>
        <v>201090686.33999997</v>
      </c>
      <c r="D19" s="56">
        <f t="shared" si="0"/>
        <v>545343.17000000004</v>
      </c>
      <c r="E19" s="29">
        <f>+[1]kpi!E19</f>
        <v>0</v>
      </c>
      <c r="F19" s="29">
        <f>+[1]kpi!F19</f>
        <v>0</v>
      </c>
      <c r="G19" s="29">
        <f>+[1]kpi!G19</f>
        <v>0</v>
      </c>
      <c r="H19" s="29">
        <f>+[1]kpi!H19</f>
        <v>0</v>
      </c>
      <c r="I19" s="29">
        <f>+[1]kpi!I19</f>
        <v>0</v>
      </c>
      <c r="J19" s="29">
        <f>+[1]kpi!J19</f>
        <v>0</v>
      </c>
      <c r="K19" s="29">
        <f>+[1]kpi!K19</f>
        <v>545343.17000000004</v>
      </c>
      <c r="L19" s="29">
        <f>+[1]kpi!L19</f>
        <v>0</v>
      </c>
      <c r="M19" s="29">
        <f>+[1]kpi!M19</f>
        <v>0</v>
      </c>
      <c r="N19" s="29">
        <f>+[1]kpi!N19</f>
        <v>0</v>
      </c>
      <c r="O19" s="29">
        <f>+[1]kpi!O19</f>
        <v>0</v>
      </c>
      <c r="P19" s="30"/>
      <c r="R19" s="56">
        <f t="shared" si="5"/>
        <v>90</v>
      </c>
      <c r="S19" s="56">
        <f t="shared" si="1"/>
        <v>0</v>
      </c>
      <c r="T19" s="29">
        <f>+[1]kpi!T19</f>
        <v>0</v>
      </c>
      <c r="U19" s="29">
        <f>+[1]kpi!U19</f>
        <v>0</v>
      </c>
      <c r="V19" s="29">
        <f>+[1]kpi!V19</f>
        <v>0</v>
      </c>
      <c r="W19" s="29">
        <f>+[1]kpi!W19</f>
        <v>0</v>
      </c>
      <c r="X19" s="29">
        <f>+[1]kpi!X19</f>
        <v>0</v>
      </c>
      <c r="Y19" s="29">
        <f>+[1]kpi!Y19</f>
        <v>0</v>
      </c>
      <c r="Z19" s="29">
        <f>+[1]kpi!Z19</f>
        <v>0</v>
      </c>
      <c r="AA19" s="29">
        <f>+[1]kpi!AA19</f>
        <v>0</v>
      </c>
      <c r="AB19" s="29">
        <f>+[1]kpi!AB19</f>
        <v>0</v>
      </c>
      <c r="AC19" s="29">
        <f>+[1]kpi!AC19</f>
        <v>0</v>
      </c>
      <c r="AD19" s="29">
        <f>+[1]kpi!AD19</f>
        <v>0</v>
      </c>
      <c r="AE19" s="30">
        <f>+[1]kpi!AE19</f>
        <v>0</v>
      </c>
      <c r="AG19" s="56">
        <f t="shared" si="2"/>
        <v>3347342.98</v>
      </c>
      <c r="AH19" s="29">
        <f>+[1]kpi!AO19</f>
        <v>3167283.81</v>
      </c>
      <c r="AI19" s="29">
        <f>+[1]kpi!AP19</f>
        <v>0</v>
      </c>
      <c r="AJ19" s="29">
        <f>+[1]kpi!AQ19</f>
        <v>0</v>
      </c>
      <c r="AK19" s="29">
        <f>+[1]kpi!AR19</f>
        <v>0</v>
      </c>
      <c r="AL19" s="29">
        <f>+[1]kpi!AS19</f>
        <v>0</v>
      </c>
      <c r="AM19" s="29">
        <f>+[1]kpi!AT19</f>
        <v>0</v>
      </c>
      <c r="AN19" s="29">
        <f>+[1]kpi!AU19</f>
        <v>180059.17</v>
      </c>
      <c r="AO19" s="29">
        <f>+[1]kpi!AV19</f>
        <v>0</v>
      </c>
      <c r="AP19" s="29">
        <f>+[1]kpi!AW19</f>
        <v>0</v>
      </c>
      <c r="AQ19" s="29">
        <f>+[1]kpi!AX19</f>
        <v>0</v>
      </c>
      <c r="AR19" s="29">
        <f>+[1]kpi!AY19</f>
        <v>0</v>
      </c>
      <c r="AS19" s="30">
        <v>0</v>
      </c>
      <c r="AU19" s="56">
        <f t="shared" si="6"/>
        <v>-24437744.960000001</v>
      </c>
      <c r="AV19" s="56">
        <f t="shared" si="3"/>
        <v>-3654403.11</v>
      </c>
      <c r="AW19" s="29">
        <f>+[1]kpi!BD19</f>
        <v>-3383693.44</v>
      </c>
      <c r="AX19" s="29">
        <f>+[1]kpi!BE19</f>
        <v>0</v>
      </c>
      <c r="AY19" s="29">
        <f>+[1]kpi!BF19</f>
        <v>0</v>
      </c>
      <c r="AZ19" s="29">
        <f>+[1]kpi!BG19</f>
        <v>0</v>
      </c>
      <c r="BA19" s="29">
        <f>+[1]kpi!BH19</f>
        <v>0</v>
      </c>
      <c r="BB19" s="29">
        <f>+[1]kpi!BI19</f>
        <v>0</v>
      </c>
      <c r="BC19" s="29">
        <f>+[1]kpi!BJ19</f>
        <v>-270709.67</v>
      </c>
      <c r="BD19" s="29">
        <f>+[1]kpi!BK19</f>
        <v>0</v>
      </c>
      <c r="BE19" s="29">
        <f>+[1]kpi!BL19</f>
        <v>0</v>
      </c>
      <c r="BF19" s="29">
        <f>+[1]kpi!BM19</f>
        <v>0</v>
      </c>
      <c r="BG19" s="29">
        <f>+[1]kpi!BN19</f>
        <v>0</v>
      </c>
      <c r="BH19" s="30"/>
      <c r="BJ19" s="64">
        <f t="shared" si="7"/>
        <v>89809612.498508766</v>
      </c>
      <c r="BK19" s="64">
        <f t="shared" si="8"/>
        <v>332008105.12850875</v>
      </c>
      <c r="BL19" s="64">
        <f t="shared" si="12"/>
        <v>370753935.65850878</v>
      </c>
      <c r="BM19" s="64">
        <f t="shared" si="9"/>
        <v>-63794237.370000005</v>
      </c>
      <c r="BN19" s="64">
        <f t="shared" si="10"/>
        <v>-171303626.82210472</v>
      </c>
      <c r="BO19" s="64">
        <f t="shared" si="11"/>
        <v>-266021080.24831301</v>
      </c>
      <c r="BP19" s="68">
        <f>IFERROR(+BJ19/debt!C19,0)</f>
        <v>2.8337224325162236</v>
      </c>
      <c r="BQ19" s="68">
        <f>IFERROR(+BK19/debt!C19,0)</f>
        <v>10.475702868615334</v>
      </c>
      <c r="BR19" s="68">
        <f>IFERROR(+BL19/debt!C19,0)</f>
        <v>11.698232685689828</v>
      </c>
      <c r="BS19" s="68">
        <f>(BJ19+debt!$C19)/-BM19</f>
        <v>1.9046041681446118</v>
      </c>
      <c r="BT19" s="68">
        <f>(BK19+debt!$C19)/-BN19</f>
        <v>2.1231381365101218</v>
      </c>
      <c r="BU19" s="68">
        <f>(BL19+debt!$C19)/-BO19</f>
        <v>1.512839107272443</v>
      </c>
      <c r="BV19" s="64">
        <f>(debt!C19-HLOOKUP(B19,Flc_Arqos_Base!$C$2:$GX$47,46,TRUE))</f>
        <v>17819758.899999999</v>
      </c>
    </row>
    <row r="20" spans="2:74" x14ac:dyDescent="0.25">
      <c r="B20" s="59">
        <v>45413</v>
      </c>
      <c r="C20" s="56">
        <f t="shared" si="4"/>
        <v>201636029.50999996</v>
      </c>
      <c r="D20" s="56">
        <f t="shared" si="0"/>
        <v>545343.17000000004</v>
      </c>
      <c r="E20" s="29">
        <f>+[1]kpi!E20</f>
        <v>0</v>
      </c>
      <c r="F20" s="29">
        <f>+[1]kpi!F20</f>
        <v>0</v>
      </c>
      <c r="G20" s="29">
        <f>+[1]kpi!G20</f>
        <v>0</v>
      </c>
      <c r="H20" s="29">
        <f>+[1]kpi!H20</f>
        <v>0</v>
      </c>
      <c r="I20" s="29">
        <f>+[1]kpi!I20</f>
        <v>0</v>
      </c>
      <c r="J20" s="29">
        <f>+[1]kpi!J20</f>
        <v>0</v>
      </c>
      <c r="K20" s="29">
        <f>+[1]kpi!K20</f>
        <v>545343.17000000004</v>
      </c>
      <c r="L20" s="29">
        <f>+[1]kpi!L20</f>
        <v>0</v>
      </c>
      <c r="M20" s="29">
        <f>+[1]kpi!M20</f>
        <v>0</v>
      </c>
      <c r="N20" s="29">
        <f>+[1]kpi!N20</f>
        <v>0</v>
      </c>
      <c r="O20" s="29">
        <f>+[1]kpi!O20</f>
        <v>0</v>
      </c>
      <c r="P20" s="30"/>
      <c r="R20" s="56">
        <f t="shared" si="5"/>
        <v>90</v>
      </c>
      <c r="S20" s="56">
        <f t="shared" si="1"/>
        <v>0</v>
      </c>
      <c r="T20" s="29">
        <f>+[1]kpi!T20</f>
        <v>0</v>
      </c>
      <c r="U20" s="29">
        <f>+[1]kpi!U20</f>
        <v>0</v>
      </c>
      <c r="V20" s="29">
        <f>+[1]kpi!V20</f>
        <v>0</v>
      </c>
      <c r="W20" s="29">
        <f>+[1]kpi!W20</f>
        <v>0</v>
      </c>
      <c r="X20" s="29">
        <f>+[1]kpi!X20</f>
        <v>0</v>
      </c>
      <c r="Y20" s="29">
        <f>+[1]kpi!Y20</f>
        <v>0</v>
      </c>
      <c r="Z20" s="29">
        <f>+[1]kpi!Z20</f>
        <v>0</v>
      </c>
      <c r="AA20" s="29">
        <f>+[1]kpi!AA20</f>
        <v>0</v>
      </c>
      <c r="AB20" s="29">
        <f>+[1]kpi!AB20</f>
        <v>0</v>
      </c>
      <c r="AC20" s="29">
        <f>+[1]kpi!AC20</f>
        <v>0</v>
      </c>
      <c r="AD20" s="29">
        <f>+[1]kpi!AD20</f>
        <v>0</v>
      </c>
      <c r="AE20" s="30">
        <f>+[1]kpi!AE20</f>
        <v>0</v>
      </c>
      <c r="AG20" s="56">
        <f t="shared" si="2"/>
        <v>3246064.69</v>
      </c>
      <c r="AH20" s="29">
        <f>+[1]kpi!AO20</f>
        <v>3047271.76</v>
      </c>
      <c r="AI20" s="29">
        <f>+[1]kpi!AP20</f>
        <v>0</v>
      </c>
      <c r="AJ20" s="29">
        <f>+[1]kpi!AQ20</f>
        <v>0</v>
      </c>
      <c r="AK20" s="29">
        <f>+[1]kpi!AR20</f>
        <v>0</v>
      </c>
      <c r="AL20" s="29">
        <f>+[1]kpi!AS20</f>
        <v>0</v>
      </c>
      <c r="AM20" s="29">
        <f>+[1]kpi!AT20</f>
        <v>0</v>
      </c>
      <c r="AN20" s="29">
        <f>+[1]kpi!AU20</f>
        <v>198792.93</v>
      </c>
      <c r="AO20" s="29">
        <f>+[1]kpi!AV20</f>
        <v>0</v>
      </c>
      <c r="AP20" s="29">
        <f>+[1]kpi!AW20</f>
        <v>0</v>
      </c>
      <c r="AQ20" s="29">
        <f>+[1]kpi!AX20</f>
        <v>0</v>
      </c>
      <c r="AR20" s="29">
        <f>+[1]kpi!AY20</f>
        <v>0</v>
      </c>
      <c r="AS20" s="30">
        <v>0</v>
      </c>
      <c r="AU20" s="56">
        <f t="shared" si="6"/>
        <v>-27302714.949999999</v>
      </c>
      <c r="AV20" s="56">
        <f t="shared" si="3"/>
        <v>-2864969.9899999998</v>
      </c>
      <c r="AW20" s="29">
        <f>+[1]kpi!BD20</f>
        <v>-2594260.3199999998</v>
      </c>
      <c r="AX20" s="29">
        <f>+[1]kpi!BE20</f>
        <v>0</v>
      </c>
      <c r="AY20" s="29">
        <f>+[1]kpi!BF20</f>
        <v>0</v>
      </c>
      <c r="AZ20" s="29">
        <f>+[1]kpi!BG20</f>
        <v>0</v>
      </c>
      <c r="BA20" s="29">
        <f>+[1]kpi!BH20</f>
        <v>0</v>
      </c>
      <c r="BB20" s="29">
        <f>+[1]kpi!BI20</f>
        <v>0</v>
      </c>
      <c r="BC20" s="29">
        <f>+[1]kpi!BJ20</f>
        <v>-270709.67</v>
      </c>
      <c r="BD20" s="29">
        <f>+[1]kpi!BK20</f>
        <v>0</v>
      </c>
      <c r="BE20" s="29">
        <f>+[1]kpi!BL20</f>
        <v>0</v>
      </c>
      <c r="BF20" s="29">
        <f>+[1]kpi!BM20</f>
        <v>0</v>
      </c>
      <c r="BG20" s="29">
        <f>+[1]kpi!BN20</f>
        <v>0</v>
      </c>
      <c r="BH20" s="30"/>
      <c r="BJ20" s="64">
        <f t="shared" si="7"/>
        <v>89465427.048508763</v>
      </c>
      <c r="BK20" s="64">
        <f t="shared" si="8"/>
        <v>337601973.68850875</v>
      </c>
      <c r="BL20" s="64">
        <f t="shared" si="12"/>
        <v>376035380.24850875</v>
      </c>
      <c r="BM20" s="64">
        <f t="shared" si="9"/>
        <v>-67442310.090000004</v>
      </c>
      <c r="BN20" s="64">
        <f t="shared" si="10"/>
        <v>-183420943.73926836</v>
      </c>
      <c r="BO20" s="64">
        <f t="shared" si="11"/>
        <v>-283169105.78450632</v>
      </c>
      <c r="BP20" s="68">
        <f>IFERROR(+BJ20/debt!C20,0)</f>
        <v>2.3822340604391807</v>
      </c>
      <c r="BQ20" s="68">
        <f>IFERROR(+BK20/debt!C20,0)</f>
        <v>8.9894716554160023</v>
      </c>
      <c r="BR20" s="68">
        <f>IFERROR(+BL20/debt!C20,0)</f>
        <v>10.012854354034269</v>
      </c>
      <c r="BS20" s="68">
        <f>(BJ20+debt!$C20)/-BM20</f>
        <v>1.8833976777931087</v>
      </c>
      <c r="BT20" s="68">
        <f>(BK20+debt!$C20)/-BN20</f>
        <v>2.0453347867503737</v>
      </c>
      <c r="BU20" s="68">
        <f>(BL20+debt!$C20)/-BO20</f>
        <v>1.4605782726991912</v>
      </c>
      <c r="BV20" s="64">
        <f>(debt!C20-HLOOKUP(B20,Flc_Arqos_Base!$C$2:$GX$47,46,TRUE))</f>
        <v>24818870.148147784</v>
      </c>
    </row>
    <row r="21" spans="2:74" x14ac:dyDescent="0.25">
      <c r="B21" s="60">
        <v>45444</v>
      </c>
      <c r="C21" s="56">
        <f t="shared" si="4"/>
        <v>205006114.93999997</v>
      </c>
      <c r="D21" s="56">
        <f t="shared" si="0"/>
        <v>3370085.4299999997</v>
      </c>
      <c r="E21" s="29">
        <f>+[1]kpi!E21</f>
        <v>2824742.26</v>
      </c>
      <c r="F21" s="29">
        <f>+[1]kpi!F21</f>
        <v>0</v>
      </c>
      <c r="G21" s="29">
        <f>+[1]kpi!G21</f>
        <v>0</v>
      </c>
      <c r="H21" s="29">
        <f>+[1]kpi!H21</f>
        <v>0</v>
      </c>
      <c r="I21" s="29">
        <f>+[1]kpi!I21</f>
        <v>0</v>
      </c>
      <c r="J21" s="29">
        <f>+[1]kpi!J21</f>
        <v>0</v>
      </c>
      <c r="K21" s="29">
        <f>+[1]kpi!K21</f>
        <v>545343.17000000004</v>
      </c>
      <c r="L21" s="29">
        <f>+[1]kpi!L21</f>
        <v>0</v>
      </c>
      <c r="M21" s="29">
        <f>+[1]kpi!M21</f>
        <v>0</v>
      </c>
      <c r="N21" s="29">
        <f>+[1]kpi!N21</f>
        <v>0</v>
      </c>
      <c r="O21" s="29">
        <f>+[1]kpi!O21</f>
        <v>0</v>
      </c>
      <c r="P21" s="30"/>
      <c r="R21" s="56">
        <f t="shared" si="5"/>
        <v>91.272787273999995</v>
      </c>
      <c r="S21" s="56">
        <f t="shared" si="1"/>
        <v>1.2727872739999999</v>
      </c>
      <c r="T21" s="29">
        <f>+[1]kpi!T21</f>
        <v>1.2727872739999999</v>
      </c>
      <c r="U21" s="29">
        <f>+[1]kpi!U21</f>
        <v>0</v>
      </c>
      <c r="V21" s="29">
        <f>+[1]kpi!V21</f>
        <v>0</v>
      </c>
      <c r="W21" s="29">
        <f>+[1]kpi!W21</f>
        <v>0</v>
      </c>
      <c r="X21" s="29">
        <f>+[1]kpi!X21</f>
        <v>0</v>
      </c>
      <c r="Y21" s="29">
        <f>+[1]kpi!Y21</f>
        <v>0</v>
      </c>
      <c r="Z21" s="29">
        <f>+[1]kpi!Z21</f>
        <v>0</v>
      </c>
      <c r="AA21" s="29">
        <f>+[1]kpi!AA21</f>
        <v>0</v>
      </c>
      <c r="AB21" s="29">
        <f>+[1]kpi!AB21</f>
        <v>0</v>
      </c>
      <c r="AC21" s="29">
        <f>+[1]kpi!AC21</f>
        <v>0</v>
      </c>
      <c r="AD21" s="29">
        <f>+[1]kpi!AD21</f>
        <v>0</v>
      </c>
      <c r="AE21" s="30">
        <f>+[1]kpi!AE21</f>
        <v>0</v>
      </c>
      <c r="AG21" s="56">
        <f t="shared" si="2"/>
        <v>2278641.85</v>
      </c>
      <c r="AH21" s="29">
        <f>+[1]kpi!AO21</f>
        <v>2060979.9</v>
      </c>
      <c r="AI21" s="29">
        <f>+[1]kpi!AP21</f>
        <v>0</v>
      </c>
      <c r="AJ21" s="29">
        <f>+[1]kpi!AQ21</f>
        <v>0</v>
      </c>
      <c r="AK21" s="29">
        <f>+[1]kpi!AR21</f>
        <v>0</v>
      </c>
      <c r="AL21" s="29">
        <f>+[1]kpi!AS21</f>
        <v>0</v>
      </c>
      <c r="AM21" s="29">
        <f>+[1]kpi!AT21</f>
        <v>0</v>
      </c>
      <c r="AN21" s="29">
        <f>+[1]kpi!AU21</f>
        <v>217661.95</v>
      </c>
      <c r="AO21" s="29">
        <f>+[1]kpi!AV21</f>
        <v>0</v>
      </c>
      <c r="AP21" s="29">
        <f>+[1]kpi!AW21</f>
        <v>0</v>
      </c>
      <c r="AQ21" s="29">
        <f>+[1]kpi!AX21</f>
        <v>0</v>
      </c>
      <c r="AR21" s="29">
        <f>+[1]kpi!AY21</f>
        <v>0</v>
      </c>
      <c r="AS21" s="30">
        <v>0</v>
      </c>
      <c r="AU21" s="56">
        <f t="shared" si="6"/>
        <v>-31557490.73</v>
      </c>
      <c r="AV21" s="56">
        <f t="shared" si="3"/>
        <v>-4254775.78</v>
      </c>
      <c r="AW21" s="29">
        <f>+[1]kpi!BD21</f>
        <v>-3984066.11</v>
      </c>
      <c r="AX21" s="29">
        <f>+[1]kpi!BE21</f>
        <v>0</v>
      </c>
      <c r="AY21" s="29">
        <f>+[1]kpi!BF21</f>
        <v>0</v>
      </c>
      <c r="AZ21" s="29">
        <f>+[1]kpi!BG21</f>
        <v>0</v>
      </c>
      <c r="BA21" s="29">
        <f>+[1]kpi!BH21</f>
        <v>0</v>
      </c>
      <c r="BB21" s="29">
        <f>+[1]kpi!BI21</f>
        <v>0</v>
      </c>
      <c r="BC21" s="29">
        <f>+[1]kpi!BJ21</f>
        <v>-270709.67</v>
      </c>
      <c r="BD21" s="29">
        <f>+[1]kpi!BK21</f>
        <v>0</v>
      </c>
      <c r="BE21" s="29">
        <f>+[1]kpi!BL21</f>
        <v>0</v>
      </c>
      <c r="BF21" s="29">
        <f>+[1]kpi!BM21</f>
        <v>0</v>
      </c>
      <c r="BG21" s="29">
        <f>+[1]kpi!BN21</f>
        <v>0</v>
      </c>
      <c r="BH21" s="30"/>
      <c r="BJ21" s="64">
        <f t="shared" si="7"/>
        <v>89168306.568508759</v>
      </c>
      <c r="BK21" s="64">
        <f t="shared" si="8"/>
        <v>341123520.8185088</v>
      </c>
      <c r="BL21" s="64">
        <f t="shared" si="12"/>
        <v>381654001.41850883</v>
      </c>
      <c r="BM21" s="64">
        <f t="shared" si="9"/>
        <v>-72090036.489999995</v>
      </c>
      <c r="BN21" s="64">
        <f t="shared" si="10"/>
        <v>-199961998.4661946</v>
      </c>
      <c r="BO21" s="64">
        <f t="shared" si="11"/>
        <v>-301474897.89784724</v>
      </c>
      <c r="BP21" s="68">
        <f>IFERROR(+BJ21/debt!C21,0)</f>
        <v>2.3181635092672876</v>
      </c>
      <c r="BQ21" s="68">
        <f>IFERROR(+BK21/debt!C21,0)</f>
        <v>8.8683987455417697</v>
      </c>
      <c r="BR21" s="68">
        <f>IFERROR(+BL21/debt!C21,0)</f>
        <v>9.9220946690793372</v>
      </c>
      <c r="BS21" s="68">
        <f>(BJ21+debt!$C21)/-BM21</f>
        <v>1.7704717083627255</v>
      </c>
      <c r="BT21" s="68">
        <f>(BK21+debt!$C21)/-BN21</f>
        <v>1.8983036137966707</v>
      </c>
      <c r="BU21" s="68">
        <f>(BL21+debt!$C21)/-BO21</f>
        <v>1.3935457573410841</v>
      </c>
      <c r="BV21" s="64">
        <f>(debt!C21-HLOOKUP(B21,Flc_Arqos_Base!$C$2:$GX$47,46,TRUE))</f>
        <v>22566819.912089553</v>
      </c>
    </row>
    <row r="22" spans="2:74" x14ac:dyDescent="0.25">
      <c r="B22" s="60">
        <v>45474</v>
      </c>
      <c r="C22" s="56">
        <f t="shared" si="4"/>
        <v>208376200.36999997</v>
      </c>
      <c r="D22" s="56">
        <f t="shared" si="0"/>
        <v>3370085.4299999997</v>
      </c>
      <c r="E22" s="29">
        <f>+[1]kpi!E22</f>
        <v>2824742.26</v>
      </c>
      <c r="F22" s="29">
        <f>+[1]kpi!F22</f>
        <v>0</v>
      </c>
      <c r="G22" s="29">
        <f>+[1]kpi!G22</f>
        <v>0</v>
      </c>
      <c r="H22" s="29">
        <f>+[1]kpi!H22</f>
        <v>0</v>
      </c>
      <c r="I22" s="29">
        <f>+[1]kpi!I22</f>
        <v>0</v>
      </c>
      <c r="J22" s="29">
        <f>+[1]kpi!J22</f>
        <v>0</v>
      </c>
      <c r="K22" s="29">
        <f>+[1]kpi!K22</f>
        <v>545343.17000000004</v>
      </c>
      <c r="L22" s="29">
        <f>+[1]kpi!L22</f>
        <v>0</v>
      </c>
      <c r="M22" s="29">
        <f>+[1]kpi!M22</f>
        <v>0</v>
      </c>
      <c r="N22" s="29">
        <f>+[1]kpi!N22</f>
        <v>0</v>
      </c>
      <c r="O22" s="29">
        <f>+[1]kpi!O22</f>
        <v>0</v>
      </c>
      <c r="P22" s="30"/>
      <c r="R22" s="56">
        <f t="shared" si="5"/>
        <v>92.545574547999991</v>
      </c>
      <c r="S22" s="56">
        <f t="shared" si="1"/>
        <v>1.2727872739999999</v>
      </c>
      <c r="T22" s="29">
        <f>+[1]kpi!T22</f>
        <v>1.2727872739999999</v>
      </c>
      <c r="U22" s="29">
        <f>+[1]kpi!U22</f>
        <v>0</v>
      </c>
      <c r="V22" s="29">
        <f>+[1]kpi!V22</f>
        <v>0</v>
      </c>
      <c r="W22" s="29">
        <f>+[1]kpi!W22</f>
        <v>0</v>
      </c>
      <c r="X22" s="29">
        <f>+[1]kpi!X22</f>
        <v>0</v>
      </c>
      <c r="Y22" s="29">
        <f>+[1]kpi!Y22</f>
        <v>0</v>
      </c>
      <c r="Z22" s="29">
        <f>+[1]kpi!Z22</f>
        <v>0</v>
      </c>
      <c r="AA22" s="29">
        <f>+[1]kpi!AA22</f>
        <v>0</v>
      </c>
      <c r="AB22" s="29">
        <f>+[1]kpi!AB22</f>
        <v>0</v>
      </c>
      <c r="AC22" s="29">
        <f>+[1]kpi!AC22</f>
        <v>0</v>
      </c>
      <c r="AD22" s="29">
        <f>+[1]kpi!AD22</f>
        <v>0</v>
      </c>
      <c r="AE22" s="30">
        <f>+[1]kpi!AE22</f>
        <v>0</v>
      </c>
      <c r="AG22" s="56">
        <f t="shared" si="2"/>
        <v>1849763.75</v>
      </c>
      <c r="AH22" s="29">
        <f>+[1]kpi!AO22</f>
        <v>1613096.78</v>
      </c>
      <c r="AI22" s="29">
        <f>+[1]kpi!AP22</f>
        <v>0</v>
      </c>
      <c r="AJ22" s="29">
        <f>+[1]kpi!AQ22</f>
        <v>0</v>
      </c>
      <c r="AK22" s="29">
        <f>+[1]kpi!AR22</f>
        <v>0</v>
      </c>
      <c r="AL22" s="29">
        <f>+[1]kpi!AS22</f>
        <v>0</v>
      </c>
      <c r="AM22" s="29">
        <f>+[1]kpi!AT22</f>
        <v>0</v>
      </c>
      <c r="AN22" s="29">
        <f>+[1]kpi!AU22</f>
        <v>236666.97</v>
      </c>
      <c r="AO22" s="29">
        <f>+[1]kpi!AV22</f>
        <v>0</v>
      </c>
      <c r="AP22" s="29">
        <f>+[1]kpi!AW22</f>
        <v>0</v>
      </c>
      <c r="AQ22" s="29">
        <f>+[1]kpi!AX22</f>
        <v>0</v>
      </c>
      <c r="AR22" s="29">
        <f>+[1]kpi!AY22</f>
        <v>0</v>
      </c>
      <c r="AS22" s="30">
        <v>0</v>
      </c>
      <c r="AU22" s="56">
        <f t="shared" si="6"/>
        <v>-36261765.399999999</v>
      </c>
      <c r="AV22" s="56">
        <f t="shared" si="3"/>
        <v>-4704274.67</v>
      </c>
      <c r="AW22" s="29">
        <f>+[1]kpi!BD22</f>
        <v>-4433565</v>
      </c>
      <c r="AX22" s="29">
        <f>+[1]kpi!BE22</f>
        <v>0</v>
      </c>
      <c r="AY22" s="29">
        <f>+[1]kpi!BF22</f>
        <v>0</v>
      </c>
      <c r="AZ22" s="29">
        <f>+[1]kpi!BG22</f>
        <v>0</v>
      </c>
      <c r="BA22" s="29">
        <f>+[1]kpi!BH22</f>
        <v>0</v>
      </c>
      <c r="BB22" s="29">
        <f>+[1]kpi!BI22</f>
        <v>0</v>
      </c>
      <c r="BC22" s="29">
        <f>+[1]kpi!BJ22</f>
        <v>-270709.67</v>
      </c>
      <c r="BD22" s="29">
        <f>+[1]kpi!BK22</f>
        <v>0</v>
      </c>
      <c r="BE22" s="29">
        <f>+[1]kpi!BL22</f>
        <v>0</v>
      </c>
      <c r="BF22" s="29">
        <f>+[1]kpi!BM22</f>
        <v>0</v>
      </c>
      <c r="BG22" s="29">
        <f>+[1]kpi!BN22</f>
        <v>0</v>
      </c>
      <c r="BH22" s="30"/>
      <c r="BJ22" s="64">
        <f t="shared" si="7"/>
        <v>92769517.45850876</v>
      </c>
      <c r="BK22" s="64">
        <f t="shared" si="8"/>
        <v>346158151.32850879</v>
      </c>
      <c r="BL22" s="64">
        <f t="shared" si="12"/>
        <v>426658500.1008895</v>
      </c>
      <c r="BM22" s="64">
        <f t="shared" si="9"/>
        <v>-74103521.209999993</v>
      </c>
      <c r="BN22" s="64">
        <f t="shared" si="10"/>
        <v>-214657020.80466676</v>
      </c>
      <c r="BO22" s="64">
        <f t="shared" si="11"/>
        <v>-318123139.4537617</v>
      </c>
      <c r="BP22" s="68">
        <f>IFERROR(+BJ22/debt!C22,0)</f>
        <v>2.3272515308764032</v>
      </c>
      <c r="BQ22" s="68">
        <f>IFERROR(+BK22/debt!C22,0)</f>
        <v>8.6838555343884565</v>
      </c>
      <c r="BR22" s="68">
        <f>IFERROR(+BL22/debt!C22,0)</f>
        <v>10.703318015697551</v>
      </c>
      <c r="BS22" s="68">
        <f>(BJ22+debt!$C22)/-BM22</f>
        <v>1.7898175469178614</v>
      </c>
      <c r="BT22" s="68">
        <f>(BK22+debt!$C22)/-BN22</f>
        <v>1.7983125591374352</v>
      </c>
      <c r="BU22" s="68">
        <f>(BL22+debt!$C22)/-BO22</f>
        <v>1.4664785654809185</v>
      </c>
      <c r="BV22" s="64">
        <f>(debt!C22-HLOOKUP(B22,Flc_Arqos_Base!$C$2:$GX$47,46,TRUE))</f>
        <v>27427304.30751304</v>
      </c>
    </row>
    <row r="23" spans="2:74" x14ac:dyDescent="0.25">
      <c r="B23" s="59">
        <v>45505</v>
      </c>
      <c r="C23" s="56">
        <f t="shared" si="4"/>
        <v>211746285.79999998</v>
      </c>
      <c r="D23" s="56">
        <f t="shared" si="0"/>
        <v>3370085.4299999997</v>
      </c>
      <c r="E23" s="29">
        <f>+[1]kpi!E23</f>
        <v>2824742.26</v>
      </c>
      <c r="F23" s="29">
        <f>+[1]kpi!F23</f>
        <v>0</v>
      </c>
      <c r="G23" s="29">
        <f>+[1]kpi!G23</f>
        <v>0</v>
      </c>
      <c r="H23" s="29">
        <f>+[1]kpi!H23</f>
        <v>0</v>
      </c>
      <c r="I23" s="29">
        <f>+[1]kpi!I23</f>
        <v>0</v>
      </c>
      <c r="J23" s="29">
        <f>+[1]kpi!J23</f>
        <v>0</v>
      </c>
      <c r="K23" s="29">
        <f>+[1]kpi!K23</f>
        <v>545343.17000000004</v>
      </c>
      <c r="L23" s="29">
        <f>+[1]kpi!L23</f>
        <v>0</v>
      </c>
      <c r="M23" s="29">
        <f>+[1]kpi!M23</f>
        <v>0</v>
      </c>
      <c r="N23" s="29">
        <f>+[1]kpi!N23</f>
        <v>0</v>
      </c>
      <c r="O23" s="29">
        <f>+[1]kpi!O23</f>
        <v>0</v>
      </c>
      <c r="P23" s="30"/>
      <c r="R23" s="56">
        <f t="shared" si="5"/>
        <v>93.818361821999986</v>
      </c>
      <c r="S23" s="56">
        <f t="shared" si="1"/>
        <v>1.2727872739999999</v>
      </c>
      <c r="T23" s="29">
        <f>+[1]kpi!T23</f>
        <v>1.2727872739999999</v>
      </c>
      <c r="U23" s="29">
        <f>+[1]kpi!U23</f>
        <v>0</v>
      </c>
      <c r="V23" s="29">
        <f>+[1]kpi!V23</f>
        <v>0</v>
      </c>
      <c r="W23" s="29">
        <f>+[1]kpi!W23</f>
        <v>0</v>
      </c>
      <c r="X23" s="29">
        <f>+[1]kpi!X23</f>
        <v>0</v>
      </c>
      <c r="Y23" s="29">
        <f>+[1]kpi!Y23</f>
        <v>0</v>
      </c>
      <c r="Z23" s="29">
        <f>+[1]kpi!Z23</f>
        <v>0</v>
      </c>
      <c r="AA23" s="29">
        <f>+[1]kpi!AA23</f>
        <v>0</v>
      </c>
      <c r="AB23" s="29">
        <f>+[1]kpi!AB23</f>
        <v>0</v>
      </c>
      <c r="AC23" s="29">
        <f>+[1]kpi!AC23</f>
        <v>0</v>
      </c>
      <c r="AD23" s="29">
        <f>+[1]kpi!AD23</f>
        <v>0</v>
      </c>
      <c r="AE23" s="30">
        <f>+[1]kpi!AE23</f>
        <v>0</v>
      </c>
      <c r="AG23" s="56">
        <f t="shared" si="2"/>
        <v>2199728.77</v>
      </c>
      <c r="AH23" s="29">
        <f>+[1]kpi!AO23</f>
        <v>1943920.05</v>
      </c>
      <c r="AI23" s="29">
        <f>+[1]kpi!AP23</f>
        <v>0</v>
      </c>
      <c r="AJ23" s="29">
        <f>+[1]kpi!AQ23</f>
        <v>0</v>
      </c>
      <c r="AK23" s="29">
        <f>+[1]kpi!AR23</f>
        <v>0</v>
      </c>
      <c r="AL23" s="29">
        <f>+[1]kpi!AS23</f>
        <v>0</v>
      </c>
      <c r="AM23" s="29">
        <f>+[1]kpi!AT23</f>
        <v>0</v>
      </c>
      <c r="AN23" s="29">
        <f>+[1]kpi!AU23</f>
        <v>255808.72</v>
      </c>
      <c r="AO23" s="29">
        <f>+[1]kpi!AV23</f>
        <v>0</v>
      </c>
      <c r="AP23" s="29">
        <f>+[1]kpi!AW23</f>
        <v>0</v>
      </c>
      <c r="AQ23" s="29">
        <f>+[1]kpi!AX23</f>
        <v>0</v>
      </c>
      <c r="AR23" s="29">
        <f>+[1]kpi!AY23</f>
        <v>0</v>
      </c>
      <c r="AS23" s="30">
        <v>0</v>
      </c>
      <c r="AU23" s="56">
        <f t="shared" si="6"/>
        <v>-42569989.75</v>
      </c>
      <c r="AV23" s="56">
        <f t="shared" si="3"/>
        <v>-6308224.3499999996</v>
      </c>
      <c r="AW23" s="29">
        <f>+[1]kpi!BD23</f>
        <v>-6037514.6799999997</v>
      </c>
      <c r="AX23" s="29">
        <f>+[1]kpi!BE23</f>
        <v>0</v>
      </c>
      <c r="AY23" s="29">
        <f>+[1]kpi!BF23</f>
        <v>0</v>
      </c>
      <c r="AZ23" s="29">
        <f>+[1]kpi!BG23</f>
        <v>0</v>
      </c>
      <c r="BA23" s="29">
        <f>+[1]kpi!BH23</f>
        <v>0</v>
      </c>
      <c r="BB23" s="29">
        <f>+[1]kpi!BI23</f>
        <v>0</v>
      </c>
      <c r="BC23" s="29">
        <f>+[1]kpi!BJ23</f>
        <v>-270709.67</v>
      </c>
      <c r="BD23" s="29">
        <f>+[1]kpi!BK23</f>
        <v>0</v>
      </c>
      <c r="BE23" s="29">
        <f>+[1]kpi!BL23</f>
        <v>0</v>
      </c>
      <c r="BF23" s="29">
        <f>+[1]kpi!BM23</f>
        <v>0</v>
      </c>
      <c r="BG23" s="29">
        <f>+[1]kpi!BN23</f>
        <v>0</v>
      </c>
      <c r="BH23" s="30"/>
      <c r="BJ23" s="64">
        <f t="shared" si="7"/>
        <v>96221963.008508757</v>
      </c>
      <c r="BK23" s="64">
        <f t="shared" si="8"/>
        <v>352058318.07850879</v>
      </c>
      <c r="BL23" s="64">
        <f t="shared" si="12"/>
        <v>436491251.61088949</v>
      </c>
      <c r="BM23" s="64">
        <f t="shared" si="9"/>
        <v>-76713007.077611238</v>
      </c>
      <c r="BN23" s="64">
        <f t="shared" si="10"/>
        <v>-229076194.75083181</v>
      </c>
      <c r="BO23" s="64">
        <f t="shared" si="11"/>
        <v>-332574760.13295853</v>
      </c>
      <c r="BP23" s="68">
        <f>IFERROR(+BJ23/debt!C23,0)</f>
        <v>2.3232421367698648</v>
      </c>
      <c r="BQ23" s="68">
        <f>IFERROR(+BK23/debt!C23,0)</f>
        <v>8.500312128198761</v>
      </c>
      <c r="BR23" s="68">
        <f>IFERROR(+BL23/debt!C23,0)</f>
        <v>10.538912701086367</v>
      </c>
      <c r="BS23" s="68">
        <f>(BJ23+debt!$C23)/-BM23</f>
        <v>1.7942076973923915</v>
      </c>
      <c r="BT23" s="68">
        <f>(BK23+debt!$C23)/-BN23</f>
        <v>1.717661773135152</v>
      </c>
      <c r="BU23" s="68">
        <f>(BL23+debt!$C23)/-BO23</f>
        <v>1.4369952674703488</v>
      </c>
      <c r="BV23" s="64">
        <f>(debt!C23-HLOOKUP(B23,Flc_Arqos_Base!$C$2:$GX$47,46,TRUE))</f>
        <v>34577081.312878966</v>
      </c>
    </row>
    <row r="24" spans="2:74" x14ac:dyDescent="0.25">
      <c r="B24" s="60">
        <v>45536</v>
      </c>
      <c r="C24" s="56">
        <f t="shared" si="4"/>
        <v>229789937.56999999</v>
      </c>
      <c r="D24" s="56">
        <f t="shared" si="0"/>
        <v>18043651.770000003</v>
      </c>
      <c r="E24" s="29">
        <f>+[1]kpi!E24</f>
        <v>2824742.26</v>
      </c>
      <c r="F24" s="29">
        <f>+[1]kpi!F24</f>
        <v>14673566.34</v>
      </c>
      <c r="G24" s="29">
        <f>+[1]kpi!G24</f>
        <v>0</v>
      </c>
      <c r="H24" s="29">
        <f>+[1]kpi!H24</f>
        <v>0</v>
      </c>
      <c r="I24" s="29">
        <f>+[1]kpi!I24</f>
        <v>0</v>
      </c>
      <c r="J24" s="29">
        <f>+[1]kpi!J24</f>
        <v>0</v>
      </c>
      <c r="K24" s="29">
        <f>+[1]kpi!K24</f>
        <v>545343.17000000004</v>
      </c>
      <c r="L24" s="29">
        <f>+[1]kpi!L24</f>
        <v>0</v>
      </c>
      <c r="M24" s="29">
        <f>+[1]kpi!M24</f>
        <v>0</v>
      </c>
      <c r="N24" s="29">
        <f>+[1]kpi!N24</f>
        <v>0</v>
      </c>
      <c r="O24" s="29">
        <f>+[1]kpi!O24</f>
        <v>0</v>
      </c>
      <c r="P24" s="30"/>
      <c r="R24" s="56">
        <f t="shared" si="5"/>
        <v>106.69117909699999</v>
      </c>
      <c r="S24" s="56">
        <f t="shared" si="1"/>
        <v>12.872817275000001</v>
      </c>
      <c r="T24" s="29">
        <f>+[1]kpi!T24</f>
        <v>1.2727872739999999</v>
      </c>
      <c r="U24" s="29">
        <f>+[1]kpi!U24</f>
        <v>11.600030001</v>
      </c>
      <c r="V24" s="29">
        <f>+[1]kpi!V24</f>
        <v>0</v>
      </c>
      <c r="W24" s="29">
        <f>+[1]kpi!W24</f>
        <v>0</v>
      </c>
      <c r="X24" s="29">
        <f>+[1]kpi!X24</f>
        <v>0</v>
      </c>
      <c r="Y24" s="29">
        <f>+[1]kpi!Y24</f>
        <v>0</v>
      </c>
      <c r="Z24" s="29">
        <f>+[1]kpi!Z24</f>
        <v>0</v>
      </c>
      <c r="AA24" s="29">
        <f>+[1]kpi!AA24</f>
        <v>0</v>
      </c>
      <c r="AB24" s="29">
        <f>+[1]kpi!AB24</f>
        <v>0</v>
      </c>
      <c r="AC24" s="29">
        <f>+[1]kpi!AC24</f>
        <v>0</v>
      </c>
      <c r="AD24" s="29">
        <f>+[1]kpi!AD24</f>
        <v>0</v>
      </c>
      <c r="AE24" s="30">
        <f>+[1]kpi!AE24</f>
        <v>0</v>
      </c>
      <c r="AG24" s="56">
        <f t="shared" si="2"/>
        <v>5096655.1800000006</v>
      </c>
      <c r="AH24" s="29">
        <f>+[1]kpi!AO24</f>
        <v>1632104.54</v>
      </c>
      <c r="AI24" s="29">
        <f>+[1]kpi!AP24</f>
        <v>3189462.68</v>
      </c>
      <c r="AJ24" s="29">
        <f>+[1]kpi!AQ24</f>
        <v>0</v>
      </c>
      <c r="AK24" s="29">
        <f>+[1]kpi!AR24</f>
        <v>0</v>
      </c>
      <c r="AL24" s="29">
        <f>+[1]kpi!AS24</f>
        <v>0</v>
      </c>
      <c r="AM24" s="29">
        <f>+[1]kpi!AT24</f>
        <v>0</v>
      </c>
      <c r="AN24" s="29">
        <f>+[1]kpi!AU24</f>
        <v>275087.96000000002</v>
      </c>
      <c r="AO24" s="29">
        <f>+[1]kpi!AV24</f>
        <v>0</v>
      </c>
      <c r="AP24" s="29">
        <f>+[1]kpi!AW24</f>
        <v>0</v>
      </c>
      <c r="AQ24" s="29">
        <f>+[1]kpi!AX24</f>
        <v>0</v>
      </c>
      <c r="AR24" s="29">
        <f>+[1]kpi!AY24</f>
        <v>0</v>
      </c>
      <c r="AS24" s="30">
        <v>0</v>
      </c>
      <c r="AU24" s="56">
        <f t="shared" si="6"/>
        <v>-48876395.549999997</v>
      </c>
      <c r="AV24" s="56">
        <f t="shared" si="3"/>
        <v>-6306405.7999999998</v>
      </c>
      <c r="AW24" s="29">
        <f>+[1]kpi!BD24</f>
        <v>-6035696.1299999999</v>
      </c>
      <c r="AX24" s="29">
        <f>+[1]kpi!BE24</f>
        <v>0</v>
      </c>
      <c r="AY24" s="29">
        <f>+[1]kpi!BF24</f>
        <v>0</v>
      </c>
      <c r="AZ24" s="29">
        <f>+[1]kpi!BG24</f>
        <v>0</v>
      </c>
      <c r="BA24" s="29">
        <f>+[1]kpi!BH24</f>
        <v>0</v>
      </c>
      <c r="BB24" s="29">
        <f>+[1]kpi!BI24</f>
        <v>0</v>
      </c>
      <c r="BC24" s="29">
        <f>+[1]kpi!BJ24</f>
        <v>-270709.67</v>
      </c>
      <c r="BD24" s="29">
        <f>+[1]kpi!BK24</f>
        <v>0</v>
      </c>
      <c r="BE24" s="29">
        <f>+[1]kpi!BL24</f>
        <v>0</v>
      </c>
      <c r="BF24" s="29">
        <f>+[1]kpi!BM24</f>
        <v>0</v>
      </c>
      <c r="BG24" s="29">
        <f>+[1]kpi!BN24</f>
        <v>0</v>
      </c>
      <c r="BH24" s="30"/>
      <c r="BJ24" s="64">
        <f t="shared" si="7"/>
        <v>97948860.068508744</v>
      </c>
      <c r="BK24" s="64">
        <f t="shared" si="8"/>
        <v>357832393.61850882</v>
      </c>
      <c r="BL24" s="64">
        <f t="shared" si="12"/>
        <v>444770265.0408895</v>
      </c>
      <c r="BM24" s="64">
        <f t="shared" si="9"/>
        <v>-77066506.864368469</v>
      </c>
      <c r="BN24" s="64">
        <f t="shared" si="10"/>
        <v>-244234432.34831297</v>
      </c>
      <c r="BO24" s="64">
        <f t="shared" si="11"/>
        <v>-346513605.14450914</v>
      </c>
      <c r="BP24" s="68">
        <f>IFERROR(+BJ24/debt!C24,0)</f>
        <v>2.0181308177919521</v>
      </c>
      <c r="BQ24" s="68">
        <f>IFERROR(+BK24/debt!C24,0)</f>
        <v>7.3727512567341265</v>
      </c>
      <c r="BR24" s="68">
        <f>IFERROR(+BL24/debt!C24,0)</f>
        <v>9.1640125070235499</v>
      </c>
      <c r="BS24" s="68">
        <f>(BJ24+debt!$C24)/-BM24</f>
        <v>1.9007388743738316</v>
      </c>
      <c r="BT24" s="68">
        <f>(BK24+debt!$C24)/-BN24</f>
        <v>1.6638392676744536</v>
      </c>
      <c r="BU24" s="68">
        <f>(BL24+debt!$C24)/-BO24</f>
        <v>1.4236229203062809</v>
      </c>
      <c r="BV24" s="64">
        <f>(debt!C24-HLOOKUP(B24,Flc_Arqos_Base!$C$2:$GX$47,46,TRUE))</f>
        <v>41528162.804613635</v>
      </c>
    </row>
    <row r="25" spans="2:74" x14ac:dyDescent="0.25">
      <c r="B25" s="60">
        <v>45566</v>
      </c>
      <c r="C25" s="56">
        <f t="shared" si="4"/>
        <v>247833589.34</v>
      </c>
      <c r="D25" s="56">
        <f t="shared" si="0"/>
        <v>18043651.770000003</v>
      </c>
      <c r="E25" s="29">
        <f>+[1]kpi!E25</f>
        <v>2824742.26</v>
      </c>
      <c r="F25" s="29">
        <f>+[1]kpi!F25</f>
        <v>14673566.34</v>
      </c>
      <c r="G25" s="29">
        <f>+[1]kpi!G25</f>
        <v>0</v>
      </c>
      <c r="H25" s="29">
        <f>+[1]kpi!H25</f>
        <v>0</v>
      </c>
      <c r="I25" s="29">
        <f>+[1]kpi!I25</f>
        <v>0</v>
      </c>
      <c r="J25" s="29">
        <f>+[1]kpi!J25</f>
        <v>0</v>
      </c>
      <c r="K25" s="29">
        <f>+[1]kpi!K25</f>
        <v>545343.17000000004</v>
      </c>
      <c r="L25" s="29">
        <f>+[1]kpi!L25</f>
        <v>0</v>
      </c>
      <c r="M25" s="29">
        <f>+[1]kpi!M25</f>
        <v>0</v>
      </c>
      <c r="N25" s="29">
        <f>+[1]kpi!N25</f>
        <v>0</v>
      </c>
      <c r="O25" s="29">
        <f>+[1]kpi!O25</f>
        <v>0</v>
      </c>
      <c r="P25" s="30"/>
      <c r="R25" s="56">
        <f t="shared" si="5"/>
        <v>119.56399637199999</v>
      </c>
      <c r="S25" s="56">
        <f t="shared" si="1"/>
        <v>12.872817275000001</v>
      </c>
      <c r="T25" s="29">
        <f>+[1]kpi!T25</f>
        <v>1.2727872739999999</v>
      </c>
      <c r="U25" s="29">
        <f>+[1]kpi!U25</f>
        <v>11.600030001</v>
      </c>
      <c r="V25" s="29">
        <f>+[1]kpi!V25</f>
        <v>0</v>
      </c>
      <c r="W25" s="29">
        <f>+[1]kpi!W25</f>
        <v>0</v>
      </c>
      <c r="X25" s="29">
        <f>+[1]kpi!X25</f>
        <v>0</v>
      </c>
      <c r="Y25" s="29">
        <f>+[1]kpi!Y25</f>
        <v>0</v>
      </c>
      <c r="Z25" s="29">
        <f>+[1]kpi!Z25</f>
        <v>0</v>
      </c>
      <c r="AA25" s="29">
        <f>+[1]kpi!AA25</f>
        <v>0</v>
      </c>
      <c r="AB25" s="29">
        <f>+[1]kpi!AB25</f>
        <v>0</v>
      </c>
      <c r="AC25" s="29">
        <f>+[1]kpi!AC25</f>
        <v>0</v>
      </c>
      <c r="AD25" s="29">
        <f>+[1]kpi!AD25</f>
        <v>0</v>
      </c>
      <c r="AE25" s="30">
        <f>+[1]kpi!AE25</f>
        <v>0</v>
      </c>
      <c r="AG25" s="56">
        <f t="shared" si="2"/>
        <v>8418483.8699999992</v>
      </c>
      <c r="AH25" s="29">
        <f>+[1]kpi!AO25</f>
        <v>1745053.06</v>
      </c>
      <c r="AI25" s="29">
        <f>+[1]kpi!AP25</f>
        <v>6378925.3600000003</v>
      </c>
      <c r="AJ25" s="29">
        <f>+[1]kpi!AQ25</f>
        <v>0</v>
      </c>
      <c r="AK25" s="29">
        <f>+[1]kpi!AR25</f>
        <v>0</v>
      </c>
      <c r="AL25" s="29">
        <f>+[1]kpi!AS25</f>
        <v>0</v>
      </c>
      <c r="AM25" s="29">
        <f>+[1]kpi!AT25</f>
        <v>0</v>
      </c>
      <c r="AN25" s="29">
        <f>+[1]kpi!AU25</f>
        <v>294505.45</v>
      </c>
      <c r="AO25" s="29">
        <f>+[1]kpi!AV25</f>
        <v>0</v>
      </c>
      <c r="AP25" s="29">
        <f>+[1]kpi!AW25</f>
        <v>0</v>
      </c>
      <c r="AQ25" s="29">
        <f>+[1]kpi!AX25</f>
        <v>0</v>
      </c>
      <c r="AR25" s="29">
        <f>+[1]kpi!AY25</f>
        <v>0</v>
      </c>
      <c r="AS25" s="30">
        <v>0</v>
      </c>
      <c r="AU25" s="56">
        <f t="shared" si="6"/>
        <v>-58064495.319999993</v>
      </c>
      <c r="AV25" s="56">
        <f t="shared" si="3"/>
        <v>-9188099.7699999996</v>
      </c>
      <c r="AW25" s="29">
        <f>+[1]kpi!BD25</f>
        <v>-8917390.0999999996</v>
      </c>
      <c r="AX25" s="29">
        <f>+[1]kpi!BE25</f>
        <v>0</v>
      </c>
      <c r="AY25" s="29">
        <f>+[1]kpi!BF25</f>
        <v>0</v>
      </c>
      <c r="AZ25" s="29">
        <f>+[1]kpi!BG25</f>
        <v>0</v>
      </c>
      <c r="BA25" s="29">
        <f>+[1]kpi!BH25</f>
        <v>0</v>
      </c>
      <c r="BB25" s="29">
        <f>+[1]kpi!BI25</f>
        <v>0</v>
      </c>
      <c r="BC25" s="29">
        <f>+[1]kpi!BJ25</f>
        <v>-270709.67</v>
      </c>
      <c r="BD25" s="29">
        <f>+[1]kpi!BK25</f>
        <v>0</v>
      </c>
      <c r="BE25" s="29">
        <f>+[1]kpi!BL25</f>
        <v>0</v>
      </c>
      <c r="BF25" s="29">
        <f>+[1]kpi!BM25</f>
        <v>0</v>
      </c>
      <c r="BG25" s="29">
        <f>+[1]kpi!BN25</f>
        <v>0</v>
      </c>
      <c r="BH25" s="30"/>
      <c r="BJ25" s="64">
        <f t="shared" si="7"/>
        <v>100759623.59850875</v>
      </c>
      <c r="BK25" s="64">
        <f t="shared" si="8"/>
        <v>361364526.00850874</v>
      </c>
      <c r="BL25" s="64">
        <f t="shared" si="12"/>
        <v>450456427.12088943</v>
      </c>
      <c r="BM25" s="64">
        <f t="shared" si="9"/>
        <v>-77137542.409499884</v>
      </c>
      <c r="BN25" s="64">
        <f t="shared" si="10"/>
        <v>-258730455.19450629</v>
      </c>
      <c r="BO25" s="64">
        <f t="shared" si="11"/>
        <v>-356736319.93013221</v>
      </c>
      <c r="BP25" s="68">
        <f>IFERROR(+BJ25/debt!C25,0)</f>
        <v>1.9892860655594067</v>
      </c>
      <c r="BQ25" s="68">
        <f>IFERROR(+BK25/debt!C25,0)</f>
        <v>7.1343797297278257</v>
      </c>
      <c r="BR25" s="68">
        <f>IFERROR(+BL25/debt!C25,0)</f>
        <v>8.8933112452250569</v>
      </c>
      <c r="BS25" s="68">
        <f>(BJ25+debt!$C25)/-BM25</f>
        <v>1.9628674599885489</v>
      </c>
      <c r="BT25" s="68">
        <f>(BK25+debt!$C25)/-BN25</f>
        <v>1.5924513951763128</v>
      </c>
      <c r="BU25" s="68">
        <f>(BL25+debt!$C25)/-BO25</f>
        <v>1.404700187409059</v>
      </c>
      <c r="BV25" s="64">
        <f>(debt!C25-HLOOKUP(B25,Flc_Arqos_Base!$C$2:$GX$47,46,TRUE))</f>
        <v>49517983.839512594</v>
      </c>
    </row>
    <row r="26" spans="2:74" x14ac:dyDescent="0.25">
      <c r="B26" s="59">
        <v>45597</v>
      </c>
      <c r="C26" s="56">
        <f t="shared" si="4"/>
        <v>296447091.94</v>
      </c>
      <c r="D26" s="56">
        <f t="shared" si="0"/>
        <v>48613502.600000001</v>
      </c>
      <c r="E26" s="29">
        <f>+[1]kpi!E26</f>
        <v>2824742.26</v>
      </c>
      <c r="F26" s="29">
        <f>+[1]kpi!F26</f>
        <v>45243417.170000002</v>
      </c>
      <c r="G26" s="29">
        <f>+[1]kpi!G26</f>
        <v>0</v>
      </c>
      <c r="H26" s="29">
        <f>+[1]kpi!H26</f>
        <v>0</v>
      </c>
      <c r="I26" s="29">
        <f>+[1]kpi!I26</f>
        <v>0</v>
      </c>
      <c r="J26" s="29">
        <f>+[1]kpi!J26</f>
        <v>0</v>
      </c>
      <c r="K26" s="29">
        <f>+[1]kpi!K26</f>
        <v>545343.17000000004</v>
      </c>
      <c r="L26" s="29">
        <f>+[1]kpi!L26</f>
        <v>0</v>
      </c>
      <c r="M26" s="29">
        <f>+[1]kpi!M26</f>
        <v>0</v>
      </c>
      <c r="N26" s="29">
        <f>+[1]kpi!N26</f>
        <v>0</v>
      </c>
      <c r="O26" s="29">
        <f>+[1]kpi!O26</f>
        <v>0</v>
      </c>
      <c r="P26" s="30"/>
      <c r="R26" s="56">
        <f t="shared" si="5"/>
        <v>151.77014697999999</v>
      </c>
      <c r="S26" s="56">
        <f t="shared" si="1"/>
        <v>32.206150608000002</v>
      </c>
      <c r="T26" s="29">
        <f>+[1]kpi!T26</f>
        <v>1.2727872739999999</v>
      </c>
      <c r="U26" s="29">
        <f>+[1]kpi!U26</f>
        <v>30.933363333999999</v>
      </c>
      <c r="V26" s="29">
        <f>+[1]kpi!V26</f>
        <v>0</v>
      </c>
      <c r="W26" s="29">
        <f>+[1]kpi!W26</f>
        <v>0</v>
      </c>
      <c r="X26" s="29">
        <f>+[1]kpi!X26</f>
        <v>0</v>
      </c>
      <c r="Y26" s="29">
        <f>+[1]kpi!Y26</f>
        <v>0</v>
      </c>
      <c r="Z26" s="29">
        <f>+[1]kpi!Z26</f>
        <v>0</v>
      </c>
      <c r="AA26" s="29">
        <f>+[1]kpi!AA26</f>
        <v>0</v>
      </c>
      <c r="AB26" s="29">
        <f>+[1]kpi!AB26</f>
        <v>0</v>
      </c>
      <c r="AC26" s="29">
        <f>+[1]kpi!AC26</f>
        <v>0</v>
      </c>
      <c r="AD26" s="29">
        <f>+[1]kpi!AD26</f>
        <v>0</v>
      </c>
      <c r="AE26" s="30">
        <f>+[1]kpi!AE26</f>
        <v>0</v>
      </c>
      <c r="AG26" s="56">
        <f t="shared" si="2"/>
        <v>13074807.91</v>
      </c>
      <c r="AH26" s="29">
        <f>+[1]kpi!AO26</f>
        <v>2045988.54</v>
      </c>
      <c r="AI26" s="29">
        <f>+[1]kpi!AP26</f>
        <v>10714757.439999999</v>
      </c>
      <c r="AJ26" s="29">
        <f>+[1]kpi!AQ26</f>
        <v>0</v>
      </c>
      <c r="AK26" s="29">
        <f>+[1]kpi!AR26</f>
        <v>0</v>
      </c>
      <c r="AL26" s="29">
        <f>+[1]kpi!AS26</f>
        <v>0</v>
      </c>
      <c r="AM26" s="29">
        <f>+[1]kpi!AT26</f>
        <v>0</v>
      </c>
      <c r="AN26" s="29">
        <f>+[1]kpi!AU26</f>
        <v>314061.93</v>
      </c>
      <c r="AO26" s="29">
        <f>+[1]kpi!AV26</f>
        <v>0</v>
      </c>
      <c r="AP26" s="29">
        <f>+[1]kpi!AW26</f>
        <v>0</v>
      </c>
      <c r="AQ26" s="29">
        <f>+[1]kpi!AX26</f>
        <v>0</v>
      </c>
      <c r="AR26" s="29">
        <f>+[1]kpi!AY26</f>
        <v>0</v>
      </c>
      <c r="AS26" s="30">
        <v>0</v>
      </c>
      <c r="AU26" s="56">
        <f t="shared" si="6"/>
        <v>-66736193.409999996</v>
      </c>
      <c r="AV26" s="56">
        <f t="shared" si="3"/>
        <v>-8671698.0900000017</v>
      </c>
      <c r="AW26" s="29">
        <f>+[1]kpi!BD26</f>
        <v>-8669840.3800000008</v>
      </c>
      <c r="AX26" s="29">
        <f>+[1]kpi!BE26</f>
        <v>0</v>
      </c>
      <c r="AY26" s="29">
        <f>+[1]kpi!BF26</f>
        <v>0</v>
      </c>
      <c r="AZ26" s="29">
        <f>+[1]kpi!BG26</f>
        <v>0</v>
      </c>
      <c r="BA26" s="29">
        <f>+[1]kpi!BH26</f>
        <v>0</v>
      </c>
      <c r="BB26" s="29">
        <f>+[1]kpi!BI26</f>
        <v>0</v>
      </c>
      <c r="BC26" s="29">
        <f>+[1]kpi!BJ26</f>
        <v>-1857.71</v>
      </c>
      <c r="BD26" s="29">
        <f>+[1]kpi!BK26</f>
        <v>0</v>
      </c>
      <c r="BE26" s="29">
        <f>+[1]kpi!BL26</f>
        <v>0</v>
      </c>
      <c r="BF26" s="29">
        <f>+[1]kpi!BM26</f>
        <v>0</v>
      </c>
      <c r="BG26" s="29">
        <f>+[1]kpi!BN26</f>
        <v>0</v>
      </c>
      <c r="BH26" s="30"/>
      <c r="BJ26" s="64">
        <f t="shared" si="7"/>
        <v>100003329.93850873</v>
      </c>
      <c r="BK26" s="64">
        <f t="shared" si="8"/>
        <v>361810727.99850875</v>
      </c>
      <c r="BL26" s="64">
        <f t="shared" si="12"/>
        <v>451958438.44088942</v>
      </c>
      <c r="BM26" s="64">
        <f t="shared" si="9"/>
        <v>-73916594.720229387</v>
      </c>
      <c r="BN26" s="64">
        <f t="shared" si="10"/>
        <v>-270713117.52784723</v>
      </c>
      <c r="BO26" s="64">
        <f t="shared" si="11"/>
        <v>-363740434.34674793</v>
      </c>
      <c r="BP26" s="68">
        <f>IFERROR(+BJ26/debt!C26,0)</f>
        <v>1.8595426767541969</v>
      </c>
      <c r="BQ26" s="68">
        <f>IFERROR(+BK26/debt!C26,0)</f>
        <v>6.7278008645755358</v>
      </c>
      <c r="BR26" s="68">
        <f>IFERROR(+BL26/debt!C26,0)</f>
        <v>8.4040801932975224</v>
      </c>
      <c r="BS26" s="68">
        <f>(BJ26+debt!$C26)/-BM26</f>
        <v>2.0804771151137014</v>
      </c>
      <c r="BT26" s="68">
        <f>(BK26+debt!$C26)/-BN26</f>
        <v>1.5351645520458439</v>
      </c>
      <c r="BU26" s="68">
        <f>(BL26+debt!$C26)/-BO26</f>
        <v>1.3903785350485431</v>
      </c>
      <c r="BV26" s="64">
        <f>(debt!C26-HLOOKUP(B26,Flc_Arqos_Base!$C$2:$GX$47,46,TRUE))</f>
        <v>55836732.224784195</v>
      </c>
    </row>
    <row r="27" spans="2:74" x14ac:dyDescent="0.25">
      <c r="B27" s="60">
        <v>45627</v>
      </c>
      <c r="C27" s="69">
        <f t="shared" si="4"/>
        <v>330387028.19999999</v>
      </c>
      <c r="D27" s="69">
        <f t="shared" si="0"/>
        <v>33939936.259999998</v>
      </c>
      <c r="E27" s="70">
        <f>+[1]kpi!E27</f>
        <v>2824742.26</v>
      </c>
      <c r="F27" s="70">
        <f>+[1]kpi!F27</f>
        <v>30569850.829999998</v>
      </c>
      <c r="G27" s="70">
        <f>+[1]kpi!G27</f>
        <v>0</v>
      </c>
      <c r="H27" s="70">
        <f>+[1]kpi!H27</f>
        <v>0</v>
      </c>
      <c r="I27" s="70">
        <f>+[1]kpi!I27</f>
        <v>0</v>
      </c>
      <c r="J27" s="70">
        <f>+[1]kpi!J27</f>
        <v>0</v>
      </c>
      <c r="K27" s="70">
        <f>+[1]kpi!K27</f>
        <v>545343.17000000004</v>
      </c>
      <c r="L27" s="70">
        <f>+[1]kpi!L27</f>
        <v>0</v>
      </c>
      <c r="M27" s="70">
        <f>+[1]kpi!M27</f>
        <v>0</v>
      </c>
      <c r="N27" s="70">
        <f>+[1]kpi!N27</f>
        <v>0</v>
      </c>
      <c r="O27" s="70">
        <f>+[1]kpi!O27</f>
        <v>0</v>
      </c>
      <c r="P27" s="71"/>
      <c r="Q27" s="72"/>
      <c r="R27" s="69">
        <f t="shared" si="5"/>
        <v>172.376267587</v>
      </c>
      <c r="S27" s="69">
        <f t="shared" si="1"/>
        <v>20.606120606999998</v>
      </c>
      <c r="T27" s="70">
        <f>+[1]kpi!T27</f>
        <v>1.2727872739999999</v>
      </c>
      <c r="U27" s="70">
        <f>+[1]kpi!U27</f>
        <v>19.333333332999999</v>
      </c>
      <c r="V27" s="70">
        <f>+[1]kpi!V27</f>
        <v>0</v>
      </c>
      <c r="W27" s="70">
        <f>+[1]kpi!W27</f>
        <v>0</v>
      </c>
      <c r="X27" s="70">
        <f>+[1]kpi!X27</f>
        <v>0</v>
      </c>
      <c r="Y27" s="70">
        <f>+[1]kpi!Y27</f>
        <v>0</v>
      </c>
      <c r="Z27" s="70">
        <f>+[1]kpi!Z27</f>
        <v>0</v>
      </c>
      <c r="AA27" s="70">
        <f>+[1]kpi!AA27</f>
        <v>0</v>
      </c>
      <c r="AB27" s="70">
        <f>+[1]kpi!AB27</f>
        <v>0</v>
      </c>
      <c r="AC27" s="70">
        <f>+[1]kpi!AC27</f>
        <v>0</v>
      </c>
      <c r="AD27" s="70">
        <f>+[1]kpi!AD27</f>
        <v>0</v>
      </c>
      <c r="AE27" s="71">
        <f>+[1]kpi!AE27</f>
        <v>0</v>
      </c>
      <c r="AF27" s="72"/>
      <c r="AG27" s="69">
        <f t="shared" si="2"/>
        <v>14697860</v>
      </c>
      <c r="AH27" s="70">
        <f>+[1]kpi!AO27</f>
        <v>3813239.26</v>
      </c>
      <c r="AI27" s="70">
        <f>+[1]kpi!AP27</f>
        <v>7621207.1900000004</v>
      </c>
      <c r="AJ27" s="70">
        <f>+[1]kpi!AQ27</f>
        <v>0</v>
      </c>
      <c r="AK27" s="70">
        <f>+[1]kpi!AR27</f>
        <v>0</v>
      </c>
      <c r="AL27" s="70">
        <f>+[1]kpi!AS27</f>
        <v>0</v>
      </c>
      <c r="AM27" s="70">
        <f>+[1]kpi!AT27</f>
        <v>0</v>
      </c>
      <c r="AN27" s="70">
        <f>+[1]kpi!AU27</f>
        <v>3263413.55</v>
      </c>
      <c r="AO27" s="70">
        <f>+[1]kpi!AV27</f>
        <v>0</v>
      </c>
      <c r="AP27" s="70">
        <f>+[1]kpi!AW27</f>
        <v>0</v>
      </c>
      <c r="AQ27" s="70">
        <f>+[1]kpi!AX27</f>
        <v>0</v>
      </c>
      <c r="AR27" s="70">
        <f>+[1]kpi!AY27</f>
        <v>0</v>
      </c>
      <c r="AS27" s="71">
        <v>0</v>
      </c>
      <c r="AT27" s="72"/>
      <c r="AU27" s="69">
        <f t="shared" si="6"/>
        <v>-75851197.409999996</v>
      </c>
      <c r="AV27" s="69">
        <f t="shared" si="3"/>
        <v>-9115004</v>
      </c>
      <c r="AW27" s="70">
        <f>+[1]kpi!BD27</f>
        <v>-9113146.2899999991</v>
      </c>
      <c r="AX27" s="70">
        <f>+[1]kpi!BE27</f>
        <v>0</v>
      </c>
      <c r="AY27" s="70">
        <f>+[1]kpi!BF27</f>
        <v>0</v>
      </c>
      <c r="AZ27" s="70">
        <f>+[1]kpi!BG27</f>
        <v>0</v>
      </c>
      <c r="BA27" s="70">
        <f>+[1]kpi!BH27</f>
        <v>0</v>
      </c>
      <c r="BB27" s="70">
        <f>+[1]kpi!BI27</f>
        <v>0</v>
      </c>
      <c r="BC27" s="70">
        <f>+[1]kpi!BJ27</f>
        <v>-1857.71</v>
      </c>
      <c r="BD27" s="70">
        <f>+[1]kpi!BK27</f>
        <v>0</v>
      </c>
      <c r="BE27" s="70">
        <f>+[1]kpi!BL27</f>
        <v>0</v>
      </c>
      <c r="BF27" s="70">
        <f>+[1]kpi!BM27</f>
        <v>0</v>
      </c>
      <c r="BG27" s="70">
        <f>+[1]kpi!BN27</f>
        <v>0</v>
      </c>
      <c r="BH27" s="71"/>
      <c r="BI27" s="72"/>
      <c r="BJ27" s="74">
        <f t="shared" si="7"/>
        <v>95631883.478508756</v>
      </c>
      <c r="BK27" s="74">
        <f t="shared" si="8"/>
        <v>396019060.62088948</v>
      </c>
      <c r="BL27" s="74">
        <f t="shared" si="12"/>
        <v>449436119.00088948</v>
      </c>
      <c r="BM27" s="74">
        <f t="shared" si="9"/>
        <v>-67964639.812354475</v>
      </c>
      <c r="BN27" s="74">
        <f t="shared" si="10"/>
        <v>-282944436.77376169</v>
      </c>
      <c r="BO27" s="74">
        <f t="shared" si="11"/>
        <v>-381168641.29693234</v>
      </c>
      <c r="BP27" s="73">
        <f>IFERROR(+BJ27/debt!C27,0)</f>
        <v>1.6830985647692644</v>
      </c>
      <c r="BQ27" s="73">
        <f>IFERROR(+BK27/debt!C27,0)</f>
        <v>6.9698419429549565</v>
      </c>
      <c r="BR27" s="73">
        <f>IFERROR(+BL27/debt!C27,0)</f>
        <v>7.9099695554554303</v>
      </c>
      <c r="BS27" s="73">
        <f>(BJ27+debt!$C27)/-BM27</f>
        <v>2.2430903500030079</v>
      </c>
      <c r="BT27" s="73">
        <f>(BK27+debt!$C27)/-BN27</f>
        <v>1.6004485191874831</v>
      </c>
      <c r="BU27" s="73">
        <f>(BL27+debt!$C27)/-BO27</f>
        <v>1.3281655634219081</v>
      </c>
      <c r="BV27" s="74">
        <f>(debt!C27-HLOOKUP(B27,Flc_Arqos_Base!$C$2:$GX$47,46,TRUE))</f>
        <v>59983023.015390009</v>
      </c>
    </row>
    <row r="28" spans="2:74" x14ac:dyDescent="0.25">
      <c r="B28" s="61">
        <v>45658</v>
      </c>
      <c r="C28" s="56">
        <f t="shared" si="4"/>
        <v>363781621.28999996</v>
      </c>
      <c r="D28" s="56">
        <f t="shared" si="0"/>
        <v>33394593.089999996</v>
      </c>
      <c r="E28" s="29">
        <f>+[1]kpi!E28</f>
        <v>2824742.26</v>
      </c>
      <c r="F28" s="29">
        <f>+[1]kpi!F28</f>
        <v>30569850.829999998</v>
      </c>
      <c r="G28" s="29">
        <f>+[1]kpi!G28</f>
        <v>0</v>
      </c>
      <c r="H28" s="29">
        <f>+[1]kpi!H28</f>
        <v>0</v>
      </c>
      <c r="I28" s="29">
        <f>+[1]kpi!I28</f>
        <v>0</v>
      </c>
      <c r="J28" s="29">
        <f>+[1]kpi!J28</f>
        <v>0</v>
      </c>
      <c r="K28" s="29">
        <f>+[1]kpi!K28</f>
        <v>0</v>
      </c>
      <c r="L28" s="29">
        <f>+[1]kpi!L28</f>
        <v>0</v>
      </c>
      <c r="M28" s="29">
        <f>+[1]kpi!M28</f>
        <v>0</v>
      </c>
      <c r="N28" s="29">
        <f>+[1]kpi!N28</f>
        <v>0</v>
      </c>
      <c r="O28" s="29">
        <f>+[1]kpi!O28</f>
        <v>0</v>
      </c>
      <c r="P28" s="30"/>
      <c r="R28" s="56">
        <f t="shared" si="5"/>
        <v>192.98238819400001</v>
      </c>
      <c r="S28" s="56">
        <f t="shared" si="1"/>
        <v>20.606120606999998</v>
      </c>
      <c r="T28" s="29">
        <f>+[1]kpi!T28</f>
        <v>1.2727872739999999</v>
      </c>
      <c r="U28" s="29">
        <f>+[1]kpi!U28</f>
        <v>19.333333332999999</v>
      </c>
      <c r="V28" s="29">
        <f>+[1]kpi!V28</f>
        <v>0</v>
      </c>
      <c r="W28" s="29">
        <f>+[1]kpi!W28</f>
        <v>0</v>
      </c>
      <c r="X28" s="29">
        <f>+[1]kpi!X28</f>
        <v>0</v>
      </c>
      <c r="Y28" s="29">
        <f>+[1]kpi!Y28</f>
        <v>0</v>
      </c>
      <c r="Z28" s="29">
        <f>+[1]kpi!Z28</f>
        <v>0</v>
      </c>
      <c r="AA28" s="29">
        <f>+[1]kpi!AA28</f>
        <v>0</v>
      </c>
      <c r="AB28" s="29">
        <f>+[1]kpi!AB28</f>
        <v>0</v>
      </c>
      <c r="AC28" s="29">
        <f>+[1]kpi!AC28</f>
        <v>0</v>
      </c>
      <c r="AD28" s="29">
        <f>+[1]kpi!AD28</f>
        <v>0</v>
      </c>
      <c r="AE28" s="30">
        <f>+[1]kpi!AE28</f>
        <v>0</v>
      </c>
      <c r="AG28" s="56">
        <f t="shared" si="2"/>
        <v>35600263.498508766</v>
      </c>
      <c r="AH28" s="29">
        <f>+[1]kpi!AO28</f>
        <v>2093724.13</v>
      </c>
      <c r="AI28" s="29">
        <f>+[1]kpi!AP28</f>
        <v>4698130.01</v>
      </c>
      <c r="AJ28" s="29">
        <f>+[1]kpi!AQ28</f>
        <v>0</v>
      </c>
      <c r="AK28" s="29">
        <f>+[1]kpi!AR28</f>
        <v>0</v>
      </c>
      <c r="AL28" s="29">
        <f>+[1]kpi!AS28</f>
        <v>0</v>
      </c>
      <c r="AM28" s="29">
        <f>+[1]kpi!AT28</f>
        <v>0</v>
      </c>
      <c r="AN28" s="29">
        <f>+[1]kpi!AU28</f>
        <v>130271.8</v>
      </c>
      <c r="AO28" s="29">
        <f>+[1]kpi!AV28</f>
        <v>0</v>
      </c>
      <c r="AP28" s="29">
        <f>+[1]kpi!AW28</f>
        <v>0</v>
      </c>
      <c r="AQ28" s="29">
        <f>+[1]kpi!AX28</f>
        <v>0</v>
      </c>
      <c r="AR28" s="29">
        <f>+[1]kpi!AY28</f>
        <v>0</v>
      </c>
      <c r="AS28" s="30">
        <v>28678137.558508765</v>
      </c>
      <c r="AU28" s="56">
        <f t="shared" si="6"/>
        <v>-84577579.219999999</v>
      </c>
      <c r="AV28" s="56">
        <f t="shared" si="3"/>
        <v>-8726381.8100000005</v>
      </c>
      <c r="AW28" s="29">
        <f>+[1]kpi!BD28</f>
        <v>-8724524.0999999996</v>
      </c>
      <c r="AX28" s="29">
        <f>+[1]kpi!BE28</f>
        <v>0</v>
      </c>
      <c r="AY28" s="29">
        <f>+[1]kpi!BF28</f>
        <v>0</v>
      </c>
      <c r="AZ28" s="29">
        <f>+[1]kpi!BG28</f>
        <v>0</v>
      </c>
      <c r="BA28" s="29">
        <f>+[1]kpi!BH28</f>
        <v>0</v>
      </c>
      <c r="BB28" s="29">
        <f>+[1]kpi!BI28</f>
        <v>0</v>
      </c>
      <c r="BC28" s="29">
        <f>+[1]kpi!BJ28</f>
        <v>-1857.71</v>
      </c>
      <c r="BD28" s="29">
        <f>+[1]kpi!BK28</f>
        <v>0</v>
      </c>
      <c r="BE28" s="29">
        <f>+[1]kpi!BL28</f>
        <v>0</v>
      </c>
      <c r="BF28" s="29">
        <f>+[1]kpi!BM28</f>
        <v>0</v>
      </c>
      <c r="BG28" s="29">
        <f>+[1]kpi!BN28</f>
        <v>0</v>
      </c>
      <c r="BH28" s="30"/>
      <c r="BJ28" s="64">
        <f t="shared" si="7"/>
        <v>90893734.248508766</v>
      </c>
      <c r="BK28" s="64">
        <f t="shared" si="8"/>
        <v>393003715.88088948</v>
      </c>
      <c r="BL28" s="64">
        <f t="shared" si="12"/>
        <v>447850085.96088946</v>
      </c>
      <c r="BM28" s="64">
        <f t="shared" si="9"/>
        <v>-61493256.459795803</v>
      </c>
      <c r="BN28" s="64">
        <f t="shared" si="10"/>
        <v>-292985328.12295848</v>
      </c>
      <c r="BO28" s="64">
        <f t="shared" si="11"/>
        <v>-398430489.75290841</v>
      </c>
      <c r="BP28" s="68">
        <f>IFERROR(+BJ28/debt!C28,0)</f>
        <v>1.5145194430586637</v>
      </c>
      <c r="BQ28" s="68">
        <f>IFERROR(+BK28/debt!C28,0)</f>
        <v>6.5484356409933202</v>
      </c>
      <c r="BR28" s="68">
        <f>IFERROR(+BL28/debt!C28,0)</f>
        <v>7.4623148489950948</v>
      </c>
      <c r="BS28" s="68">
        <f>(BJ28+debt!$C28)/-BM28</f>
        <v>2.4540680362606477</v>
      </c>
      <c r="BT28" s="68">
        <f>(BK28+debt!$C28)/-BN28</f>
        <v>1.546216049992182</v>
      </c>
      <c r="BU28" s="68">
        <f>(BL28+debt!$C28)/-BO28</f>
        <v>1.2746639624665845</v>
      </c>
      <c r="BV28" s="64">
        <f>(debt!C28-HLOOKUP(B28,Flc_Arqos_Base!$C$2:$GX$47,46,TRUE))</f>
        <v>67990385.654963136</v>
      </c>
    </row>
    <row r="29" spans="2:74" x14ac:dyDescent="0.25">
      <c r="B29" s="62">
        <v>45689</v>
      </c>
      <c r="C29" s="56">
        <f t="shared" si="4"/>
        <v>385865369.56999993</v>
      </c>
      <c r="D29" s="56">
        <f t="shared" si="0"/>
        <v>22083748.280000001</v>
      </c>
      <c r="E29" s="29">
        <f>+[1]kpi!E29</f>
        <v>2824742.26</v>
      </c>
      <c r="F29" s="29">
        <f>+[1]kpi!F29</f>
        <v>19259006.02</v>
      </c>
      <c r="G29" s="29">
        <f>+[1]kpi!G29</f>
        <v>0</v>
      </c>
      <c r="H29" s="29">
        <f>+[1]kpi!H29</f>
        <v>0</v>
      </c>
      <c r="I29" s="29">
        <f>+[1]kpi!I29</f>
        <v>0</v>
      </c>
      <c r="J29" s="29">
        <f>+[1]kpi!J29</f>
        <v>0</v>
      </c>
      <c r="K29" s="29">
        <f>+[1]kpi!K29</f>
        <v>0</v>
      </c>
      <c r="L29" s="29">
        <f>+[1]kpi!L29</f>
        <v>0</v>
      </c>
      <c r="M29" s="29">
        <f>+[1]kpi!M29</f>
        <v>0</v>
      </c>
      <c r="N29" s="29">
        <f>+[1]kpi!N29</f>
        <v>0</v>
      </c>
      <c r="O29" s="29">
        <f>+[1]kpi!O29</f>
        <v>0</v>
      </c>
      <c r="P29" s="30"/>
      <c r="R29" s="56">
        <f t="shared" si="5"/>
        <v>205.855175468</v>
      </c>
      <c r="S29" s="56">
        <f t="shared" si="1"/>
        <v>12.872787274</v>
      </c>
      <c r="T29" s="29">
        <f>+[1]kpi!T29</f>
        <v>1.2727872739999999</v>
      </c>
      <c r="U29" s="29">
        <f>+[1]kpi!U29</f>
        <v>11.6</v>
      </c>
      <c r="V29" s="29">
        <f>+[1]kpi!V29</f>
        <v>0</v>
      </c>
      <c r="W29" s="29">
        <f>+[1]kpi!W29</f>
        <v>0</v>
      </c>
      <c r="X29" s="29">
        <f>+[1]kpi!X29</f>
        <v>0</v>
      </c>
      <c r="Y29" s="29">
        <f>+[1]kpi!Y29</f>
        <v>0</v>
      </c>
      <c r="Z29" s="29">
        <f>+[1]kpi!Z29</f>
        <v>0</v>
      </c>
      <c r="AA29" s="29">
        <f>+[1]kpi!AA29</f>
        <v>0</v>
      </c>
      <c r="AB29" s="29">
        <f>+[1]kpi!AB29</f>
        <v>0</v>
      </c>
      <c r="AC29" s="29">
        <f>+[1]kpi!AC29</f>
        <v>0</v>
      </c>
      <c r="AD29" s="29">
        <f>+[1]kpi!AD29</f>
        <v>0</v>
      </c>
      <c r="AE29" s="30">
        <f>+[1]kpi!AE29</f>
        <v>0</v>
      </c>
      <c r="AG29" s="56">
        <f t="shared" si="2"/>
        <v>3003157.53</v>
      </c>
      <c r="AH29" s="29">
        <f>+[1]kpi!AO29</f>
        <v>1556604.95</v>
      </c>
      <c r="AI29" s="29">
        <f>+[1]kpi!AP29</f>
        <v>1334480.7</v>
      </c>
      <c r="AJ29" s="29">
        <f>+[1]kpi!AQ29</f>
        <v>0</v>
      </c>
      <c r="AK29" s="29">
        <f>+[1]kpi!AR29</f>
        <v>0</v>
      </c>
      <c r="AL29" s="29">
        <f>+[1]kpi!AS29</f>
        <v>0</v>
      </c>
      <c r="AM29" s="29">
        <f>+[1]kpi!AT29</f>
        <v>0</v>
      </c>
      <c r="AN29" s="29">
        <f>+[1]kpi!AU29</f>
        <v>112071.88</v>
      </c>
      <c r="AO29" s="29">
        <f>+[1]kpi!AV29</f>
        <v>0</v>
      </c>
      <c r="AP29" s="29">
        <f>+[1]kpi!AW29</f>
        <v>0</v>
      </c>
      <c r="AQ29" s="29">
        <f>+[1]kpi!AX29</f>
        <v>0</v>
      </c>
      <c r="AR29" s="29">
        <f>+[1]kpi!AY29</f>
        <v>0</v>
      </c>
      <c r="AS29" s="30">
        <v>0</v>
      </c>
      <c r="AU29" s="56">
        <f t="shared" si="6"/>
        <v>-91880055.049999997</v>
      </c>
      <c r="AV29" s="56">
        <f t="shared" si="3"/>
        <v>-7302475.8300000001</v>
      </c>
      <c r="AW29" s="29">
        <f>+[1]kpi!BD29</f>
        <v>-7300618.1200000001</v>
      </c>
      <c r="AX29" s="29">
        <f>+[1]kpi!BE29</f>
        <v>0</v>
      </c>
      <c r="AY29" s="29">
        <f>+[1]kpi!BF29</f>
        <v>0</v>
      </c>
      <c r="AZ29" s="29">
        <f>+[1]kpi!BG29</f>
        <v>0</v>
      </c>
      <c r="BA29" s="29">
        <f>+[1]kpi!BH29</f>
        <v>0</v>
      </c>
      <c r="BB29" s="29">
        <f>+[1]kpi!BI29</f>
        <v>0</v>
      </c>
      <c r="BC29" s="29">
        <f>+[1]kpi!BJ29</f>
        <v>-1857.71</v>
      </c>
      <c r="BD29" s="29">
        <f>+[1]kpi!BK29</f>
        <v>0</v>
      </c>
      <c r="BE29" s="29">
        <f>+[1]kpi!BL29</f>
        <v>0</v>
      </c>
      <c r="BF29" s="29">
        <f>+[1]kpi!BM29</f>
        <v>0</v>
      </c>
      <c r="BG29" s="29">
        <f>+[1]kpi!BN29</f>
        <v>0</v>
      </c>
      <c r="BH29" s="30"/>
      <c r="BJ29" s="64">
        <f t="shared" si="7"/>
        <v>69763199.609999999</v>
      </c>
      <c r="BK29" s="64">
        <f t="shared" si="8"/>
        <v>367882194.58238071</v>
      </c>
      <c r="BL29" s="64">
        <f t="shared" si="12"/>
        <v>425597430.68238074</v>
      </c>
      <c r="BM29" s="64">
        <f t="shared" si="9"/>
        <v>-56755181.33229851</v>
      </c>
      <c r="BN29" s="64">
        <f t="shared" si="10"/>
        <v>-304506015.67450911</v>
      </c>
      <c r="BO29" s="64">
        <f t="shared" si="11"/>
        <v>-412797247.8936249</v>
      </c>
      <c r="BP29" s="68">
        <f>IFERROR(+BJ29/debt!C29,0)</f>
        <v>1.106043228024693</v>
      </c>
      <c r="BQ29" s="68">
        <f>IFERROR(+BK29/debt!C29,0)</f>
        <v>5.8324963921290625</v>
      </c>
      <c r="BR29" s="68">
        <f>IFERROR(+BL29/debt!C29,0)</f>
        <v>6.7475281911164045</v>
      </c>
      <c r="BS29" s="68">
        <f>(BJ29+debt!$C29)/-BM29</f>
        <v>2.3405399335667711</v>
      </c>
      <c r="BT29" s="68">
        <f>(BK29+debt!$C29)/-BN29</f>
        <v>1.4152651873324718</v>
      </c>
      <c r="BU29" s="68">
        <f>(BL29+debt!$C29)/-BO29</f>
        <v>1.1838063405485113</v>
      </c>
      <c r="BV29" s="64">
        <f>(debt!C29-HLOOKUP(B29,Flc_Arqos_Base!$C$2:$GX$47,46,TRUE))</f>
        <v>58422606.536433607</v>
      </c>
    </row>
    <row r="30" spans="2:74" x14ac:dyDescent="0.25">
      <c r="B30" s="61">
        <v>45717</v>
      </c>
      <c r="C30" s="56">
        <f t="shared" si="4"/>
        <v>407949117.8499999</v>
      </c>
      <c r="D30" s="56">
        <f t="shared" si="0"/>
        <v>22083748.280000001</v>
      </c>
      <c r="E30" s="29">
        <f>+[1]kpi!E30</f>
        <v>2824742.26</v>
      </c>
      <c r="F30" s="29">
        <f>+[1]kpi!F30</f>
        <v>19259006.02</v>
      </c>
      <c r="G30" s="29">
        <f>+[1]kpi!G30</f>
        <v>0</v>
      </c>
      <c r="H30" s="29">
        <f>+[1]kpi!H30</f>
        <v>0</v>
      </c>
      <c r="I30" s="29">
        <f>+[1]kpi!I30</f>
        <v>0</v>
      </c>
      <c r="J30" s="29">
        <f>+[1]kpi!J30</f>
        <v>0</v>
      </c>
      <c r="K30" s="29">
        <f>+[1]kpi!K30</f>
        <v>0</v>
      </c>
      <c r="L30" s="29">
        <f>+[1]kpi!L30</f>
        <v>0</v>
      </c>
      <c r="M30" s="29">
        <f>+[1]kpi!M30</f>
        <v>0</v>
      </c>
      <c r="N30" s="29">
        <f>+[1]kpi!N30</f>
        <v>0</v>
      </c>
      <c r="O30" s="29">
        <f>+[1]kpi!O30</f>
        <v>0</v>
      </c>
      <c r="P30" s="30"/>
      <c r="R30" s="56">
        <f t="shared" si="5"/>
        <v>218.72796274199999</v>
      </c>
      <c r="S30" s="56">
        <f t="shared" si="1"/>
        <v>12.872787274</v>
      </c>
      <c r="T30" s="29">
        <f>+[1]kpi!T30</f>
        <v>1.2727872739999999</v>
      </c>
      <c r="U30" s="29">
        <f>+[1]kpi!U30</f>
        <v>11.6</v>
      </c>
      <c r="V30" s="29">
        <f>+[1]kpi!V30</f>
        <v>0</v>
      </c>
      <c r="W30" s="29">
        <f>+[1]kpi!W30</f>
        <v>0</v>
      </c>
      <c r="X30" s="29">
        <f>+[1]kpi!X30</f>
        <v>0</v>
      </c>
      <c r="Y30" s="29">
        <f>+[1]kpi!Y30</f>
        <v>0</v>
      </c>
      <c r="Z30" s="29">
        <f>+[1]kpi!Z30</f>
        <v>0</v>
      </c>
      <c r="AA30" s="29">
        <f>+[1]kpi!AA30</f>
        <v>0</v>
      </c>
      <c r="AB30" s="29">
        <f>+[1]kpi!AB30</f>
        <v>0</v>
      </c>
      <c r="AC30" s="29">
        <f>+[1]kpi!AC30</f>
        <v>0</v>
      </c>
      <c r="AD30" s="29">
        <f>+[1]kpi!AD30</f>
        <v>0</v>
      </c>
      <c r="AE30" s="30">
        <f>+[1]kpi!AE30</f>
        <v>0</v>
      </c>
      <c r="AG30" s="56">
        <f t="shared" si="2"/>
        <v>2948944.21</v>
      </c>
      <c r="AH30" s="29">
        <f>+[1]kpi!AO30</f>
        <v>1329158.1299999999</v>
      </c>
      <c r="AI30" s="29">
        <f>+[1]kpi!AP30</f>
        <v>1526049.65</v>
      </c>
      <c r="AJ30" s="29">
        <f>+[1]kpi!AQ30</f>
        <v>0</v>
      </c>
      <c r="AK30" s="29">
        <f>+[1]kpi!AR30</f>
        <v>0</v>
      </c>
      <c r="AL30" s="29">
        <f>+[1]kpi!AS30</f>
        <v>0</v>
      </c>
      <c r="AM30" s="29">
        <f>+[1]kpi!AT30</f>
        <v>0</v>
      </c>
      <c r="AN30" s="29">
        <f>+[1]kpi!AU30</f>
        <v>93736.43</v>
      </c>
      <c r="AO30" s="29">
        <f>+[1]kpi!AV30</f>
        <v>0</v>
      </c>
      <c r="AP30" s="29">
        <f>+[1]kpi!AW30</f>
        <v>0</v>
      </c>
      <c r="AQ30" s="29">
        <f>+[1]kpi!AX30</f>
        <v>0</v>
      </c>
      <c r="AR30" s="29">
        <f>+[1]kpi!AY30</f>
        <v>0</v>
      </c>
      <c r="AS30" s="30">
        <v>0</v>
      </c>
      <c r="AU30" s="56">
        <f t="shared" si="6"/>
        <v>-99392751.439999998</v>
      </c>
      <c r="AV30" s="56">
        <f t="shared" si="3"/>
        <v>-7512696.3899999997</v>
      </c>
      <c r="AW30" s="29">
        <f>+[1]kpi!BD30</f>
        <v>-7510838.6799999997</v>
      </c>
      <c r="AX30" s="29">
        <f>+[1]kpi!BE30</f>
        <v>0</v>
      </c>
      <c r="AY30" s="29">
        <f>+[1]kpi!BF30</f>
        <v>0</v>
      </c>
      <c r="AZ30" s="29">
        <f>+[1]kpi!BG30</f>
        <v>0</v>
      </c>
      <c r="BA30" s="29">
        <f>+[1]kpi!BH30</f>
        <v>0</v>
      </c>
      <c r="BB30" s="29">
        <f>+[1]kpi!BI30</f>
        <v>0</v>
      </c>
      <c r="BC30" s="29">
        <f>+[1]kpi!BJ30</f>
        <v>-1857.71</v>
      </c>
      <c r="BD30" s="29">
        <f>+[1]kpi!BK30</f>
        <v>0</v>
      </c>
      <c r="BE30" s="29">
        <f>+[1]kpi!BL30</f>
        <v>0</v>
      </c>
      <c r="BF30" s="29">
        <f>+[1]kpi!BM30</f>
        <v>0</v>
      </c>
      <c r="BG30" s="29">
        <f>+[1]kpi!BN30</f>
        <v>0</v>
      </c>
      <c r="BH30" s="30"/>
      <c r="BJ30" s="64">
        <f t="shared" si="7"/>
        <v>77240121.609999999</v>
      </c>
      <c r="BK30" s="64">
        <f t="shared" si="8"/>
        <v>375661854.31238067</v>
      </c>
      <c r="BL30" s="64">
        <f t="shared" si="12"/>
        <v>435762194.89238071</v>
      </c>
      <c r="BM30" s="64">
        <f t="shared" si="9"/>
        <v>-53955465.529967964</v>
      </c>
      <c r="BN30" s="64">
        <f t="shared" si="10"/>
        <v>-313732660.43013221</v>
      </c>
      <c r="BO30" s="64">
        <f t="shared" si="11"/>
        <v>-427971365.03440577</v>
      </c>
      <c r="BP30" s="68">
        <f>IFERROR(+BJ30/debt!C30,0)</f>
        <v>1.1768152200924273</v>
      </c>
      <c r="BQ30" s="68">
        <f>IFERROR(+BK30/debt!C30,0)</f>
        <v>5.7235097323528619</v>
      </c>
      <c r="BR30" s="68">
        <f>IFERROR(+BL30/debt!C30,0)</f>
        <v>6.6391866377362661</v>
      </c>
      <c r="BS30" s="68">
        <f>(BJ30+debt!$C30)/-BM30</f>
        <v>2.6480171505549617</v>
      </c>
      <c r="BT30" s="68">
        <f>(BK30+debt!$C30)/-BN30</f>
        <v>1.4066011813589585</v>
      </c>
      <c r="BU30" s="68">
        <f>(BL30+debt!$C30)/-BO30</f>
        <v>1.1715668671702002</v>
      </c>
      <c r="BV30" s="64">
        <f>(debt!C30-HLOOKUP(B30,Flc_Arqos_Base!$C$2:$GX$47,46,TRUE))</f>
        <v>66176885.452982046</v>
      </c>
    </row>
    <row r="31" spans="2:74" x14ac:dyDescent="0.25">
      <c r="B31" s="62">
        <v>45748</v>
      </c>
      <c r="C31" s="56">
        <f t="shared" si="4"/>
        <v>430032866.12999988</v>
      </c>
      <c r="D31" s="56">
        <f t="shared" si="0"/>
        <v>22083748.280000001</v>
      </c>
      <c r="E31" s="29">
        <f>+[1]kpi!E31</f>
        <v>2824742.26</v>
      </c>
      <c r="F31" s="29">
        <f>+[1]kpi!F31</f>
        <v>19259006.02</v>
      </c>
      <c r="G31" s="29">
        <f>+[1]kpi!G31</f>
        <v>0</v>
      </c>
      <c r="H31" s="29">
        <f>+[1]kpi!H31</f>
        <v>0</v>
      </c>
      <c r="I31" s="29">
        <f>+[1]kpi!I31</f>
        <v>0</v>
      </c>
      <c r="J31" s="29">
        <f>+[1]kpi!J31</f>
        <v>0</v>
      </c>
      <c r="K31" s="29">
        <f>+[1]kpi!K31</f>
        <v>0</v>
      </c>
      <c r="L31" s="29">
        <f>+[1]kpi!L31</f>
        <v>0</v>
      </c>
      <c r="M31" s="29">
        <f>+[1]kpi!M31</f>
        <v>0</v>
      </c>
      <c r="N31" s="29">
        <f>+[1]kpi!N31</f>
        <v>0</v>
      </c>
      <c r="O31" s="29">
        <f>+[1]kpi!O31</f>
        <v>0</v>
      </c>
      <c r="P31" s="30"/>
      <c r="R31" s="56">
        <f t="shared" si="5"/>
        <v>231.60075001599998</v>
      </c>
      <c r="S31" s="56">
        <f t="shared" si="1"/>
        <v>12.872787274</v>
      </c>
      <c r="T31" s="29">
        <f>+[1]kpi!T31</f>
        <v>1.2727872739999999</v>
      </c>
      <c r="U31" s="29">
        <f>+[1]kpi!U31</f>
        <v>11.6</v>
      </c>
      <c r="V31" s="29">
        <f>+[1]kpi!V31</f>
        <v>0</v>
      </c>
      <c r="W31" s="29">
        <f>+[1]kpi!W31</f>
        <v>0</v>
      </c>
      <c r="X31" s="29">
        <f>+[1]kpi!X31</f>
        <v>0</v>
      </c>
      <c r="Y31" s="29">
        <f>+[1]kpi!Y31</f>
        <v>0</v>
      </c>
      <c r="Z31" s="29">
        <f>+[1]kpi!Z31</f>
        <v>0</v>
      </c>
      <c r="AA31" s="29">
        <f>+[1]kpi!AA31</f>
        <v>0</v>
      </c>
      <c r="AB31" s="29">
        <f>+[1]kpi!AB31</f>
        <v>0</v>
      </c>
      <c r="AC31" s="29">
        <f>+[1]kpi!AC31</f>
        <v>0</v>
      </c>
      <c r="AD31" s="29">
        <f>+[1]kpi!AD31</f>
        <v>0</v>
      </c>
      <c r="AE31" s="30">
        <f>+[1]kpi!AE31</f>
        <v>0</v>
      </c>
      <c r="AG31" s="56">
        <f t="shared" si="2"/>
        <v>5879852.7400000002</v>
      </c>
      <c r="AH31" s="29">
        <f>+[1]kpi!AO31</f>
        <v>4271948.1100000003</v>
      </c>
      <c r="AI31" s="29">
        <f>+[1]kpi!AP31</f>
        <v>1532639.91</v>
      </c>
      <c r="AJ31" s="29">
        <f>+[1]kpi!AQ31</f>
        <v>0</v>
      </c>
      <c r="AK31" s="29">
        <f>+[1]kpi!AR31</f>
        <v>0</v>
      </c>
      <c r="AL31" s="29">
        <f>+[1]kpi!AS31</f>
        <v>0</v>
      </c>
      <c r="AM31" s="29">
        <f>+[1]kpi!AT31</f>
        <v>0</v>
      </c>
      <c r="AN31" s="29">
        <f>+[1]kpi!AU31</f>
        <v>75264.72</v>
      </c>
      <c r="AO31" s="29">
        <f>+[1]kpi!AV31</f>
        <v>0</v>
      </c>
      <c r="AP31" s="29">
        <f>+[1]kpi!AW31</f>
        <v>0</v>
      </c>
      <c r="AQ31" s="29">
        <f>+[1]kpi!AX31</f>
        <v>0</v>
      </c>
      <c r="AR31" s="29">
        <f>+[1]kpi!AY31</f>
        <v>0</v>
      </c>
      <c r="AS31" s="30">
        <v>0</v>
      </c>
      <c r="AU31" s="56">
        <f t="shared" si="6"/>
        <v>-105661011.94</v>
      </c>
      <c r="AV31" s="56">
        <f t="shared" si="3"/>
        <v>-6268260.5</v>
      </c>
      <c r="AW31" s="29">
        <f>+[1]kpi!BD31</f>
        <v>-6266402.79</v>
      </c>
      <c r="AX31" s="29">
        <f>+[1]kpi!BE31</f>
        <v>0</v>
      </c>
      <c r="AY31" s="29">
        <f>+[1]kpi!BF31</f>
        <v>0</v>
      </c>
      <c r="AZ31" s="29">
        <f>+[1]kpi!BG31</f>
        <v>0</v>
      </c>
      <c r="BA31" s="29">
        <f>+[1]kpi!BH31</f>
        <v>0</v>
      </c>
      <c r="BB31" s="29">
        <f>+[1]kpi!BI31</f>
        <v>0</v>
      </c>
      <c r="BC31" s="29">
        <f>+[1]kpi!BJ31</f>
        <v>-1857.71</v>
      </c>
      <c r="BD31" s="29">
        <f>+[1]kpi!BK31</f>
        <v>0</v>
      </c>
      <c r="BE31" s="29">
        <f>+[1]kpi!BL31</f>
        <v>0</v>
      </c>
      <c r="BF31" s="29">
        <f>+[1]kpi!BM31</f>
        <v>0</v>
      </c>
      <c r="BG31" s="29">
        <f>+[1]kpi!BN31</f>
        <v>0</v>
      </c>
      <c r="BH31" s="30"/>
      <c r="BJ31" s="64">
        <f t="shared" si="7"/>
        <v>91296076.339999989</v>
      </c>
      <c r="BK31" s="64">
        <f t="shared" si="8"/>
        <v>382633405.29238063</v>
      </c>
      <c r="BL31" s="64">
        <f t="shared" si="12"/>
        <v>445141548.49238068</v>
      </c>
      <c r="BM31" s="64">
        <f t="shared" si="9"/>
        <v>-55045658.034263566</v>
      </c>
      <c r="BN31" s="64">
        <f t="shared" si="10"/>
        <v>-322412178.22674793</v>
      </c>
      <c r="BO31" s="64">
        <f t="shared" si="11"/>
        <v>-442220185.86939341</v>
      </c>
      <c r="BP31" s="68">
        <f>IFERROR(+BJ31/debt!C31,0)</f>
        <v>1.3373009614373048</v>
      </c>
      <c r="BQ31" s="68">
        <f>IFERROR(+BK31/debt!C31,0)</f>
        <v>5.604797503782085</v>
      </c>
      <c r="BR31" s="68">
        <f>IFERROR(+BL31/debt!C31,0)</f>
        <v>6.5204140707823051</v>
      </c>
      <c r="BS31" s="68">
        <f>(BJ31+debt!$C31)/-BM31</f>
        <v>2.8987751271334212</v>
      </c>
      <c r="BT31" s="68">
        <f>(BK31+debt!$C31)/-BN31</f>
        <v>1.3985275488002273</v>
      </c>
      <c r="BU31" s="68">
        <f>(BL31+debt!$C31)/-BO31</f>
        <v>1.1609837653824966</v>
      </c>
      <c r="BV31" s="64">
        <f>(debt!C31-HLOOKUP(B31,Flc_Arqos_Base!$C$2:$GX$47,46,TRUE))</f>
        <v>69261648.116461128</v>
      </c>
    </row>
    <row r="32" spans="2:74" x14ac:dyDescent="0.25">
      <c r="B32" s="61">
        <v>45778</v>
      </c>
      <c r="C32" s="56">
        <f t="shared" si="4"/>
        <v>447906247.79999989</v>
      </c>
      <c r="D32" s="56">
        <f t="shared" si="0"/>
        <v>17873381.670000002</v>
      </c>
      <c r="E32" s="29">
        <f>+[1]kpi!E32</f>
        <v>0</v>
      </c>
      <c r="F32" s="29">
        <f>+[1]kpi!F32</f>
        <v>9904631.6699999999</v>
      </c>
      <c r="G32" s="29">
        <f>+[1]kpi!G32</f>
        <v>0</v>
      </c>
      <c r="H32" s="29">
        <f>+[1]kpi!H32</f>
        <v>0</v>
      </c>
      <c r="I32" s="29">
        <f>+[1]kpi!I32</f>
        <v>7968750</v>
      </c>
      <c r="J32" s="29">
        <f>+[1]kpi!J32</f>
        <v>0</v>
      </c>
      <c r="K32" s="29">
        <f>+[1]kpi!K32</f>
        <v>0</v>
      </c>
      <c r="L32" s="29">
        <f>+[1]kpi!L32</f>
        <v>0</v>
      </c>
      <c r="M32" s="29">
        <f>+[1]kpi!M32</f>
        <v>0</v>
      </c>
      <c r="N32" s="29">
        <f>+[1]kpi!N32</f>
        <v>0</v>
      </c>
      <c r="O32" s="29">
        <f>+[1]kpi!O32</f>
        <v>0</v>
      </c>
      <c r="P32" s="30"/>
      <c r="R32" s="56">
        <f t="shared" si="5"/>
        <v>238.40075001599999</v>
      </c>
      <c r="S32" s="56">
        <f t="shared" si="1"/>
        <v>6.8</v>
      </c>
      <c r="T32" s="29">
        <f>+[1]kpi!T32</f>
        <v>0</v>
      </c>
      <c r="U32" s="29">
        <f>+[1]kpi!U32</f>
        <v>5.8</v>
      </c>
      <c r="V32" s="29">
        <f>+[1]kpi!V32</f>
        <v>0</v>
      </c>
      <c r="W32" s="29">
        <f>+[1]kpi!W32</f>
        <v>0</v>
      </c>
      <c r="X32" s="29">
        <f>+[1]kpi!X32</f>
        <v>1</v>
      </c>
      <c r="Y32" s="29">
        <f>+[1]kpi!Y32</f>
        <v>0</v>
      </c>
      <c r="Z32" s="29">
        <f>+[1]kpi!Z32</f>
        <v>0</v>
      </c>
      <c r="AA32" s="29">
        <f>+[1]kpi!AA32</f>
        <v>0</v>
      </c>
      <c r="AB32" s="29">
        <f>+[1]kpi!AB32</f>
        <v>0</v>
      </c>
      <c r="AC32" s="29">
        <f>+[1]kpi!AC32</f>
        <v>0</v>
      </c>
      <c r="AD32" s="29">
        <f>+[1]kpi!AD32</f>
        <v>0</v>
      </c>
      <c r="AE32" s="30">
        <f>+[1]kpi!AE32</f>
        <v>0</v>
      </c>
      <c r="AG32" s="56">
        <f t="shared" si="2"/>
        <v>5302209.3000000007</v>
      </c>
      <c r="AH32" s="29">
        <f>+[1]kpi!AO32</f>
        <v>3711504.93</v>
      </c>
      <c r="AI32" s="29">
        <f>+[1]kpi!AP32</f>
        <v>1184052.44</v>
      </c>
      <c r="AJ32" s="29">
        <f>+[1]kpi!AQ32</f>
        <v>0</v>
      </c>
      <c r="AK32" s="29">
        <f>+[1]kpi!AR32</f>
        <v>0</v>
      </c>
      <c r="AL32" s="29">
        <f>+[1]kpi!AS32</f>
        <v>349995.95</v>
      </c>
      <c r="AM32" s="29">
        <f>+[1]kpi!AT32</f>
        <v>0</v>
      </c>
      <c r="AN32" s="29">
        <f>+[1]kpi!AU32</f>
        <v>56655.98</v>
      </c>
      <c r="AO32" s="29">
        <f>+[1]kpi!AV32</f>
        <v>0</v>
      </c>
      <c r="AP32" s="29">
        <f>+[1]kpi!AW32</f>
        <v>0</v>
      </c>
      <c r="AQ32" s="29">
        <f>+[1]kpi!AX32</f>
        <v>0</v>
      </c>
      <c r="AR32" s="29">
        <f>+[1]kpi!AY32</f>
        <v>0</v>
      </c>
      <c r="AS32" s="30">
        <v>0</v>
      </c>
      <c r="AU32" s="56">
        <f t="shared" si="6"/>
        <v>-112974772.47761124</v>
      </c>
      <c r="AV32" s="56">
        <f t="shared" si="3"/>
        <v>-7313760.5376112452</v>
      </c>
      <c r="AW32" s="29">
        <f>+[1]kpi!BD32</f>
        <v>-6300279.1500000004</v>
      </c>
      <c r="AX32" s="29">
        <f>+[1]kpi!BE32</f>
        <v>-1011623.677611245</v>
      </c>
      <c r="AY32" s="29">
        <f>+[1]kpi!BF32</f>
        <v>0</v>
      </c>
      <c r="AZ32" s="29">
        <f>+[1]kpi!BG32</f>
        <v>0</v>
      </c>
      <c r="BA32" s="29">
        <f>+[1]kpi!BH32</f>
        <v>0</v>
      </c>
      <c r="BB32" s="29">
        <f>+[1]kpi!BI32</f>
        <v>0</v>
      </c>
      <c r="BC32" s="29">
        <f>+[1]kpi!BJ32</f>
        <v>-1857.71</v>
      </c>
      <c r="BD32" s="29">
        <f>+[1]kpi!BK32</f>
        <v>0</v>
      </c>
      <c r="BE32" s="29">
        <f>+[1]kpi!BL32</f>
        <v>0</v>
      </c>
      <c r="BF32" s="29">
        <f>+[1]kpi!BM32</f>
        <v>0</v>
      </c>
      <c r="BG32" s="29">
        <f>+[1]kpi!BN32</f>
        <v>0</v>
      </c>
      <c r="BH32" s="30"/>
      <c r="BJ32" s="64">
        <f t="shared" si="7"/>
        <v>103038980.33</v>
      </c>
      <c r="BK32" s="64">
        <f t="shared" si="8"/>
        <v>387306041.02238071</v>
      </c>
      <c r="BL32" s="64">
        <f t="shared" si="12"/>
        <v>586111449.88238072</v>
      </c>
      <c r="BM32" s="64">
        <f t="shared" si="9"/>
        <v>-59219155.117888682</v>
      </c>
      <c r="BN32" s="64">
        <f t="shared" si="10"/>
        <v>-342243822.76693237</v>
      </c>
      <c r="BO32" s="64">
        <f t="shared" si="11"/>
        <v>-456306125.26554519</v>
      </c>
      <c r="BP32" s="68">
        <f>IFERROR(+BJ32/debt!C32,0)</f>
        <v>1.4622402464628688</v>
      </c>
      <c r="BQ32" s="68">
        <f>IFERROR(+BK32/debt!C32,0)</f>
        <v>5.4963129396985559</v>
      </c>
      <c r="BR32" s="68">
        <f>IFERROR(+BL32/debt!C32,0)</f>
        <v>8.3175876564958013</v>
      </c>
      <c r="BS32" s="68">
        <f>(BJ32+debt!$C32)/-BM32</f>
        <v>2.9298881271624722</v>
      </c>
      <c r="BT32" s="68">
        <f>(BK32+debt!$C32)/-BN32</f>
        <v>1.3375626664987847</v>
      </c>
      <c r="BU32" s="68">
        <f>(BL32+debt!$C32)/-BO32</f>
        <v>1.4388979956181458</v>
      </c>
      <c r="BV32" s="64">
        <f>(debt!C32-HLOOKUP(B32,Flc_Arqos_Base!$C$2:$GX$47,46,TRUE))</f>
        <v>72930290.334857583</v>
      </c>
    </row>
    <row r="33" spans="2:74" x14ac:dyDescent="0.25">
      <c r="B33" s="62">
        <v>45809</v>
      </c>
      <c r="C33" s="56">
        <f t="shared" si="4"/>
        <v>465779629.46999991</v>
      </c>
      <c r="D33" s="56">
        <f t="shared" si="0"/>
        <v>17873381.670000002</v>
      </c>
      <c r="E33" s="29">
        <f>+[1]kpi!E33</f>
        <v>0</v>
      </c>
      <c r="F33" s="29">
        <f>+[1]kpi!F33</f>
        <v>9904631.6699999999</v>
      </c>
      <c r="G33" s="29">
        <f>+[1]kpi!G33</f>
        <v>0</v>
      </c>
      <c r="H33" s="29">
        <f>+[1]kpi!H33</f>
        <v>0</v>
      </c>
      <c r="I33" s="29">
        <f>+[1]kpi!I33</f>
        <v>7968750</v>
      </c>
      <c r="J33" s="29">
        <f>+[1]kpi!J33</f>
        <v>0</v>
      </c>
      <c r="K33" s="29">
        <f>+[1]kpi!K33</f>
        <v>0</v>
      </c>
      <c r="L33" s="29">
        <f>+[1]kpi!L33</f>
        <v>0</v>
      </c>
      <c r="M33" s="29">
        <f>+[1]kpi!M33</f>
        <v>0</v>
      </c>
      <c r="N33" s="29">
        <f>+[1]kpi!N33</f>
        <v>0</v>
      </c>
      <c r="O33" s="29">
        <f>+[1]kpi!O33</f>
        <v>0</v>
      </c>
      <c r="P33" s="30"/>
      <c r="R33" s="56">
        <f t="shared" si="5"/>
        <v>245.200750016</v>
      </c>
      <c r="S33" s="56">
        <f t="shared" si="1"/>
        <v>6.8</v>
      </c>
      <c r="T33" s="29">
        <f>+[1]kpi!T33</f>
        <v>0</v>
      </c>
      <c r="U33" s="29">
        <f>+[1]kpi!U33</f>
        <v>5.8</v>
      </c>
      <c r="V33" s="29">
        <f>+[1]kpi!V33</f>
        <v>0</v>
      </c>
      <c r="W33" s="29">
        <f>+[1]kpi!W33</f>
        <v>0</v>
      </c>
      <c r="X33" s="29">
        <f>+[1]kpi!X33</f>
        <v>1</v>
      </c>
      <c r="Y33" s="29">
        <f>+[1]kpi!Y33</f>
        <v>0</v>
      </c>
      <c r="Z33" s="29">
        <f>+[1]kpi!Z33</f>
        <v>0</v>
      </c>
      <c r="AA33" s="29">
        <f>+[1]kpi!AA33</f>
        <v>0</v>
      </c>
      <c r="AB33" s="29">
        <f>+[1]kpi!AB33</f>
        <v>0</v>
      </c>
      <c r="AC33" s="29">
        <f>+[1]kpi!AC33</f>
        <v>0</v>
      </c>
      <c r="AD33" s="29">
        <f>+[1]kpi!AD33</f>
        <v>0</v>
      </c>
      <c r="AE33" s="30">
        <f>+[1]kpi!AE33</f>
        <v>0</v>
      </c>
      <c r="AG33" s="56">
        <f t="shared" si="2"/>
        <v>3926625.8300000005</v>
      </c>
      <c r="AH33" s="29">
        <f>+[1]kpi!AO33</f>
        <v>1477176.46</v>
      </c>
      <c r="AI33" s="29">
        <f>+[1]kpi!AP33</f>
        <v>1181563.3600000001</v>
      </c>
      <c r="AJ33" s="29">
        <f>+[1]kpi!AQ33</f>
        <v>0</v>
      </c>
      <c r="AK33" s="29">
        <f>+[1]kpi!AR33</f>
        <v>0</v>
      </c>
      <c r="AL33" s="29">
        <f>+[1]kpi!AS33</f>
        <v>1229976.56</v>
      </c>
      <c r="AM33" s="29">
        <f>+[1]kpi!AT33</f>
        <v>0</v>
      </c>
      <c r="AN33" s="29">
        <f>+[1]kpi!AU33</f>
        <v>37909.449999999997</v>
      </c>
      <c r="AO33" s="29">
        <f>+[1]kpi!AV33</f>
        <v>0</v>
      </c>
      <c r="AP33" s="29">
        <f>+[1]kpi!AW33</f>
        <v>0</v>
      </c>
      <c r="AQ33" s="29">
        <f>+[1]kpi!AX33</f>
        <v>0</v>
      </c>
      <c r="AR33" s="29">
        <f>+[1]kpi!AY33</f>
        <v>0</v>
      </c>
      <c r="AS33" s="30">
        <v>0</v>
      </c>
      <c r="AU33" s="56">
        <f t="shared" si="6"/>
        <v>-119636496.61436847</v>
      </c>
      <c r="AV33" s="56">
        <f t="shared" si="3"/>
        <v>-6661724.1367572257</v>
      </c>
      <c r="AW33" s="29">
        <f>+[1]kpi!BD33</f>
        <v>-6262012.3300000001</v>
      </c>
      <c r="AX33" s="29">
        <f>+[1]kpi!BE33</f>
        <v>-397854.09675722598</v>
      </c>
      <c r="AY33" s="29">
        <f>+[1]kpi!BF33</f>
        <v>0</v>
      </c>
      <c r="AZ33" s="29">
        <f>+[1]kpi!BG33</f>
        <v>0</v>
      </c>
      <c r="BA33" s="29">
        <f>+[1]kpi!BH33</f>
        <v>0</v>
      </c>
      <c r="BB33" s="29">
        <f>+[1]kpi!BI33</f>
        <v>0</v>
      </c>
      <c r="BC33" s="29">
        <f>+[1]kpi!BJ33</f>
        <v>-1857.71</v>
      </c>
      <c r="BD33" s="29">
        <f>+[1]kpi!BK33</f>
        <v>0</v>
      </c>
      <c r="BE33" s="29">
        <f>+[1]kpi!BL33</f>
        <v>0</v>
      </c>
      <c r="BF33" s="29">
        <f>+[1]kpi!BM33</f>
        <v>0</v>
      </c>
      <c r="BG33" s="29">
        <f>+[1]kpi!BN33</f>
        <v>0</v>
      </c>
      <c r="BH33" s="30"/>
      <c r="BJ33" s="64">
        <f t="shared" si="7"/>
        <v>209440442.69</v>
      </c>
      <c r="BK33" s="64">
        <f t="shared" si="8"/>
        <v>395115658.68238068</v>
      </c>
      <c r="BL33" s="64">
        <f t="shared" si="12"/>
        <v>643354223.99238074</v>
      </c>
      <c r="BM33" s="64">
        <f t="shared" si="9"/>
        <v>-65529507.118069962</v>
      </c>
      <c r="BN33" s="64">
        <f t="shared" si="10"/>
        <v>-361306914.68529719</v>
      </c>
      <c r="BO33" s="64">
        <f t="shared" si="11"/>
        <v>-467135459.47793394</v>
      </c>
      <c r="BP33" s="68">
        <f>IFERROR(+BJ33/debt!C33,0)</f>
        <v>2.8818373612801533</v>
      </c>
      <c r="BQ33" s="68">
        <f>IFERROR(+BK33/debt!C33,0)</f>
        <v>5.4366723665833252</v>
      </c>
      <c r="BR33" s="68">
        <f>IFERROR(+BL33/debt!C33,0)</f>
        <v>8.8523602004741502</v>
      </c>
      <c r="BS33" s="68">
        <f>(BJ33+debt!$C33)/-BM33</f>
        <v>4.3051819817202297</v>
      </c>
      <c r="BT33" s="68">
        <f>(BK33+debt!$C33)/-BN33</f>
        <v>1.2947210537488754</v>
      </c>
      <c r="BU33" s="68">
        <f>(BL33+debt!$C33)/-BO33</f>
        <v>1.5328107085219596</v>
      </c>
      <c r="BV33" s="64">
        <f>(debt!C33-HLOOKUP(B33,Flc_Arqos_Base!$C$2:$GX$47,46,TRUE))</f>
        <v>78779991.151779875</v>
      </c>
    </row>
    <row r="34" spans="2:74" x14ac:dyDescent="0.25">
      <c r="B34" s="61">
        <v>45839</v>
      </c>
      <c r="C34" s="56">
        <f t="shared" si="4"/>
        <v>490129048.4799999</v>
      </c>
      <c r="D34" s="56">
        <f t="shared" si="0"/>
        <v>24349419.009999998</v>
      </c>
      <c r="E34" s="29">
        <f>+[1]kpi!E34</f>
        <v>0</v>
      </c>
      <c r="F34" s="29">
        <f>+[1]kpi!F34</f>
        <v>9904631.6699999999</v>
      </c>
      <c r="G34" s="29">
        <f>+[1]kpi!G34</f>
        <v>5819787.3399999999</v>
      </c>
      <c r="H34" s="29">
        <f>+[1]kpi!H34</f>
        <v>0</v>
      </c>
      <c r="I34" s="29">
        <f>+[1]kpi!I34</f>
        <v>8625000</v>
      </c>
      <c r="J34" s="29">
        <f>+[1]kpi!J34</f>
        <v>0</v>
      </c>
      <c r="K34" s="29">
        <f>+[1]kpi!K34</f>
        <v>0</v>
      </c>
      <c r="L34" s="29">
        <f>+[1]kpi!L34</f>
        <v>0</v>
      </c>
      <c r="M34" s="29">
        <f>+[1]kpi!M34</f>
        <v>0</v>
      </c>
      <c r="N34" s="29">
        <f>+[1]kpi!N34</f>
        <v>0</v>
      </c>
      <c r="O34" s="29">
        <f>+[1]kpi!O34</f>
        <v>0</v>
      </c>
      <c r="P34" s="30"/>
      <c r="R34" s="56">
        <f t="shared" si="5"/>
        <v>254.03410335000001</v>
      </c>
      <c r="S34" s="56">
        <f t="shared" si="1"/>
        <v>8.8333533339999999</v>
      </c>
      <c r="T34" s="29">
        <f>+[1]kpi!T34</f>
        <v>0</v>
      </c>
      <c r="U34" s="29">
        <f>+[1]kpi!U34</f>
        <v>5.8</v>
      </c>
      <c r="V34" s="29">
        <f>+[1]kpi!V34</f>
        <v>2.0333533340000001</v>
      </c>
      <c r="W34" s="29">
        <f>+[1]kpi!W34</f>
        <v>0</v>
      </c>
      <c r="X34" s="29">
        <f>+[1]kpi!X34</f>
        <v>1</v>
      </c>
      <c r="Y34" s="29">
        <f>+[1]kpi!Y34</f>
        <v>0</v>
      </c>
      <c r="Z34" s="29">
        <f>+[1]kpi!Z34</f>
        <v>0</v>
      </c>
      <c r="AA34" s="29">
        <f>+[1]kpi!AA34</f>
        <v>0</v>
      </c>
      <c r="AB34" s="29">
        <f>+[1]kpi!AB34</f>
        <v>0</v>
      </c>
      <c r="AC34" s="29">
        <f>+[1]kpi!AC34</f>
        <v>0</v>
      </c>
      <c r="AD34" s="29">
        <f>+[1]kpi!AD34</f>
        <v>0</v>
      </c>
      <c r="AE34" s="30">
        <f>+[1]kpi!AE34</f>
        <v>0</v>
      </c>
      <c r="AG34" s="56">
        <f t="shared" si="2"/>
        <v>7907418.71</v>
      </c>
      <c r="AH34" s="29">
        <f>+[1]kpi!AO34</f>
        <v>2709952.9</v>
      </c>
      <c r="AI34" s="29">
        <f>+[1]kpi!AP34</f>
        <v>1180263.6499999999</v>
      </c>
      <c r="AJ34" s="29">
        <f>+[1]kpi!AQ34</f>
        <v>897217.22</v>
      </c>
      <c r="AK34" s="29">
        <f>+[1]kpi!AR34</f>
        <v>0</v>
      </c>
      <c r="AL34" s="29">
        <f>+[1]kpi!AS34</f>
        <v>3100960.56</v>
      </c>
      <c r="AM34" s="29">
        <f>+[1]kpi!AT34</f>
        <v>0</v>
      </c>
      <c r="AN34" s="29">
        <f>+[1]kpi!AU34</f>
        <v>19024.38</v>
      </c>
      <c r="AO34" s="29">
        <f>+[1]kpi!AV34</f>
        <v>0</v>
      </c>
      <c r="AP34" s="29">
        <f>+[1]kpi!AW34</f>
        <v>0</v>
      </c>
      <c r="AQ34" s="29">
        <f>+[1]kpi!AX34</f>
        <v>0</v>
      </c>
      <c r="AR34" s="29">
        <f>+[1]kpi!AY34</f>
        <v>0</v>
      </c>
      <c r="AS34" s="30">
        <v>0</v>
      </c>
      <c r="AU34" s="56">
        <f t="shared" si="6"/>
        <v>-126013937.95949988</v>
      </c>
      <c r="AV34" s="56">
        <f t="shared" si="3"/>
        <v>-6377441.3451314056</v>
      </c>
      <c r="AW34" s="29">
        <f>+[1]kpi!BD34</f>
        <v>-5936687.71</v>
      </c>
      <c r="AX34" s="29">
        <f>+[1]kpi!BE34</f>
        <v>-438895.92513140599</v>
      </c>
      <c r="AY34" s="29">
        <f>+[1]kpi!BF34</f>
        <v>0</v>
      </c>
      <c r="AZ34" s="29">
        <f>+[1]kpi!BG34</f>
        <v>0</v>
      </c>
      <c r="BA34" s="29">
        <f>+[1]kpi!BH34</f>
        <v>0</v>
      </c>
      <c r="BB34" s="29">
        <f>+[1]kpi!BI34</f>
        <v>0</v>
      </c>
      <c r="BC34" s="29">
        <f>+[1]kpi!BJ34</f>
        <v>-1857.71</v>
      </c>
      <c r="BD34" s="29">
        <f>+[1]kpi!BK34</f>
        <v>0</v>
      </c>
      <c r="BE34" s="29">
        <f>+[1]kpi!BL34</f>
        <v>0</v>
      </c>
      <c r="BF34" s="29">
        <f>+[1]kpi!BM34</f>
        <v>0</v>
      </c>
      <c r="BG34" s="29">
        <f>+[1]kpi!BN34</f>
        <v>0</v>
      </c>
      <c r="BH34" s="30"/>
      <c r="BJ34" s="64">
        <f t="shared" si="7"/>
        <v>221137703.02000001</v>
      </c>
      <c r="BK34" s="64">
        <f t="shared" si="8"/>
        <v>404536641.07238072</v>
      </c>
      <c r="BL34" s="64">
        <f t="shared" si="12"/>
        <v>781675484.79058909</v>
      </c>
      <c r="BM34" s="64">
        <f t="shared" si="9"/>
        <v>-72450472.057736233</v>
      </c>
      <c r="BN34" s="64">
        <f t="shared" si="10"/>
        <v>-377738330.49925649</v>
      </c>
      <c r="BO34" s="64">
        <f t="shared" si="11"/>
        <v>-478644651.09117669</v>
      </c>
      <c r="BP34" s="68">
        <f>IFERROR(+BJ34/debt!C34,0)</f>
        <v>2.9535401852519318</v>
      </c>
      <c r="BQ34" s="68">
        <f>IFERROR(+BK34/debt!C34,0)</f>
        <v>5.4030371551162073</v>
      </c>
      <c r="BR34" s="68">
        <f>IFERROR(+BL34/debt!C34,0)</f>
        <v>10.440146228463298</v>
      </c>
      <c r="BS34" s="68">
        <f>(BJ34+debt!$C34)/-BM34</f>
        <v>4.0856846979690111</v>
      </c>
      <c r="BT34" s="68">
        <f>(BK34+debt!$C34)/-BN34</f>
        <v>1.2691556148555825</v>
      </c>
      <c r="BU34" s="68">
        <f>(BL34+debt!$C34)/-BO34</f>
        <v>1.7895270841632163</v>
      </c>
      <c r="BV34" s="64">
        <f>(debt!C34-HLOOKUP(B34,Flc_Arqos_Base!$C$2:$GX$47,46,TRUE))</f>
        <v>82398296.78809534</v>
      </c>
    </row>
    <row r="35" spans="2:74" x14ac:dyDescent="0.25">
      <c r="B35" s="62">
        <v>45870</v>
      </c>
      <c r="C35" s="56">
        <f t="shared" si="4"/>
        <v>514478467.48999989</v>
      </c>
      <c r="D35" s="56">
        <f t="shared" si="0"/>
        <v>24349419.009999998</v>
      </c>
      <c r="E35" s="29">
        <f>+[1]kpi!E35</f>
        <v>0</v>
      </c>
      <c r="F35" s="29">
        <f>+[1]kpi!F35</f>
        <v>9904631.6699999999</v>
      </c>
      <c r="G35" s="29">
        <f>+[1]kpi!G35</f>
        <v>5819787.3399999999</v>
      </c>
      <c r="H35" s="29">
        <f>+[1]kpi!H35</f>
        <v>0</v>
      </c>
      <c r="I35" s="29">
        <f>+[1]kpi!I35</f>
        <v>8625000</v>
      </c>
      <c r="J35" s="29">
        <f>+[1]kpi!J35</f>
        <v>0</v>
      </c>
      <c r="K35" s="29">
        <f>+[1]kpi!K35</f>
        <v>0</v>
      </c>
      <c r="L35" s="29">
        <f>+[1]kpi!L35</f>
        <v>0</v>
      </c>
      <c r="M35" s="29">
        <f>+[1]kpi!M35</f>
        <v>0</v>
      </c>
      <c r="N35" s="29">
        <f>+[1]kpi!N35</f>
        <v>0</v>
      </c>
      <c r="O35" s="29">
        <f>+[1]kpi!O35</f>
        <v>0</v>
      </c>
      <c r="P35" s="30"/>
      <c r="R35" s="56">
        <f t="shared" si="5"/>
        <v>262.86745668399999</v>
      </c>
      <c r="S35" s="56">
        <f t="shared" si="1"/>
        <v>8.8333533339999999</v>
      </c>
      <c r="T35" s="29">
        <f>+[1]kpi!T35</f>
        <v>0</v>
      </c>
      <c r="U35" s="29">
        <f>+[1]kpi!U35</f>
        <v>5.8</v>
      </c>
      <c r="V35" s="29">
        <f>+[1]kpi!V35</f>
        <v>2.0333533340000001</v>
      </c>
      <c r="W35" s="29">
        <f>+[1]kpi!W35</f>
        <v>0</v>
      </c>
      <c r="X35" s="29">
        <f>+[1]kpi!X35</f>
        <v>1</v>
      </c>
      <c r="Y35" s="29">
        <f>+[1]kpi!Y35</f>
        <v>0</v>
      </c>
      <c r="Z35" s="29">
        <f>+[1]kpi!Z35</f>
        <v>0</v>
      </c>
      <c r="AA35" s="29">
        <f>+[1]kpi!AA35</f>
        <v>0</v>
      </c>
      <c r="AB35" s="29">
        <f>+[1]kpi!AB35</f>
        <v>0</v>
      </c>
      <c r="AC35" s="29">
        <f>+[1]kpi!AC35</f>
        <v>0</v>
      </c>
      <c r="AD35" s="29">
        <f>+[1]kpi!AD35</f>
        <v>0</v>
      </c>
      <c r="AE35" s="30">
        <f>+[1]kpi!AE35</f>
        <v>0</v>
      </c>
      <c r="AG35" s="56">
        <f t="shared" si="2"/>
        <v>7662190.209999999</v>
      </c>
      <c r="AH35" s="29">
        <f>+[1]kpi!AO35</f>
        <v>1576769.59</v>
      </c>
      <c r="AI35" s="29">
        <f>+[1]kpi!AP35</f>
        <v>1180253.78</v>
      </c>
      <c r="AJ35" s="29">
        <f>+[1]kpi!AQ35</f>
        <v>1888301.98</v>
      </c>
      <c r="AK35" s="29">
        <f>+[1]kpi!AR35</f>
        <v>0</v>
      </c>
      <c r="AL35" s="29">
        <f>+[1]kpi!AS35</f>
        <v>3016864.86</v>
      </c>
      <c r="AM35" s="29">
        <f>+[1]kpi!AT35</f>
        <v>0</v>
      </c>
      <c r="AN35" s="29">
        <f>+[1]kpi!AU35</f>
        <v>0</v>
      </c>
      <c r="AO35" s="29">
        <f>+[1]kpi!AV35</f>
        <v>0</v>
      </c>
      <c r="AP35" s="29">
        <f>+[1]kpi!AW35</f>
        <v>0</v>
      </c>
      <c r="AQ35" s="29">
        <f>+[1]kpi!AX35</f>
        <v>0</v>
      </c>
      <c r="AR35" s="29">
        <f>+[1]kpi!AY35</f>
        <v>0</v>
      </c>
      <c r="AS35" s="30">
        <v>0</v>
      </c>
      <c r="AU35" s="56">
        <f t="shared" si="6"/>
        <v>-131981090.04022938</v>
      </c>
      <c r="AV35" s="56">
        <f t="shared" si="3"/>
        <v>-5967152.080729492</v>
      </c>
      <c r="AW35" s="29">
        <f>+[1]kpi!BD35</f>
        <v>-4464762.72</v>
      </c>
      <c r="AX35" s="29">
        <f>+[1]kpi!BE35</f>
        <v>-1500531.6507294921</v>
      </c>
      <c r="AY35" s="29">
        <f>+[1]kpi!BF35</f>
        <v>0</v>
      </c>
      <c r="AZ35" s="29">
        <f>+[1]kpi!BG35</f>
        <v>0</v>
      </c>
      <c r="BA35" s="29">
        <f>+[1]kpi!BH35</f>
        <v>0</v>
      </c>
      <c r="BB35" s="29">
        <f>+[1]kpi!BI35</f>
        <v>0</v>
      </c>
      <c r="BC35" s="29">
        <f>+[1]kpi!BJ35</f>
        <v>-1857.71</v>
      </c>
      <c r="BD35" s="29">
        <f>+[1]kpi!BK35</f>
        <v>0</v>
      </c>
      <c r="BE35" s="29">
        <f>+[1]kpi!BL35</f>
        <v>0</v>
      </c>
      <c r="BF35" s="29">
        <f>+[1]kpi!BM35</f>
        <v>0</v>
      </c>
      <c r="BG35" s="29">
        <f>+[1]kpi!BN35</f>
        <v>0</v>
      </c>
      <c r="BH35" s="30"/>
      <c r="BJ35" s="64">
        <f t="shared" si="7"/>
        <v>222171495.84999999</v>
      </c>
      <c r="BK35" s="64">
        <f t="shared" si="8"/>
        <v>409797144.10238069</v>
      </c>
      <c r="BL35" s="64">
        <f t="shared" si="12"/>
        <v>790087488.40058911</v>
      </c>
      <c r="BM35" s="64">
        <f t="shared" si="9"/>
        <v>-81844750.739768475</v>
      </c>
      <c r="BN35" s="64">
        <f t="shared" si="10"/>
        <v>-393837482.12490588</v>
      </c>
      <c r="BO35" s="64">
        <f t="shared" si="11"/>
        <v>-492389809.4860453</v>
      </c>
      <c r="BP35" s="68">
        <f>IFERROR(+BJ35/debt!C35,0)</f>
        <v>2.8870664833720552</v>
      </c>
      <c r="BQ35" s="68">
        <f>IFERROR(+BK35/debt!C35,0)</f>
        <v>5.3252177791446034</v>
      </c>
      <c r="BR35" s="68">
        <f>IFERROR(+BL35/debt!C35,0)</f>
        <v>10.26700161497314</v>
      </c>
      <c r="BS35" s="68">
        <f>(BJ35+debt!$C35)/-BM35</f>
        <v>3.6547922264800441</v>
      </c>
      <c r="BT35" s="68">
        <f>(BK35+debt!$C35)/-BN35</f>
        <v>1.2359189491261011</v>
      </c>
      <c r="BU35" s="68">
        <f>(BL35+debt!$C35)/-BO35</f>
        <v>1.7608844347073442</v>
      </c>
      <c r="BV35" s="64">
        <f>(debt!C35-HLOOKUP(B35,Flc_Arqos_Base!$C$2:$GX$47,46,TRUE))</f>
        <v>84832424.591618657</v>
      </c>
    </row>
    <row r="36" spans="2:74" x14ac:dyDescent="0.25">
      <c r="B36" s="61">
        <v>45901</v>
      </c>
      <c r="C36" s="56">
        <f t="shared" si="4"/>
        <v>538827886.49999988</v>
      </c>
      <c r="D36" s="56">
        <f t="shared" si="0"/>
        <v>24349419.009999998</v>
      </c>
      <c r="E36" s="29">
        <f>+[1]kpi!E36</f>
        <v>0</v>
      </c>
      <c r="F36" s="29">
        <f>+[1]kpi!F36</f>
        <v>9904631.6699999999</v>
      </c>
      <c r="G36" s="29">
        <f>+[1]kpi!G36</f>
        <v>5819787.3399999999</v>
      </c>
      <c r="H36" s="29">
        <f>+[1]kpi!H36</f>
        <v>0</v>
      </c>
      <c r="I36" s="29">
        <f>+[1]kpi!I36</f>
        <v>8625000</v>
      </c>
      <c r="J36" s="29">
        <f>+[1]kpi!J36</f>
        <v>0</v>
      </c>
      <c r="K36" s="29">
        <f>+[1]kpi!K36</f>
        <v>0</v>
      </c>
      <c r="L36" s="29">
        <f>+[1]kpi!L36</f>
        <v>0</v>
      </c>
      <c r="M36" s="29">
        <f>+[1]kpi!M36</f>
        <v>0</v>
      </c>
      <c r="N36" s="29">
        <f>+[1]kpi!N36</f>
        <v>0</v>
      </c>
      <c r="O36" s="29">
        <f>+[1]kpi!O36</f>
        <v>0</v>
      </c>
      <c r="P36" s="30"/>
      <c r="R36" s="56">
        <f t="shared" si="5"/>
        <v>271.70081001799997</v>
      </c>
      <c r="S36" s="56">
        <f t="shared" si="1"/>
        <v>8.8333533339999999</v>
      </c>
      <c r="T36" s="29">
        <f>+[1]kpi!T36</f>
        <v>0</v>
      </c>
      <c r="U36" s="29">
        <f>+[1]kpi!U36</f>
        <v>5.8</v>
      </c>
      <c r="V36" s="29">
        <f>+[1]kpi!V36</f>
        <v>2.0333533340000001</v>
      </c>
      <c r="W36" s="29">
        <f>+[1]kpi!W36</f>
        <v>0</v>
      </c>
      <c r="X36" s="29">
        <f>+[1]kpi!X36</f>
        <v>1</v>
      </c>
      <c r="Y36" s="29">
        <f>+[1]kpi!Y36</f>
        <v>0</v>
      </c>
      <c r="Z36" s="29">
        <f>+[1]kpi!Z36</f>
        <v>0</v>
      </c>
      <c r="AA36" s="29">
        <f>+[1]kpi!AA36</f>
        <v>0</v>
      </c>
      <c r="AB36" s="29">
        <f>+[1]kpi!AB36</f>
        <v>0</v>
      </c>
      <c r="AC36" s="29">
        <f>+[1]kpi!AC36</f>
        <v>0</v>
      </c>
      <c r="AD36" s="29">
        <f>+[1]kpi!AD36</f>
        <v>0</v>
      </c>
      <c r="AE36" s="30">
        <f>+[1]kpi!AE36</f>
        <v>0</v>
      </c>
      <c r="AG36" s="56">
        <f t="shared" si="2"/>
        <v>8703361.4499999993</v>
      </c>
      <c r="AH36" s="29">
        <f>+[1]kpi!AO36</f>
        <v>1677903.15</v>
      </c>
      <c r="AI36" s="29">
        <f>+[1]kpi!AP36</f>
        <v>1203243.49</v>
      </c>
      <c r="AJ36" s="29">
        <f>+[1]kpi!AQ36</f>
        <v>2882515.66</v>
      </c>
      <c r="AK36" s="29">
        <f>+[1]kpi!AR36</f>
        <v>0</v>
      </c>
      <c r="AL36" s="29">
        <f>+[1]kpi!AS36</f>
        <v>2939699.15</v>
      </c>
      <c r="AM36" s="29">
        <f>+[1]kpi!AT36</f>
        <v>0</v>
      </c>
      <c r="AN36" s="29">
        <f>+[1]kpi!AU36</f>
        <v>0</v>
      </c>
      <c r="AO36" s="29">
        <f>+[1]kpi!AV36</f>
        <v>0</v>
      </c>
      <c r="AP36" s="29">
        <f>+[1]kpi!AW36</f>
        <v>0</v>
      </c>
      <c r="AQ36" s="29">
        <f>+[1]kpi!AX36</f>
        <v>0</v>
      </c>
      <c r="AR36" s="29">
        <f>+[1]kpi!AY36</f>
        <v>0</v>
      </c>
      <c r="AS36" s="30">
        <v>0</v>
      </c>
      <c r="AU36" s="56">
        <f t="shared" si="6"/>
        <v>-134700833.2223545</v>
      </c>
      <c r="AV36" s="56">
        <f t="shared" si="3"/>
        <v>-2719743.182125113</v>
      </c>
      <c r="AW36" s="29">
        <f>+[1]kpi!BD36</f>
        <v>-1192981.42</v>
      </c>
      <c r="AX36" s="29">
        <f>+[1]kpi!BE36</f>
        <v>-1524904.0521251131</v>
      </c>
      <c r="AY36" s="29">
        <f>+[1]kpi!BF36</f>
        <v>0</v>
      </c>
      <c r="AZ36" s="29">
        <f>+[1]kpi!BG36</f>
        <v>0</v>
      </c>
      <c r="BA36" s="29">
        <f>+[1]kpi!BH36</f>
        <v>0</v>
      </c>
      <c r="BB36" s="29">
        <f>+[1]kpi!BI36</f>
        <v>0</v>
      </c>
      <c r="BC36" s="29">
        <f>+[1]kpi!BJ36</f>
        <v>-1857.71</v>
      </c>
      <c r="BD36" s="29">
        <f>+[1]kpi!BK36</f>
        <v>0</v>
      </c>
      <c r="BE36" s="29">
        <f>+[1]kpi!BL36</f>
        <v>0</v>
      </c>
      <c r="BF36" s="29">
        <f>+[1]kpi!BM36</f>
        <v>0</v>
      </c>
      <c r="BG36" s="29">
        <f>+[1]kpi!BN36</f>
        <v>0</v>
      </c>
      <c r="BH36" s="30"/>
      <c r="BJ36" s="64">
        <f t="shared" si="7"/>
        <v>221276917.45999998</v>
      </c>
      <c r="BK36" s="64">
        <f t="shared" si="8"/>
        <v>414463251.70238072</v>
      </c>
      <c r="BL36" s="64">
        <f t="shared" si="12"/>
        <v>795148233.62058902</v>
      </c>
      <c r="BM36" s="64">
        <f t="shared" si="9"/>
        <v>-95283623.375965208</v>
      </c>
      <c r="BN36" s="64">
        <f t="shared" si="10"/>
        <v>-409631847.26916403</v>
      </c>
      <c r="BO36" s="64">
        <f t="shared" si="11"/>
        <v>-506595887.88531584</v>
      </c>
      <c r="BP36" s="68">
        <f>IFERROR(+BJ36/debt!C36,0)</f>
        <v>2.8181018628165515</v>
      </c>
      <c r="BQ36" s="68">
        <f>IFERROR(+BK36/debt!C36,0)</f>
        <v>5.2784523351949826</v>
      </c>
      <c r="BR36" s="68">
        <f>IFERROR(+BL36/debt!C36,0)</f>
        <v>10.126716984777868</v>
      </c>
      <c r="BS36" s="68">
        <f>(BJ36+debt!$C36)/-BM36</f>
        <v>3.1463618869401242</v>
      </c>
      <c r="BT36" s="68">
        <f>(BK36+debt!$C36)/-BN36</f>
        <v>1.2034784369637688</v>
      </c>
      <c r="BU36" s="68">
        <f>(BL36+debt!$C36)/-BO36</f>
        <v>1.7245858051616592</v>
      </c>
      <c r="BV36" s="64">
        <f>(debt!C36-HLOOKUP(B36,Flc_Arqos_Base!$C$2:$GX$47,46,TRUE))</f>
        <v>82716744.318676725</v>
      </c>
    </row>
    <row r="37" spans="2:74" x14ac:dyDescent="0.25">
      <c r="B37" s="61">
        <v>45931</v>
      </c>
      <c r="C37" s="56">
        <f t="shared" si="4"/>
        <v>581321124.79999983</v>
      </c>
      <c r="D37" s="56">
        <f t="shared" si="0"/>
        <v>42493238.299999997</v>
      </c>
      <c r="E37" s="29">
        <f>+[1]kpi!E37</f>
        <v>0</v>
      </c>
      <c r="F37" s="29">
        <f>+[1]kpi!F37</f>
        <v>9904631.6699999999</v>
      </c>
      <c r="G37" s="29">
        <f>+[1]kpi!G37</f>
        <v>23963606.629999999</v>
      </c>
      <c r="H37" s="29">
        <f>+[1]kpi!H37</f>
        <v>0</v>
      </c>
      <c r="I37" s="29">
        <f>+[1]kpi!I37</f>
        <v>8625000</v>
      </c>
      <c r="J37" s="29">
        <f>+[1]kpi!J37</f>
        <v>0</v>
      </c>
      <c r="K37" s="29">
        <f>+[1]kpi!K37</f>
        <v>0</v>
      </c>
      <c r="L37" s="29">
        <f>+[1]kpi!L37</f>
        <v>0</v>
      </c>
      <c r="M37" s="29">
        <f>+[1]kpi!M37</f>
        <v>0</v>
      </c>
      <c r="N37" s="29">
        <f>+[1]kpi!N37</f>
        <v>0</v>
      </c>
      <c r="O37" s="29">
        <f>+[1]kpi!O37</f>
        <v>0</v>
      </c>
      <c r="P37" s="30"/>
      <c r="R37" s="56">
        <f t="shared" si="5"/>
        <v>285.61748168499997</v>
      </c>
      <c r="S37" s="56">
        <f t="shared" si="1"/>
        <v>13.916671666999999</v>
      </c>
      <c r="T37" s="29">
        <f>+[1]kpi!T37</f>
        <v>0</v>
      </c>
      <c r="U37" s="29">
        <f>+[1]kpi!U37</f>
        <v>5.8</v>
      </c>
      <c r="V37" s="29">
        <f>+[1]kpi!V37</f>
        <v>7.1166716670000003</v>
      </c>
      <c r="W37" s="29">
        <f>+[1]kpi!W37</f>
        <v>0</v>
      </c>
      <c r="X37" s="29">
        <f>+[1]kpi!X37</f>
        <v>1</v>
      </c>
      <c r="Y37" s="29">
        <f>+[1]kpi!Y37</f>
        <v>0</v>
      </c>
      <c r="Z37" s="29">
        <f>+[1]kpi!Z37</f>
        <v>0</v>
      </c>
      <c r="AA37" s="29">
        <f>+[1]kpi!AA37</f>
        <v>0</v>
      </c>
      <c r="AB37" s="29">
        <f>+[1]kpi!AB37</f>
        <v>0</v>
      </c>
      <c r="AC37" s="29">
        <f>+[1]kpi!AC37</f>
        <v>0</v>
      </c>
      <c r="AD37" s="29">
        <f>+[1]kpi!AD37</f>
        <v>0</v>
      </c>
      <c r="AE37" s="30">
        <f>+[1]kpi!AE37</f>
        <v>0</v>
      </c>
      <c r="AG37" s="56">
        <f t="shared" si="2"/>
        <v>9959710.7699999996</v>
      </c>
      <c r="AH37" s="29">
        <f>+[1]kpi!AO37</f>
        <v>2289467.06</v>
      </c>
      <c r="AI37" s="29">
        <f>+[1]kpi!AP37</f>
        <v>1227141.77</v>
      </c>
      <c r="AJ37" s="29">
        <f>+[1]kpi!AQ37</f>
        <v>2911527.5</v>
      </c>
      <c r="AK37" s="29">
        <f>+[1]kpi!AR37</f>
        <v>0</v>
      </c>
      <c r="AL37" s="29">
        <f>+[1]kpi!AS37</f>
        <v>3531574.44</v>
      </c>
      <c r="AM37" s="29">
        <f>+[1]kpi!AT37</f>
        <v>0</v>
      </c>
      <c r="AN37" s="29">
        <f>+[1]kpi!AU37</f>
        <v>0</v>
      </c>
      <c r="AO37" s="29">
        <f>+[1]kpi!AV37</f>
        <v>0</v>
      </c>
      <c r="AP37" s="29">
        <f>+[1]kpi!AW37</f>
        <v>0</v>
      </c>
      <c r="AQ37" s="29">
        <f>+[1]kpi!AX37</f>
        <v>0</v>
      </c>
      <c r="AR37" s="29">
        <f>+[1]kpi!AY37</f>
        <v>0</v>
      </c>
      <c r="AS37" s="30">
        <v>0</v>
      </c>
      <c r="AU37" s="56">
        <f t="shared" si="6"/>
        <v>-137344453.86979583</v>
      </c>
      <c r="AV37" s="56">
        <f t="shared" si="3"/>
        <v>-2643620.6474413192</v>
      </c>
      <c r="AW37" s="29">
        <f>+[1]kpi!BD37</f>
        <v>-1092358.9099999999</v>
      </c>
      <c r="AX37" s="29">
        <f>+[1]kpi!BE37</f>
        <v>-1549404.0274413191</v>
      </c>
      <c r="AY37" s="29">
        <f>+[1]kpi!BF37</f>
        <v>0</v>
      </c>
      <c r="AZ37" s="29">
        <f>+[1]kpi!BG37</f>
        <v>0</v>
      </c>
      <c r="BA37" s="29">
        <f>+[1]kpi!BH37</f>
        <v>0</v>
      </c>
      <c r="BB37" s="29">
        <f>+[1]kpi!BI37</f>
        <v>0</v>
      </c>
      <c r="BC37" s="29">
        <f>+[1]kpi!BJ37</f>
        <v>-1857.71</v>
      </c>
      <c r="BD37" s="29">
        <f>+[1]kpi!BK37</f>
        <v>0</v>
      </c>
      <c r="BE37" s="29">
        <f>+[1]kpi!BL37</f>
        <v>0</v>
      </c>
      <c r="BF37" s="29">
        <f>+[1]kpi!BM37</f>
        <v>0</v>
      </c>
      <c r="BG37" s="29">
        <f>+[1]kpi!BN37</f>
        <v>0</v>
      </c>
      <c r="BH37" s="30"/>
      <c r="BJ37" s="64">
        <f t="shared" si="7"/>
        <v>219886828.37</v>
      </c>
      <c r="BK37" s="64">
        <f t="shared" si="8"/>
        <v>552609644.38238072</v>
      </c>
      <c r="BL37" s="64">
        <f t="shared" si="12"/>
        <v>798272816.30058897</v>
      </c>
      <c r="BM37" s="64">
        <f t="shared" si="9"/>
        <v>-111513678.31231228</v>
      </c>
      <c r="BN37" s="64">
        <f t="shared" si="10"/>
        <v>-427266303.98319072</v>
      </c>
      <c r="BO37" s="64">
        <f t="shared" si="11"/>
        <v>-524771549.63319075</v>
      </c>
      <c r="BP37" s="68">
        <f>IFERROR(+BJ37/debt!C37,0)</f>
        <v>2.7855559829592877</v>
      </c>
      <c r="BQ37" s="68">
        <f>IFERROR(+BK37/debt!C37,0)</f>
        <v>7.0005334678807936</v>
      </c>
      <c r="BR37" s="68">
        <f>IFERROR(+BL37/debt!C37,0)</f>
        <v>10.112627645609557</v>
      </c>
      <c r="BS37" s="68">
        <f>(BJ37+debt!$C37)/-BM37</f>
        <v>2.6797165329537806</v>
      </c>
      <c r="BT37" s="68">
        <f>(BK37+debt!$C37)/-BN37</f>
        <v>1.4781129650261851</v>
      </c>
      <c r="BU37" s="68">
        <f>(BL37+debt!$C37)/-BO37</f>
        <v>1.6716055509635421</v>
      </c>
      <c r="BV37" s="64">
        <f>(debt!C37-HLOOKUP(B37,Flc_Arqos_Base!$C$2:$GX$47,46,TRUE))</f>
        <v>79471632.942623824</v>
      </c>
    </row>
    <row r="38" spans="2:74" x14ac:dyDescent="0.25">
      <c r="B38" s="61">
        <v>45962</v>
      </c>
      <c r="C38" s="56">
        <f t="shared" si="4"/>
        <v>612162965.65999985</v>
      </c>
      <c r="D38" s="56">
        <f t="shared" si="0"/>
        <v>30841840.859999999</v>
      </c>
      <c r="E38" s="29">
        <f>+[1]kpi!E38</f>
        <v>0</v>
      </c>
      <c r="F38" s="29">
        <f>+[1]kpi!F38</f>
        <v>6878234.2300000004</v>
      </c>
      <c r="G38" s="29">
        <f>+[1]kpi!G38</f>
        <v>23963606.629999999</v>
      </c>
      <c r="H38" s="29">
        <f>+[1]kpi!H38</f>
        <v>0</v>
      </c>
      <c r="I38" s="29">
        <f>+[1]kpi!I38</f>
        <v>0</v>
      </c>
      <c r="J38" s="29">
        <f>+[1]kpi!J38</f>
        <v>0</v>
      </c>
      <c r="K38" s="29">
        <f>+[1]kpi!K38</f>
        <v>0</v>
      </c>
      <c r="L38" s="29">
        <f>+[1]kpi!L38</f>
        <v>0</v>
      </c>
      <c r="M38" s="29">
        <f>+[1]kpi!M38</f>
        <v>0</v>
      </c>
      <c r="N38" s="29">
        <f>+[1]kpi!N38</f>
        <v>0</v>
      </c>
      <c r="O38" s="29">
        <f>+[1]kpi!O38</f>
        <v>0</v>
      </c>
      <c r="P38" s="30"/>
      <c r="R38" s="56">
        <f t="shared" si="5"/>
        <v>296.600830019</v>
      </c>
      <c r="S38" s="56">
        <f t="shared" si="1"/>
        <v>10.983348334</v>
      </c>
      <c r="T38" s="29">
        <f>+[1]kpi!T38</f>
        <v>0</v>
      </c>
      <c r="U38" s="29">
        <f>+[1]kpi!U38</f>
        <v>3.8666766670000001</v>
      </c>
      <c r="V38" s="29">
        <f>+[1]kpi!V38</f>
        <v>7.1166716670000003</v>
      </c>
      <c r="W38" s="29">
        <f>+[1]kpi!W38</f>
        <v>0</v>
      </c>
      <c r="X38" s="29">
        <f>+[1]kpi!X38</f>
        <v>0</v>
      </c>
      <c r="Y38" s="29">
        <f>+[1]kpi!Y38</f>
        <v>0</v>
      </c>
      <c r="Z38" s="29">
        <f>+[1]kpi!Z38</f>
        <v>0</v>
      </c>
      <c r="AA38" s="29">
        <f>+[1]kpi!AA38</f>
        <v>0</v>
      </c>
      <c r="AB38" s="29">
        <f>+[1]kpi!AB38</f>
        <v>0</v>
      </c>
      <c r="AC38" s="29">
        <f>+[1]kpi!AC38</f>
        <v>0</v>
      </c>
      <c r="AD38" s="29">
        <f>+[1]kpi!AD38</f>
        <v>0</v>
      </c>
      <c r="AE38" s="30">
        <f>+[1]kpi!AE38</f>
        <v>0</v>
      </c>
      <c r="AG38" s="56">
        <f t="shared" si="2"/>
        <v>14469728.859999999</v>
      </c>
      <c r="AH38" s="29">
        <f>+[1]kpi!AO38</f>
        <v>6869406.5700000003</v>
      </c>
      <c r="AI38" s="29">
        <f>+[1]kpi!AP38</f>
        <v>2716549.37</v>
      </c>
      <c r="AJ38" s="29">
        <f>+[1]kpi!AQ38</f>
        <v>2114158.63</v>
      </c>
      <c r="AK38" s="29">
        <f>+[1]kpi!AR38</f>
        <v>0</v>
      </c>
      <c r="AL38" s="29">
        <f>+[1]kpi!AS38</f>
        <v>2769614.29</v>
      </c>
      <c r="AM38" s="29">
        <f>+[1]kpi!AT38</f>
        <v>0</v>
      </c>
      <c r="AN38" s="29">
        <f>+[1]kpi!AU38</f>
        <v>0</v>
      </c>
      <c r="AO38" s="29">
        <f>+[1]kpi!AV38</f>
        <v>0</v>
      </c>
      <c r="AP38" s="29">
        <f>+[1]kpi!AW38</f>
        <v>0</v>
      </c>
      <c r="AQ38" s="29">
        <f>+[1]kpi!AX38</f>
        <v>0</v>
      </c>
      <c r="AR38" s="29">
        <f>+[1]kpi!AY38</f>
        <v>0</v>
      </c>
      <c r="AS38" s="30">
        <v>0</v>
      </c>
      <c r="AU38" s="56">
        <f t="shared" si="6"/>
        <v>-141332760.55229855</v>
      </c>
      <c r="AV38" s="56">
        <f t="shared" si="3"/>
        <v>-3988306.6825027093</v>
      </c>
      <c r="AW38" s="29">
        <f>+[1]kpi!BD38</f>
        <v>-596225.97</v>
      </c>
      <c r="AX38" s="29">
        <f>+[1]kpi!BE38</f>
        <v>-3390223.0025027092</v>
      </c>
      <c r="AY38" s="29">
        <f>+[1]kpi!BF38</f>
        <v>0</v>
      </c>
      <c r="AZ38" s="29">
        <f>+[1]kpi!BG38</f>
        <v>0</v>
      </c>
      <c r="BA38" s="29">
        <f>+[1]kpi!BH38</f>
        <v>0</v>
      </c>
      <c r="BB38" s="29">
        <f>+[1]kpi!BI38</f>
        <v>0</v>
      </c>
      <c r="BC38" s="29">
        <f>+[1]kpi!BJ38</f>
        <v>-1857.71</v>
      </c>
      <c r="BD38" s="29">
        <f>+[1]kpi!BK38</f>
        <v>0</v>
      </c>
      <c r="BE38" s="29">
        <f>+[1]kpi!BL38</f>
        <v>0</v>
      </c>
      <c r="BF38" s="29">
        <f>+[1]kpi!BM38</f>
        <v>0</v>
      </c>
      <c r="BG38" s="29">
        <f>+[1]kpi!BN38</f>
        <v>0</v>
      </c>
      <c r="BH38" s="30"/>
      <c r="BJ38" s="64">
        <f t="shared" si="7"/>
        <v>217677048.09999999</v>
      </c>
      <c r="BK38" s="64">
        <f t="shared" si="8"/>
        <v>605194917.02238071</v>
      </c>
      <c r="BL38" s="64">
        <f t="shared" si="12"/>
        <v>829334133.260589</v>
      </c>
      <c r="BM38" s="64">
        <f t="shared" si="9"/>
        <v>-127993506.28103597</v>
      </c>
      <c r="BN38" s="64">
        <f t="shared" si="10"/>
        <v>-442765778.08574933</v>
      </c>
      <c r="BO38" s="64">
        <f t="shared" si="11"/>
        <v>-543123840.11574936</v>
      </c>
      <c r="BP38" s="68">
        <f>IFERROR(+BJ38/debt!C38,0)</f>
        <v>2.7442443622001624</v>
      </c>
      <c r="BQ38" s="68">
        <f>IFERROR(+BK38/debt!C38,0)</f>
        <v>7.6296640071483193</v>
      </c>
      <c r="BR38" s="68">
        <f>IFERROR(+BL38/debt!C38,0)</f>
        <v>10.455376620758804</v>
      </c>
      <c r="BS38" s="68">
        <f>(BJ38+debt!$C38)/-BM38</f>
        <v>2.3204173649575788</v>
      </c>
      <c r="BT38" s="68">
        <f>(BK38+debt!$C38)/-BN38</f>
        <v>1.5460007466207899</v>
      </c>
      <c r="BU38" s="68">
        <f>(BL38+debt!$C38)/-BO38</f>
        <v>1.6730170407236427</v>
      </c>
      <c r="BV38" s="64">
        <f>(debt!C38-HLOOKUP(B38,Flc_Arqos_Base!$C$2:$GX$47,46,TRUE))</f>
        <v>70039123.637702048</v>
      </c>
    </row>
    <row r="39" spans="2:74" x14ac:dyDescent="0.25">
      <c r="B39" s="62">
        <v>45992</v>
      </c>
      <c r="C39" s="69">
        <f t="shared" si="4"/>
        <v>643004806.51999986</v>
      </c>
      <c r="D39" s="69">
        <f t="shared" si="0"/>
        <v>30841840.859999999</v>
      </c>
      <c r="E39" s="70">
        <f>+[1]kpi!E39</f>
        <v>0</v>
      </c>
      <c r="F39" s="70">
        <f>+[1]kpi!F39</f>
        <v>6878234.2300000004</v>
      </c>
      <c r="G39" s="70">
        <f>+[1]kpi!G39</f>
        <v>23963606.629999999</v>
      </c>
      <c r="H39" s="70">
        <f>+[1]kpi!H39</f>
        <v>0</v>
      </c>
      <c r="I39" s="70">
        <f>+[1]kpi!I39</f>
        <v>0</v>
      </c>
      <c r="J39" s="70">
        <f>+[1]kpi!J39</f>
        <v>0</v>
      </c>
      <c r="K39" s="70">
        <f>+[1]kpi!K39</f>
        <v>0</v>
      </c>
      <c r="L39" s="70">
        <f>+[1]kpi!L39</f>
        <v>0</v>
      </c>
      <c r="M39" s="70">
        <f>+[1]kpi!M39</f>
        <v>0</v>
      </c>
      <c r="N39" s="70">
        <f>+[1]kpi!N39</f>
        <v>0</v>
      </c>
      <c r="O39" s="70">
        <f>+[1]kpi!O39</f>
        <v>0</v>
      </c>
      <c r="P39" s="71"/>
      <c r="Q39" s="72"/>
      <c r="R39" s="69">
        <f t="shared" si="5"/>
        <v>307.58417835300003</v>
      </c>
      <c r="S39" s="69">
        <f t="shared" si="1"/>
        <v>10.983348334</v>
      </c>
      <c r="T39" s="70">
        <f>+[1]kpi!T39</f>
        <v>0</v>
      </c>
      <c r="U39" s="70">
        <f>+[1]kpi!U39</f>
        <v>3.8666766670000001</v>
      </c>
      <c r="V39" s="70">
        <f>+[1]kpi!V39</f>
        <v>7.1166716670000003</v>
      </c>
      <c r="W39" s="70">
        <f>+[1]kpi!W39</f>
        <v>0</v>
      </c>
      <c r="X39" s="70">
        <f>+[1]kpi!X39</f>
        <v>0</v>
      </c>
      <c r="Y39" s="70">
        <f>+[1]kpi!Y39</f>
        <v>0</v>
      </c>
      <c r="Z39" s="70">
        <f>+[1]kpi!Z39</f>
        <v>0</v>
      </c>
      <c r="AA39" s="70">
        <f>+[1]kpi!AA39</f>
        <v>0</v>
      </c>
      <c r="AB39" s="70">
        <f>+[1]kpi!AB39</f>
        <v>0</v>
      </c>
      <c r="AC39" s="70">
        <f>+[1]kpi!AC39</f>
        <v>0</v>
      </c>
      <c r="AD39" s="70">
        <f>+[1]kpi!AD39</f>
        <v>0</v>
      </c>
      <c r="AE39" s="71">
        <f>+[1]kpi!AE39</f>
        <v>0</v>
      </c>
      <c r="AF39" s="72"/>
      <c r="AG39" s="69">
        <f t="shared" si="2"/>
        <v>10480079.530000001</v>
      </c>
      <c r="AH39" s="70">
        <f>+[1]kpi!AO39</f>
        <v>3645002.45</v>
      </c>
      <c r="AI39" s="70">
        <f>+[1]kpi!AP39</f>
        <v>2733608.91</v>
      </c>
      <c r="AJ39" s="70">
        <f>+[1]kpi!AQ39</f>
        <v>1320570.1299999999</v>
      </c>
      <c r="AK39" s="70">
        <f>+[1]kpi!AR39</f>
        <v>0</v>
      </c>
      <c r="AL39" s="70">
        <f>+[1]kpi!AS39</f>
        <v>2780898.04</v>
      </c>
      <c r="AM39" s="70">
        <f>+[1]kpi!AT39</f>
        <v>0</v>
      </c>
      <c r="AN39" s="70">
        <f>+[1]kpi!AU39</f>
        <v>0</v>
      </c>
      <c r="AO39" s="70">
        <f>+[1]kpi!AV39</f>
        <v>0</v>
      </c>
      <c r="AP39" s="70">
        <f>+[1]kpi!AW39</f>
        <v>0</v>
      </c>
      <c r="AQ39" s="70">
        <f>+[1]kpi!AX39</f>
        <v>0</v>
      </c>
      <c r="AR39" s="70">
        <f>+[1]kpi!AY39</f>
        <v>0</v>
      </c>
      <c r="AS39" s="71">
        <v>0</v>
      </c>
      <c r="AT39" s="72"/>
      <c r="AU39" s="69">
        <f t="shared" si="6"/>
        <v>-145835520.57996801</v>
      </c>
      <c r="AV39" s="69">
        <f t="shared" si="3"/>
        <v>-4502760.027669454</v>
      </c>
      <c r="AW39" s="70">
        <f>+[1]kpi!BD39</f>
        <v>-266275.15999999997</v>
      </c>
      <c r="AX39" s="70">
        <f>+[1]kpi!BE39</f>
        <v>-3946377.487669454</v>
      </c>
      <c r="AY39" s="70">
        <f>+[1]kpi!BF39</f>
        <v>0</v>
      </c>
      <c r="AZ39" s="70">
        <f>+[1]kpi!BG39</f>
        <v>0</v>
      </c>
      <c r="BA39" s="70">
        <f>+[1]kpi!BH39</f>
        <v>-288249.67</v>
      </c>
      <c r="BB39" s="70">
        <f>+[1]kpi!BI39</f>
        <v>0</v>
      </c>
      <c r="BC39" s="70">
        <f>+[1]kpi!BJ39</f>
        <v>-1857.71</v>
      </c>
      <c r="BD39" s="70">
        <f>+[1]kpi!BK39</f>
        <v>0</v>
      </c>
      <c r="BE39" s="70">
        <f>+[1]kpi!BL39</f>
        <v>0</v>
      </c>
      <c r="BF39" s="70">
        <f>+[1]kpi!BM39</f>
        <v>0</v>
      </c>
      <c r="BG39" s="70">
        <f>+[1]kpi!BN39</f>
        <v>0</v>
      </c>
      <c r="BH39" s="71"/>
      <c r="BI39" s="72"/>
      <c r="BJ39" s="74">
        <f t="shared" si="7"/>
        <v>211181123.55000001</v>
      </c>
      <c r="BK39" s="74">
        <f t="shared" si="8"/>
        <v>732973074.79058909</v>
      </c>
      <c r="BL39" s="74">
        <f t="shared" si="12"/>
        <v>871452606.70058906</v>
      </c>
      <c r="BM39" s="74">
        <f t="shared" si="9"/>
        <v>-145471661.54601443</v>
      </c>
      <c r="BN39" s="74">
        <f t="shared" si="10"/>
        <v>-456948387.15324658</v>
      </c>
      <c r="BO39" s="74">
        <f t="shared" si="11"/>
        <v>-559277575.99324656</v>
      </c>
      <c r="BP39" s="73">
        <f>IFERROR(+BJ39/debt!C39,0)</f>
        <v>2.7099000258425452</v>
      </c>
      <c r="BQ39" s="73">
        <f>IFERROR(+BK39/debt!C39,0)</f>
        <v>9.4055932695453599</v>
      </c>
      <c r="BR39" s="73">
        <f>IFERROR(+BL39/debt!C39,0)</f>
        <v>11.182578261353697</v>
      </c>
      <c r="BS39" s="73">
        <f>(BJ39+debt!$C39)/-BM39</f>
        <v>1.9874015957286293</v>
      </c>
      <c r="BT39" s="73">
        <f>(BK39+debt!$C39)/-BN39</f>
        <v>1.7746042798887947</v>
      </c>
      <c r="BU39" s="73">
        <f>(BL39+debt!$C39)/-BO39</f>
        <v>1.6975150375989638</v>
      </c>
      <c r="BV39" s="74">
        <f>(debt!C39-HLOOKUP(B39,Flc_Arqos_Base!$C$2:$GX$47,46,TRUE))</f>
        <v>64646848.847821221</v>
      </c>
    </row>
    <row r="40" spans="2:74" x14ac:dyDescent="0.25">
      <c r="B40" s="60">
        <v>46023</v>
      </c>
      <c r="C40" s="56">
        <f t="shared" si="4"/>
        <v>683221647.37999988</v>
      </c>
      <c r="D40" s="56">
        <f t="shared" si="0"/>
        <v>40216840.859999999</v>
      </c>
      <c r="E40" s="29">
        <f>+[1]kpi!E40</f>
        <v>0</v>
      </c>
      <c r="F40" s="29">
        <f>+[1]kpi!F40</f>
        <v>6878234.2300000004</v>
      </c>
      <c r="G40" s="29">
        <f>+[1]kpi!G40</f>
        <v>23963606.629999999</v>
      </c>
      <c r="H40" s="29">
        <f>+[1]kpi!H40</f>
        <v>0</v>
      </c>
      <c r="I40" s="29">
        <f>+[1]kpi!I40</f>
        <v>9375000</v>
      </c>
      <c r="J40" s="29">
        <f>+[1]kpi!J40</f>
        <v>0</v>
      </c>
      <c r="K40" s="29">
        <f>+[1]kpi!K40</f>
        <v>0</v>
      </c>
      <c r="L40" s="29">
        <f>+[1]kpi!L40</f>
        <v>0</v>
      </c>
      <c r="M40" s="29">
        <f>+[1]kpi!M40</f>
        <v>0</v>
      </c>
      <c r="N40" s="29">
        <f>+[1]kpi!N40</f>
        <v>0</v>
      </c>
      <c r="O40" s="29">
        <f>+[1]kpi!O40</f>
        <v>0</v>
      </c>
      <c r="P40" s="30"/>
      <c r="R40" s="56">
        <f t="shared" si="5"/>
        <v>319.56752668700005</v>
      </c>
      <c r="S40" s="56">
        <f t="shared" si="1"/>
        <v>11.983348334</v>
      </c>
      <c r="T40" s="29">
        <f>+[1]kpi!T40</f>
        <v>0</v>
      </c>
      <c r="U40" s="29">
        <f>+[1]kpi!U40</f>
        <v>3.8666766670000001</v>
      </c>
      <c r="V40" s="29">
        <f>+[1]kpi!V40</f>
        <v>7.1166716670000003</v>
      </c>
      <c r="W40" s="29">
        <f>+[1]kpi!W40</f>
        <v>0</v>
      </c>
      <c r="X40" s="29">
        <f>+[1]kpi!X40</f>
        <v>1</v>
      </c>
      <c r="Y40" s="29">
        <f>+[1]kpi!Y40</f>
        <v>0</v>
      </c>
      <c r="Z40" s="29">
        <f>+[1]kpi!Z40</f>
        <v>0</v>
      </c>
      <c r="AA40" s="29">
        <f>+[1]kpi!AA40</f>
        <v>0</v>
      </c>
      <c r="AB40" s="29">
        <f>+[1]kpi!AB40</f>
        <v>0</v>
      </c>
      <c r="AC40" s="29">
        <f>+[1]kpi!AC40</f>
        <v>0</v>
      </c>
      <c r="AD40" s="29">
        <f>+[1]kpi!AD40</f>
        <v>0</v>
      </c>
      <c r="AE40" s="30">
        <f>+[1]kpi!AE40</f>
        <v>0</v>
      </c>
      <c r="AG40" s="56">
        <f t="shared" si="2"/>
        <v>17004898.940000001</v>
      </c>
      <c r="AH40" s="29">
        <f>+[1]kpi!AO40</f>
        <v>9920776.0199999996</v>
      </c>
      <c r="AI40" s="29">
        <f>+[1]kpi!AP40</f>
        <v>2751762.82</v>
      </c>
      <c r="AJ40" s="29">
        <f>+[1]kpi!AQ40</f>
        <v>1497949.48</v>
      </c>
      <c r="AK40" s="29">
        <f>+[1]kpi!AR40</f>
        <v>0</v>
      </c>
      <c r="AL40" s="29">
        <f>+[1]kpi!AS40</f>
        <v>2834410.62</v>
      </c>
      <c r="AM40" s="29">
        <f>+[1]kpi!AT40</f>
        <v>0</v>
      </c>
      <c r="AN40" s="29">
        <f>+[1]kpi!AU40</f>
        <v>0</v>
      </c>
      <c r="AO40" s="29">
        <f>+[1]kpi!AV40</f>
        <v>0</v>
      </c>
      <c r="AP40" s="29">
        <f>+[1]kpi!AW40</f>
        <v>0</v>
      </c>
      <c r="AQ40" s="29">
        <f>+[1]kpi!AX40</f>
        <v>0</v>
      </c>
      <c r="AR40" s="29">
        <f>+[1]kpi!AY40</f>
        <v>0</v>
      </c>
      <c r="AS40" s="30">
        <v>0</v>
      </c>
      <c r="AU40" s="56">
        <f t="shared" si="6"/>
        <v>-154438409.47426361</v>
      </c>
      <c r="AV40" s="56">
        <f t="shared" si="3"/>
        <v>-8602888.894295603</v>
      </c>
      <c r="AW40" s="29">
        <f>+[1]kpi!BD40</f>
        <v>-267039.61</v>
      </c>
      <c r="AX40" s="29">
        <f>+[1]kpi!BE40</f>
        <v>-7306536.2542956024</v>
      </c>
      <c r="AY40" s="29">
        <f>+[1]kpi!BF40</f>
        <v>0</v>
      </c>
      <c r="AZ40" s="29">
        <f>+[1]kpi!BG40</f>
        <v>0</v>
      </c>
      <c r="BA40" s="29">
        <f>+[1]kpi!BH40</f>
        <v>-1027455.32</v>
      </c>
      <c r="BB40" s="29">
        <f>+[1]kpi!BI40</f>
        <v>0</v>
      </c>
      <c r="BC40" s="29">
        <f>+[1]kpi!BJ40</f>
        <v>-1857.71</v>
      </c>
      <c r="BD40" s="29">
        <f>+[1]kpi!BK40</f>
        <v>0</v>
      </c>
      <c r="BE40" s="29">
        <f>+[1]kpi!BL40</f>
        <v>0</v>
      </c>
      <c r="BF40" s="29">
        <f>+[1]kpi!BM40</f>
        <v>0</v>
      </c>
      <c r="BG40" s="29">
        <f>+[1]kpi!BN40</f>
        <v>0</v>
      </c>
      <c r="BH40" s="30"/>
      <c r="BJ40" s="64">
        <f t="shared" si="7"/>
        <v>209329831.58999997</v>
      </c>
      <c r="BK40" s="64">
        <f t="shared" si="8"/>
        <v>738812417.58058918</v>
      </c>
      <c r="BL40" s="64">
        <f t="shared" si="12"/>
        <v>928590185.70058906</v>
      </c>
      <c r="BM40" s="64">
        <f t="shared" si="9"/>
        <v>-161771330.16453829</v>
      </c>
      <c r="BN40" s="64">
        <f t="shared" si="10"/>
        <v>-472568226.86557716</v>
      </c>
      <c r="BO40" s="64">
        <f t="shared" si="11"/>
        <v>-572629694.87557709</v>
      </c>
      <c r="BP40" s="68">
        <f>IFERROR(+BJ40/debt!C40,0)</f>
        <v>2.9936368166872334</v>
      </c>
      <c r="BQ40" s="68">
        <f>IFERROR(+BK40/debt!C40,0)</f>
        <v>10.565794837244841</v>
      </c>
      <c r="BR40" s="68">
        <f>IFERROR(+BL40/debt!C40,0)</f>
        <v>13.279816576609317</v>
      </c>
      <c r="BS40" s="68">
        <f>(BJ40+debt!$C40)/-BM40</f>
        <v>1.7262314458057122</v>
      </c>
      <c r="BT40" s="68">
        <f>(BK40+debt!$C40)/-BN40</f>
        <v>1.71136631109243</v>
      </c>
      <c r="BU40" s="68">
        <f>(BL40+debt!$C40)/-BO40</f>
        <v>1.7437361705235945</v>
      </c>
      <c r="BV40" s="64">
        <f>(debt!C40-HLOOKUP(B40,Flc_Arqos_Base!$C$2:$GX$47,46,TRUE))</f>
        <v>54895570.703060925</v>
      </c>
    </row>
    <row r="41" spans="2:74" x14ac:dyDescent="0.25">
      <c r="B41" s="59">
        <v>46054</v>
      </c>
      <c r="C41" s="56">
        <f t="shared" si="4"/>
        <v>726703744.08999991</v>
      </c>
      <c r="D41" s="56">
        <f t="shared" si="0"/>
        <v>43482096.709999993</v>
      </c>
      <c r="E41" s="29">
        <f>+[1]kpi!E41</f>
        <v>0</v>
      </c>
      <c r="F41" s="29">
        <f>+[1]kpi!F41</f>
        <v>6878234.2300000004</v>
      </c>
      <c r="G41" s="29">
        <f>+[1]kpi!G41</f>
        <v>36603862.479999997</v>
      </c>
      <c r="H41" s="29">
        <f>+[1]kpi!H41</f>
        <v>0</v>
      </c>
      <c r="I41" s="29">
        <f>+[1]kpi!I41</f>
        <v>0</v>
      </c>
      <c r="J41" s="29">
        <f>+[1]kpi!J41</f>
        <v>0</v>
      </c>
      <c r="K41" s="29">
        <f>+[1]kpi!K41</f>
        <v>0</v>
      </c>
      <c r="L41" s="29">
        <f>+[1]kpi!L41</f>
        <v>0</v>
      </c>
      <c r="M41" s="29">
        <f>+[1]kpi!M41</f>
        <v>0</v>
      </c>
      <c r="N41" s="29">
        <f>+[1]kpi!N41</f>
        <v>0</v>
      </c>
      <c r="O41" s="29">
        <f>+[1]kpi!O41</f>
        <v>0</v>
      </c>
      <c r="P41" s="30"/>
      <c r="R41" s="56">
        <f t="shared" si="5"/>
        <v>337.05090502200005</v>
      </c>
      <c r="S41" s="56">
        <f t="shared" si="1"/>
        <v>17.483378334999998</v>
      </c>
      <c r="T41" s="29">
        <f>+[1]kpi!T41</f>
        <v>0</v>
      </c>
      <c r="U41" s="29">
        <f>+[1]kpi!U41</f>
        <v>3.8666766670000001</v>
      </c>
      <c r="V41" s="29">
        <f>+[1]kpi!V41</f>
        <v>13.616701667999999</v>
      </c>
      <c r="W41" s="29">
        <f>+[1]kpi!W41</f>
        <v>0</v>
      </c>
      <c r="X41" s="29">
        <f>+[1]kpi!X41</f>
        <v>0</v>
      </c>
      <c r="Y41" s="29">
        <f>+[1]kpi!Y41</f>
        <v>0</v>
      </c>
      <c r="Z41" s="29">
        <f>+[1]kpi!Z41</f>
        <v>0</v>
      </c>
      <c r="AA41" s="29">
        <f>+[1]kpi!AA41</f>
        <v>0</v>
      </c>
      <c r="AB41" s="29">
        <f>+[1]kpi!AB41</f>
        <v>0</v>
      </c>
      <c r="AC41" s="29">
        <f>+[1]kpi!AC41</f>
        <v>0</v>
      </c>
      <c r="AD41" s="29">
        <f>+[1]kpi!AD41</f>
        <v>0</v>
      </c>
      <c r="AE41" s="30">
        <f>+[1]kpi!AE41</f>
        <v>0</v>
      </c>
      <c r="AG41" s="56">
        <f t="shared" si="2"/>
        <v>17622756.73</v>
      </c>
      <c r="AH41" s="29">
        <f>+[1]kpi!AO41</f>
        <v>8412159.3300000001</v>
      </c>
      <c r="AI41" s="29">
        <f>+[1]kpi!AP41</f>
        <v>2180725.4300000002</v>
      </c>
      <c r="AJ41" s="29">
        <f>+[1]kpi!AQ41</f>
        <v>4630951.63</v>
      </c>
      <c r="AK41" s="29">
        <f>+[1]kpi!AR41</f>
        <v>0</v>
      </c>
      <c r="AL41" s="29">
        <f>+[1]kpi!AS41</f>
        <v>2398920.34</v>
      </c>
      <c r="AM41" s="29">
        <f>+[1]kpi!AT41</f>
        <v>0</v>
      </c>
      <c r="AN41" s="29">
        <f>+[1]kpi!AU41</f>
        <v>0</v>
      </c>
      <c r="AO41" s="29">
        <f>+[1]kpi!AV41</f>
        <v>0</v>
      </c>
      <c r="AP41" s="29">
        <f>+[1]kpi!AW41</f>
        <v>0</v>
      </c>
      <c r="AQ41" s="29">
        <f>+[1]kpi!AX41</f>
        <v>0</v>
      </c>
      <c r="AR41" s="29">
        <f>+[1]kpi!AY41</f>
        <v>0</v>
      </c>
      <c r="AS41" s="30">
        <v>0</v>
      </c>
      <c r="AU41" s="56">
        <f t="shared" si="6"/>
        <v>-164880167.05788872</v>
      </c>
      <c r="AV41" s="56">
        <f t="shared" si="3"/>
        <v>-10441757.583625117</v>
      </c>
      <c r="AW41" s="29">
        <f>+[1]kpi!BD41</f>
        <v>-267806.25</v>
      </c>
      <c r="AX41" s="29">
        <f>+[1]kpi!BE41</f>
        <v>-8385931.0636251168</v>
      </c>
      <c r="AY41" s="29">
        <f>+[1]kpi!BF41</f>
        <v>-1021876.18</v>
      </c>
      <c r="AZ41" s="29">
        <f>+[1]kpi!BG41</f>
        <v>0</v>
      </c>
      <c r="BA41" s="29">
        <f>+[1]kpi!BH41</f>
        <v>-764286.38</v>
      </c>
      <c r="BB41" s="29">
        <f>+[1]kpi!BI41</f>
        <v>0</v>
      </c>
      <c r="BC41" s="29">
        <f>+[1]kpi!BJ41</f>
        <v>-1857.71</v>
      </c>
      <c r="BD41" s="29">
        <f>+[1]kpi!BK41</f>
        <v>0</v>
      </c>
      <c r="BE41" s="29">
        <f>+[1]kpi!BL41</f>
        <v>0</v>
      </c>
      <c r="BF41" s="29">
        <f>+[1]kpi!BM41</f>
        <v>0</v>
      </c>
      <c r="BG41" s="29">
        <f>+[1]kpi!BN41</f>
        <v>0</v>
      </c>
      <c r="BH41" s="30"/>
      <c r="BJ41" s="64">
        <f t="shared" si="7"/>
        <v>201189618.50999999</v>
      </c>
      <c r="BK41" s="64">
        <f t="shared" si="8"/>
        <v>734530454.07058907</v>
      </c>
      <c r="BL41" s="64">
        <f t="shared" si="12"/>
        <v>920638977.260589</v>
      </c>
      <c r="BM41" s="64">
        <f t="shared" si="9"/>
        <v>-174339203.37358364</v>
      </c>
      <c r="BN41" s="64">
        <f t="shared" si="10"/>
        <v>-484138568.45128161</v>
      </c>
      <c r="BO41" s="64">
        <f t="shared" si="11"/>
        <v>-582611123.91128159</v>
      </c>
      <c r="BP41" s="68">
        <f>IFERROR(+BJ41/debt!C41,0)</f>
        <v>2.8013602038328487</v>
      </c>
      <c r="BQ41" s="68">
        <f>IFERROR(+BK41/debt!C41,0)</f>
        <v>10.227587276996326</v>
      </c>
      <c r="BR41" s="68">
        <f>IFERROR(+BL41/debt!C41,0)</f>
        <v>12.818958612752672</v>
      </c>
      <c r="BS41" s="68">
        <f>(BJ41+debt!$C41)/-BM41</f>
        <v>1.5659596917213578</v>
      </c>
      <c r="BT41" s="68">
        <f>(BK41+debt!$C41)/-BN41</f>
        <v>1.6655334924252689</v>
      </c>
      <c r="BU41" s="68">
        <f>(BL41+debt!$C41)/-BO41</f>
        <v>1.70346476953221</v>
      </c>
      <c r="BV41" s="64">
        <f>(debt!C41-HLOOKUP(B41,Flc_Arqos_Base!$C$2:$GX$47,46,TRUE))</f>
        <v>45759792.374638379</v>
      </c>
    </row>
    <row r="42" spans="2:74" x14ac:dyDescent="0.25">
      <c r="B42" s="60">
        <v>46082</v>
      </c>
      <c r="C42" s="56">
        <f t="shared" si="4"/>
        <v>770185840.79999995</v>
      </c>
      <c r="D42" s="56">
        <f t="shared" si="0"/>
        <v>43482096.709999993</v>
      </c>
      <c r="E42" s="29">
        <f>+[1]kpi!E42</f>
        <v>0</v>
      </c>
      <c r="F42" s="29">
        <f>+[1]kpi!F42</f>
        <v>6878234.2300000004</v>
      </c>
      <c r="G42" s="29">
        <f>+[1]kpi!G42</f>
        <v>36603862.479999997</v>
      </c>
      <c r="H42" s="29">
        <f>+[1]kpi!H42</f>
        <v>0</v>
      </c>
      <c r="I42" s="29">
        <f>+[1]kpi!I42</f>
        <v>0</v>
      </c>
      <c r="J42" s="29">
        <f>+[1]kpi!J42</f>
        <v>0</v>
      </c>
      <c r="K42" s="29">
        <f>+[1]kpi!K42</f>
        <v>0</v>
      </c>
      <c r="L42" s="29">
        <f>+[1]kpi!L42</f>
        <v>0</v>
      </c>
      <c r="M42" s="29">
        <f>+[1]kpi!M42</f>
        <v>0</v>
      </c>
      <c r="N42" s="29">
        <f>+[1]kpi!N42</f>
        <v>0</v>
      </c>
      <c r="O42" s="29">
        <f>+[1]kpi!O42</f>
        <v>0</v>
      </c>
      <c r="P42" s="30"/>
      <c r="R42" s="56">
        <f t="shared" si="5"/>
        <v>354.53428335700005</v>
      </c>
      <c r="S42" s="56">
        <f t="shared" si="1"/>
        <v>17.483378334999998</v>
      </c>
      <c r="T42" s="29">
        <f>+[1]kpi!T42</f>
        <v>0</v>
      </c>
      <c r="U42" s="29">
        <f>+[1]kpi!U42</f>
        <v>3.8666766670000001</v>
      </c>
      <c r="V42" s="29">
        <f>+[1]kpi!V42</f>
        <v>13.616701667999999</v>
      </c>
      <c r="W42" s="29">
        <f>+[1]kpi!W42</f>
        <v>0</v>
      </c>
      <c r="X42" s="29">
        <f>+[1]kpi!X42</f>
        <v>0</v>
      </c>
      <c r="Y42" s="29">
        <f>+[1]kpi!Y42</f>
        <v>0</v>
      </c>
      <c r="Z42" s="29">
        <f>+[1]kpi!Z42</f>
        <v>0</v>
      </c>
      <c r="AA42" s="29">
        <f>+[1]kpi!AA42</f>
        <v>0</v>
      </c>
      <c r="AB42" s="29">
        <f>+[1]kpi!AB42</f>
        <v>0</v>
      </c>
      <c r="AC42" s="29">
        <f>+[1]kpi!AC42</f>
        <v>0</v>
      </c>
      <c r="AD42" s="29">
        <f>+[1]kpi!AD42</f>
        <v>0</v>
      </c>
      <c r="AE42" s="30">
        <f>+[1]kpi!AE42</f>
        <v>0</v>
      </c>
      <c r="AG42" s="56">
        <f t="shared" si="2"/>
        <v>111703671.66</v>
      </c>
      <c r="AH42" s="29">
        <f>+[1]kpi!AO42</f>
        <v>99671305.620000005</v>
      </c>
      <c r="AI42" s="29">
        <f>+[1]kpi!AP42</f>
        <v>2204988.77</v>
      </c>
      <c r="AJ42" s="29">
        <f>+[1]kpi!AQ42</f>
        <v>7786321.8099999996</v>
      </c>
      <c r="AK42" s="29">
        <f>+[1]kpi!AR42</f>
        <v>0</v>
      </c>
      <c r="AL42" s="29">
        <f>+[1]kpi!AS42</f>
        <v>2041055.46</v>
      </c>
      <c r="AM42" s="29">
        <f>+[1]kpi!AT42</f>
        <v>0</v>
      </c>
      <c r="AN42" s="29">
        <f>+[1]kpi!AU42</f>
        <v>0</v>
      </c>
      <c r="AO42" s="29">
        <f>+[1]kpi!AV42</f>
        <v>0</v>
      </c>
      <c r="AP42" s="29">
        <f>+[1]kpi!AW42</f>
        <v>0</v>
      </c>
      <c r="AQ42" s="29">
        <f>+[1]kpi!AX42</f>
        <v>0</v>
      </c>
      <c r="AR42" s="29">
        <f>+[1]kpi!AY42</f>
        <v>0</v>
      </c>
      <c r="AS42" s="30">
        <v>0</v>
      </c>
      <c r="AU42" s="56">
        <f t="shared" si="6"/>
        <v>-178504279.59568125</v>
      </c>
      <c r="AV42" s="56">
        <f t="shared" si="3"/>
        <v>-13624112.537792524</v>
      </c>
      <c r="AW42" s="29">
        <f>+[1]kpi!BD42</f>
        <v>-268575.09000000003</v>
      </c>
      <c r="AX42" s="29">
        <f>+[1]kpi!BE42</f>
        <v>-9532701.2277925238</v>
      </c>
      <c r="AY42" s="29">
        <f>+[1]kpi!BF42</f>
        <v>-2770544.81</v>
      </c>
      <c r="AZ42" s="29">
        <f>+[1]kpi!BG42</f>
        <v>0</v>
      </c>
      <c r="BA42" s="29">
        <f>+[1]kpi!BH42</f>
        <v>-1050433.7</v>
      </c>
      <c r="BB42" s="29">
        <f>+[1]kpi!BI42</f>
        <v>0</v>
      </c>
      <c r="BC42" s="29">
        <f>+[1]kpi!BJ42</f>
        <v>-1857.71</v>
      </c>
      <c r="BD42" s="29">
        <f>+[1]kpi!BK42</f>
        <v>0</v>
      </c>
      <c r="BE42" s="29">
        <f>+[1]kpi!BL42</f>
        <v>0</v>
      </c>
      <c r="BF42" s="29">
        <f>+[1]kpi!BM42</f>
        <v>0</v>
      </c>
      <c r="BG42" s="29">
        <f>+[1]kpi!BN42</f>
        <v>0</v>
      </c>
      <c r="BH42" s="30"/>
      <c r="BJ42" s="64">
        <f t="shared" ref="BJ42:BJ73" si="13">SUM(AG42:AG51)</f>
        <v>230850002.31238067</v>
      </c>
      <c r="BK42" s="64">
        <f t="shared" ref="BK42:BK73" si="14">SUM(AG42:AG66)</f>
        <v>728735641.47058904</v>
      </c>
      <c r="BL42" s="64">
        <f t="shared" si="12"/>
        <v>912207742.24058902</v>
      </c>
      <c r="BM42" s="64">
        <f t="shared" ref="BM42:BM73" si="15">SUM(AV42:AV51)</f>
        <v>-184800463.125873</v>
      </c>
      <c r="BN42" s="64">
        <f t="shared" ref="BN42:BN73" si="16">SUM(AV42:AV66)</f>
        <v>-494592215.79765642</v>
      </c>
      <c r="BO42" s="64">
        <f t="shared" ref="BO42:BO73" si="17">SUM(AV42:AV71)</f>
        <v>-590805500.77765644</v>
      </c>
      <c r="BP42" s="68">
        <f>IFERROR(+BJ42/debt!C42,0)</f>
        <v>3.1317760603081535</v>
      </c>
      <c r="BQ42" s="68">
        <f>IFERROR(+BK42/debt!C42,0)</f>
        <v>9.8862326765872339</v>
      </c>
      <c r="BR42" s="68">
        <f>IFERROR(+BL42/debt!C42,0)</f>
        <v>12.375266799049164</v>
      </c>
      <c r="BS42" s="68">
        <f>(BJ42+debt!$C42)/-BM42</f>
        <v>1.6480595606233879</v>
      </c>
      <c r="BT42" s="68">
        <f>(BK42+debt!$C42)/-BN42</f>
        <v>1.6224432645513456</v>
      </c>
      <c r="BU42" s="68">
        <f>(BL42+debt!$C42)/-BO42</f>
        <v>1.668772394117356</v>
      </c>
      <c r="BV42" s="64">
        <f>(debt!C42-HLOOKUP(B42,Flc_Arqos_Base!$C$2:$GX$47,46,TRUE))</f>
        <v>-54295979.56765306</v>
      </c>
    </row>
    <row r="43" spans="2:74" x14ac:dyDescent="0.25">
      <c r="B43" s="59">
        <v>46113</v>
      </c>
      <c r="C43" s="56">
        <f t="shared" si="4"/>
        <v>790814656.30999994</v>
      </c>
      <c r="D43" s="56">
        <f t="shared" si="0"/>
        <v>20628815.509999998</v>
      </c>
      <c r="E43" s="29">
        <f>+[1]kpi!E43</f>
        <v>0</v>
      </c>
      <c r="F43" s="29">
        <f>+[1]kpi!F43</f>
        <v>6878234.2300000004</v>
      </c>
      <c r="G43" s="29">
        <f>+[1]kpi!G43</f>
        <v>13750581.279999999</v>
      </c>
      <c r="H43" s="29">
        <f>+[1]kpi!H43</f>
        <v>0</v>
      </c>
      <c r="I43" s="29">
        <f>+[1]kpi!I43</f>
        <v>0</v>
      </c>
      <c r="J43" s="29">
        <f>+[1]kpi!J43</f>
        <v>0</v>
      </c>
      <c r="K43" s="29">
        <f>+[1]kpi!K43</f>
        <v>0</v>
      </c>
      <c r="L43" s="29">
        <f>+[1]kpi!L43</f>
        <v>0</v>
      </c>
      <c r="M43" s="29">
        <f>+[1]kpi!M43</f>
        <v>0</v>
      </c>
      <c r="N43" s="29">
        <f>+[1]kpi!N43</f>
        <v>0</v>
      </c>
      <c r="O43" s="29">
        <f>+[1]kpi!O43</f>
        <v>0</v>
      </c>
      <c r="P43" s="30"/>
      <c r="R43" s="56">
        <f t="shared" si="5"/>
        <v>365.23073299800006</v>
      </c>
      <c r="S43" s="56">
        <f t="shared" si="1"/>
        <v>10.696449641000001</v>
      </c>
      <c r="T43" s="29">
        <f>+[1]kpi!T43</f>
        <v>0</v>
      </c>
      <c r="U43" s="29">
        <f>+[1]kpi!U43</f>
        <v>3.8666766670000001</v>
      </c>
      <c r="V43" s="29">
        <f>+[1]kpi!V43</f>
        <v>6.8297729739999999</v>
      </c>
      <c r="W43" s="29">
        <f>+[1]kpi!W43</f>
        <v>0</v>
      </c>
      <c r="X43" s="29">
        <f>+[1]kpi!X43</f>
        <v>0</v>
      </c>
      <c r="Y43" s="29">
        <f>+[1]kpi!Y43</f>
        <v>0</v>
      </c>
      <c r="Z43" s="29">
        <f>+[1]kpi!Z43</f>
        <v>0</v>
      </c>
      <c r="AA43" s="29">
        <f>+[1]kpi!AA43</f>
        <v>0</v>
      </c>
      <c r="AB43" s="29">
        <f>+[1]kpi!AB43</f>
        <v>0</v>
      </c>
      <c r="AC43" s="29">
        <f>+[1]kpi!AC43</f>
        <v>0</v>
      </c>
      <c r="AD43" s="29">
        <f>+[1]kpi!AD43</f>
        <v>0</v>
      </c>
      <c r="AE43" s="30">
        <f>+[1]kpi!AE43</f>
        <v>0</v>
      </c>
      <c r="AG43" s="56">
        <f t="shared" si="2"/>
        <v>15623886.16</v>
      </c>
      <c r="AH43" s="29">
        <f>+[1]kpi!AO43</f>
        <v>4813090.84</v>
      </c>
      <c r="AI43" s="29">
        <f>+[1]kpi!AP43</f>
        <v>2230323.67</v>
      </c>
      <c r="AJ43" s="29">
        <f>+[1]kpi!AQ43</f>
        <v>6889518.6299999999</v>
      </c>
      <c r="AK43" s="29">
        <f>+[1]kpi!AR43</f>
        <v>0</v>
      </c>
      <c r="AL43" s="29">
        <f>+[1]kpi!AS43</f>
        <v>1690953.02</v>
      </c>
      <c r="AM43" s="29">
        <f>+[1]kpi!AT43</f>
        <v>0</v>
      </c>
      <c r="AN43" s="29">
        <f>+[1]kpi!AU43</f>
        <v>0</v>
      </c>
      <c r="AO43" s="29">
        <f>+[1]kpi!AV43</f>
        <v>0</v>
      </c>
      <c r="AP43" s="29">
        <f>+[1]kpi!AW43</f>
        <v>0</v>
      </c>
      <c r="AQ43" s="29">
        <f>+[1]kpi!AX43</f>
        <v>0</v>
      </c>
      <c r="AR43" s="29">
        <f>+[1]kpi!AY43</f>
        <v>0</v>
      </c>
      <c r="AS43" s="30">
        <v>0</v>
      </c>
      <c r="AU43" s="56">
        <f t="shared" si="6"/>
        <v>-192086968.67210475</v>
      </c>
      <c r="AV43" s="56">
        <f t="shared" si="3"/>
        <v>-13582689.0764235</v>
      </c>
      <c r="AW43" s="29">
        <f>+[1]kpi!BD43</f>
        <v>-269346.15000000002</v>
      </c>
      <c r="AX43" s="29">
        <f>+[1]kpi!BE43</f>
        <v>-9805723.5164234992</v>
      </c>
      <c r="AY43" s="29">
        <f>+[1]kpi!BF43</f>
        <v>-2776251.67</v>
      </c>
      <c r="AZ43" s="29">
        <f>+[1]kpi!BG43</f>
        <v>0</v>
      </c>
      <c r="BA43" s="29">
        <f>+[1]kpi!BH43</f>
        <v>-729510.03</v>
      </c>
      <c r="BB43" s="29">
        <f>+[1]kpi!BI43</f>
        <v>0</v>
      </c>
      <c r="BC43" s="29">
        <f>+[1]kpi!BJ43</f>
        <v>-1857.71</v>
      </c>
      <c r="BD43" s="29">
        <f>+[1]kpi!BK43</f>
        <v>0</v>
      </c>
      <c r="BE43" s="29">
        <f>+[1]kpi!BL43</f>
        <v>0</v>
      </c>
      <c r="BF43" s="29">
        <f>+[1]kpi!BM43</f>
        <v>0</v>
      </c>
      <c r="BG43" s="29">
        <f>+[1]kpi!BN43</f>
        <v>0</v>
      </c>
      <c r="BH43" s="30"/>
      <c r="BJ43" s="64">
        <f t="shared" si="13"/>
        <v>130828845.91238071</v>
      </c>
      <c r="BK43" s="64">
        <f t="shared" si="14"/>
        <v>658052997.54058897</v>
      </c>
      <c r="BL43" s="64">
        <f t="shared" si="12"/>
        <v>809288634.31058896</v>
      </c>
      <c r="BM43" s="64">
        <f t="shared" si="15"/>
        <v>-190332245.93727729</v>
      </c>
      <c r="BN43" s="64">
        <f t="shared" si="16"/>
        <v>-501964014.38986397</v>
      </c>
      <c r="BO43" s="64">
        <f t="shared" si="17"/>
        <v>-597245465.68986404</v>
      </c>
      <c r="BP43" s="68">
        <f>IFERROR(+BJ43/debt!C43,0)</f>
        <v>2.8880331564696227</v>
      </c>
      <c r="BQ43" s="68">
        <f>IFERROR(+BK43/debt!C43,0)</f>
        <v>14.526451428641671</v>
      </c>
      <c r="BR43" s="68">
        <f>IFERROR(+BL43/debt!C43,0)</f>
        <v>17.864962369295192</v>
      </c>
      <c r="BS43" s="68">
        <f>(BJ43+debt!$C43)/-BM43</f>
        <v>0.92537747287586281</v>
      </c>
      <c r="BT43" s="68">
        <f>(BK43+debt!$C43)/-BN43</f>
        <v>1.4012026842907401</v>
      </c>
      <c r="BU43" s="68">
        <f>(BL43+debt!$C43)/-BO43</f>
        <v>1.430883966885069</v>
      </c>
      <c r="BV43" s="64">
        <f>(debt!C43-HLOOKUP(B43,Flc_Arqos_Base!$C$2:$GX$47,46,TRUE))</f>
        <v>-55773173.69203724</v>
      </c>
    </row>
    <row r="44" spans="2:74" x14ac:dyDescent="0.25">
      <c r="B44" s="60">
        <v>46143</v>
      </c>
      <c r="C44" s="56">
        <f t="shared" si="4"/>
        <v>848955755.40999997</v>
      </c>
      <c r="D44" s="56">
        <f t="shared" si="0"/>
        <v>58141099.100000001</v>
      </c>
      <c r="E44" s="29">
        <f>+[1]kpi!E44</f>
        <v>0</v>
      </c>
      <c r="F44" s="29">
        <f>+[1]kpi!F44</f>
        <v>7122793.6699999999</v>
      </c>
      <c r="G44" s="29">
        <f>+[1]kpi!G44</f>
        <v>51018305.43</v>
      </c>
      <c r="H44" s="29">
        <f>+[1]kpi!H44</f>
        <v>0</v>
      </c>
      <c r="I44" s="29">
        <f>+[1]kpi!I44</f>
        <v>0</v>
      </c>
      <c r="J44" s="29">
        <f>+[1]kpi!J44</f>
        <v>0</v>
      </c>
      <c r="K44" s="29">
        <f>+[1]kpi!K44</f>
        <v>0</v>
      </c>
      <c r="L44" s="29">
        <f>+[1]kpi!L44</f>
        <v>0</v>
      </c>
      <c r="M44" s="29">
        <f>+[1]kpi!M44</f>
        <v>0</v>
      </c>
      <c r="N44" s="29">
        <f>+[1]kpi!N44</f>
        <v>0</v>
      </c>
      <c r="O44" s="29">
        <f>+[1]kpi!O44</f>
        <v>0</v>
      </c>
      <c r="P44" s="30"/>
      <c r="R44" s="56">
        <f t="shared" si="5"/>
        <v>388.42715263700006</v>
      </c>
      <c r="S44" s="56">
        <f t="shared" si="1"/>
        <v>23.196419638999998</v>
      </c>
      <c r="T44" s="29">
        <f>+[1]kpi!T44</f>
        <v>0</v>
      </c>
      <c r="U44" s="29">
        <f>+[1]kpi!U44</f>
        <v>3.8666766670000001</v>
      </c>
      <c r="V44" s="29">
        <f>+[1]kpi!V44</f>
        <v>19.329742971999998</v>
      </c>
      <c r="W44" s="29">
        <f>+[1]kpi!W44</f>
        <v>0</v>
      </c>
      <c r="X44" s="29">
        <f>+[1]kpi!X44</f>
        <v>0</v>
      </c>
      <c r="Y44" s="29">
        <f>+[1]kpi!Y44</f>
        <v>0</v>
      </c>
      <c r="Z44" s="29">
        <f>+[1]kpi!Z44</f>
        <v>0</v>
      </c>
      <c r="AA44" s="29">
        <f>+[1]kpi!AA44</f>
        <v>0</v>
      </c>
      <c r="AB44" s="29">
        <f>+[1]kpi!AB44</f>
        <v>0</v>
      </c>
      <c r="AC44" s="29">
        <f>+[1]kpi!AC44</f>
        <v>0</v>
      </c>
      <c r="AD44" s="29">
        <f>+[1]kpi!AD44</f>
        <v>0</v>
      </c>
      <c r="AE44" s="30">
        <f>+[1]kpi!AE44</f>
        <v>0</v>
      </c>
      <c r="AG44" s="56">
        <f t="shared" si="2"/>
        <v>8941211.540000001</v>
      </c>
      <c r="AH44" s="29">
        <f>+[1]kpi!AO44</f>
        <v>0</v>
      </c>
      <c r="AI44" s="29">
        <f>+[1]kpi!AP44</f>
        <v>1774013.79</v>
      </c>
      <c r="AJ44" s="29">
        <f>+[1]kpi!AQ44</f>
        <v>5775602.0300000003</v>
      </c>
      <c r="AK44" s="29">
        <f>+[1]kpi!AR44</f>
        <v>0</v>
      </c>
      <c r="AL44" s="29">
        <f>+[1]kpi!AS44</f>
        <v>1391595.72</v>
      </c>
      <c r="AM44" s="29">
        <f>+[1]kpi!AT44</f>
        <v>0</v>
      </c>
      <c r="AN44" s="29">
        <f>+[1]kpi!AU44</f>
        <v>0</v>
      </c>
      <c r="AO44" s="29">
        <f>+[1]kpi!AV44</f>
        <v>0</v>
      </c>
      <c r="AP44" s="29">
        <f>+[1]kpi!AW44</f>
        <v>0</v>
      </c>
      <c r="AQ44" s="29">
        <f>+[1]kpi!AX44</f>
        <v>0</v>
      </c>
      <c r="AR44" s="29">
        <f>+[1]kpi!AY44</f>
        <v>0</v>
      </c>
      <c r="AS44" s="30">
        <v>0</v>
      </c>
      <c r="AU44" s="56">
        <f t="shared" si="6"/>
        <v>-207858688.6992684</v>
      </c>
      <c r="AV44" s="56">
        <f t="shared" si="3"/>
        <v>-15771720.027163645</v>
      </c>
      <c r="AW44" s="29">
        <f>+[1]kpi!BD44</f>
        <v>0</v>
      </c>
      <c r="AX44" s="29">
        <f>+[1]kpi!BE44</f>
        <v>-9361684.5271636434</v>
      </c>
      <c r="AY44" s="29">
        <f>+[1]kpi!BF44</f>
        <v>-5619803.4400000004</v>
      </c>
      <c r="AZ44" s="29">
        <f>+[1]kpi!BG44</f>
        <v>0</v>
      </c>
      <c r="BA44" s="29">
        <f>+[1]kpi!BH44</f>
        <v>-788374.35</v>
      </c>
      <c r="BB44" s="29">
        <f>+[1]kpi!BI44</f>
        <v>0</v>
      </c>
      <c r="BC44" s="29">
        <f>+[1]kpi!BJ44</f>
        <v>-1857.71</v>
      </c>
      <c r="BD44" s="29">
        <f>+[1]kpi!BK44</f>
        <v>0</v>
      </c>
      <c r="BE44" s="29">
        <f>+[1]kpi!BL44</f>
        <v>0</v>
      </c>
      <c r="BF44" s="29">
        <f>+[1]kpi!BM44</f>
        <v>0</v>
      </c>
      <c r="BG44" s="29">
        <f>+[1]kpi!BN44</f>
        <v>0</v>
      </c>
      <c r="BH44" s="30"/>
      <c r="BJ44" s="64">
        <f t="shared" si="13"/>
        <v>125683701.95238072</v>
      </c>
      <c r="BK44" s="64">
        <f t="shared" si="14"/>
        <v>699017313.68058908</v>
      </c>
      <c r="BL44" s="64">
        <f t="shared" si="12"/>
        <v>802796746.08058906</v>
      </c>
      <c r="BM44" s="64">
        <f t="shared" si="15"/>
        <v>-196996626.22240439</v>
      </c>
      <c r="BN44" s="64">
        <f t="shared" si="16"/>
        <v>-508523367.87344044</v>
      </c>
      <c r="BO44" s="64">
        <f t="shared" si="17"/>
        <v>-603784600.73344052</v>
      </c>
      <c r="BP44" s="68">
        <f>IFERROR(+BJ44/debt!C44,0)</f>
        <v>7.3097640207591237</v>
      </c>
      <c r="BQ44" s="68">
        <f>IFERROR(+BK44/debt!C44,0)</f>
        <v>40.654846492077546</v>
      </c>
      <c r="BR44" s="68">
        <f>IFERROR(+BL44/debt!C44,0)</f>
        <v>46.690658210447715</v>
      </c>
      <c r="BS44" s="68">
        <f>(BJ44+debt!$C44)/-BM44</f>
        <v>0.72527967926171233</v>
      </c>
      <c r="BT44" s="68">
        <f>(BK44+debt!$C44)/-BN44</f>
        <v>1.4084136676068766</v>
      </c>
      <c r="BU44" s="68">
        <f>(BL44+debt!$C44)/-BO44</f>
        <v>1.3580848087453021</v>
      </c>
      <c r="BV44" s="64">
        <f>(debt!C44-HLOOKUP(B44,Flc_Arqos_Base!$C$2:$GX$47,46,TRUE))</f>
        <v>-53008575.402170688</v>
      </c>
    </row>
    <row r="45" spans="2:74" x14ac:dyDescent="0.25">
      <c r="B45" s="59">
        <v>46174</v>
      </c>
      <c r="C45" s="56">
        <f t="shared" si="4"/>
        <v>916471854.50999999</v>
      </c>
      <c r="D45" s="56">
        <f t="shared" si="0"/>
        <v>67516099.099999994</v>
      </c>
      <c r="E45" s="29">
        <f>+[1]kpi!E45</f>
        <v>0</v>
      </c>
      <c r="F45" s="29">
        <f>+[1]kpi!F45</f>
        <v>7122793.6699999999</v>
      </c>
      <c r="G45" s="29">
        <f>+[1]kpi!G45</f>
        <v>51018305.43</v>
      </c>
      <c r="H45" s="29">
        <f>+[1]kpi!H45</f>
        <v>0</v>
      </c>
      <c r="I45" s="29">
        <f>+[1]kpi!I45</f>
        <v>9375000</v>
      </c>
      <c r="J45" s="29">
        <f>+[1]kpi!J45</f>
        <v>0</v>
      </c>
      <c r="K45" s="29">
        <f>+[1]kpi!K45</f>
        <v>0</v>
      </c>
      <c r="L45" s="29">
        <f>+[1]kpi!L45</f>
        <v>0</v>
      </c>
      <c r="M45" s="29">
        <f>+[1]kpi!M45</f>
        <v>0</v>
      </c>
      <c r="N45" s="29">
        <f>+[1]kpi!N45</f>
        <v>0</v>
      </c>
      <c r="O45" s="29">
        <f>+[1]kpi!O45</f>
        <v>0</v>
      </c>
      <c r="P45" s="30"/>
      <c r="R45" s="56">
        <f t="shared" si="5"/>
        <v>412.62357227600006</v>
      </c>
      <c r="S45" s="56">
        <f t="shared" si="1"/>
        <v>24.196419638999998</v>
      </c>
      <c r="T45" s="29">
        <f>+[1]kpi!T45</f>
        <v>0</v>
      </c>
      <c r="U45" s="29">
        <f>+[1]kpi!U45</f>
        <v>3.8666766670000001</v>
      </c>
      <c r="V45" s="29">
        <f>+[1]kpi!V45</f>
        <v>19.329742971999998</v>
      </c>
      <c r="W45" s="29">
        <f>+[1]kpi!W45</f>
        <v>0</v>
      </c>
      <c r="X45" s="29">
        <f>+[1]kpi!X45</f>
        <v>1</v>
      </c>
      <c r="Y45" s="29">
        <f>+[1]kpi!Y45</f>
        <v>0</v>
      </c>
      <c r="Z45" s="29">
        <f>+[1]kpi!Z45</f>
        <v>0</v>
      </c>
      <c r="AA45" s="29">
        <f>+[1]kpi!AA45</f>
        <v>0</v>
      </c>
      <c r="AB45" s="29">
        <f>+[1]kpi!AB45</f>
        <v>0</v>
      </c>
      <c r="AC45" s="29">
        <f>+[1]kpi!AC45</f>
        <v>0</v>
      </c>
      <c r="AD45" s="29">
        <f>+[1]kpi!AD45</f>
        <v>0</v>
      </c>
      <c r="AE45" s="30">
        <f>+[1]kpi!AE45</f>
        <v>0</v>
      </c>
      <c r="AG45" s="56">
        <f t="shared" si="2"/>
        <v>6767611.8200000003</v>
      </c>
      <c r="AH45" s="29">
        <f>+[1]kpi!AO45</f>
        <v>0</v>
      </c>
      <c r="AI45" s="29">
        <f>+[1]kpi!AP45</f>
        <v>1801545.42</v>
      </c>
      <c r="AJ45" s="29">
        <f>+[1]kpi!AQ45</f>
        <v>3129238.2</v>
      </c>
      <c r="AK45" s="29">
        <f>+[1]kpi!AR45</f>
        <v>0</v>
      </c>
      <c r="AL45" s="29">
        <f>+[1]kpi!AS45</f>
        <v>1836828.2</v>
      </c>
      <c r="AM45" s="29">
        <f>+[1]kpi!AT45</f>
        <v>0</v>
      </c>
      <c r="AN45" s="29">
        <f>+[1]kpi!AU45</f>
        <v>0</v>
      </c>
      <c r="AO45" s="29">
        <f>+[1]kpi!AV45</f>
        <v>0</v>
      </c>
      <c r="AP45" s="29">
        <f>+[1]kpi!AW45</f>
        <v>0</v>
      </c>
      <c r="AQ45" s="29">
        <f>+[1]kpi!AX45</f>
        <v>0</v>
      </c>
      <c r="AR45" s="29">
        <f>+[1]kpi!AY45</f>
        <v>0</v>
      </c>
      <c r="AS45" s="30">
        <v>0</v>
      </c>
      <c r="AU45" s="56">
        <f t="shared" si="6"/>
        <v>-227264713.41619465</v>
      </c>
      <c r="AV45" s="56">
        <f t="shared" si="3"/>
        <v>-19406024.716926239</v>
      </c>
      <c r="AW45" s="29">
        <f>+[1]kpi!BD45</f>
        <v>0</v>
      </c>
      <c r="AX45" s="29">
        <f>+[1]kpi!BE45</f>
        <v>-12662203.94692624</v>
      </c>
      <c r="AY45" s="29">
        <f>+[1]kpi!BF45</f>
        <v>-5631379.3099999996</v>
      </c>
      <c r="AZ45" s="29">
        <f>+[1]kpi!BG45</f>
        <v>0</v>
      </c>
      <c r="BA45" s="29">
        <f>+[1]kpi!BH45</f>
        <v>-1110583.75</v>
      </c>
      <c r="BB45" s="29">
        <f>+[1]kpi!BI45</f>
        <v>0</v>
      </c>
      <c r="BC45" s="29">
        <f>+[1]kpi!BJ45</f>
        <v>-1857.71</v>
      </c>
      <c r="BD45" s="29">
        <f>+[1]kpi!BK45</f>
        <v>0</v>
      </c>
      <c r="BE45" s="29">
        <f>+[1]kpi!BL45</f>
        <v>0</v>
      </c>
      <c r="BF45" s="29">
        <f>+[1]kpi!BM45</f>
        <v>0</v>
      </c>
      <c r="BG45" s="29">
        <f>+[1]kpi!BN45</f>
        <v>0</v>
      </c>
      <c r="BH45" s="30"/>
      <c r="BJ45" s="64">
        <f t="shared" si="13"/>
        <v>127525307.67238073</v>
      </c>
      <c r="BK45" s="64">
        <f t="shared" si="14"/>
        <v>757693760.67058909</v>
      </c>
      <c r="BL45" s="64">
        <f t="shared" si="12"/>
        <v>802151106.82058907</v>
      </c>
      <c r="BM45" s="64">
        <f t="shared" si="15"/>
        <v>-197754026.78086385</v>
      </c>
      <c r="BN45" s="64">
        <f t="shared" si="16"/>
        <v>-510606526.75627679</v>
      </c>
      <c r="BO45" s="64">
        <f t="shared" si="17"/>
        <v>-608886236.91627693</v>
      </c>
      <c r="BP45" s="68">
        <f>IFERROR(+BJ45/debt!C45,0)</f>
        <v>5.3022962885801315</v>
      </c>
      <c r="BQ45" s="68">
        <f>IFERROR(+BK45/debt!C45,0)</f>
        <v>31.50368258985268</v>
      </c>
      <c r="BR45" s="68">
        <f>IFERROR(+BL45/debt!C45,0)</f>
        <v>33.352147226353381</v>
      </c>
      <c r="BS45" s="68">
        <f>(BJ45+debt!$C45)/-BM45</f>
        <v>0.76648889825232402</v>
      </c>
      <c r="BT45" s="68">
        <f>(BK45+debt!$C45)/-BN45</f>
        <v>1.5310119987627506</v>
      </c>
      <c r="BU45" s="68">
        <f>(BL45+debt!$C45)/-BO45</f>
        <v>1.3569071119832812</v>
      </c>
      <c r="BV45" s="64">
        <f>(debt!C45-HLOOKUP(B45,Flc_Arqos_Base!$C$2:$GX$47,46,TRUE))</f>
        <v>-45888367.932857834</v>
      </c>
    </row>
    <row r="46" spans="2:74" x14ac:dyDescent="0.25">
      <c r="B46" s="60">
        <v>46204</v>
      </c>
      <c r="C46" s="56">
        <f t="shared" si="4"/>
        <v>974612953.61000001</v>
      </c>
      <c r="D46" s="56">
        <f t="shared" si="0"/>
        <v>58141099.100000001</v>
      </c>
      <c r="E46" s="29">
        <f>+[1]kpi!E46</f>
        <v>0</v>
      </c>
      <c r="F46" s="29">
        <f>+[1]kpi!F46</f>
        <v>7122793.6699999999</v>
      </c>
      <c r="G46" s="29">
        <f>+[1]kpi!G46</f>
        <v>51018305.43</v>
      </c>
      <c r="H46" s="29">
        <f>+[1]kpi!H46</f>
        <v>0</v>
      </c>
      <c r="I46" s="29">
        <f>+[1]kpi!I46</f>
        <v>0</v>
      </c>
      <c r="J46" s="29">
        <f>+[1]kpi!J46</f>
        <v>0</v>
      </c>
      <c r="K46" s="29">
        <f>+[1]kpi!K46</f>
        <v>0</v>
      </c>
      <c r="L46" s="29">
        <f>+[1]kpi!L46</f>
        <v>0</v>
      </c>
      <c r="M46" s="29">
        <f>+[1]kpi!M46</f>
        <v>0</v>
      </c>
      <c r="N46" s="29">
        <f>+[1]kpi!N46</f>
        <v>0</v>
      </c>
      <c r="O46" s="29">
        <f>+[1]kpi!O46</f>
        <v>0</v>
      </c>
      <c r="P46" s="30"/>
      <c r="R46" s="56">
        <f t="shared" si="5"/>
        <v>435.81999191500006</v>
      </c>
      <c r="S46" s="56">
        <f t="shared" si="1"/>
        <v>23.196419638999998</v>
      </c>
      <c r="T46" s="29">
        <f>+[1]kpi!T46</f>
        <v>0</v>
      </c>
      <c r="U46" s="29">
        <f>+[1]kpi!U46</f>
        <v>3.8666766670000001</v>
      </c>
      <c r="V46" s="29">
        <f>+[1]kpi!V46</f>
        <v>19.329742971999998</v>
      </c>
      <c r="W46" s="29">
        <f>+[1]kpi!W46</f>
        <v>0</v>
      </c>
      <c r="X46" s="29">
        <f>+[1]kpi!X46</f>
        <v>0</v>
      </c>
      <c r="Y46" s="29">
        <f>+[1]kpi!Y46</f>
        <v>0</v>
      </c>
      <c r="Z46" s="29">
        <f>+[1]kpi!Z46</f>
        <v>0</v>
      </c>
      <c r="AA46" s="29">
        <f>+[1]kpi!AA46</f>
        <v>0</v>
      </c>
      <c r="AB46" s="29">
        <f>+[1]kpi!AB46</f>
        <v>0</v>
      </c>
      <c r="AC46" s="29">
        <f>+[1]kpi!AC46</f>
        <v>0</v>
      </c>
      <c r="AD46" s="29">
        <f>+[1]kpi!AD46</f>
        <v>0</v>
      </c>
      <c r="AE46" s="30">
        <f>+[1]kpi!AE46</f>
        <v>0</v>
      </c>
      <c r="AG46" s="56">
        <f t="shared" si="2"/>
        <v>7313272.3600000003</v>
      </c>
      <c r="AH46" s="29">
        <f>+[1]kpi!AO46</f>
        <v>0</v>
      </c>
      <c r="AI46" s="29">
        <f>+[1]kpi!AP46</f>
        <v>1830559.51</v>
      </c>
      <c r="AJ46" s="29">
        <f>+[1]kpi!AQ46</f>
        <v>3711960.15</v>
      </c>
      <c r="AK46" s="29">
        <f>+[1]kpi!AR46</f>
        <v>0</v>
      </c>
      <c r="AL46" s="29">
        <f>+[1]kpi!AS46</f>
        <v>1770752.7</v>
      </c>
      <c r="AM46" s="29">
        <f>+[1]kpi!AT46</f>
        <v>0</v>
      </c>
      <c r="AN46" s="29">
        <f>+[1]kpi!AU46</f>
        <v>0</v>
      </c>
      <c r="AO46" s="29">
        <f>+[1]kpi!AV46</f>
        <v>0</v>
      </c>
      <c r="AP46" s="29">
        <f>+[1]kpi!AW46</f>
        <v>0</v>
      </c>
      <c r="AQ46" s="29">
        <f>+[1]kpi!AX46</f>
        <v>0</v>
      </c>
      <c r="AR46" s="29">
        <f>+[1]kpi!AY46</f>
        <v>0</v>
      </c>
      <c r="AS46" s="30">
        <v>0</v>
      </c>
      <c r="AU46" s="56">
        <f t="shared" si="6"/>
        <v>-246214511.53466681</v>
      </c>
      <c r="AV46" s="56">
        <f t="shared" si="3"/>
        <v>-18949798.118472151</v>
      </c>
      <c r="AW46" s="29">
        <f>+[1]kpi!BD46</f>
        <v>0</v>
      </c>
      <c r="AX46" s="29">
        <f>+[1]kpi!BE46</f>
        <v>-11893281.57847215</v>
      </c>
      <c r="AY46" s="29">
        <f>+[1]kpi!BF46</f>
        <v>-5642979.04</v>
      </c>
      <c r="AZ46" s="29">
        <f>+[1]kpi!BG46</f>
        <v>0</v>
      </c>
      <c r="BA46" s="29">
        <f>+[1]kpi!BH46</f>
        <v>-1411679.79</v>
      </c>
      <c r="BB46" s="29">
        <f>+[1]kpi!BI46</f>
        <v>0</v>
      </c>
      <c r="BC46" s="29">
        <f>+[1]kpi!BJ46</f>
        <v>-1857.71</v>
      </c>
      <c r="BD46" s="29">
        <f>+[1]kpi!BK46</f>
        <v>0</v>
      </c>
      <c r="BE46" s="29">
        <f>+[1]kpi!BL46</f>
        <v>0</v>
      </c>
      <c r="BF46" s="29">
        <f>+[1]kpi!BM46</f>
        <v>0</v>
      </c>
      <c r="BG46" s="29">
        <f>+[1]kpi!BN46</f>
        <v>0</v>
      </c>
      <c r="BH46" s="30"/>
      <c r="BJ46" s="64">
        <f t="shared" si="13"/>
        <v>130678191.04238072</v>
      </c>
      <c r="BK46" s="64">
        <f t="shared" si="14"/>
        <v>759979839.35058892</v>
      </c>
      <c r="BL46" s="64">
        <f t="shared" si="12"/>
        <v>803882964.8705889</v>
      </c>
      <c r="BM46" s="64">
        <f t="shared" si="15"/>
        <v>-194540216.25055328</v>
      </c>
      <c r="BN46" s="64">
        <f t="shared" si="16"/>
        <v>-509784819.96935052</v>
      </c>
      <c r="BO46" s="64">
        <f t="shared" si="17"/>
        <v>-610414513.22935057</v>
      </c>
      <c r="BP46" s="68">
        <f>IFERROR(+BJ46/debt!C46,0)</f>
        <v>4.1433609782923186</v>
      </c>
      <c r="BQ46" s="68">
        <f>IFERROR(+BK46/debt!C46,0)</f>
        <v>24.096375879835016</v>
      </c>
      <c r="BR46" s="68">
        <f>IFERROR(+BL46/debt!C46,0)</f>
        <v>25.488394667772191</v>
      </c>
      <c r="BS46" s="68">
        <f>(BJ46+debt!$C46)/-BM46</f>
        <v>0.83385003958924897</v>
      </c>
      <c r="BT46" s="68">
        <f>(BK46+debt!$C46)/-BN46</f>
        <v>1.5526531672285204</v>
      </c>
      <c r="BU46" s="68">
        <f>(BL46+debt!$C46)/-BO46</f>
        <v>1.3686144787591914</v>
      </c>
      <c r="BV46" s="64">
        <f>(debt!C46-HLOOKUP(B46,Flc_Arqos_Base!$C$2:$GX$47,46,TRUE))</f>
        <v>-37739197.655415326</v>
      </c>
    </row>
    <row r="47" spans="2:74" x14ac:dyDescent="0.25">
      <c r="B47" s="60">
        <v>46235</v>
      </c>
      <c r="C47" s="56">
        <f t="shared" si="4"/>
        <v>1032754052.71</v>
      </c>
      <c r="D47" s="56">
        <f t="shared" si="0"/>
        <v>58141099.100000001</v>
      </c>
      <c r="E47" s="29">
        <f>+[1]kpi!E47</f>
        <v>0</v>
      </c>
      <c r="F47" s="29">
        <f>+[1]kpi!F47</f>
        <v>7122793.6699999999</v>
      </c>
      <c r="G47" s="29">
        <f>+[1]kpi!G47</f>
        <v>51018305.43</v>
      </c>
      <c r="H47" s="29">
        <f>+[1]kpi!H47</f>
        <v>0</v>
      </c>
      <c r="I47" s="29">
        <f>+[1]kpi!I47</f>
        <v>0</v>
      </c>
      <c r="J47" s="29">
        <f>+[1]kpi!J47</f>
        <v>0</v>
      </c>
      <c r="K47" s="29">
        <f>+[1]kpi!K47</f>
        <v>0</v>
      </c>
      <c r="L47" s="29">
        <f>+[1]kpi!L47</f>
        <v>0</v>
      </c>
      <c r="M47" s="29">
        <f>+[1]kpi!M47</f>
        <v>0</v>
      </c>
      <c r="N47" s="29">
        <f>+[1]kpi!N47</f>
        <v>0</v>
      </c>
      <c r="O47" s="29">
        <f>+[1]kpi!O47</f>
        <v>0</v>
      </c>
      <c r="P47" s="30"/>
      <c r="R47" s="56">
        <f t="shared" si="5"/>
        <v>459.01641155400006</v>
      </c>
      <c r="S47" s="56">
        <f t="shared" si="1"/>
        <v>23.196419638999998</v>
      </c>
      <c r="T47" s="29">
        <f>+[1]kpi!T47</f>
        <v>0</v>
      </c>
      <c r="U47" s="29">
        <f>+[1]kpi!U47</f>
        <v>3.8666766670000001</v>
      </c>
      <c r="V47" s="29">
        <f>+[1]kpi!V47</f>
        <v>19.329742971999998</v>
      </c>
      <c r="W47" s="29">
        <f>+[1]kpi!W47</f>
        <v>0</v>
      </c>
      <c r="X47" s="29">
        <f>+[1]kpi!X47</f>
        <v>0</v>
      </c>
      <c r="Y47" s="29">
        <f>+[1]kpi!Y47</f>
        <v>0</v>
      </c>
      <c r="Z47" s="29">
        <f>+[1]kpi!Z47</f>
        <v>0</v>
      </c>
      <c r="AA47" s="29">
        <f>+[1]kpi!AA47</f>
        <v>0</v>
      </c>
      <c r="AB47" s="29">
        <f>+[1]kpi!AB47</f>
        <v>0</v>
      </c>
      <c r="AC47" s="29">
        <f>+[1]kpi!AC47</f>
        <v>0</v>
      </c>
      <c r="AD47" s="29">
        <f>+[1]kpi!AD47</f>
        <v>0</v>
      </c>
      <c r="AE47" s="30">
        <f>+[1]kpi!AE47</f>
        <v>0</v>
      </c>
      <c r="AG47" s="56">
        <f t="shared" si="2"/>
        <v>7749930.5</v>
      </c>
      <c r="AH47" s="29">
        <f>+[1]kpi!AO47</f>
        <v>0</v>
      </c>
      <c r="AI47" s="29">
        <f>+[1]kpi!AP47</f>
        <v>1861247.22</v>
      </c>
      <c r="AJ47" s="29">
        <f>+[1]kpi!AQ47</f>
        <v>4110716.32</v>
      </c>
      <c r="AK47" s="29">
        <f>+[1]kpi!AR47</f>
        <v>0</v>
      </c>
      <c r="AL47" s="29">
        <f>+[1]kpi!AS47</f>
        <v>1777966.96</v>
      </c>
      <c r="AM47" s="29">
        <f>+[1]kpi!AT47</f>
        <v>0</v>
      </c>
      <c r="AN47" s="29">
        <f>+[1]kpi!AU47</f>
        <v>0</v>
      </c>
      <c r="AO47" s="29">
        <f>+[1]kpi!AV47</f>
        <v>0</v>
      </c>
      <c r="AP47" s="29">
        <f>+[1]kpi!AW47</f>
        <v>0</v>
      </c>
      <c r="AQ47" s="29">
        <f>+[1]kpi!AX47</f>
        <v>0</v>
      </c>
      <c r="AR47" s="29">
        <f>+[1]kpi!AY47</f>
        <v>0</v>
      </c>
      <c r="AS47" s="30">
        <v>0</v>
      </c>
      <c r="AU47" s="56">
        <f t="shared" si="6"/>
        <v>-265337960.15083185</v>
      </c>
      <c r="AV47" s="56">
        <f t="shared" si="3"/>
        <v>-19123448.616165031</v>
      </c>
      <c r="AW47" s="29">
        <f>+[1]kpi!BD47</f>
        <v>0</v>
      </c>
      <c r="AX47" s="29">
        <f>+[1]kpi!BE47</f>
        <v>-11471864.57616503</v>
      </c>
      <c r="AY47" s="29">
        <f>+[1]kpi!BF47</f>
        <v>-5654602.6500000004</v>
      </c>
      <c r="AZ47" s="29">
        <f>+[1]kpi!BG47</f>
        <v>0</v>
      </c>
      <c r="BA47" s="29">
        <f>+[1]kpi!BH47</f>
        <v>-1995123.68</v>
      </c>
      <c r="BB47" s="29">
        <f>+[1]kpi!BI47</f>
        <v>0</v>
      </c>
      <c r="BC47" s="29">
        <f>+[1]kpi!BJ47</f>
        <v>-1857.71</v>
      </c>
      <c r="BD47" s="29">
        <f>+[1]kpi!BK47</f>
        <v>0</v>
      </c>
      <c r="BE47" s="29">
        <f>+[1]kpi!BL47</f>
        <v>0</v>
      </c>
      <c r="BF47" s="29">
        <f>+[1]kpi!BM47</f>
        <v>0</v>
      </c>
      <c r="BG47" s="29">
        <f>+[1]kpi!BN47</f>
        <v>0</v>
      </c>
      <c r="BH47" s="30"/>
      <c r="BJ47" s="64">
        <f t="shared" si="13"/>
        <v>133917407.15238072</v>
      </c>
      <c r="BK47" s="64">
        <f t="shared" si="14"/>
        <v>761858088.70058906</v>
      </c>
      <c r="BL47" s="64">
        <f t="shared" si="12"/>
        <v>805429222.48058903</v>
      </c>
      <c r="BM47" s="64">
        <f t="shared" si="15"/>
        <v>-201690323.17226556</v>
      </c>
      <c r="BN47" s="64">
        <f t="shared" si="16"/>
        <v>-509471156.30087835</v>
      </c>
      <c r="BO47" s="64">
        <f t="shared" si="17"/>
        <v>-612618471.07087839</v>
      </c>
      <c r="BP47" s="68">
        <f>IFERROR(+BJ47/debt!C47,0)</f>
        <v>3.2725827653394708</v>
      </c>
      <c r="BQ47" s="68">
        <f>IFERROR(+BK47/debt!C47,0)</f>
        <v>18.617771234765829</v>
      </c>
      <c r="BR47" s="68">
        <f>IFERROR(+BL47/debt!C47,0)</f>
        <v>19.682533049579636</v>
      </c>
      <c r="BS47" s="68">
        <f>(BJ47+debt!$C47)/-BM47</f>
        <v>0.86686569297077176</v>
      </c>
      <c r="BT47" s="68">
        <f>(BK47+debt!$C47)/-BN47</f>
        <v>1.5757106037938997</v>
      </c>
      <c r="BU47" s="68">
        <f>(BL47+debt!$C47)/-BO47</f>
        <v>1.3815290871184207</v>
      </c>
      <c r="BV47" s="64">
        <f>(debt!C47-HLOOKUP(B47,Flc_Arqos_Base!$C$2:$GX$47,46,TRUE))</f>
        <v>-27117388.1935286</v>
      </c>
    </row>
    <row r="48" spans="2:74" x14ac:dyDescent="0.25">
      <c r="B48" s="59">
        <v>46266</v>
      </c>
      <c r="C48" s="56">
        <f t="shared" si="4"/>
        <v>1090895151.8099999</v>
      </c>
      <c r="D48" s="56">
        <f t="shared" si="0"/>
        <v>58141099.100000001</v>
      </c>
      <c r="E48" s="29">
        <f>+[1]kpi!E48</f>
        <v>0</v>
      </c>
      <c r="F48" s="29">
        <f>+[1]kpi!F48</f>
        <v>7122793.6699999999</v>
      </c>
      <c r="G48" s="29">
        <f>+[1]kpi!G48</f>
        <v>51018305.43</v>
      </c>
      <c r="H48" s="29">
        <f>+[1]kpi!H48</f>
        <v>0</v>
      </c>
      <c r="I48" s="29">
        <f>+[1]kpi!I48</f>
        <v>0</v>
      </c>
      <c r="J48" s="29">
        <f>+[1]kpi!J48</f>
        <v>0</v>
      </c>
      <c r="K48" s="29">
        <f>+[1]kpi!K48</f>
        <v>0</v>
      </c>
      <c r="L48" s="29">
        <f>+[1]kpi!L48</f>
        <v>0</v>
      </c>
      <c r="M48" s="29">
        <f>+[1]kpi!M48</f>
        <v>0</v>
      </c>
      <c r="N48" s="29">
        <f>+[1]kpi!N48</f>
        <v>0</v>
      </c>
      <c r="O48" s="29">
        <f>+[1]kpi!O48</f>
        <v>0</v>
      </c>
      <c r="P48" s="30"/>
      <c r="R48" s="56">
        <f t="shared" si="5"/>
        <v>482.21283119300006</v>
      </c>
      <c r="S48" s="56">
        <f t="shared" si="1"/>
        <v>23.196419638999998</v>
      </c>
      <c r="T48" s="29">
        <f>+[1]kpi!T48</f>
        <v>0</v>
      </c>
      <c r="U48" s="29">
        <f>+[1]kpi!U48</f>
        <v>3.8666766670000001</v>
      </c>
      <c r="V48" s="29">
        <f>+[1]kpi!V48</f>
        <v>19.329742971999998</v>
      </c>
      <c r="W48" s="29">
        <f>+[1]kpi!W48</f>
        <v>0</v>
      </c>
      <c r="X48" s="29">
        <f>+[1]kpi!X48</f>
        <v>0</v>
      </c>
      <c r="Y48" s="29">
        <f>+[1]kpi!Y48</f>
        <v>0</v>
      </c>
      <c r="Z48" s="29">
        <f>+[1]kpi!Z48</f>
        <v>0</v>
      </c>
      <c r="AA48" s="29">
        <f>+[1]kpi!AA48</f>
        <v>0</v>
      </c>
      <c r="AB48" s="29">
        <f>+[1]kpi!AB48</f>
        <v>0</v>
      </c>
      <c r="AC48" s="29">
        <f>+[1]kpi!AC48</f>
        <v>0</v>
      </c>
      <c r="AD48" s="29">
        <f>+[1]kpi!AD48</f>
        <v>0</v>
      </c>
      <c r="AE48" s="30">
        <f>+[1]kpi!AE48</f>
        <v>0</v>
      </c>
      <c r="AG48" s="56">
        <f t="shared" si="2"/>
        <v>7973804.3100000005</v>
      </c>
      <c r="AH48" s="29">
        <f>+[1]kpi!AO48</f>
        <v>0</v>
      </c>
      <c r="AI48" s="29">
        <f>+[1]kpi!AP48</f>
        <v>1893685.29</v>
      </c>
      <c r="AJ48" s="29">
        <f>+[1]kpi!AQ48</f>
        <v>4294908.4000000004</v>
      </c>
      <c r="AK48" s="29">
        <f>+[1]kpi!AR48</f>
        <v>0</v>
      </c>
      <c r="AL48" s="29">
        <f>+[1]kpi!AS48</f>
        <v>1785210.62</v>
      </c>
      <c r="AM48" s="29">
        <f>+[1]kpi!AT48</f>
        <v>0</v>
      </c>
      <c r="AN48" s="29">
        <f>+[1]kpi!AU48</f>
        <v>0</v>
      </c>
      <c r="AO48" s="29">
        <f>+[1]kpi!AV48</f>
        <v>0</v>
      </c>
      <c r="AP48" s="29">
        <f>+[1]kpi!AW48</f>
        <v>0</v>
      </c>
      <c r="AQ48" s="29">
        <f>+[1]kpi!AX48</f>
        <v>0</v>
      </c>
      <c r="AR48" s="29">
        <f>+[1]kpi!AY48</f>
        <v>0</v>
      </c>
      <c r="AS48" s="30">
        <v>0</v>
      </c>
      <c r="AU48" s="56">
        <f t="shared" si="6"/>
        <v>-286804422.09831303</v>
      </c>
      <c r="AV48" s="56">
        <f t="shared" si="3"/>
        <v>-21466461.94748117</v>
      </c>
      <c r="AW48" s="29">
        <f>+[1]kpi!BD48</f>
        <v>0</v>
      </c>
      <c r="AX48" s="29">
        <f>+[1]kpi!BE48</f>
        <v>-11504799.13748117</v>
      </c>
      <c r="AY48" s="29">
        <f>+[1]kpi!BF48</f>
        <v>-7956553.04</v>
      </c>
      <c r="AZ48" s="29">
        <f>+[1]kpi!BG48</f>
        <v>0</v>
      </c>
      <c r="BA48" s="29">
        <f>+[1]kpi!BH48</f>
        <v>-2003252.06</v>
      </c>
      <c r="BB48" s="29">
        <f>+[1]kpi!BI48</f>
        <v>0</v>
      </c>
      <c r="BC48" s="29">
        <f>+[1]kpi!BJ48</f>
        <v>-1857.71</v>
      </c>
      <c r="BD48" s="29">
        <f>+[1]kpi!BK48</f>
        <v>0</v>
      </c>
      <c r="BE48" s="29">
        <f>+[1]kpi!BL48</f>
        <v>0</v>
      </c>
      <c r="BF48" s="29">
        <f>+[1]kpi!BM48</f>
        <v>0</v>
      </c>
      <c r="BG48" s="29">
        <f>+[1]kpi!BN48</f>
        <v>0</v>
      </c>
      <c r="BH48" s="30"/>
      <c r="BJ48" s="64">
        <f t="shared" si="13"/>
        <v>139279303.61238071</v>
      </c>
      <c r="BK48" s="64">
        <f t="shared" si="14"/>
        <v>762892721.93058896</v>
      </c>
      <c r="BL48" s="64">
        <f t="shared" si="12"/>
        <v>806828795.54058886</v>
      </c>
      <c r="BM48" s="64">
        <f t="shared" si="15"/>
        <v>-208943727.01207662</v>
      </c>
      <c r="BN48" s="64">
        <f t="shared" si="16"/>
        <v>-510411785.13471335</v>
      </c>
      <c r="BO48" s="64">
        <f t="shared" si="17"/>
        <v>-615412558.96471334</v>
      </c>
      <c r="BP48" s="68">
        <f>IFERROR(+BJ48/debt!C48,0)</f>
        <v>2.7345022736159499</v>
      </c>
      <c r="BQ48" s="68">
        <f>IFERROR(+BK48/debt!C48,0)</f>
        <v>14.978046475950482</v>
      </c>
      <c r="BR48" s="68">
        <f>IFERROR(+BL48/debt!C48,0)</f>
        <v>15.840653410823343</v>
      </c>
      <c r="BS48" s="68">
        <f>(BJ48+debt!$C48)/-BM48</f>
        <v>0.91035690136431258</v>
      </c>
      <c r="BT48" s="68">
        <f>(BK48+debt!$C48)/-BN48</f>
        <v>1.5944513937616844</v>
      </c>
      <c r="BU48" s="68">
        <f>(BL48+debt!$C48)/-BO48</f>
        <v>1.3938013505174756</v>
      </c>
      <c r="BV48" s="64">
        <f>(debt!C48-HLOOKUP(B48,Flc_Arqos_Base!$C$2:$GX$47,46,TRUE))</f>
        <v>-12988428.303316496</v>
      </c>
    </row>
    <row r="49" spans="2:74" x14ac:dyDescent="0.25">
      <c r="B49" s="60">
        <v>46296</v>
      </c>
      <c r="C49" s="56">
        <f t="shared" si="4"/>
        <v>1158411250.9099998</v>
      </c>
      <c r="D49" s="56">
        <f t="shared" si="0"/>
        <v>67516099.099999994</v>
      </c>
      <c r="E49" s="29">
        <f>+[1]kpi!E49</f>
        <v>0</v>
      </c>
      <c r="F49" s="29">
        <f>+[1]kpi!F49</f>
        <v>7122793.6699999999</v>
      </c>
      <c r="G49" s="29">
        <f>+[1]kpi!G49</f>
        <v>51018305.43</v>
      </c>
      <c r="H49" s="29">
        <f>+[1]kpi!H49</f>
        <v>0</v>
      </c>
      <c r="I49" s="29">
        <f>+[1]kpi!I49</f>
        <v>9375000</v>
      </c>
      <c r="J49" s="29">
        <f>+[1]kpi!J49</f>
        <v>0</v>
      </c>
      <c r="K49" s="29">
        <f>+[1]kpi!K49</f>
        <v>0</v>
      </c>
      <c r="L49" s="29">
        <f>+[1]kpi!L49</f>
        <v>0</v>
      </c>
      <c r="M49" s="29">
        <f>+[1]kpi!M49</f>
        <v>0</v>
      </c>
      <c r="N49" s="29">
        <f>+[1]kpi!N49</f>
        <v>0</v>
      </c>
      <c r="O49" s="29">
        <f>+[1]kpi!O49</f>
        <v>0</v>
      </c>
      <c r="P49" s="30"/>
      <c r="R49" s="56">
        <f t="shared" si="5"/>
        <v>506.40925083200005</v>
      </c>
      <c r="S49" s="56">
        <f t="shared" si="1"/>
        <v>24.196419638999998</v>
      </c>
      <c r="T49" s="29">
        <f>+[1]kpi!T49</f>
        <v>0</v>
      </c>
      <c r="U49" s="29">
        <f>+[1]kpi!U49</f>
        <v>3.8666766670000001</v>
      </c>
      <c r="V49" s="29">
        <f>+[1]kpi!V49</f>
        <v>19.329742971999998</v>
      </c>
      <c r="W49" s="29">
        <f>+[1]kpi!W49</f>
        <v>0</v>
      </c>
      <c r="X49" s="29">
        <f>+[1]kpi!X49</f>
        <v>1</v>
      </c>
      <c r="Y49" s="29">
        <f>+[1]kpi!Y49</f>
        <v>0</v>
      </c>
      <c r="Z49" s="29">
        <f>+[1]kpi!Z49</f>
        <v>0</v>
      </c>
      <c r="AA49" s="29">
        <f>+[1]kpi!AA49</f>
        <v>0</v>
      </c>
      <c r="AB49" s="29">
        <f>+[1]kpi!AB49</f>
        <v>0</v>
      </c>
      <c r="AC49" s="29">
        <f>+[1]kpi!AC49</f>
        <v>0</v>
      </c>
      <c r="AD49" s="29">
        <f>+[1]kpi!AD49</f>
        <v>0</v>
      </c>
      <c r="AE49" s="30">
        <f>+[1]kpi!AE49</f>
        <v>0</v>
      </c>
      <c r="AG49" s="56">
        <f t="shared" si="2"/>
        <v>8628787.5700000003</v>
      </c>
      <c r="AH49" s="29">
        <f>+[1]kpi!AO49</f>
        <v>0</v>
      </c>
      <c r="AI49" s="29">
        <f>+[1]kpi!AP49</f>
        <v>1928384.45</v>
      </c>
      <c r="AJ49" s="29">
        <f>+[1]kpi!AQ49</f>
        <v>4754511.45</v>
      </c>
      <c r="AK49" s="29">
        <f>+[1]kpi!AR49</f>
        <v>0</v>
      </c>
      <c r="AL49" s="29">
        <f>+[1]kpi!AS49</f>
        <v>1945891.67</v>
      </c>
      <c r="AM49" s="29">
        <f>+[1]kpi!AT49</f>
        <v>0</v>
      </c>
      <c r="AN49" s="29">
        <f>+[1]kpi!AU49</f>
        <v>0</v>
      </c>
      <c r="AO49" s="29">
        <f>+[1]kpi!AV49</f>
        <v>0</v>
      </c>
      <c r="AP49" s="29">
        <f>+[1]kpi!AW49</f>
        <v>0</v>
      </c>
      <c r="AQ49" s="29">
        <f>+[1]kpi!AX49</f>
        <v>0</v>
      </c>
      <c r="AR49" s="29">
        <f>+[1]kpi!AY49</f>
        <v>0</v>
      </c>
      <c r="AS49" s="30">
        <v>0</v>
      </c>
      <c r="AU49" s="56">
        <f t="shared" si="6"/>
        <v>-307606850.74450636</v>
      </c>
      <c r="AV49" s="56">
        <f t="shared" si="3"/>
        <v>-20802428.646193322</v>
      </c>
      <c r="AW49" s="29">
        <f>+[1]kpi!BD49</f>
        <v>0</v>
      </c>
      <c r="AX49" s="29">
        <f>+[1]kpi!BE49</f>
        <v>-10996341.72619332</v>
      </c>
      <c r="AY49" s="29">
        <f>+[1]kpi!BF49</f>
        <v>-7972942.2300000004</v>
      </c>
      <c r="AZ49" s="29">
        <f>+[1]kpi!BG49</f>
        <v>0</v>
      </c>
      <c r="BA49" s="29">
        <f>+[1]kpi!BH49</f>
        <v>-1831286.98</v>
      </c>
      <c r="BB49" s="29">
        <f>+[1]kpi!BI49</f>
        <v>0</v>
      </c>
      <c r="BC49" s="29">
        <f>+[1]kpi!BJ49</f>
        <v>-1857.71</v>
      </c>
      <c r="BD49" s="29">
        <f>+[1]kpi!BK49</f>
        <v>0</v>
      </c>
      <c r="BE49" s="29">
        <f>+[1]kpi!BL49</f>
        <v>0</v>
      </c>
      <c r="BF49" s="29">
        <f>+[1]kpi!BM49</f>
        <v>0</v>
      </c>
      <c r="BG49" s="29">
        <f>+[1]kpi!BN49</f>
        <v>0</v>
      </c>
      <c r="BH49" s="30"/>
      <c r="BJ49" s="64">
        <f t="shared" si="13"/>
        <v>144653107.52238071</v>
      </c>
      <c r="BK49" s="64">
        <f t="shared" si="14"/>
        <v>764050915.55058897</v>
      </c>
      <c r="BL49" s="64">
        <f t="shared" si="12"/>
        <v>809257498.38058889</v>
      </c>
      <c r="BM49" s="64">
        <f t="shared" si="15"/>
        <v>-210570405.01531196</v>
      </c>
      <c r="BN49" s="64">
        <f t="shared" si="16"/>
        <v>-509067147.30723214</v>
      </c>
      <c r="BO49" s="64">
        <f t="shared" si="17"/>
        <v>-613492221.87723219</v>
      </c>
      <c r="BP49" s="68">
        <f>IFERROR(+BJ49/debt!C49,0)</f>
        <v>2.3252567697475088</v>
      </c>
      <c r="BQ49" s="68">
        <f>IFERROR(+BK49/debt!C49,0)</f>
        <v>12.281896975776421</v>
      </c>
      <c r="BR49" s="68">
        <f>IFERROR(+BL49/debt!C49,0)</f>
        <v>13.008579689774425</v>
      </c>
      <c r="BS49" s="68">
        <f>(BJ49+debt!$C49)/-BM49</f>
        <v>0.98239174449601574</v>
      </c>
      <c r="BT49" s="68">
        <f>(BK49+debt!$C49)/-BN49</f>
        <v>1.6230873273222022</v>
      </c>
      <c r="BU49" s="68">
        <f>(BL49+debt!$C49)/-BO49</f>
        <v>1.4205021470587202</v>
      </c>
      <c r="BV49" s="64">
        <f>(debt!C49-HLOOKUP(B49,Flc_Arqos_Base!$C$2:$GX$47,46,TRUE))</f>
        <v>2964436.0296431854</v>
      </c>
    </row>
    <row r="50" spans="2:74" x14ac:dyDescent="0.25">
      <c r="B50" s="59">
        <v>46327</v>
      </c>
      <c r="C50" s="56">
        <f t="shared" si="4"/>
        <v>1171944388.3</v>
      </c>
      <c r="D50" s="56">
        <f t="shared" si="0"/>
        <v>13533137.390000001</v>
      </c>
      <c r="E50" s="29">
        <f>+[1]kpi!E50</f>
        <v>0</v>
      </c>
      <c r="F50" s="29">
        <f>+[1]kpi!F50</f>
        <v>3744806.73</v>
      </c>
      <c r="G50" s="29">
        <f>+[1]kpi!G50</f>
        <v>9788330.6600000001</v>
      </c>
      <c r="H50" s="29">
        <f>+[1]kpi!H50</f>
        <v>0</v>
      </c>
      <c r="I50" s="29">
        <f>+[1]kpi!I50</f>
        <v>0</v>
      </c>
      <c r="J50" s="29">
        <f>+[1]kpi!J50</f>
        <v>0</v>
      </c>
      <c r="K50" s="29">
        <f>+[1]kpi!K50</f>
        <v>0</v>
      </c>
      <c r="L50" s="29">
        <f>+[1]kpi!L50</f>
        <v>0</v>
      </c>
      <c r="M50" s="29">
        <f>+[1]kpi!M50</f>
        <v>0</v>
      </c>
      <c r="N50" s="29">
        <f>+[1]kpi!N50</f>
        <v>0</v>
      </c>
      <c r="O50" s="29">
        <f>+[1]kpi!O50</f>
        <v>0</v>
      </c>
      <c r="P50" s="30"/>
      <c r="R50" s="56">
        <f t="shared" si="5"/>
        <v>512.14378428400005</v>
      </c>
      <c r="S50" s="56">
        <f t="shared" si="1"/>
        <v>5.734533452</v>
      </c>
      <c r="T50" s="29">
        <f>+[1]kpi!T50</f>
        <v>0</v>
      </c>
      <c r="U50" s="29">
        <f>+[1]kpi!U50</f>
        <v>1.933333333</v>
      </c>
      <c r="V50" s="29">
        <f>+[1]kpi!V50</f>
        <v>3.8012001190000002</v>
      </c>
      <c r="W50" s="29">
        <f>+[1]kpi!W50</f>
        <v>0</v>
      </c>
      <c r="X50" s="29">
        <f>+[1]kpi!X50</f>
        <v>0</v>
      </c>
      <c r="Y50" s="29">
        <f>+[1]kpi!Y50</f>
        <v>0</v>
      </c>
      <c r="Z50" s="29">
        <f>+[1]kpi!Z50</f>
        <v>0</v>
      </c>
      <c r="AA50" s="29">
        <f>+[1]kpi!AA50</f>
        <v>0</v>
      </c>
      <c r="AB50" s="29">
        <f>+[1]kpi!AB50</f>
        <v>0</v>
      </c>
      <c r="AC50" s="29">
        <f>+[1]kpi!AC50</f>
        <v>0</v>
      </c>
      <c r="AD50" s="29">
        <f>+[1]kpi!AD50</f>
        <v>0</v>
      </c>
      <c r="AE50" s="30">
        <f>+[1]kpi!AE50</f>
        <v>0</v>
      </c>
      <c r="AG50" s="56">
        <f t="shared" si="2"/>
        <v>8864685.8599999994</v>
      </c>
      <c r="AH50" s="29">
        <f>+[1]kpi!AO50</f>
        <v>0</v>
      </c>
      <c r="AI50" s="29">
        <f>+[1]kpi!AP50</f>
        <v>3673684.52</v>
      </c>
      <c r="AJ50" s="29">
        <f>+[1]kpi!AQ50</f>
        <v>3312697.39</v>
      </c>
      <c r="AK50" s="29">
        <f>+[1]kpi!AR50</f>
        <v>0</v>
      </c>
      <c r="AL50" s="29">
        <f>+[1]kpi!AS50</f>
        <v>1878303.95</v>
      </c>
      <c r="AM50" s="29">
        <f>+[1]kpi!AT50</f>
        <v>0</v>
      </c>
      <c r="AN50" s="29">
        <f>+[1]kpi!AU50</f>
        <v>0</v>
      </c>
      <c r="AO50" s="29">
        <f>+[1]kpi!AV50</f>
        <v>0</v>
      </c>
      <c r="AP50" s="29">
        <f>+[1]kpi!AW50</f>
        <v>0</v>
      </c>
      <c r="AQ50" s="29">
        <f>+[1]kpi!AX50</f>
        <v>0</v>
      </c>
      <c r="AR50" s="29">
        <f>+[1]kpi!AY50</f>
        <v>0</v>
      </c>
      <c r="AS50" s="30">
        <v>0</v>
      </c>
      <c r="AU50" s="56">
        <f t="shared" si="6"/>
        <v>-328777612.84784728</v>
      </c>
      <c r="AV50" s="56">
        <f t="shared" si="3"/>
        <v>-21170762.10334095</v>
      </c>
      <c r="AW50" s="29">
        <f>+[1]kpi!BD50</f>
        <v>0</v>
      </c>
      <c r="AX50" s="29">
        <f>+[1]kpi!BE50</f>
        <v>-11675383.16334095</v>
      </c>
      <c r="AY50" s="29">
        <f>+[1]kpi!BF50</f>
        <v>-7989365.1900000004</v>
      </c>
      <c r="AZ50" s="29">
        <f>+[1]kpi!BG50</f>
        <v>0</v>
      </c>
      <c r="BA50" s="29">
        <f>+[1]kpi!BH50</f>
        <v>-1504156.04</v>
      </c>
      <c r="BB50" s="29">
        <f>+[1]kpi!BI50</f>
        <v>0</v>
      </c>
      <c r="BC50" s="29">
        <f>+[1]kpi!BJ50</f>
        <v>-1857.71</v>
      </c>
      <c r="BD50" s="29">
        <f>+[1]kpi!BK50</f>
        <v>0</v>
      </c>
      <c r="BE50" s="29">
        <f>+[1]kpi!BL50</f>
        <v>0</v>
      </c>
      <c r="BF50" s="29">
        <f>+[1]kpi!BM50</f>
        <v>0</v>
      </c>
      <c r="BG50" s="29">
        <f>+[1]kpi!BN50</f>
        <v>0</v>
      </c>
      <c r="BH50" s="30"/>
      <c r="BJ50" s="64">
        <f t="shared" si="13"/>
        <v>149192241.69238073</v>
      </c>
      <c r="BK50" s="64">
        <f t="shared" si="14"/>
        <v>763717700.26058888</v>
      </c>
      <c r="BL50" s="64">
        <f t="shared" si="12"/>
        <v>883780471.54058886</v>
      </c>
      <c r="BM50" s="64">
        <f t="shared" si="15"/>
        <v>-212244569.33989939</v>
      </c>
      <c r="BN50" s="64">
        <f t="shared" si="16"/>
        <v>-509138074.87103879</v>
      </c>
      <c r="BO50" s="64">
        <f t="shared" si="17"/>
        <v>-612880482.37103879</v>
      </c>
      <c r="BP50" s="68">
        <f>IFERROR(+BJ50/debt!C50,0)</f>
        <v>2.0302413124540855</v>
      </c>
      <c r="BQ50" s="68">
        <f>IFERROR(+BK50/debt!C50,0)</f>
        <v>10.392840864463395</v>
      </c>
      <c r="BR50" s="68">
        <f>IFERROR(+BL50/debt!C50,0)</f>
        <v>12.026681844230847</v>
      </c>
      <c r="BS50" s="68">
        <f>(BJ50+debt!$C50)/-BM50</f>
        <v>1.0491539176468545</v>
      </c>
      <c r="BT50" s="68">
        <f>(BK50+debt!$C50)/-BN50</f>
        <v>1.6443529197899625</v>
      </c>
      <c r="BU50" s="68">
        <f>(BL50+debt!$C50)/-BO50</f>
        <v>1.5619121163184686</v>
      </c>
      <c r="BV50" s="64">
        <f>(debt!C50-HLOOKUP(B50,Flc_Arqos_Base!$C$2:$GX$47,46,TRUE))</f>
        <v>24078931.501699969</v>
      </c>
    </row>
    <row r="51" spans="2:74" x14ac:dyDescent="0.25">
      <c r="B51" s="60">
        <v>46357</v>
      </c>
      <c r="C51" s="69">
        <f t="shared" si="4"/>
        <v>1193153034.6199999</v>
      </c>
      <c r="D51" s="69">
        <f t="shared" si="0"/>
        <v>21208646.32</v>
      </c>
      <c r="E51" s="70">
        <f>+[1]kpi!E51</f>
        <v>0</v>
      </c>
      <c r="F51" s="70">
        <f>+[1]kpi!F51</f>
        <v>3744806.73</v>
      </c>
      <c r="G51" s="70">
        <f>+[1]kpi!G51</f>
        <v>9788330.6600000001</v>
      </c>
      <c r="H51" s="70">
        <f>+[1]kpi!H51</f>
        <v>7675508.9299999997</v>
      </c>
      <c r="I51" s="70">
        <f>+[1]kpi!I51</f>
        <v>0</v>
      </c>
      <c r="J51" s="70">
        <f>+[1]kpi!J51</f>
        <v>0</v>
      </c>
      <c r="K51" s="70">
        <f>+[1]kpi!K51</f>
        <v>0</v>
      </c>
      <c r="L51" s="70">
        <f>+[1]kpi!L51</f>
        <v>0</v>
      </c>
      <c r="M51" s="70">
        <f>+[1]kpi!M51</f>
        <v>0</v>
      </c>
      <c r="N51" s="70">
        <f>+[1]kpi!N51</f>
        <v>0</v>
      </c>
      <c r="O51" s="70">
        <f>+[1]kpi!O51</f>
        <v>0</v>
      </c>
      <c r="P51" s="71"/>
      <c r="Q51" s="72"/>
      <c r="R51" s="69">
        <f t="shared" si="5"/>
        <v>521.31832173600003</v>
      </c>
      <c r="S51" s="69">
        <f t="shared" si="1"/>
        <v>9.1745374519999991</v>
      </c>
      <c r="T51" s="70">
        <f>+[1]kpi!T51</f>
        <v>0</v>
      </c>
      <c r="U51" s="70">
        <f>+[1]kpi!U51</f>
        <v>1.933333333</v>
      </c>
      <c r="V51" s="70">
        <f>+[1]kpi!V51</f>
        <v>3.8012001190000002</v>
      </c>
      <c r="W51" s="70">
        <f>+[1]kpi!W51</f>
        <v>3.4400040000000001</v>
      </c>
      <c r="X51" s="70">
        <f>+[1]kpi!X51</f>
        <v>0</v>
      </c>
      <c r="Y51" s="70">
        <f>+[1]kpi!Y51</f>
        <v>0</v>
      </c>
      <c r="Z51" s="70">
        <f>+[1]kpi!Z51</f>
        <v>0</v>
      </c>
      <c r="AA51" s="70">
        <f>+[1]kpi!AA51</f>
        <v>0</v>
      </c>
      <c r="AB51" s="70">
        <f>+[1]kpi!AB51</f>
        <v>0</v>
      </c>
      <c r="AC51" s="70">
        <f>+[1]kpi!AC51</f>
        <v>0</v>
      </c>
      <c r="AD51" s="70">
        <f>+[1]kpi!AD51</f>
        <v>0</v>
      </c>
      <c r="AE51" s="71">
        <f>+[1]kpi!AE51</f>
        <v>0</v>
      </c>
      <c r="AF51" s="72"/>
      <c r="AG51" s="69">
        <f t="shared" si="2"/>
        <v>47283140.532380708</v>
      </c>
      <c r="AH51" s="70">
        <f>+[1]kpi!AO51</f>
        <v>0</v>
      </c>
      <c r="AI51" s="70">
        <f>+[1]kpi!AP51</f>
        <v>3703892.49</v>
      </c>
      <c r="AJ51" s="70">
        <f>+[1]kpi!AQ51</f>
        <v>3316079.69</v>
      </c>
      <c r="AK51" s="70">
        <f>+[1]kpi!AR51</f>
        <v>722602.03</v>
      </c>
      <c r="AL51" s="70">
        <f>+[1]kpi!AS51</f>
        <v>1885956.39</v>
      </c>
      <c r="AM51" s="70">
        <f>+[1]kpi!AT51</f>
        <v>0</v>
      </c>
      <c r="AN51" s="70">
        <f>+[1]kpi!AU51</f>
        <v>0</v>
      </c>
      <c r="AO51" s="70">
        <f>+[1]kpi!AV51</f>
        <v>0</v>
      </c>
      <c r="AP51" s="70">
        <f>+[1]kpi!AW51</f>
        <v>0</v>
      </c>
      <c r="AQ51" s="70">
        <f>+[1]kpi!AX51</f>
        <v>0</v>
      </c>
      <c r="AR51" s="70">
        <f>+[1]kpi!AY51</f>
        <v>0</v>
      </c>
      <c r="AS51" s="71">
        <v>37654609.932380706</v>
      </c>
      <c r="AT51" s="72"/>
      <c r="AU51" s="69">
        <f t="shared" si="6"/>
        <v>-349680630.18376178</v>
      </c>
      <c r="AV51" s="69">
        <f t="shared" si="3"/>
        <v>-20903017.33591447</v>
      </c>
      <c r="AW51" s="70">
        <f>+[1]kpi!BD51</f>
        <v>0</v>
      </c>
      <c r="AX51" s="70">
        <f>+[1]kpi!BE51</f>
        <v>-11708902.00591447</v>
      </c>
      <c r="AY51" s="70">
        <f>+[1]kpi!BF51</f>
        <v>-8005821.9699999997</v>
      </c>
      <c r="AZ51" s="70">
        <f>+[1]kpi!BG51</f>
        <v>0</v>
      </c>
      <c r="BA51" s="70">
        <f>+[1]kpi!BH51</f>
        <v>-1186435.6499999999</v>
      </c>
      <c r="BB51" s="70">
        <f>+[1]kpi!BI51</f>
        <v>0</v>
      </c>
      <c r="BC51" s="70">
        <f>+[1]kpi!BJ51</f>
        <v>-1857.71</v>
      </c>
      <c r="BD51" s="70">
        <f>+[1]kpi!BK51</f>
        <v>0</v>
      </c>
      <c r="BE51" s="70">
        <f>+[1]kpi!BL51</f>
        <v>0</v>
      </c>
      <c r="BF51" s="70">
        <f>+[1]kpi!BM51</f>
        <v>0</v>
      </c>
      <c r="BG51" s="70">
        <f>+[1]kpi!BN51</f>
        <v>0</v>
      </c>
      <c r="BH51" s="71"/>
      <c r="BI51" s="72"/>
      <c r="BJ51" s="74">
        <f t="shared" si="13"/>
        <v>152655853.64238071</v>
      </c>
      <c r="BK51" s="74">
        <f t="shared" si="14"/>
        <v>763352484.27058899</v>
      </c>
      <c r="BL51" s="74">
        <f t="shared" si="12"/>
        <v>921965589.260589</v>
      </c>
      <c r="BM51" s="74">
        <f t="shared" si="15"/>
        <v>-212835324.46154606</v>
      </c>
      <c r="BN51" s="74">
        <f t="shared" si="16"/>
        <v>-508901613.79769784</v>
      </c>
      <c r="BO51" s="74">
        <f t="shared" si="17"/>
        <v>-612612988.93769777</v>
      </c>
      <c r="BP51" s="73">
        <f>IFERROR(+BJ51/debt!C51,0)</f>
        <v>1.8010271609634874</v>
      </c>
      <c r="BQ51" s="73">
        <f>IFERROR(+BK51/debt!C51,0)</f>
        <v>9.0059996047121995</v>
      </c>
      <c r="BR51" s="73">
        <f>IFERROR(+BL51/debt!C51,0)</f>
        <v>10.877310159504026</v>
      </c>
      <c r="BS51" s="73">
        <f>(BJ51+debt!$C51)/-BM51</f>
        <v>1.1154928990423296</v>
      </c>
      <c r="BT51" s="73">
        <f>(BK51+debt!$C51)/-BN51</f>
        <v>1.6665557756859091</v>
      </c>
      <c r="BU51" s="73">
        <f>(BL51+debt!$C51)/-BO51</f>
        <v>1.6433311844499863</v>
      </c>
      <c r="BV51" s="74">
        <f>(debt!C51-HLOOKUP(B51,Flc_Arqos_Base!$C$2:$GX$47,46,TRUE))</f>
        <v>40708194.636277743</v>
      </c>
    </row>
    <row r="52" spans="2:74" x14ac:dyDescent="0.25">
      <c r="B52" s="61">
        <v>46388</v>
      </c>
      <c r="C52" s="56">
        <f t="shared" si="4"/>
        <v>1214361680.9399998</v>
      </c>
      <c r="D52" s="56">
        <f t="shared" si="0"/>
        <v>21208646.32</v>
      </c>
      <c r="E52" s="29">
        <f>+[1]kpi!E52</f>
        <v>0</v>
      </c>
      <c r="F52" s="29">
        <f>+[1]kpi!F52</f>
        <v>3744806.73</v>
      </c>
      <c r="G52" s="29">
        <f>+[1]kpi!G52</f>
        <v>9788330.6600000001</v>
      </c>
      <c r="H52" s="29">
        <f>+[1]kpi!H52</f>
        <v>7675508.9299999997</v>
      </c>
      <c r="I52" s="29">
        <f>+[1]kpi!I52</f>
        <v>0</v>
      </c>
      <c r="J52" s="29">
        <f>+[1]kpi!J52</f>
        <v>0</v>
      </c>
      <c r="K52" s="29">
        <f>+[1]kpi!K52</f>
        <v>0</v>
      </c>
      <c r="L52" s="29">
        <f>+[1]kpi!L52</f>
        <v>0</v>
      </c>
      <c r="M52" s="29">
        <f>+[1]kpi!M52</f>
        <v>0</v>
      </c>
      <c r="N52" s="29">
        <f>+[1]kpi!N52</f>
        <v>0</v>
      </c>
      <c r="O52" s="29">
        <f>+[1]kpi!O52</f>
        <v>0</v>
      </c>
      <c r="P52" s="30"/>
      <c r="R52" s="56">
        <f t="shared" si="5"/>
        <v>530.49285918800001</v>
      </c>
      <c r="S52" s="56">
        <f t="shared" si="1"/>
        <v>9.1745374519999991</v>
      </c>
      <c r="T52" s="29">
        <f>+[1]kpi!T52</f>
        <v>0</v>
      </c>
      <c r="U52" s="29">
        <f>+[1]kpi!U52</f>
        <v>1.933333333</v>
      </c>
      <c r="V52" s="29">
        <f>+[1]kpi!V52</f>
        <v>3.8012001190000002</v>
      </c>
      <c r="W52" s="29">
        <f>+[1]kpi!W52</f>
        <v>3.4400040000000001</v>
      </c>
      <c r="X52" s="29">
        <f>+[1]kpi!X52</f>
        <v>0</v>
      </c>
      <c r="Y52" s="29">
        <f>+[1]kpi!Y52</f>
        <v>0</v>
      </c>
      <c r="Z52" s="29">
        <f>+[1]kpi!Z52</f>
        <v>0</v>
      </c>
      <c r="AA52" s="29">
        <f>+[1]kpi!AA52</f>
        <v>0</v>
      </c>
      <c r="AB52" s="29">
        <f>+[1]kpi!AB52</f>
        <v>0</v>
      </c>
      <c r="AC52" s="29">
        <f>+[1]kpi!AC52</f>
        <v>0</v>
      </c>
      <c r="AD52" s="29">
        <f>+[1]kpi!AD52</f>
        <v>0</v>
      </c>
      <c r="AE52" s="30">
        <f>+[1]kpi!AE52</f>
        <v>0</v>
      </c>
      <c r="AG52" s="56">
        <f t="shared" si="2"/>
        <v>11682515.26</v>
      </c>
      <c r="AH52" s="29">
        <f>+[1]kpi!AO52</f>
        <v>0</v>
      </c>
      <c r="AI52" s="29">
        <f>+[1]kpi!AP52</f>
        <v>3737731.81</v>
      </c>
      <c r="AJ52" s="29">
        <f>+[1]kpi!AQ52</f>
        <v>3483446.35</v>
      </c>
      <c r="AK52" s="29">
        <f>+[1]kpi!AR52</f>
        <v>1451092.01</v>
      </c>
      <c r="AL52" s="29">
        <f>+[1]kpi!AS52</f>
        <v>3010245.09</v>
      </c>
      <c r="AM52" s="29">
        <f>+[1]kpi!AT52</f>
        <v>0</v>
      </c>
      <c r="AN52" s="29">
        <f>+[1]kpi!AU52</f>
        <v>0</v>
      </c>
      <c r="AO52" s="29">
        <f>+[1]kpi!AV52</f>
        <v>0</v>
      </c>
      <c r="AP52" s="29">
        <f>+[1]kpi!AW52</f>
        <v>0</v>
      </c>
      <c r="AQ52" s="29">
        <f>+[1]kpi!AX52</f>
        <v>0</v>
      </c>
      <c r="AR52" s="29">
        <f>+[1]kpi!AY52</f>
        <v>0</v>
      </c>
      <c r="AS52" s="30">
        <v>0</v>
      </c>
      <c r="AU52" s="56">
        <f t="shared" si="6"/>
        <v>-368836525.53295857</v>
      </c>
      <c r="AV52" s="56">
        <f t="shared" si="3"/>
        <v>-19155895.349196818</v>
      </c>
      <c r="AW52" s="29">
        <f>+[1]kpi!BD52</f>
        <v>0</v>
      </c>
      <c r="AX52" s="29">
        <f>+[1]kpi!BE52</f>
        <v>-10062013.73919682</v>
      </c>
      <c r="AY52" s="29">
        <f>+[1]kpi!BF52</f>
        <v>-8022312.6600000001</v>
      </c>
      <c r="AZ52" s="29">
        <f>+[1]kpi!BG52</f>
        <v>0</v>
      </c>
      <c r="BA52" s="29">
        <f>+[1]kpi!BH52</f>
        <v>-1069711.24</v>
      </c>
      <c r="BB52" s="29">
        <f>+[1]kpi!BI52</f>
        <v>0</v>
      </c>
      <c r="BC52" s="29">
        <f>+[1]kpi!BJ52</f>
        <v>-1857.71</v>
      </c>
      <c r="BD52" s="29">
        <f>+[1]kpi!BK52</f>
        <v>0</v>
      </c>
      <c r="BE52" s="29">
        <f>+[1]kpi!BL52</f>
        <v>0</v>
      </c>
      <c r="BF52" s="29">
        <f>+[1]kpi!BM52</f>
        <v>0</v>
      </c>
      <c r="BG52" s="29">
        <f>+[1]kpi!BN52</f>
        <v>0</v>
      </c>
      <c r="BH52" s="30"/>
      <c r="BJ52" s="64">
        <f t="shared" si="13"/>
        <v>252222467.24000001</v>
      </c>
      <c r="BK52" s="64">
        <f t="shared" si="14"/>
        <v>724928873.7082082</v>
      </c>
      <c r="BL52" s="64">
        <f t="shared" si="12"/>
        <v>944522186.65820813</v>
      </c>
      <c r="BM52" s="64">
        <f t="shared" si="15"/>
        <v>-212286507.02178335</v>
      </c>
      <c r="BN52" s="64">
        <f t="shared" si="16"/>
        <v>-509152352.42178333</v>
      </c>
      <c r="BO52" s="64">
        <f t="shared" si="17"/>
        <v>-611963809.69178331</v>
      </c>
      <c r="BP52" s="68">
        <f>IFERROR(+BJ52/debt!C52,0)</f>
        <v>2.5486069884806755</v>
      </c>
      <c r="BQ52" s="68">
        <f>IFERROR(+BK52/debt!C52,0)</f>
        <v>7.3251158546718065</v>
      </c>
      <c r="BR52" s="68">
        <f>IFERROR(+BL52/debt!C52,0)</f>
        <v>9.544018310635245</v>
      </c>
      <c r="BS52" s="68">
        <f>(BJ52+debt!$C52)/-BM52</f>
        <v>1.6543081613934503</v>
      </c>
      <c r="BT52" s="68">
        <f>(BK52+debt!$C52)/-BN52</f>
        <v>1.6181673396365581</v>
      </c>
      <c r="BU52" s="68">
        <f>(BL52+debt!$C52)/-BO52</f>
        <v>1.7051449840859159</v>
      </c>
      <c r="BV52" s="64">
        <f>(debt!C52-HLOOKUP(B52,Flc_Arqos_Base!$C$2:$GX$47,46,TRUE))</f>
        <v>57245942.46926751</v>
      </c>
    </row>
    <row r="53" spans="2:74" x14ac:dyDescent="0.25">
      <c r="B53" s="62">
        <v>46419</v>
      </c>
      <c r="C53" s="56">
        <f t="shared" si="4"/>
        <v>1235570327.2599998</v>
      </c>
      <c r="D53" s="56">
        <f t="shared" si="0"/>
        <v>21208646.32</v>
      </c>
      <c r="E53" s="29">
        <f>+[1]kpi!E53</f>
        <v>0</v>
      </c>
      <c r="F53" s="29">
        <f>+[1]kpi!F53</f>
        <v>3744806.73</v>
      </c>
      <c r="G53" s="29">
        <f>+[1]kpi!G53</f>
        <v>9788330.6600000001</v>
      </c>
      <c r="H53" s="29">
        <f>+[1]kpi!H53</f>
        <v>7675508.9299999997</v>
      </c>
      <c r="I53" s="29">
        <f>+[1]kpi!I53</f>
        <v>0</v>
      </c>
      <c r="J53" s="29">
        <f>+[1]kpi!J53</f>
        <v>0</v>
      </c>
      <c r="K53" s="29">
        <f>+[1]kpi!K53</f>
        <v>0</v>
      </c>
      <c r="L53" s="29">
        <f>+[1]kpi!L53</f>
        <v>0</v>
      </c>
      <c r="M53" s="29">
        <f>+[1]kpi!M53</f>
        <v>0</v>
      </c>
      <c r="N53" s="29">
        <f>+[1]kpi!N53</f>
        <v>0</v>
      </c>
      <c r="O53" s="29">
        <f>+[1]kpi!O53</f>
        <v>0</v>
      </c>
      <c r="P53" s="30"/>
      <c r="R53" s="56">
        <f t="shared" si="5"/>
        <v>539.66739663999999</v>
      </c>
      <c r="S53" s="56">
        <f t="shared" si="1"/>
        <v>9.1745374519999991</v>
      </c>
      <c r="T53" s="29">
        <f>+[1]kpi!T53</f>
        <v>0</v>
      </c>
      <c r="U53" s="29">
        <f>+[1]kpi!U53</f>
        <v>1.933333333</v>
      </c>
      <c r="V53" s="29">
        <f>+[1]kpi!V53</f>
        <v>3.8012001190000002</v>
      </c>
      <c r="W53" s="29">
        <f>+[1]kpi!W53</f>
        <v>3.4400040000000001</v>
      </c>
      <c r="X53" s="29">
        <f>+[1]kpi!X53</f>
        <v>0</v>
      </c>
      <c r="Y53" s="29">
        <f>+[1]kpi!Y53</f>
        <v>0</v>
      </c>
      <c r="Z53" s="29">
        <f>+[1]kpi!Z53</f>
        <v>0</v>
      </c>
      <c r="AA53" s="29">
        <f>+[1]kpi!AA53</f>
        <v>0</v>
      </c>
      <c r="AB53" s="29">
        <f>+[1]kpi!AB53</f>
        <v>0</v>
      </c>
      <c r="AC53" s="29">
        <f>+[1]kpi!AC53</f>
        <v>0</v>
      </c>
      <c r="AD53" s="29">
        <f>+[1]kpi!AD53</f>
        <v>0</v>
      </c>
      <c r="AE53" s="30">
        <f>+[1]kpi!AE53</f>
        <v>0</v>
      </c>
      <c r="AG53" s="56">
        <f t="shared" si="2"/>
        <v>10478742.200000001</v>
      </c>
      <c r="AH53" s="29">
        <f>+[1]kpi!AO53</f>
        <v>0</v>
      </c>
      <c r="AI53" s="29">
        <f>+[1]kpi!AP53</f>
        <v>3164954.72</v>
      </c>
      <c r="AJ53" s="29">
        <f>+[1]kpi!AQ53</f>
        <v>3504898.51</v>
      </c>
      <c r="AK53" s="29">
        <f>+[1]kpi!AR53</f>
        <v>2185505.91</v>
      </c>
      <c r="AL53" s="29">
        <f>+[1]kpi!AS53</f>
        <v>1623383.06</v>
      </c>
      <c r="AM53" s="29">
        <f>+[1]kpi!AT53</f>
        <v>0</v>
      </c>
      <c r="AN53" s="29">
        <f>+[1]kpi!AU53</f>
        <v>0</v>
      </c>
      <c r="AO53" s="29">
        <f>+[1]kpi!AV53</f>
        <v>0</v>
      </c>
      <c r="AP53" s="29">
        <f>+[1]kpi!AW53</f>
        <v>0</v>
      </c>
      <c r="AQ53" s="29">
        <f>+[1]kpi!AX53</f>
        <v>0</v>
      </c>
      <c r="AR53" s="29">
        <f>+[1]kpi!AY53</f>
        <v>0</v>
      </c>
      <c r="AS53" s="30">
        <v>0</v>
      </c>
      <c r="AU53" s="56">
        <f t="shared" si="6"/>
        <v>-389083594.8945092</v>
      </c>
      <c r="AV53" s="56">
        <f t="shared" si="3"/>
        <v>-20247069.361550611</v>
      </c>
      <c r="AW53" s="29">
        <f>+[1]kpi!BD53</f>
        <v>0</v>
      </c>
      <c r="AX53" s="29">
        <f>+[1]kpi!BE53</f>
        <v>-10090900.761550611</v>
      </c>
      <c r="AY53" s="29">
        <f>+[1]kpi!BF53</f>
        <v>-9086344.1899999995</v>
      </c>
      <c r="AZ53" s="29">
        <f>+[1]kpi!BG53</f>
        <v>0</v>
      </c>
      <c r="BA53" s="29">
        <f>+[1]kpi!BH53</f>
        <v>-1067966.7</v>
      </c>
      <c r="BB53" s="29">
        <f>+[1]kpi!BI53</f>
        <v>0</v>
      </c>
      <c r="BC53" s="29">
        <f>+[1]kpi!BJ53</f>
        <v>-1857.71</v>
      </c>
      <c r="BD53" s="29">
        <f>+[1]kpi!BK53</f>
        <v>0</v>
      </c>
      <c r="BE53" s="29">
        <f>+[1]kpi!BL53</f>
        <v>0</v>
      </c>
      <c r="BF53" s="29">
        <f>+[1]kpi!BM53</f>
        <v>0</v>
      </c>
      <c r="BG53" s="29">
        <f>+[1]kpi!BN53</f>
        <v>0</v>
      </c>
      <c r="BH53" s="30"/>
      <c r="BJ53" s="64">
        <f t="shared" si="13"/>
        <v>303084935.38999999</v>
      </c>
      <c r="BK53" s="64">
        <f t="shared" si="14"/>
        <v>722395862.00820827</v>
      </c>
      <c r="BL53" s="64">
        <f t="shared" si="12"/>
        <v>944905916.80820835</v>
      </c>
      <c r="BM53" s="64">
        <f t="shared" si="15"/>
        <v>-211273706.42258656</v>
      </c>
      <c r="BN53" s="64">
        <f t="shared" si="16"/>
        <v>-511913993.58258653</v>
      </c>
      <c r="BO53" s="64">
        <f t="shared" si="17"/>
        <v>-612406725.42258656</v>
      </c>
      <c r="BP53" s="68">
        <f>IFERROR(+BJ53/debt!C53,0)</f>
        <v>2.6781567740920722</v>
      </c>
      <c r="BQ53" s="68">
        <f>IFERROR(+BK53/debt!C53,0)</f>
        <v>6.3833240966723359</v>
      </c>
      <c r="BR53" s="68">
        <f>IFERROR(+BL53/debt!C53,0)</f>
        <v>8.3494950968885355</v>
      </c>
      <c r="BS53" s="68">
        <f>(BJ53+debt!$C53)/-BM53</f>
        <v>1.9702128141646682</v>
      </c>
      <c r="BT53" s="68">
        <f>(BK53+debt!$C53)/-BN53</f>
        <v>1.6322372523173692</v>
      </c>
      <c r="BU53" s="68">
        <f>(BL53+debt!$C53)/-BO53</f>
        <v>1.7277327324874427</v>
      </c>
      <c r="BV53" s="64">
        <f>(debt!C53-HLOOKUP(B53,Flc_Arqos_Base!$C$2:$GX$47,46,TRUE))</f>
        <v>74620642.542199522</v>
      </c>
    </row>
    <row r="54" spans="2:74" x14ac:dyDescent="0.25">
      <c r="B54" s="61">
        <v>46447</v>
      </c>
      <c r="C54" s="56">
        <f t="shared" si="4"/>
        <v>1263250484.5999997</v>
      </c>
      <c r="D54" s="56">
        <f t="shared" si="0"/>
        <v>27680157.34</v>
      </c>
      <c r="E54" s="29">
        <f>+[1]kpi!E54</f>
        <v>0</v>
      </c>
      <c r="F54" s="29">
        <f>+[1]kpi!F54</f>
        <v>3744806.73</v>
      </c>
      <c r="G54" s="29">
        <f>+[1]kpi!G54</f>
        <v>9788330.6600000001</v>
      </c>
      <c r="H54" s="29">
        <f>+[1]kpi!H54</f>
        <v>14147019.949999999</v>
      </c>
      <c r="I54" s="29">
        <f>+[1]kpi!I54</f>
        <v>0</v>
      </c>
      <c r="J54" s="29">
        <f>+[1]kpi!J54</f>
        <v>0</v>
      </c>
      <c r="K54" s="29">
        <f>+[1]kpi!K54</f>
        <v>0</v>
      </c>
      <c r="L54" s="29">
        <f>+[1]kpi!L54</f>
        <v>0</v>
      </c>
      <c r="M54" s="29">
        <f>+[1]kpi!M54</f>
        <v>0</v>
      </c>
      <c r="N54" s="29">
        <f>+[1]kpi!N54</f>
        <v>0</v>
      </c>
      <c r="O54" s="29">
        <f>+[1]kpi!O54</f>
        <v>0</v>
      </c>
      <c r="P54" s="30"/>
      <c r="R54" s="56">
        <f t="shared" si="5"/>
        <v>550.84860475999994</v>
      </c>
      <c r="S54" s="56">
        <f t="shared" si="1"/>
        <v>11.181208120000001</v>
      </c>
      <c r="T54" s="29">
        <f>+[1]kpi!T54</f>
        <v>0</v>
      </c>
      <c r="U54" s="29">
        <f>+[1]kpi!U54</f>
        <v>1.933333333</v>
      </c>
      <c r="V54" s="29">
        <f>+[1]kpi!V54</f>
        <v>3.8012001190000002</v>
      </c>
      <c r="W54" s="29">
        <f>+[1]kpi!W54</f>
        <v>5.446674668</v>
      </c>
      <c r="X54" s="29">
        <f>+[1]kpi!X54</f>
        <v>0</v>
      </c>
      <c r="Y54" s="29">
        <f>+[1]kpi!Y54</f>
        <v>0</v>
      </c>
      <c r="Z54" s="29">
        <f>+[1]kpi!Z54</f>
        <v>0</v>
      </c>
      <c r="AA54" s="29">
        <f>+[1]kpi!AA54</f>
        <v>0</v>
      </c>
      <c r="AB54" s="29">
        <f>+[1]kpi!AB54</f>
        <v>0</v>
      </c>
      <c r="AC54" s="29">
        <f>+[1]kpi!AC54</f>
        <v>0</v>
      </c>
      <c r="AD54" s="29">
        <f>+[1]kpi!AD54</f>
        <v>0</v>
      </c>
      <c r="AE54" s="30">
        <f>+[1]kpi!AE54</f>
        <v>0</v>
      </c>
      <c r="AG54" s="56">
        <f t="shared" si="2"/>
        <v>10782817.26</v>
      </c>
      <c r="AH54" s="29">
        <f>+[1]kpi!AO54</f>
        <v>0</v>
      </c>
      <c r="AI54" s="29">
        <f>+[1]kpi!AP54</f>
        <v>3199402.2</v>
      </c>
      <c r="AJ54" s="29">
        <f>+[1]kpi!AQ54</f>
        <v>3548171.25</v>
      </c>
      <c r="AK54" s="29">
        <f>+[1]kpi!AR54</f>
        <v>2405246.89</v>
      </c>
      <c r="AL54" s="29">
        <f>+[1]kpi!AS54</f>
        <v>1629996.92</v>
      </c>
      <c r="AM54" s="29">
        <f>+[1]kpi!AT54</f>
        <v>0</v>
      </c>
      <c r="AN54" s="29">
        <f>+[1]kpi!AU54</f>
        <v>0</v>
      </c>
      <c r="AO54" s="29">
        <f>+[1]kpi!AV54</f>
        <v>0</v>
      </c>
      <c r="AP54" s="29">
        <f>+[1]kpi!AW54</f>
        <v>0</v>
      </c>
      <c r="AQ54" s="29">
        <f>+[1]kpi!AX54</f>
        <v>0</v>
      </c>
      <c r="AR54" s="29">
        <f>+[1]kpi!AY54</f>
        <v>0</v>
      </c>
      <c r="AS54" s="30">
        <v>0</v>
      </c>
      <c r="AU54" s="56">
        <f t="shared" si="6"/>
        <v>-405612715.48013228</v>
      </c>
      <c r="AV54" s="56">
        <f t="shared" si="3"/>
        <v>-16529120.585623091</v>
      </c>
      <c r="AW54" s="29">
        <f>+[1]kpi!BD54</f>
        <v>0</v>
      </c>
      <c r="AX54" s="29">
        <f>+[1]kpi!BE54</f>
        <v>-10119870.71562309</v>
      </c>
      <c r="AY54" s="29">
        <f>+[1]kpi!BF54</f>
        <v>-5215587.59</v>
      </c>
      <c r="AZ54" s="29">
        <f>+[1]kpi!BG54</f>
        <v>0</v>
      </c>
      <c r="BA54" s="29">
        <f>+[1]kpi!BH54</f>
        <v>-1191804.57</v>
      </c>
      <c r="BB54" s="29">
        <f>+[1]kpi!BI54</f>
        <v>0</v>
      </c>
      <c r="BC54" s="29">
        <f>+[1]kpi!BJ54</f>
        <v>-1857.71</v>
      </c>
      <c r="BD54" s="29">
        <f>+[1]kpi!BK54</f>
        <v>0</v>
      </c>
      <c r="BE54" s="29">
        <f>+[1]kpi!BL54</f>
        <v>0</v>
      </c>
      <c r="BF54" s="29">
        <f>+[1]kpi!BM54</f>
        <v>0</v>
      </c>
      <c r="BG54" s="29">
        <f>+[1]kpi!BN54</f>
        <v>0</v>
      </c>
      <c r="BH54" s="30"/>
      <c r="BJ54" s="64">
        <f t="shared" si="13"/>
        <v>434854079.81820834</v>
      </c>
      <c r="BK54" s="64">
        <f t="shared" si="14"/>
        <v>722319626.9582082</v>
      </c>
      <c r="BL54" s="64">
        <f t="shared" si="12"/>
        <v>946952565.70820832</v>
      </c>
      <c r="BM54" s="64">
        <f t="shared" si="15"/>
        <v>-209197552.81103593</v>
      </c>
      <c r="BN54" s="64">
        <f t="shared" si="16"/>
        <v>-511213049.08103585</v>
      </c>
      <c r="BO54" s="64">
        <f t="shared" si="17"/>
        <v>-611817259.25103593</v>
      </c>
      <c r="BP54" s="68">
        <f>IFERROR(+BJ54/debt!C54,0)</f>
        <v>3.4293419229624749</v>
      </c>
      <c r="BQ54" s="68">
        <f>IFERROR(+BK54/debt!C54,0)</f>
        <v>5.6963498641704096</v>
      </c>
      <c r="BR54" s="68">
        <f>IFERROR(+BL54/debt!C54,0)</f>
        <v>7.467847913483137</v>
      </c>
      <c r="BS54" s="68">
        <f>(BJ54+debt!$C54)/-BM54</f>
        <v>2.6848211935604587</v>
      </c>
      <c r="BT54" s="68">
        <f>(BK54+debt!$C54)/-BN54</f>
        <v>1.6609974492913464</v>
      </c>
      <c r="BU54" s="68">
        <f>(BL54+debt!$C54)/-BO54</f>
        <v>1.7550281445680456</v>
      </c>
      <c r="BV54" s="64">
        <f>(debt!C54-HLOOKUP(B54,Flc_Arqos_Base!$C$2:$GX$47,46,TRUE))</f>
        <v>90770781.821206957</v>
      </c>
    </row>
    <row r="55" spans="2:74" x14ac:dyDescent="0.25">
      <c r="B55" s="62">
        <v>46478</v>
      </c>
      <c r="C55" s="56">
        <f t="shared" si="4"/>
        <v>1290930641.9399996</v>
      </c>
      <c r="D55" s="56">
        <f t="shared" si="0"/>
        <v>27680157.34</v>
      </c>
      <c r="E55" s="29">
        <f>+[1]kpi!E55</f>
        <v>0</v>
      </c>
      <c r="F55" s="29">
        <f>+[1]kpi!F55</f>
        <v>3744806.73</v>
      </c>
      <c r="G55" s="29">
        <f>+[1]kpi!G55</f>
        <v>9788330.6600000001</v>
      </c>
      <c r="H55" s="29">
        <f>+[1]kpi!H55</f>
        <v>14147019.949999999</v>
      </c>
      <c r="I55" s="29">
        <f>+[1]kpi!I55</f>
        <v>0</v>
      </c>
      <c r="J55" s="29">
        <f>+[1]kpi!J55</f>
        <v>0</v>
      </c>
      <c r="K55" s="29">
        <f>+[1]kpi!K55</f>
        <v>0</v>
      </c>
      <c r="L55" s="29">
        <f>+[1]kpi!L55</f>
        <v>0</v>
      </c>
      <c r="M55" s="29">
        <f>+[1]kpi!M55</f>
        <v>0</v>
      </c>
      <c r="N55" s="29">
        <f>+[1]kpi!N55</f>
        <v>0</v>
      </c>
      <c r="O55" s="29">
        <f>+[1]kpi!O55</f>
        <v>0</v>
      </c>
      <c r="P55" s="30"/>
      <c r="R55" s="56">
        <f t="shared" si="5"/>
        <v>562.02981287999989</v>
      </c>
      <c r="S55" s="56">
        <f t="shared" si="1"/>
        <v>11.181208120000001</v>
      </c>
      <c r="T55" s="29">
        <f>+[1]kpi!T55</f>
        <v>0</v>
      </c>
      <c r="U55" s="29">
        <f>+[1]kpi!U55</f>
        <v>1.933333333</v>
      </c>
      <c r="V55" s="29">
        <f>+[1]kpi!V55</f>
        <v>3.8012001190000002</v>
      </c>
      <c r="W55" s="29">
        <f>+[1]kpi!W55</f>
        <v>5.446674668</v>
      </c>
      <c r="X55" s="29">
        <f>+[1]kpi!X55</f>
        <v>0</v>
      </c>
      <c r="Y55" s="29">
        <f>+[1]kpi!Y55</f>
        <v>0</v>
      </c>
      <c r="Z55" s="29">
        <f>+[1]kpi!Z55</f>
        <v>0</v>
      </c>
      <c r="AA55" s="29">
        <f>+[1]kpi!AA55</f>
        <v>0</v>
      </c>
      <c r="AB55" s="29">
        <f>+[1]kpi!AB55</f>
        <v>0</v>
      </c>
      <c r="AC55" s="29">
        <f>+[1]kpi!AC55</f>
        <v>0</v>
      </c>
      <c r="AD55" s="29">
        <f>+[1]kpi!AD55</f>
        <v>0</v>
      </c>
      <c r="AE55" s="30">
        <f>+[1]kpi!AE55</f>
        <v>0</v>
      </c>
      <c r="AG55" s="56">
        <f t="shared" si="2"/>
        <v>9920495.1899999995</v>
      </c>
      <c r="AH55" s="29">
        <f>+[1]kpi!AO55</f>
        <v>0</v>
      </c>
      <c r="AI55" s="29">
        <f>+[1]kpi!AP55</f>
        <v>3237654.83</v>
      </c>
      <c r="AJ55" s="29">
        <f>+[1]kpi!AQ55</f>
        <v>3126837.87</v>
      </c>
      <c r="AK55" s="29">
        <f>+[1]kpi!AR55</f>
        <v>1919364.76</v>
      </c>
      <c r="AL55" s="29">
        <f>+[1]kpi!AS55</f>
        <v>1636637.73</v>
      </c>
      <c r="AM55" s="29">
        <f>+[1]kpi!AT55</f>
        <v>0</v>
      </c>
      <c r="AN55" s="29">
        <f>+[1]kpi!AU55</f>
        <v>0</v>
      </c>
      <c r="AO55" s="29">
        <f>+[1]kpi!AV55</f>
        <v>0</v>
      </c>
      <c r="AP55" s="29">
        <f>+[1]kpi!AW55</f>
        <v>0</v>
      </c>
      <c r="AQ55" s="29">
        <f>+[1]kpi!AX55</f>
        <v>0</v>
      </c>
      <c r="AR55" s="29">
        <f>+[1]kpi!AY55</f>
        <v>0</v>
      </c>
      <c r="AS55" s="30">
        <v>0</v>
      </c>
      <c r="AU55" s="56">
        <f t="shared" si="6"/>
        <v>-421804929.66674799</v>
      </c>
      <c r="AV55" s="56">
        <f t="shared" si="3"/>
        <v>-16192214.186615683</v>
      </c>
      <c r="AW55" s="29">
        <f>+[1]kpi!BD55</f>
        <v>0</v>
      </c>
      <c r="AX55" s="29">
        <f>+[1]kpi!BE55</f>
        <v>-8475092.9766156822</v>
      </c>
      <c r="AY55" s="29">
        <f>+[1]kpi!BF55</f>
        <v>-6524755.8700000001</v>
      </c>
      <c r="AZ55" s="29">
        <f>+[1]kpi!BG55</f>
        <v>0</v>
      </c>
      <c r="BA55" s="29">
        <f>+[1]kpi!BH55</f>
        <v>-1190507.6299999999</v>
      </c>
      <c r="BB55" s="29">
        <f>+[1]kpi!BI55</f>
        <v>0</v>
      </c>
      <c r="BC55" s="29">
        <f>+[1]kpi!BJ55</f>
        <v>-1857.71</v>
      </c>
      <c r="BD55" s="29">
        <f>+[1]kpi!BK55</f>
        <v>0</v>
      </c>
      <c r="BE55" s="29">
        <f>+[1]kpi!BL55</f>
        <v>0</v>
      </c>
      <c r="BF55" s="29">
        <f>+[1]kpi!BM55</f>
        <v>0</v>
      </c>
      <c r="BG55" s="29">
        <f>+[1]kpi!BN55</f>
        <v>0</v>
      </c>
      <c r="BH55" s="30"/>
      <c r="BJ55" s="64">
        <f t="shared" si="13"/>
        <v>440390684.87820828</v>
      </c>
      <c r="BK55" s="64">
        <f t="shared" si="14"/>
        <v>794688570.42820823</v>
      </c>
      <c r="BL55" s="64">
        <f t="shared" si="12"/>
        <v>949164750.09820831</v>
      </c>
      <c r="BM55" s="64">
        <f t="shared" si="15"/>
        <v>-212791031.96541286</v>
      </c>
      <c r="BN55" s="64">
        <f t="shared" si="16"/>
        <v>-514874617.63541281</v>
      </c>
      <c r="BO55" s="64">
        <f t="shared" si="17"/>
        <v>-612837585.82541287</v>
      </c>
      <c r="BP55" s="68">
        <f>IFERROR(+BJ55/debt!C55,0)</f>
        <v>3.1786824833875782</v>
      </c>
      <c r="BQ55" s="68">
        <f>IFERROR(+BK55/debt!C55,0)</f>
        <v>5.7359583781093226</v>
      </c>
      <c r="BR55" s="68">
        <f>IFERROR(+BL55/debt!C55,0)</f>
        <v>6.8509472806413054</v>
      </c>
      <c r="BS55" s="68">
        <f>(BJ55+debt!$C55)/-BM55</f>
        <v>2.7206772642192592</v>
      </c>
      <c r="BT55" s="68">
        <f>(BK55+debt!$C55)/-BN55</f>
        <v>1.8125453776182907</v>
      </c>
      <c r="BU55" s="68">
        <f>(BL55+debt!$C55)/-BO55</f>
        <v>1.7748744742100768</v>
      </c>
      <c r="BV55" s="64">
        <f>(debt!C55-HLOOKUP(B55,Flc_Arqos_Base!$C$2:$GX$47,46,TRUE))</f>
        <v>106163706.21076427</v>
      </c>
    </row>
    <row r="56" spans="2:74" x14ac:dyDescent="0.25">
      <c r="B56" s="61">
        <v>46508</v>
      </c>
      <c r="C56" s="56">
        <f t="shared" si="4"/>
        <v>1326389999.2799995</v>
      </c>
      <c r="D56" s="56">
        <f t="shared" si="0"/>
        <v>35459357.340000004</v>
      </c>
      <c r="E56" s="29">
        <f>+[1]kpi!E56</f>
        <v>0</v>
      </c>
      <c r="F56" s="29">
        <f>+[1]kpi!F56</f>
        <v>3744806.73</v>
      </c>
      <c r="G56" s="29">
        <f>+[1]kpi!G56</f>
        <v>9788330.6600000001</v>
      </c>
      <c r="H56" s="29">
        <f>+[1]kpi!H56</f>
        <v>14147019.949999999</v>
      </c>
      <c r="I56" s="29">
        <f>+[1]kpi!I56</f>
        <v>0</v>
      </c>
      <c r="J56" s="29">
        <f>+[1]kpi!J56</f>
        <v>7779200</v>
      </c>
      <c r="K56" s="29">
        <f>+[1]kpi!K56</f>
        <v>0</v>
      </c>
      <c r="L56" s="29">
        <f>+[1]kpi!L56</f>
        <v>0</v>
      </c>
      <c r="M56" s="29">
        <f>+[1]kpi!M56</f>
        <v>0</v>
      </c>
      <c r="N56" s="29">
        <f>+[1]kpi!N56</f>
        <v>0</v>
      </c>
      <c r="O56" s="29">
        <f>+[1]kpi!O56</f>
        <v>0</v>
      </c>
      <c r="P56" s="30"/>
      <c r="R56" s="56">
        <f t="shared" si="5"/>
        <v>578.41102099999989</v>
      </c>
      <c r="S56" s="56">
        <f t="shared" si="1"/>
        <v>16.38120812</v>
      </c>
      <c r="T56" s="29">
        <f>+[1]kpi!T56</f>
        <v>0</v>
      </c>
      <c r="U56" s="29">
        <f>+[1]kpi!U56</f>
        <v>1.933333333</v>
      </c>
      <c r="V56" s="29">
        <f>+[1]kpi!V56</f>
        <v>3.8012001190000002</v>
      </c>
      <c r="W56" s="29">
        <f>+[1]kpi!W56</f>
        <v>5.446674668</v>
      </c>
      <c r="X56" s="29">
        <f>+[1]kpi!X56</f>
        <v>0</v>
      </c>
      <c r="Y56" s="29">
        <f>+[1]kpi!Y56</f>
        <v>5.2</v>
      </c>
      <c r="Z56" s="29">
        <f>+[1]kpi!Z56</f>
        <v>0</v>
      </c>
      <c r="AA56" s="29">
        <f>+[1]kpi!AA56</f>
        <v>0</v>
      </c>
      <c r="AB56" s="29">
        <f>+[1]kpi!AB56</f>
        <v>0</v>
      </c>
      <c r="AC56" s="29">
        <f>+[1]kpi!AC56</f>
        <v>0</v>
      </c>
      <c r="AD56" s="29">
        <f>+[1]kpi!AD56</f>
        <v>0</v>
      </c>
      <c r="AE56" s="30">
        <f>+[1]kpi!AE56</f>
        <v>0</v>
      </c>
      <c r="AG56" s="56">
        <f t="shared" si="2"/>
        <v>10552488.470000001</v>
      </c>
      <c r="AH56" s="29">
        <f>+[1]kpi!AO56</f>
        <v>0</v>
      </c>
      <c r="AI56" s="29">
        <f>+[1]kpi!AP56</f>
        <v>2797886.92</v>
      </c>
      <c r="AJ56" s="29">
        <f>+[1]kpi!AQ56</f>
        <v>4300204.08</v>
      </c>
      <c r="AK56" s="29">
        <f>+[1]kpi!AR56</f>
        <v>1434399.91</v>
      </c>
      <c r="AL56" s="29">
        <f>+[1]kpi!AS56</f>
        <v>1643305.6</v>
      </c>
      <c r="AM56" s="29">
        <f>+[1]kpi!AT56</f>
        <v>376691.96</v>
      </c>
      <c r="AN56" s="29">
        <f>+[1]kpi!AU56</f>
        <v>0</v>
      </c>
      <c r="AO56" s="29">
        <f>+[1]kpi!AV56</f>
        <v>0</v>
      </c>
      <c r="AP56" s="29">
        <f>+[1]kpi!AW56</f>
        <v>0</v>
      </c>
      <c r="AQ56" s="29">
        <f>+[1]kpi!AX56</f>
        <v>0</v>
      </c>
      <c r="AR56" s="29">
        <f>+[1]kpi!AY56</f>
        <v>0</v>
      </c>
      <c r="AS56" s="30">
        <v>0</v>
      </c>
      <c r="AU56" s="56">
        <f t="shared" si="6"/>
        <v>-447904834.70693243</v>
      </c>
      <c r="AV56" s="56">
        <f t="shared" si="3"/>
        <v>-26099905.040184446</v>
      </c>
      <c r="AW56" s="29">
        <f>+[1]kpi!BD56</f>
        <v>0</v>
      </c>
      <c r="AX56" s="29">
        <f>+[1]kpi!BE56</f>
        <v>-8499424.110184446</v>
      </c>
      <c r="AY56" s="29">
        <f>+[1]kpi!BF56</f>
        <v>-16455774.57</v>
      </c>
      <c r="AZ56" s="29">
        <f>+[1]kpi!BG56</f>
        <v>0</v>
      </c>
      <c r="BA56" s="29">
        <f>+[1]kpi!BH56</f>
        <v>-1142848.6499999999</v>
      </c>
      <c r="BB56" s="29">
        <f>+[1]kpi!BI56</f>
        <v>0</v>
      </c>
      <c r="BC56" s="29">
        <f>+[1]kpi!BJ56</f>
        <v>-1857.71</v>
      </c>
      <c r="BD56" s="29">
        <f>+[1]kpi!BK56</f>
        <v>0</v>
      </c>
      <c r="BE56" s="29">
        <f>+[1]kpi!BL56</f>
        <v>0</v>
      </c>
      <c r="BF56" s="29">
        <f>+[1]kpi!BM56</f>
        <v>0</v>
      </c>
      <c r="BG56" s="29">
        <f>+[1]kpi!BN56</f>
        <v>0</v>
      </c>
      <c r="BH56" s="30"/>
      <c r="BJ56" s="64">
        <f t="shared" si="13"/>
        <v>443193125.11820835</v>
      </c>
      <c r="BK56" s="64">
        <f t="shared" si="14"/>
        <v>831817878.81820834</v>
      </c>
      <c r="BL56" s="64">
        <f t="shared" si="12"/>
        <v>1107962679.0282083</v>
      </c>
      <c r="BM56" s="64">
        <f t="shared" si="15"/>
        <v>-216772048.25879717</v>
      </c>
      <c r="BN56" s="64">
        <f t="shared" si="16"/>
        <v>-519585672.11879712</v>
      </c>
      <c r="BO56" s="64">
        <f t="shared" si="17"/>
        <v>-612927948.32879722</v>
      </c>
      <c r="BP56" s="68">
        <f>IFERROR(+BJ56/debt!C56,0)</f>
        <v>2.9258203813464303</v>
      </c>
      <c r="BQ56" s="68">
        <f>IFERROR(+BK56/debt!C56,0)</f>
        <v>5.4913976898119534</v>
      </c>
      <c r="BR56" s="68">
        <f>IFERROR(+BL56/debt!C56,0)</f>
        <v>7.314418036622973</v>
      </c>
      <c r="BS56" s="68">
        <f>(BJ56+debt!$C56)/-BM56</f>
        <v>2.7432949130881283</v>
      </c>
      <c r="BT56" s="68">
        <f>(BK56+debt!$C56)/-BN56</f>
        <v>1.8924586718843044</v>
      </c>
      <c r="BU56" s="68">
        <f>(BL56+debt!$C56)/-BO56</f>
        <v>2.0547916188713957</v>
      </c>
      <c r="BV56" s="64">
        <f>(debt!C56-HLOOKUP(B56,Flc_Arqos_Base!$C$2:$GX$47,46,TRUE))</f>
        <v>132294378.16848165</v>
      </c>
    </row>
    <row r="57" spans="2:74" x14ac:dyDescent="0.25">
      <c r="B57" s="61">
        <v>46539</v>
      </c>
      <c r="C57" s="56">
        <f t="shared" si="4"/>
        <v>1361849356.6199994</v>
      </c>
      <c r="D57" s="56">
        <f t="shared" si="0"/>
        <v>35459357.340000004</v>
      </c>
      <c r="E57" s="29">
        <f>+[1]kpi!E57</f>
        <v>0</v>
      </c>
      <c r="F57" s="29">
        <f>+[1]kpi!F57</f>
        <v>3744806.73</v>
      </c>
      <c r="G57" s="29">
        <f>+[1]kpi!G57</f>
        <v>9788330.6600000001</v>
      </c>
      <c r="H57" s="29">
        <f>+[1]kpi!H57</f>
        <v>14147019.949999999</v>
      </c>
      <c r="I57" s="29">
        <f>+[1]kpi!I57</f>
        <v>0</v>
      </c>
      <c r="J57" s="29">
        <f>+[1]kpi!J57</f>
        <v>7779200</v>
      </c>
      <c r="K57" s="29">
        <f>+[1]kpi!K57</f>
        <v>0</v>
      </c>
      <c r="L57" s="29">
        <f>+[1]kpi!L57</f>
        <v>0</v>
      </c>
      <c r="M57" s="29">
        <f>+[1]kpi!M57</f>
        <v>0</v>
      </c>
      <c r="N57" s="29">
        <f>+[1]kpi!N57</f>
        <v>0</v>
      </c>
      <c r="O57" s="29">
        <f>+[1]kpi!O57</f>
        <v>0</v>
      </c>
      <c r="P57" s="30"/>
      <c r="R57" s="56">
        <f t="shared" si="5"/>
        <v>594.79222911999989</v>
      </c>
      <c r="S57" s="56">
        <f t="shared" si="1"/>
        <v>16.38120812</v>
      </c>
      <c r="T57" s="29">
        <f>+[1]kpi!T57</f>
        <v>0</v>
      </c>
      <c r="U57" s="29">
        <f>+[1]kpi!U57</f>
        <v>1.933333333</v>
      </c>
      <c r="V57" s="29">
        <f>+[1]kpi!V57</f>
        <v>3.8012001190000002</v>
      </c>
      <c r="W57" s="29">
        <f>+[1]kpi!W57</f>
        <v>5.446674668</v>
      </c>
      <c r="X57" s="29">
        <f>+[1]kpi!X57</f>
        <v>0</v>
      </c>
      <c r="Y57" s="29">
        <f>+[1]kpi!Y57</f>
        <v>5.2</v>
      </c>
      <c r="Z57" s="29">
        <f>+[1]kpi!Z57</f>
        <v>0</v>
      </c>
      <c r="AA57" s="29">
        <f>+[1]kpi!AA57</f>
        <v>0</v>
      </c>
      <c r="AB57" s="29">
        <f>+[1]kpi!AB57</f>
        <v>0</v>
      </c>
      <c r="AC57" s="29">
        <f>+[1]kpi!AC57</f>
        <v>0</v>
      </c>
      <c r="AD57" s="29">
        <f>+[1]kpi!AD57</f>
        <v>0</v>
      </c>
      <c r="AE57" s="30">
        <f>+[1]kpi!AE57</f>
        <v>0</v>
      </c>
      <c r="AG57" s="56">
        <f t="shared" si="2"/>
        <v>13111826.959999999</v>
      </c>
      <c r="AH57" s="29">
        <f>+[1]kpi!AO57</f>
        <v>0</v>
      </c>
      <c r="AI57" s="29">
        <f>+[1]kpi!AP57</f>
        <v>2846847.82</v>
      </c>
      <c r="AJ57" s="29">
        <f>+[1]kpi!AQ57</f>
        <v>4356192.3499999996</v>
      </c>
      <c r="AK57" s="29">
        <f>+[1]kpi!AR57</f>
        <v>1781140.17</v>
      </c>
      <c r="AL57" s="29">
        <f>+[1]kpi!AS57</f>
        <v>2803853.35</v>
      </c>
      <c r="AM57" s="29">
        <f>+[1]kpi!AT57</f>
        <v>1323793.27</v>
      </c>
      <c r="AN57" s="29">
        <f>+[1]kpi!AU57</f>
        <v>0</v>
      </c>
      <c r="AO57" s="29">
        <f>+[1]kpi!AV57</f>
        <v>0</v>
      </c>
      <c r="AP57" s="29">
        <f>+[1]kpi!AW57</f>
        <v>0</v>
      </c>
      <c r="AQ57" s="29">
        <f>+[1]kpi!AX57</f>
        <v>0</v>
      </c>
      <c r="AR57" s="29">
        <f>+[1]kpi!AY57</f>
        <v>0</v>
      </c>
      <c r="AS57" s="30">
        <v>0</v>
      </c>
      <c r="AU57" s="56">
        <f t="shared" si="6"/>
        <v>-474281687.16290849</v>
      </c>
      <c r="AV57" s="56">
        <f t="shared" si="3"/>
        <v>-26376852.45597605</v>
      </c>
      <c r="AW57" s="29">
        <f>+[1]kpi!BD57</f>
        <v>0</v>
      </c>
      <c r="AX57" s="29">
        <f>+[1]kpi!BE57</f>
        <v>-8523825.0959760509</v>
      </c>
      <c r="AY57" s="29">
        <f>+[1]kpi!BF57</f>
        <v>-16489670.77</v>
      </c>
      <c r="AZ57" s="29">
        <f>+[1]kpi!BG57</f>
        <v>0</v>
      </c>
      <c r="BA57" s="29">
        <f>+[1]kpi!BH57</f>
        <v>-1361498.88</v>
      </c>
      <c r="BB57" s="29">
        <f>+[1]kpi!BI57</f>
        <v>0</v>
      </c>
      <c r="BC57" s="29">
        <f>+[1]kpi!BJ57</f>
        <v>-1857.71</v>
      </c>
      <c r="BD57" s="29">
        <f>+[1]kpi!BK57</f>
        <v>0</v>
      </c>
      <c r="BE57" s="29">
        <f>+[1]kpi!BL57</f>
        <v>0</v>
      </c>
      <c r="BF57" s="29">
        <f>+[1]kpi!BM57</f>
        <v>0</v>
      </c>
      <c r="BG57" s="29">
        <f>+[1]kpi!BN57</f>
        <v>0</v>
      </c>
      <c r="BH57" s="30"/>
      <c r="BJ57" s="64">
        <f t="shared" si="13"/>
        <v>444468580.77820837</v>
      </c>
      <c r="BK57" s="64">
        <f t="shared" si="14"/>
        <v>891105128.27820826</v>
      </c>
      <c r="BL57" s="64">
        <f t="shared" si="12"/>
        <v>1254731933.7182083</v>
      </c>
      <c r="BM57" s="64">
        <f t="shared" si="15"/>
        <v>-211567548.14861274</v>
      </c>
      <c r="BN57" s="64">
        <f t="shared" si="16"/>
        <v>-513739605.16861272</v>
      </c>
      <c r="BO57" s="64">
        <f t="shared" si="17"/>
        <v>-592866300.1886127</v>
      </c>
      <c r="BP57" s="68">
        <f>IFERROR(+BJ57/debt!C57,0)</f>
        <v>2.7034481842926366</v>
      </c>
      <c r="BQ57" s="68">
        <f>IFERROR(+BK57/debt!C57,0)</f>
        <v>5.4200828702888861</v>
      </c>
      <c r="BR57" s="68">
        <f>IFERROR(+BL57/debt!C57,0)</f>
        <v>7.6318167687923752</v>
      </c>
      <c r="BS57" s="68">
        <f>(BJ57+debt!$C57)/-BM57</f>
        <v>2.8779300635953651</v>
      </c>
      <c r="BT57" s="68">
        <f>(BK57+debt!$C57)/-BN57</f>
        <v>2.0545683925840721</v>
      </c>
      <c r="BU57" s="68">
        <f>(BL57+debt!$C57)/-BO57</f>
        <v>2.393693080187846</v>
      </c>
      <c r="BV57" s="64">
        <f>(debt!C57-HLOOKUP(B57,Flc_Arqos_Base!$C$2:$GX$47,46,TRUE))</f>
        <v>158943567.50369337</v>
      </c>
    </row>
    <row r="58" spans="2:74" x14ac:dyDescent="0.25">
      <c r="B58" s="62">
        <v>46569</v>
      </c>
      <c r="C58" s="56">
        <f t="shared" si="4"/>
        <v>1394166534.3299994</v>
      </c>
      <c r="D58" s="56">
        <f t="shared" si="0"/>
        <v>32317177.710000001</v>
      </c>
      <c r="E58" s="29">
        <f>+[1]kpi!E58</f>
        <v>0</v>
      </c>
      <c r="F58" s="29">
        <f>+[1]kpi!F58</f>
        <v>3744806.73</v>
      </c>
      <c r="G58" s="29">
        <f>+[1]kpi!G58</f>
        <v>9788330.6600000001</v>
      </c>
      <c r="H58" s="29">
        <f>+[1]kpi!H58</f>
        <v>14147019.949999999</v>
      </c>
      <c r="I58" s="29">
        <f>+[1]kpi!I58</f>
        <v>0</v>
      </c>
      <c r="J58" s="29">
        <f>+[1]kpi!J58</f>
        <v>4637020.37</v>
      </c>
      <c r="K58" s="29">
        <f>+[1]kpi!K58</f>
        <v>0</v>
      </c>
      <c r="L58" s="29">
        <f>+[1]kpi!L58</f>
        <v>0</v>
      </c>
      <c r="M58" s="29">
        <f>+[1]kpi!M58</f>
        <v>0</v>
      </c>
      <c r="N58" s="29">
        <f>+[1]kpi!N58</f>
        <v>0</v>
      </c>
      <c r="O58" s="29">
        <f>+[1]kpi!O58</f>
        <v>0</v>
      </c>
      <c r="P58" s="30"/>
      <c r="R58" s="56">
        <f t="shared" si="5"/>
        <v>608.74677457299993</v>
      </c>
      <c r="S58" s="56">
        <f t="shared" si="1"/>
        <v>13.954545453000001</v>
      </c>
      <c r="T58" s="29">
        <f>+[1]kpi!T58</f>
        <v>0</v>
      </c>
      <c r="U58" s="29">
        <f>+[1]kpi!U58</f>
        <v>1.933333333</v>
      </c>
      <c r="V58" s="29">
        <f>+[1]kpi!V58</f>
        <v>3.8012001190000002</v>
      </c>
      <c r="W58" s="29">
        <f>+[1]kpi!W58</f>
        <v>5.446674668</v>
      </c>
      <c r="X58" s="29">
        <f>+[1]kpi!X58</f>
        <v>0</v>
      </c>
      <c r="Y58" s="29">
        <f>+[1]kpi!Y58</f>
        <v>2.7733373330000002</v>
      </c>
      <c r="Z58" s="29">
        <f>+[1]kpi!Z58</f>
        <v>0</v>
      </c>
      <c r="AA58" s="29">
        <f>+[1]kpi!AA58</f>
        <v>0</v>
      </c>
      <c r="AB58" s="29">
        <f>+[1]kpi!AB58</f>
        <v>0</v>
      </c>
      <c r="AC58" s="29">
        <f>+[1]kpi!AC58</f>
        <v>0</v>
      </c>
      <c r="AD58" s="29">
        <f>+[1]kpi!AD58</f>
        <v>0</v>
      </c>
      <c r="AE58" s="30">
        <f>+[1]kpi!AE58</f>
        <v>0</v>
      </c>
      <c r="AG58" s="56">
        <f t="shared" si="2"/>
        <v>13347608.220000001</v>
      </c>
      <c r="AH58" s="29">
        <f>+[1]kpi!AO58</f>
        <v>0</v>
      </c>
      <c r="AI58" s="29">
        <f>+[1]kpi!AP58</f>
        <v>2906328.27</v>
      </c>
      <c r="AJ58" s="29">
        <f>+[1]kpi!AQ58</f>
        <v>4465816.78</v>
      </c>
      <c r="AK58" s="29">
        <f>+[1]kpi!AR58</f>
        <v>1906843.58</v>
      </c>
      <c r="AL58" s="29">
        <f>+[1]kpi!AS58</f>
        <v>1656722.93</v>
      </c>
      <c r="AM58" s="29">
        <f>+[1]kpi!AT58</f>
        <v>2411896.66</v>
      </c>
      <c r="AN58" s="29">
        <f>+[1]kpi!AU58</f>
        <v>0</v>
      </c>
      <c r="AO58" s="29">
        <f>+[1]kpi!AV58</f>
        <v>0</v>
      </c>
      <c r="AP58" s="29">
        <f>+[1]kpi!AW58</f>
        <v>0</v>
      </c>
      <c r="AQ58" s="29">
        <f>+[1]kpi!AX58</f>
        <v>0</v>
      </c>
      <c r="AR58" s="29">
        <f>+[1]kpi!AY58</f>
        <v>0</v>
      </c>
      <c r="AS58" s="30">
        <v>0</v>
      </c>
      <c r="AU58" s="56">
        <f t="shared" si="6"/>
        <v>-497374827.11362505</v>
      </c>
      <c r="AV58" s="56">
        <f t="shared" si="3"/>
        <v>-23093139.950716525</v>
      </c>
      <c r="AW58" s="29">
        <f>+[1]kpi!BD58</f>
        <v>0</v>
      </c>
      <c r="AX58" s="29">
        <f>+[1]kpi!BE58</f>
        <v>-5128977.680716522</v>
      </c>
      <c r="AY58" s="29">
        <f>+[1]kpi!BF58</f>
        <v>-16523636.779999999</v>
      </c>
      <c r="AZ58" s="29">
        <f>+[1]kpi!BG58</f>
        <v>0</v>
      </c>
      <c r="BA58" s="29">
        <f>+[1]kpi!BH58</f>
        <v>-1438667.78</v>
      </c>
      <c r="BB58" s="29">
        <f>+[1]kpi!BI58</f>
        <v>0</v>
      </c>
      <c r="BC58" s="29">
        <f>+[1]kpi!BJ58</f>
        <v>-1857.71</v>
      </c>
      <c r="BD58" s="29">
        <f>+[1]kpi!BK58</f>
        <v>0</v>
      </c>
      <c r="BE58" s="29">
        <f>+[1]kpi!BL58</f>
        <v>0</v>
      </c>
      <c r="BF58" s="29">
        <f>+[1]kpi!BM58</f>
        <v>0</v>
      </c>
      <c r="BG58" s="29">
        <f>+[1]kpi!BN58</f>
        <v>0</v>
      </c>
      <c r="BH58" s="30"/>
      <c r="BJ58" s="64">
        <f t="shared" si="13"/>
        <v>472377781.54820836</v>
      </c>
      <c r="BK58" s="64">
        <f t="shared" si="14"/>
        <v>890059546.72820842</v>
      </c>
      <c r="BL58" s="64">
        <f t="shared" si="12"/>
        <v>1310165498.0582085</v>
      </c>
      <c r="BM58" s="64">
        <f t="shared" si="15"/>
        <v>-206186606.82263669</v>
      </c>
      <c r="BN58" s="64">
        <f t="shared" si="16"/>
        <v>-506961563.79263657</v>
      </c>
      <c r="BO58" s="64">
        <f t="shared" si="17"/>
        <v>-571820407.54263651</v>
      </c>
      <c r="BP58" s="68">
        <f>IFERROR(+BJ58/debt!C58,0)</f>
        <v>2.6448637397672146</v>
      </c>
      <c r="BQ58" s="68">
        <f>IFERROR(+BK58/debt!C58,0)</f>
        <v>4.9834821054868677</v>
      </c>
      <c r="BR58" s="68">
        <f>IFERROR(+BL58/debt!C58,0)</f>
        <v>7.3356735948736986</v>
      </c>
      <c r="BS58" s="68">
        <f>(BJ58+debt!$C58)/-BM58</f>
        <v>3.1572357026954241</v>
      </c>
      <c r="BT58" s="68">
        <f>(BK58+debt!$C58)/-BN58</f>
        <v>2.1079733809862735</v>
      </c>
      <c r="BU58" s="68">
        <f>(BL58+debt!$C58)/-BO58</f>
        <v>2.6035577138387564</v>
      </c>
      <c r="BV58" s="64">
        <f>(debt!C58-HLOOKUP(B58,Flc_Arqos_Base!$C$2:$GX$47,46,TRUE))</f>
        <v>187537599.81315476</v>
      </c>
    </row>
    <row r="59" spans="2:74" x14ac:dyDescent="0.25">
      <c r="B59" s="61">
        <v>46600</v>
      </c>
      <c r="C59" s="56">
        <f t="shared" si="4"/>
        <v>1426483712.0399995</v>
      </c>
      <c r="D59" s="56">
        <f t="shared" si="0"/>
        <v>32317177.710000001</v>
      </c>
      <c r="E59" s="29">
        <f>+[1]kpi!E59</f>
        <v>0</v>
      </c>
      <c r="F59" s="29">
        <f>+[1]kpi!F59</f>
        <v>3744806.73</v>
      </c>
      <c r="G59" s="29">
        <f>+[1]kpi!G59</f>
        <v>9788330.6600000001</v>
      </c>
      <c r="H59" s="29">
        <f>+[1]kpi!H59</f>
        <v>14147019.949999999</v>
      </c>
      <c r="I59" s="29">
        <f>+[1]kpi!I59</f>
        <v>0</v>
      </c>
      <c r="J59" s="29">
        <f>+[1]kpi!J59</f>
        <v>4637020.37</v>
      </c>
      <c r="K59" s="29">
        <f>+[1]kpi!K59</f>
        <v>0</v>
      </c>
      <c r="L59" s="29">
        <f>+[1]kpi!L59</f>
        <v>0</v>
      </c>
      <c r="M59" s="29">
        <f>+[1]kpi!M59</f>
        <v>0</v>
      </c>
      <c r="N59" s="29">
        <f>+[1]kpi!N59</f>
        <v>0</v>
      </c>
      <c r="O59" s="29">
        <f>+[1]kpi!O59</f>
        <v>0</v>
      </c>
      <c r="P59" s="30"/>
      <c r="R59" s="56">
        <f t="shared" si="5"/>
        <v>622.70132002599996</v>
      </c>
      <c r="S59" s="56">
        <f t="shared" si="1"/>
        <v>13.954545453000001</v>
      </c>
      <c r="T59" s="29">
        <f>+[1]kpi!T59</f>
        <v>0</v>
      </c>
      <c r="U59" s="29">
        <f>+[1]kpi!U59</f>
        <v>1.933333333</v>
      </c>
      <c r="V59" s="29">
        <f>+[1]kpi!V59</f>
        <v>3.8012001190000002</v>
      </c>
      <c r="W59" s="29">
        <f>+[1]kpi!W59</f>
        <v>5.446674668</v>
      </c>
      <c r="X59" s="29">
        <f>+[1]kpi!X59</f>
        <v>0</v>
      </c>
      <c r="Y59" s="29">
        <f>+[1]kpi!Y59</f>
        <v>2.7733373330000002</v>
      </c>
      <c r="Z59" s="29">
        <f>+[1]kpi!Z59</f>
        <v>0</v>
      </c>
      <c r="AA59" s="29">
        <f>+[1]kpi!AA59</f>
        <v>0</v>
      </c>
      <c r="AB59" s="29">
        <f>+[1]kpi!AB59</f>
        <v>0</v>
      </c>
      <c r="AC59" s="29">
        <f>+[1]kpi!AC59</f>
        <v>0</v>
      </c>
      <c r="AD59" s="29">
        <f>+[1]kpi!AD59</f>
        <v>0</v>
      </c>
      <c r="AE59" s="30">
        <f>+[1]kpi!AE59</f>
        <v>0</v>
      </c>
      <c r="AG59" s="56">
        <f t="shared" si="2"/>
        <v>13167921.739999998</v>
      </c>
      <c r="AH59" s="29">
        <f>+[1]kpi!AO59</f>
        <v>0</v>
      </c>
      <c r="AI59" s="29">
        <f>+[1]kpi!AP59</f>
        <v>2983278.37</v>
      </c>
      <c r="AJ59" s="29">
        <f>+[1]kpi!AQ59</f>
        <v>4526654.76</v>
      </c>
      <c r="AK59" s="29">
        <f>+[1]kpi!AR59</f>
        <v>2033541.69</v>
      </c>
      <c r="AL59" s="29">
        <f>+[1]kpi!AS59</f>
        <v>1663472.63</v>
      </c>
      <c r="AM59" s="29">
        <f>+[1]kpi!AT59</f>
        <v>1960974.29</v>
      </c>
      <c r="AN59" s="29">
        <f>+[1]kpi!AU59</f>
        <v>0</v>
      </c>
      <c r="AO59" s="29">
        <f>+[1]kpi!AV59</f>
        <v>0</v>
      </c>
      <c r="AP59" s="29">
        <f>+[1]kpi!AW59</f>
        <v>0</v>
      </c>
      <c r="AQ59" s="29">
        <f>+[1]kpi!AX59</f>
        <v>0</v>
      </c>
      <c r="AR59" s="29">
        <f>+[1]kpi!AY59</f>
        <v>0</v>
      </c>
      <c r="AS59" s="30">
        <v>0</v>
      </c>
      <c r="AU59" s="56">
        <f t="shared" si="6"/>
        <v>-519851420.08440584</v>
      </c>
      <c r="AV59" s="56">
        <f t="shared" si="3"/>
        <v>-22476592.970780768</v>
      </c>
      <c r="AW59" s="29">
        <f>+[1]kpi!BD59</f>
        <v>0</v>
      </c>
      <c r="AX59" s="29">
        <f>+[1]kpi!BE59</f>
        <v>-3429134.9707807652</v>
      </c>
      <c r="AY59" s="29">
        <f>+[1]kpi!BF59</f>
        <v>-16557672.779999999</v>
      </c>
      <c r="AZ59" s="29">
        <f>+[1]kpi!BG59</f>
        <v>-652562.62</v>
      </c>
      <c r="BA59" s="29">
        <f>+[1]kpi!BH59</f>
        <v>-1835364.89</v>
      </c>
      <c r="BB59" s="29">
        <f>+[1]kpi!BI59</f>
        <v>0</v>
      </c>
      <c r="BC59" s="29">
        <f>+[1]kpi!BJ59</f>
        <v>-1857.71</v>
      </c>
      <c r="BD59" s="29">
        <f>+[1]kpi!BK59</f>
        <v>0</v>
      </c>
      <c r="BE59" s="29">
        <f>+[1]kpi!BL59</f>
        <v>0</v>
      </c>
      <c r="BF59" s="29">
        <f>+[1]kpi!BM59</f>
        <v>0</v>
      </c>
      <c r="BG59" s="29">
        <f>+[1]kpi!BN59</f>
        <v>0</v>
      </c>
      <c r="BH59" s="30"/>
      <c r="BJ59" s="64">
        <f t="shared" si="13"/>
        <v>515618375.62820834</v>
      </c>
      <c r="BK59" s="64">
        <f t="shared" si="14"/>
        <v>889237329.60820842</v>
      </c>
      <c r="BL59" s="64">
        <f t="shared" si="12"/>
        <v>1323262344.6982083</v>
      </c>
      <c r="BM59" s="64">
        <f t="shared" si="15"/>
        <v>-203235509.43192017</v>
      </c>
      <c r="BN59" s="64">
        <f t="shared" si="16"/>
        <v>-503526027.03192008</v>
      </c>
      <c r="BO59" s="64">
        <f t="shared" si="17"/>
        <v>-551431096.32192004</v>
      </c>
      <c r="BP59" s="68">
        <f>IFERROR(+BJ59/debt!C59,0)</f>
        <v>2.6920542151148594</v>
      </c>
      <c r="BQ59" s="68">
        <f>IFERROR(+BK59/debt!C59,0)</f>
        <v>4.642726509683949</v>
      </c>
      <c r="BR59" s="68">
        <f>IFERROR(+BL59/debt!C59,0)</f>
        <v>6.9087801000253934</v>
      </c>
      <c r="BS59" s="68">
        <f>(BJ59+debt!$C59)/-BM59</f>
        <v>3.4794697387512104</v>
      </c>
      <c r="BT59" s="68">
        <f>(BK59+debt!$C59)/-BN59</f>
        <v>2.1464049539976195</v>
      </c>
      <c r="BU59" s="68">
        <f>(BL59+debt!$C59)/-BO59</f>
        <v>2.7470263902087413</v>
      </c>
      <c r="BV59" s="64">
        <f>(debt!C59-HLOOKUP(B59,Flc_Arqos_Base!$C$2:$GX$47,46,TRUE))</f>
        <v>214307723.86964256</v>
      </c>
    </row>
    <row r="60" spans="2:74" x14ac:dyDescent="0.25">
      <c r="B60" s="62">
        <v>46631</v>
      </c>
      <c r="C60" s="56">
        <f t="shared" si="4"/>
        <v>1448416369.7999995</v>
      </c>
      <c r="D60" s="56">
        <f t="shared" si="0"/>
        <v>21932657.760000002</v>
      </c>
      <c r="E60" s="29">
        <f>+[1]kpi!E60</f>
        <v>0</v>
      </c>
      <c r="F60" s="29">
        <f>+[1]kpi!F60</f>
        <v>3744806.73</v>
      </c>
      <c r="G60" s="29">
        <f>+[1]kpi!G60</f>
        <v>9788330.6600000001</v>
      </c>
      <c r="H60" s="29">
        <f>+[1]kpi!H60</f>
        <v>3762500</v>
      </c>
      <c r="I60" s="29">
        <f>+[1]kpi!I60</f>
        <v>0</v>
      </c>
      <c r="J60" s="29">
        <f>+[1]kpi!J60</f>
        <v>4637020.37</v>
      </c>
      <c r="K60" s="29">
        <f>+[1]kpi!K60</f>
        <v>0</v>
      </c>
      <c r="L60" s="29">
        <f>+[1]kpi!L60</f>
        <v>0</v>
      </c>
      <c r="M60" s="29">
        <f>+[1]kpi!M60</f>
        <v>0</v>
      </c>
      <c r="N60" s="29">
        <f>+[1]kpi!N60</f>
        <v>0</v>
      </c>
      <c r="O60" s="29">
        <f>+[1]kpi!O60</f>
        <v>0</v>
      </c>
      <c r="P60" s="30"/>
      <c r="R60" s="56">
        <f t="shared" si="5"/>
        <v>632.64252414399994</v>
      </c>
      <c r="S60" s="56">
        <f t="shared" si="1"/>
        <v>9.9412041179999999</v>
      </c>
      <c r="T60" s="29">
        <f>+[1]kpi!T60</f>
        <v>0</v>
      </c>
      <c r="U60" s="29">
        <f>+[1]kpi!U60</f>
        <v>1.933333333</v>
      </c>
      <c r="V60" s="29">
        <f>+[1]kpi!V60</f>
        <v>3.8012001190000002</v>
      </c>
      <c r="W60" s="29">
        <f>+[1]kpi!W60</f>
        <v>1.433333333</v>
      </c>
      <c r="X60" s="29">
        <f>+[1]kpi!X60</f>
        <v>0</v>
      </c>
      <c r="Y60" s="29">
        <f>+[1]kpi!Y60</f>
        <v>2.7733373330000002</v>
      </c>
      <c r="Z60" s="29">
        <f>+[1]kpi!Z60</f>
        <v>0</v>
      </c>
      <c r="AA60" s="29">
        <f>+[1]kpi!AA60</f>
        <v>0</v>
      </c>
      <c r="AB60" s="29">
        <f>+[1]kpi!AB60</f>
        <v>0</v>
      </c>
      <c r="AC60" s="29">
        <f>+[1]kpi!AC60</f>
        <v>0</v>
      </c>
      <c r="AD60" s="29">
        <f>+[1]kpi!AD60</f>
        <v>0</v>
      </c>
      <c r="AE60" s="30">
        <f>+[1]kpi!AE60</f>
        <v>0</v>
      </c>
      <c r="AG60" s="56">
        <f t="shared" si="2"/>
        <v>12328297.810000001</v>
      </c>
      <c r="AH60" s="29">
        <f>+[1]kpi!AO60</f>
        <v>0</v>
      </c>
      <c r="AI60" s="29">
        <f>+[1]kpi!AP60</f>
        <v>3129449.62</v>
      </c>
      <c r="AJ60" s="29">
        <f>+[1]kpi!AQ60</f>
        <v>4591723</v>
      </c>
      <c r="AK60" s="29">
        <f>+[1]kpi!AR60</f>
        <v>1422286.23</v>
      </c>
      <c r="AL60" s="29">
        <f>+[1]kpi!AS60</f>
        <v>1670249.82</v>
      </c>
      <c r="AM60" s="29">
        <f>+[1]kpi!AT60</f>
        <v>1514589.14</v>
      </c>
      <c r="AN60" s="29">
        <f>+[1]kpi!AU60</f>
        <v>0</v>
      </c>
      <c r="AO60" s="29">
        <f>+[1]kpi!AV60</f>
        <v>0</v>
      </c>
      <c r="AP60" s="29">
        <f>+[1]kpi!AW60</f>
        <v>0</v>
      </c>
      <c r="AQ60" s="29">
        <f>+[1]kpi!AX60</f>
        <v>0</v>
      </c>
      <c r="AR60" s="29">
        <f>+[1]kpi!AY60</f>
        <v>0</v>
      </c>
      <c r="AS60" s="30">
        <v>0</v>
      </c>
      <c r="AU60" s="56">
        <f t="shared" si="6"/>
        <v>-541612937.30939353</v>
      </c>
      <c r="AV60" s="56">
        <f t="shared" si="3"/>
        <v>-21761517.224987634</v>
      </c>
      <c r="AW60" s="29">
        <f>+[1]kpi!BD60</f>
        <v>0</v>
      </c>
      <c r="AX60" s="29">
        <f>+[1]kpi!BE60</f>
        <v>-1719489.8349876299</v>
      </c>
      <c r="AY60" s="29">
        <f>+[1]kpi!BF60</f>
        <v>-16591778.869999999</v>
      </c>
      <c r="AZ60" s="29">
        <f>+[1]kpi!BG60</f>
        <v>-1310442.48</v>
      </c>
      <c r="BA60" s="29">
        <f>+[1]kpi!BH60</f>
        <v>-2137948.33</v>
      </c>
      <c r="BB60" s="29">
        <f>+[1]kpi!BI60</f>
        <v>0</v>
      </c>
      <c r="BC60" s="29">
        <f>+[1]kpi!BJ60</f>
        <v>-1857.71</v>
      </c>
      <c r="BD60" s="29">
        <f>+[1]kpi!BK60</f>
        <v>0</v>
      </c>
      <c r="BE60" s="29">
        <f>+[1]kpi!BL60</f>
        <v>0</v>
      </c>
      <c r="BF60" s="29">
        <f>+[1]kpi!BM60</f>
        <v>0</v>
      </c>
      <c r="BG60" s="29">
        <f>+[1]kpi!BN60</f>
        <v>0</v>
      </c>
      <c r="BH60" s="30"/>
      <c r="BJ60" s="64">
        <f t="shared" si="13"/>
        <v>570068112.41820836</v>
      </c>
      <c r="BK60" s="64">
        <f t="shared" si="14"/>
        <v>889064409.51820838</v>
      </c>
      <c r="BL60" s="64">
        <f t="shared" si="12"/>
        <v>1336731092.6282084</v>
      </c>
      <c r="BM60" s="64">
        <f t="shared" si="15"/>
        <v>-198613795.37113938</v>
      </c>
      <c r="BN60" s="64">
        <f t="shared" si="16"/>
        <v>-498598881.22113919</v>
      </c>
      <c r="BO60" s="64">
        <f t="shared" si="17"/>
        <v>-530931150.07113922</v>
      </c>
      <c r="BP60" s="68">
        <f>IFERROR(+BJ60/debt!C60,0)</f>
        <v>2.7998506275389867</v>
      </c>
      <c r="BQ60" s="68">
        <f>IFERROR(+BK60/debt!C60,0)</f>
        <v>4.3665791695536802</v>
      </c>
      <c r="BR60" s="68">
        <f>IFERROR(+BL60/debt!C60,0)</f>
        <v>6.5652635308257974</v>
      </c>
      <c r="BS60" s="68">
        <f>(BJ60+debt!$C60)/-BM60</f>
        <v>3.8953725609660013</v>
      </c>
      <c r="BT60" s="68">
        <f>(BK60+debt!$C60)/-BN60</f>
        <v>2.1914831079081978</v>
      </c>
      <c r="BU60" s="68">
        <f>(BL60+debt!$C60)/-BO60</f>
        <v>2.9012004828152644</v>
      </c>
      <c r="BV60" s="64">
        <f>(debt!C60-HLOOKUP(B60,Flc_Arqos_Base!$C$2:$GX$47,46,TRUE))</f>
        <v>236155391.02658501</v>
      </c>
    </row>
    <row r="61" spans="2:74" x14ac:dyDescent="0.25">
      <c r="B61" s="61">
        <v>46661</v>
      </c>
      <c r="C61" s="56">
        <f t="shared" si="4"/>
        <v>1470349027.5599995</v>
      </c>
      <c r="D61" s="56">
        <f t="shared" si="0"/>
        <v>21932657.760000002</v>
      </c>
      <c r="E61" s="29">
        <f>+[1]kpi!E61</f>
        <v>0</v>
      </c>
      <c r="F61" s="29">
        <f>+[1]kpi!F61</f>
        <v>3744806.73</v>
      </c>
      <c r="G61" s="29">
        <f>+[1]kpi!G61</f>
        <v>9788330.6600000001</v>
      </c>
      <c r="H61" s="29">
        <f>+[1]kpi!H61</f>
        <v>3762500</v>
      </c>
      <c r="I61" s="29">
        <f>+[1]kpi!I61</f>
        <v>0</v>
      </c>
      <c r="J61" s="29">
        <f>+[1]kpi!J61</f>
        <v>4637020.37</v>
      </c>
      <c r="K61" s="29">
        <f>+[1]kpi!K61</f>
        <v>0</v>
      </c>
      <c r="L61" s="29">
        <f>+[1]kpi!L61</f>
        <v>0</v>
      </c>
      <c r="M61" s="29">
        <f>+[1]kpi!M61</f>
        <v>0</v>
      </c>
      <c r="N61" s="29">
        <f>+[1]kpi!N61</f>
        <v>0</v>
      </c>
      <c r="O61" s="29">
        <f>+[1]kpi!O61</f>
        <v>0</v>
      </c>
      <c r="P61" s="30"/>
      <c r="R61" s="56">
        <f t="shared" si="5"/>
        <v>642.58372826199991</v>
      </c>
      <c r="S61" s="56">
        <f t="shared" si="1"/>
        <v>9.9412041179999999</v>
      </c>
      <c r="T61" s="29">
        <f>+[1]kpi!T61</f>
        <v>0</v>
      </c>
      <c r="U61" s="29">
        <f>+[1]kpi!U61</f>
        <v>1.933333333</v>
      </c>
      <c r="V61" s="29">
        <f>+[1]kpi!V61</f>
        <v>3.8012001190000002</v>
      </c>
      <c r="W61" s="29">
        <f>+[1]kpi!W61</f>
        <v>1.433333333</v>
      </c>
      <c r="X61" s="29">
        <f>+[1]kpi!X61</f>
        <v>0</v>
      </c>
      <c r="Y61" s="29">
        <f>+[1]kpi!Y61</f>
        <v>2.7733373330000002</v>
      </c>
      <c r="Z61" s="29">
        <f>+[1]kpi!Z61</f>
        <v>0</v>
      </c>
      <c r="AA61" s="29">
        <f>+[1]kpi!AA61</f>
        <v>0</v>
      </c>
      <c r="AB61" s="29">
        <f>+[1]kpi!AB61</f>
        <v>0</v>
      </c>
      <c r="AC61" s="29">
        <f>+[1]kpi!AC61</f>
        <v>0</v>
      </c>
      <c r="AD61" s="29">
        <f>+[1]kpi!AD61</f>
        <v>0</v>
      </c>
      <c r="AE61" s="30">
        <f>+[1]kpi!AE61</f>
        <v>0</v>
      </c>
      <c r="AG61" s="56">
        <f t="shared" si="2"/>
        <v>146849754.13</v>
      </c>
      <c r="AH61" s="29">
        <f>+[1]kpi!AO61</f>
        <v>0</v>
      </c>
      <c r="AI61" s="29">
        <f>+[1]kpi!AP61</f>
        <v>135742439.06</v>
      </c>
      <c r="AJ61" s="29">
        <f>+[1]kpi!AQ61</f>
        <v>5049343.29</v>
      </c>
      <c r="AK61" s="29">
        <f>+[1]kpi!AR61</f>
        <v>1411036.65</v>
      </c>
      <c r="AL61" s="29">
        <f>+[1]kpi!AS61</f>
        <v>2861598.1</v>
      </c>
      <c r="AM61" s="29">
        <f>+[1]kpi!AT61</f>
        <v>1785337.03</v>
      </c>
      <c r="AN61" s="29">
        <f>+[1]kpi!AU61</f>
        <v>0</v>
      </c>
      <c r="AO61" s="29">
        <f>+[1]kpi!AV61</f>
        <v>0</v>
      </c>
      <c r="AP61" s="29">
        <f>+[1]kpi!AW61</f>
        <v>0</v>
      </c>
      <c r="AQ61" s="29">
        <f>+[1]kpi!AX61</f>
        <v>0</v>
      </c>
      <c r="AR61" s="29">
        <f>+[1]kpi!AY61</f>
        <v>0</v>
      </c>
      <c r="AS61" s="30">
        <v>0</v>
      </c>
      <c r="AU61" s="56">
        <f t="shared" si="6"/>
        <v>-561967137.20554531</v>
      </c>
      <c r="AV61" s="56">
        <f t="shared" si="3"/>
        <v>-20354199.896151759</v>
      </c>
      <c r="AW61" s="29">
        <f>+[1]kpi!BD61</f>
        <v>0</v>
      </c>
      <c r="AX61" s="29">
        <f>+[1]kpi!BE61</f>
        <v>-1724426.316151757</v>
      </c>
      <c r="AY61" s="29">
        <f>+[1]kpi!BF61</f>
        <v>-15311400.07</v>
      </c>
      <c r="AZ61" s="29">
        <f>+[1]kpi!BG61</f>
        <v>-1973672.09</v>
      </c>
      <c r="BA61" s="29">
        <f>+[1]kpi!BH61</f>
        <v>-1342843.71</v>
      </c>
      <c r="BB61" s="29">
        <f>+[1]kpi!BI61</f>
        <v>0</v>
      </c>
      <c r="BC61" s="29">
        <f>+[1]kpi!BJ61</f>
        <v>-1857.71</v>
      </c>
      <c r="BD61" s="29">
        <f>+[1]kpi!BK61</f>
        <v>0</v>
      </c>
      <c r="BE61" s="29">
        <f>+[1]kpi!BL61</f>
        <v>0</v>
      </c>
      <c r="BF61" s="29">
        <f>+[1]kpi!BM61</f>
        <v>0</v>
      </c>
      <c r="BG61" s="29">
        <f>+[1]kpi!BN61</f>
        <v>0</v>
      </c>
      <c r="BH61" s="30"/>
      <c r="BJ61" s="64">
        <f t="shared" si="13"/>
        <v>566793505.10820842</v>
      </c>
      <c r="BK61" s="64">
        <f t="shared" si="14"/>
        <v>1045454535.8282084</v>
      </c>
      <c r="BL61" s="64">
        <f t="shared" si="12"/>
        <v>1346786269.0282085</v>
      </c>
      <c r="BM61" s="64">
        <f t="shared" si="15"/>
        <v>-195436596.07615179</v>
      </c>
      <c r="BN61" s="64">
        <f t="shared" si="16"/>
        <v>-493119940.68615168</v>
      </c>
      <c r="BO61" s="64">
        <f t="shared" si="17"/>
        <v>-509755155.44615173</v>
      </c>
      <c r="BP61" s="68">
        <f>IFERROR(+BJ61/debt!C61,0)</f>
        <v>2.6279396419315035</v>
      </c>
      <c r="BQ61" s="68">
        <f>IFERROR(+BK61/debt!C61,0)</f>
        <v>4.8472528244929958</v>
      </c>
      <c r="BR61" s="68">
        <f>IFERROR(+BL61/debt!C61,0)</f>
        <v>6.2443782324438626</v>
      </c>
      <c r="BS61" s="68">
        <f>(BJ61+debt!$C61)/-BM61</f>
        <v>4.0037194882536857</v>
      </c>
      <c r="BT61" s="68">
        <f>(BK61+debt!$C61)/-BN61</f>
        <v>2.5574596261372995</v>
      </c>
      <c r="BU61" s="68">
        <f>(BL61+debt!$C61)/-BO61</f>
        <v>3.065130495797614</v>
      </c>
      <c r="BV61" s="64">
        <f>(debt!C61-HLOOKUP(B61,Flc_Arqos_Base!$C$2:$GX$47,46,TRUE))</f>
        <v>258836306.3558951</v>
      </c>
    </row>
    <row r="62" spans="2:74" x14ac:dyDescent="0.25">
      <c r="B62" s="61">
        <v>46692</v>
      </c>
      <c r="C62" s="56">
        <f t="shared" si="4"/>
        <v>1488536878.5899994</v>
      </c>
      <c r="D62" s="56">
        <f t="shared" si="0"/>
        <v>18187851.030000001</v>
      </c>
      <c r="E62" s="29">
        <f>+[1]kpi!E62</f>
        <v>0</v>
      </c>
      <c r="F62" s="29">
        <f>+[1]kpi!F62</f>
        <v>0</v>
      </c>
      <c r="G62" s="29">
        <f>+[1]kpi!G62</f>
        <v>9788330.6600000001</v>
      </c>
      <c r="H62" s="29">
        <f>+[1]kpi!H62</f>
        <v>3762500</v>
      </c>
      <c r="I62" s="29">
        <f>+[1]kpi!I62</f>
        <v>0</v>
      </c>
      <c r="J62" s="29">
        <f>+[1]kpi!J62</f>
        <v>4637020.37</v>
      </c>
      <c r="K62" s="29">
        <f>+[1]kpi!K62</f>
        <v>0</v>
      </c>
      <c r="L62" s="29">
        <f>+[1]kpi!L62</f>
        <v>0</v>
      </c>
      <c r="M62" s="29">
        <f>+[1]kpi!M62</f>
        <v>0</v>
      </c>
      <c r="N62" s="29">
        <f>+[1]kpi!N62</f>
        <v>0</v>
      </c>
      <c r="O62" s="29">
        <f>+[1]kpi!O62</f>
        <v>0</v>
      </c>
      <c r="P62" s="30"/>
      <c r="R62" s="56">
        <f t="shared" si="5"/>
        <v>650.59159904699993</v>
      </c>
      <c r="S62" s="56">
        <f t="shared" si="1"/>
        <v>8.0078707849999997</v>
      </c>
      <c r="T62" s="29">
        <f>+[1]kpi!T62</f>
        <v>0</v>
      </c>
      <c r="U62" s="29">
        <f>+[1]kpi!U62</f>
        <v>0</v>
      </c>
      <c r="V62" s="29">
        <f>+[1]kpi!V62</f>
        <v>3.8012001190000002</v>
      </c>
      <c r="W62" s="29">
        <f>+[1]kpi!W62</f>
        <v>1.433333333</v>
      </c>
      <c r="X62" s="29">
        <f>+[1]kpi!X62</f>
        <v>0</v>
      </c>
      <c r="Y62" s="29">
        <f>+[1]kpi!Y62</f>
        <v>2.7733373330000002</v>
      </c>
      <c r="Z62" s="29">
        <f>+[1]kpi!Z62</f>
        <v>0</v>
      </c>
      <c r="AA62" s="29">
        <f>+[1]kpi!AA62</f>
        <v>0</v>
      </c>
      <c r="AB62" s="29">
        <f>+[1]kpi!AB62</f>
        <v>0</v>
      </c>
      <c r="AC62" s="29">
        <f>+[1]kpi!AC62</f>
        <v>0</v>
      </c>
      <c r="AD62" s="29">
        <f>+[1]kpi!AD62</f>
        <v>0</v>
      </c>
      <c r="AE62" s="30">
        <f>+[1]kpi!AE62</f>
        <v>0</v>
      </c>
      <c r="AG62" s="56">
        <f t="shared" si="2"/>
        <v>62544983.409999996</v>
      </c>
      <c r="AH62" s="29">
        <f>+[1]kpi!AO62</f>
        <v>0</v>
      </c>
      <c r="AI62" s="29">
        <f>+[1]kpi!AP62</f>
        <v>53317849.159999996</v>
      </c>
      <c r="AJ62" s="29">
        <f>+[1]kpi!AQ62</f>
        <v>4135743.22</v>
      </c>
      <c r="AK62" s="29">
        <f>+[1]kpi!AR62</f>
        <v>1401460.95</v>
      </c>
      <c r="AL62" s="29">
        <f>+[1]kpi!AS62</f>
        <v>1683887.16</v>
      </c>
      <c r="AM62" s="29">
        <f>+[1]kpi!AT62</f>
        <v>2006042.92</v>
      </c>
      <c r="AN62" s="29">
        <f>+[1]kpi!AU62</f>
        <v>0</v>
      </c>
      <c r="AO62" s="29">
        <f>+[1]kpi!AV62</f>
        <v>0</v>
      </c>
      <c r="AP62" s="29">
        <f>+[1]kpi!AW62</f>
        <v>0</v>
      </c>
      <c r="AQ62" s="29">
        <f>+[1]kpi!AX62</f>
        <v>0</v>
      </c>
      <c r="AR62" s="29">
        <f>+[1]kpi!AY62</f>
        <v>0</v>
      </c>
      <c r="AS62" s="30">
        <v>0</v>
      </c>
      <c r="AU62" s="56">
        <f t="shared" si="6"/>
        <v>-580110231.95554531</v>
      </c>
      <c r="AV62" s="56">
        <f t="shared" si="3"/>
        <v>-18143094.75</v>
      </c>
      <c r="AW62" s="29">
        <f>+[1]kpi!BD62</f>
        <v>0</v>
      </c>
      <c r="AX62" s="29">
        <f>+[1]kpi!BE62</f>
        <v>0</v>
      </c>
      <c r="AY62" s="29">
        <f>+[1]kpi!BF62</f>
        <v>-15342939.060000001</v>
      </c>
      <c r="AZ62" s="29">
        <f>+[1]kpi!BG62</f>
        <v>-1981713.07</v>
      </c>
      <c r="BA62" s="29">
        <f>+[1]kpi!BH62</f>
        <v>-816584.91</v>
      </c>
      <c r="BB62" s="29">
        <f>+[1]kpi!BI62</f>
        <v>0</v>
      </c>
      <c r="BC62" s="29">
        <f>+[1]kpi!BJ62</f>
        <v>-1857.71</v>
      </c>
      <c r="BD62" s="29">
        <f>+[1]kpi!BK62</f>
        <v>0</v>
      </c>
      <c r="BE62" s="29">
        <f>+[1]kpi!BL62</f>
        <v>0</v>
      </c>
      <c r="BF62" s="29">
        <f>+[1]kpi!BM62</f>
        <v>0</v>
      </c>
      <c r="BG62" s="29">
        <f>+[1]kpi!BN62</f>
        <v>0</v>
      </c>
      <c r="BH62" s="30"/>
      <c r="BJ62" s="64">
        <f t="shared" si="13"/>
        <v>429135272.68820828</v>
      </c>
      <c r="BK62" s="64">
        <f t="shared" si="14"/>
        <v>1055926524.8582083</v>
      </c>
      <c r="BL62" s="64">
        <f t="shared" si="12"/>
        <v>1290018212.0682085</v>
      </c>
      <c r="BM62" s="64">
        <f t="shared" si="15"/>
        <v>-193718530.63</v>
      </c>
      <c r="BN62" s="64">
        <f t="shared" si="16"/>
        <v>-478803997.68999988</v>
      </c>
      <c r="BO62" s="64">
        <f t="shared" si="17"/>
        <v>-489987879.02999997</v>
      </c>
      <c r="BP62" s="68">
        <f>IFERROR(+BJ62/debt!C62,0)</f>
        <v>1.9160754545426986</v>
      </c>
      <c r="BQ62" s="68">
        <f>IFERROR(+BK62/debt!C62,0)</f>
        <v>4.7146786219817018</v>
      </c>
      <c r="BR62" s="68">
        <f>IFERROR(+BL62/debt!C62,0)</f>
        <v>5.7598906204404177</v>
      </c>
      <c r="BS62" s="68">
        <f>(BJ62+debt!$C62)/-BM62</f>
        <v>3.3713915685509064</v>
      </c>
      <c r="BT62" s="68">
        <f>(BK62+debt!$C62)/-BN62</f>
        <v>2.6731027292648353</v>
      </c>
      <c r="BU62" s="68">
        <f>(BL62+debt!$C62)/-BO62</f>
        <v>3.0898396164721404</v>
      </c>
      <c r="BV62" s="64">
        <f>(debt!C62-HLOOKUP(B62,Flc_Arqos_Base!$C$2:$GX$47,46,TRUE))</f>
        <v>274217751.89999533</v>
      </c>
    </row>
    <row r="63" spans="2:74" x14ac:dyDescent="0.25">
      <c r="B63" s="62">
        <v>46722</v>
      </c>
      <c r="C63" s="69">
        <f t="shared" si="4"/>
        <v>1506724729.6199994</v>
      </c>
      <c r="D63" s="69">
        <f t="shared" si="0"/>
        <v>18187851.030000001</v>
      </c>
      <c r="E63" s="70">
        <f>+[1]kpi!E63</f>
        <v>0</v>
      </c>
      <c r="F63" s="70">
        <f>+[1]kpi!F63</f>
        <v>0</v>
      </c>
      <c r="G63" s="70">
        <f>+[1]kpi!G63</f>
        <v>9788330.6600000001</v>
      </c>
      <c r="H63" s="70">
        <f>+[1]kpi!H63</f>
        <v>3762500</v>
      </c>
      <c r="I63" s="70">
        <f>+[1]kpi!I63</f>
        <v>0</v>
      </c>
      <c r="J63" s="70">
        <f>+[1]kpi!J63</f>
        <v>4637020.37</v>
      </c>
      <c r="K63" s="70">
        <f>+[1]kpi!K63</f>
        <v>0</v>
      </c>
      <c r="L63" s="70">
        <f>+[1]kpi!L63</f>
        <v>0</v>
      </c>
      <c r="M63" s="70">
        <f>+[1]kpi!M63</f>
        <v>0</v>
      </c>
      <c r="N63" s="70">
        <f>+[1]kpi!N63</f>
        <v>0</v>
      </c>
      <c r="O63" s="70">
        <f>+[1]kpi!O63</f>
        <v>0</v>
      </c>
      <c r="P63" s="71"/>
      <c r="Q63" s="72"/>
      <c r="R63" s="69">
        <f t="shared" si="5"/>
        <v>658.59946983199995</v>
      </c>
      <c r="S63" s="69">
        <f t="shared" si="1"/>
        <v>8.0078707849999997</v>
      </c>
      <c r="T63" s="70">
        <f>+[1]kpi!T63</f>
        <v>0</v>
      </c>
      <c r="U63" s="70">
        <f>+[1]kpi!U63</f>
        <v>0</v>
      </c>
      <c r="V63" s="70">
        <f>+[1]kpi!V63</f>
        <v>3.8012001190000002</v>
      </c>
      <c r="W63" s="70">
        <f>+[1]kpi!W63</f>
        <v>1.433333333</v>
      </c>
      <c r="X63" s="70">
        <f>+[1]kpi!X63</f>
        <v>0</v>
      </c>
      <c r="Y63" s="70">
        <f>+[1]kpi!Y63</f>
        <v>2.7733373330000002</v>
      </c>
      <c r="Z63" s="70">
        <f>+[1]kpi!Z63</f>
        <v>0</v>
      </c>
      <c r="AA63" s="70">
        <f>+[1]kpi!AA63</f>
        <v>0</v>
      </c>
      <c r="AB63" s="70">
        <f>+[1]kpi!AB63</f>
        <v>0</v>
      </c>
      <c r="AC63" s="70">
        <f>+[1]kpi!AC63</f>
        <v>0</v>
      </c>
      <c r="AD63" s="70">
        <f>+[1]kpi!AD63</f>
        <v>0</v>
      </c>
      <c r="AE63" s="71">
        <f>+[1]kpi!AE63</f>
        <v>0</v>
      </c>
      <c r="AF63" s="72"/>
      <c r="AG63" s="69">
        <f t="shared" si="2"/>
        <v>142247886.62820834</v>
      </c>
      <c r="AH63" s="70">
        <f>+[1]kpi!AO63</f>
        <v>0</v>
      </c>
      <c r="AI63" s="70">
        <f>+[1]kpi!AP63</f>
        <v>100928693.25</v>
      </c>
      <c r="AJ63" s="70">
        <f>+[1]kpi!AQ63</f>
        <v>4211673.5</v>
      </c>
      <c r="AK63" s="70">
        <f>+[1]kpi!AR63</f>
        <v>1188404.3700000001</v>
      </c>
      <c r="AL63" s="70">
        <f>+[1]kpi!AS63</f>
        <v>5234987.87</v>
      </c>
      <c r="AM63" s="70">
        <f>+[1]kpi!AT63</f>
        <v>2228517.5499999998</v>
      </c>
      <c r="AN63" s="70">
        <f>+[1]kpi!AU63</f>
        <v>0</v>
      </c>
      <c r="AO63" s="70">
        <f>+[1]kpi!AV63</f>
        <v>0</v>
      </c>
      <c r="AP63" s="70">
        <f>+[1]kpi!AW63</f>
        <v>0</v>
      </c>
      <c r="AQ63" s="70">
        <f>+[1]kpi!AX63</f>
        <v>0</v>
      </c>
      <c r="AR63" s="70">
        <f>+[1]kpi!AY63</f>
        <v>0</v>
      </c>
      <c r="AS63" s="71">
        <v>28455610.088208325</v>
      </c>
      <c r="AT63" s="72"/>
      <c r="AU63" s="69">
        <f t="shared" si="6"/>
        <v>-598281147.70554531</v>
      </c>
      <c r="AV63" s="69">
        <f t="shared" si="3"/>
        <v>-18170915.75</v>
      </c>
      <c r="AW63" s="70">
        <f>+[1]kpi!BD63</f>
        <v>0</v>
      </c>
      <c r="AX63" s="70">
        <f>+[1]kpi!BE63</f>
        <v>0</v>
      </c>
      <c r="AY63" s="70">
        <f>+[1]kpi!BF63</f>
        <v>-15374543</v>
      </c>
      <c r="AZ63" s="70">
        <f>+[1]kpi!BG63</f>
        <v>-1989786.82</v>
      </c>
      <c r="BA63" s="70">
        <f>+[1]kpi!BH63</f>
        <v>-352752.74</v>
      </c>
      <c r="BB63" s="70">
        <f>+[1]kpi!BI63</f>
        <v>-451975.48</v>
      </c>
      <c r="BC63" s="70">
        <f>+[1]kpi!BJ63</f>
        <v>-1857.71</v>
      </c>
      <c r="BD63" s="70">
        <f>+[1]kpi!BK63</f>
        <v>0</v>
      </c>
      <c r="BE63" s="70">
        <f>+[1]kpi!BL63</f>
        <v>0</v>
      </c>
      <c r="BF63" s="70">
        <f>+[1]kpi!BM63</f>
        <v>0</v>
      </c>
      <c r="BG63" s="70">
        <f>+[1]kpi!BN63</f>
        <v>0</v>
      </c>
      <c r="BH63" s="71"/>
      <c r="BI63" s="72"/>
      <c r="BJ63" s="74">
        <f t="shared" si="13"/>
        <v>375374853.00820833</v>
      </c>
      <c r="BK63" s="74">
        <f t="shared" si="14"/>
        <v>1061926932.7482082</v>
      </c>
      <c r="BL63" s="74">
        <f t="shared" si="12"/>
        <v>1292143714.6882083</v>
      </c>
      <c r="BM63" s="74">
        <f t="shared" si="15"/>
        <v>-195639513.32999998</v>
      </c>
      <c r="BN63" s="74">
        <f t="shared" si="16"/>
        <v>-465991862.74999988</v>
      </c>
      <c r="BO63" s="74">
        <f t="shared" si="17"/>
        <v>-472433112.31999999</v>
      </c>
      <c r="BP63" s="73">
        <f>IFERROR(+BJ63/debt!C63,0)</f>
        <v>1.6162416221473355</v>
      </c>
      <c r="BQ63" s="73">
        <f>IFERROR(+BK63/debt!C63,0)</f>
        <v>4.5723108371070804</v>
      </c>
      <c r="BR63" s="73">
        <f>IFERROR(+BL63/debt!C63,0)</f>
        <v>5.5635491742156908</v>
      </c>
      <c r="BS63" s="73">
        <f>(BJ63+debt!$C63)/-BM63</f>
        <v>3.1058477689173296</v>
      </c>
      <c r="BT63" s="73">
        <f>(BK63+debt!$C63)/-BN63</f>
        <v>2.7772558475390516</v>
      </c>
      <c r="BU63" s="73">
        <f>(BL63+debt!$C63)/-BO63</f>
        <v>3.226690441282007</v>
      </c>
      <c r="BV63" s="74">
        <f>(debt!C63-HLOOKUP(B63,Flc_Arqos_Base!$C$2:$GX$47,46,TRUE))</f>
        <v>255533314.89527023</v>
      </c>
    </row>
    <row r="64" spans="2:74" x14ac:dyDescent="0.25">
      <c r="B64" s="60">
        <v>46753</v>
      </c>
      <c r="C64" s="56">
        <f t="shared" si="4"/>
        <v>1522105967.3199995</v>
      </c>
      <c r="D64" s="56">
        <f t="shared" si="0"/>
        <v>15381237.699999999</v>
      </c>
      <c r="E64" s="29">
        <f>+[1]kpi!E64</f>
        <v>0</v>
      </c>
      <c r="F64" s="29">
        <f>+[1]kpi!F64</f>
        <v>0</v>
      </c>
      <c r="G64" s="29">
        <f>+[1]kpi!G64</f>
        <v>9788330.6600000001</v>
      </c>
      <c r="H64" s="29">
        <f>+[1]kpi!H64</f>
        <v>3762500</v>
      </c>
      <c r="I64" s="29">
        <f>+[1]kpi!I64</f>
        <v>0</v>
      </c>
      <c r="J64" s="29">
        <f>+[1]kpi!J64</f>
        <v>1830407.04</v>
      </c>
      <c r="K64" s="29">
        <f>+[1]kpi!K64</f>
        <v>0</v>
      </c>
      <c r="L64" s="29">
        <f>+[1]kpi!L64</f>
        <v>0</v>
      </c>
      <c r="M64" s="29">
        <f>+[1]kpi!M64</f>
        <v>0</v>
      </c>
      <c r="N64" s="29">
        <f>+[1]kpi!N64</f>
        <v>0</v>
      </c>
      <c r="O64" s="29">
        <f>+[1]kpi!O64</f>
        <v>0</v>
      </c>
      <c r="P64" s="30"/>
      <c r="R64" s="56">
        <f t="shared" si="5"/>
        <v>664.87400728399996</v>
      </c>
      <c r="S64" s="56">
        <f t="shared" si="1"/>
        <v>6.2745374519999997</v>
      </c>
      <c r="T64" s="29">
        <f>+[1]kpi!T64</f>
        <v>0</v>
      </c>
      <c r="U64" s="29">
        <f>+[1]kpi!U64</f>
        <v>0</v>
      </c>
      <c r="V64" s="29">
        <f>+[1]kpi!V64</f>
        <v>3.8012001190000002</v>
      </c>
      <c r="W64" s="29">
        <f>+[1]kpi!W64</f>
        <v>1.433333333</v>
      </c>
      <c r="X64" s="29">
        <f>+[1]kpi!X64</f>
        <v>0</v>
      </c>
      <c r="Y64" s="29">
        <f>+[1]kpi!Y64</f>
        <v>1.0400039999999999</v>
      </c>
      <c r="Z64" s="29">
        <f>+[1]kpi!Z64</f>
        <v>0</v>
      </c>
      <c r="AA64" s="29">
        <f>+[1]kpi!AA64</f>
        <v>0</v>
      </c>
      <c r="AB64" s="29">
        <f>+[1]kpi!AB64</f>
        <v>0</v>
      </c>
      <c r="AC64" s="29">
        <f>+[1]kpi!AC64</f>
        <v>0</v>
      </c>
      <c r="AD64" s="29">
        <f>+[1]kpi!AD64</f>
        <v>0</v>
      </c>
      <c r="AE64" s="30">
        <f>+[1]kpi!AE64</f>
        <v>0</v>
      </c>
      <c r="AG64" s="56">
        <f t="shared" si="2"/>
        <v>16319422.319999998</v>
      </c>
      <c r="AH64" s="29">
        <f>+[1]kpi!AO64</f>
        <v>0</v>
      </c>
      <c r="AI64" s="29">
        <f>+[1]kpi!AP64</f>
        <v>0</v>
      </c>
      <c r="AJ64" s="29">
        <f>+[1]kpi!AQ64</f>
        <v>4463438.3899999997</v>
      </c>
      <c r="AK64" s="29">
        <f>+[1]kpi!AR64</f>
        <v>1135186.42</v>
      </c>
      <c r="AL64" s="29">
        <f>+[1]kpi!AS64</f>
        <v>8896700.0899999999</v>
      </c>
      <c r="AM64" s="29">
        <f>+[1]kpi!AT64</f>
        <v>1824097.42</v>
      </c>
      <c r="AN64" s="29">
        <f>+[1]kpi!AU64</f>
        <v>0</v>
      </c>
      <c r="AO64" s="29">
        <f>+[1]kpi!AV64</f>
        <v>0</v>
      </c>
      <c r="AP64" s="29">
        <f>+[1]kpi!AW64</f>
        <v>0</v>
      </c>
      <c r="AQ64" s="29">
        <f>+[1]kpi!AX64</f>
        <v>0</v>
      </c>
      <c r="AR64" s="29">
        <f>+[1]kpi!AY64</f>
        <v>0</v>
      </c>
      <c r="AS64" s="30">
        <v>0</v>
      </c>
      <c r="AU64" s="56">
        <f t="shared" si="6"/>
        <v>-618403747.44554532</v>
      </c>
      <c r="AV64" s="56">
        <f t="shared" si="3"/>
        <v>-20122599.740000002</v>
      </c>
      <c r="AW64" s="29">
        <f>+[1]kpi!BD64</f>
        <v>0</v>
      </c>
      <c r="AX64" s="29">
        <f>+[1]kpi!BE64</f>
        <v>0</v>
      </c>
      <c r="AY64" s="29">
        <f>+[1]kpi!BF64</f>
        <v>-15560662.220000001</v>
      </c>
      <c r="AZ64" s="29">
        <f>+[1]kpi!BG64</f>
        <v>-2663857.94</v>
      </c>
      <c r="BA64" s="29">
        <f>+[1]kpi!BH64</f>
        <v>-5318.17</v>
      </c>
      <c r="BB64" s="29">
        <f>+[1]kpi!BI64</f>
        <v>-1890903.7</v>
      </c>
      <c r="BC64" s="29">
        <f>+[1]kpi!BJ64</f>
        <v>-1857.71</v>
      </c>
      <c r="BD64" s="29">
        <f>+[1]kpi!BK64</f>
        <v>0</v>
      </c>
      <c r="BE64" s="29">
        <f>+[1]kpi!BL64</f>
        <v>0</v>
      </c>
      <c r="BF64" s="29">
        <f>+[1]kpi!BM64</f>
        <v>0</v>
      </c>
      <c r="BG64" s="29">
        <f>+[1]kpi!BN64</f>
        <v>0</v>
      </c>
      <c r="BH64" s="30"/>
      <c r="BJ64" s="64">
        <f t="shared" si="13"/>
        <v>242258964.31</v>
      </c>
      <c r="BK64" s="64">
        <f t="shared" si="14"/>
        <v>946123500.9799999</v>
      </c>
      <c r="BL64" s="64">
        <f t="shared" si="12"/>
        <v>1175869412.6499999</v>
      </c>
      <c r="BM64" s="64">
        <f t="shared" si="15"/>
        <v>-197590421.69999999</v>
      </c>
      <c r="BN64" s="64">
        <f t="shared" si="16"/>
        <v>-450524775.73000002</v>
      </c>
      <c r="BO64" s="64">
        <f t="shared" si="17"/>
        <v>-454851932.84000009</v>
      </c>
      <c r="BP64" s="68">
        <f>IFERROR(+BJ64/debt!C64,0)</f>
        <v>1.0071561628185464</v>
      </c>
      <c r="BQ64" s="68">
        <f>IFERROR(+BK64/debt!C64,0)</f>
        <v>3.9333698858718855</v>
      </c>
      <c r="BR64" s="68">
        <f>IFERROR(+BL64/debt!C64,0)</f>
        <v>4.8885048650040259</v>
      </c>
      <c r="BS64" s="68">
        <f>(BJ64+debt!$C64)/-BM64</f>
        <v>2.4434210826923106</v>
      </c>
      <c r="BT64" s="68">
        <f>(BK64+debt!$C64)/-BN64</f>
        <v>2.6339531202630493</v>
      </c>
      <c r="BU64" s="68">
        <f>(BL64+debt!$C64)/-BO64</f>
        <v>3.1139958922810234</v>
      </c>
      <c r="BV64" s="64">
        <f>(debt!C64-HLOOKUP(B64,Flc_Arqos_Base!$C$2:$GX$47,46,TRUE))</f>
        <v>257446266.22582063</v>
      </c>
    </row>
    <row r="65" spans="2:74" x14ac:dyDescent="0.25">
      <c r="B65" s="59">
        <v>46784</v>
      </c>
      <c r="C65" s="56">
        <f t="shared" si="4"/>
        <v>1537487205.0199995</v>
      </c>
      <c r="D65" s="56">
        <f t="shared" si="0"/>
        <v>15381237.699999999</v>
      </c>
      <c r="E65" s="29">
        <f>+[1]kpi!E65</f>
        <v>0</v>
      </c>
      <c r="F65" s="29">
        <f>+[1]kpi!F65</f>
        <v>0</v>
      </c>
      <c r="G65" s="29">
        <f>+[1]kpi!G65</f>
        <v>9788330.6600000001</v>
      </c>
      <c r="H65" s="29">
        <f>+[1]kpi!H65</f>
        <v>3762500</v>
      </c>
      <c r="I65" s="29">
        <f>+[1]kpi!I65</f>
        <v>0</v>
      </c>
      <c r="J65" s="29">
        <f>+[1]kpi!J65</f>
        <v>1830407.04</v>
      </c>
      <c r="K65" s="29">
        <f>+[1]kpi!K65</f>
        <v>0</v>
      </c>
      <c r="L65" s="29">
        <f>+[1]kpi!L65</f>
        <v>0</v>
      </c>
      <c r="M65" s="29">
        <f>+[1]kpi!M65</f>
        <v>0</v>
      </c>
      <c r="N65" s="29">
        <f>+[1]kpi!N65</f>
        <v>0</v>
      </c>
      <c r="O65" s="29">
        <f>+[1]kpi!O65</f>
        <v>0</v>
      </c>
      <c r="P65" s="30"/>
      <c r="R65" s="56">
        <f t="shared" si="5"/>
        <v>671.14854473599996</v>
      </c>
      <c r="S65" s="56">
        <f t="shared" si="1"/>
        <v>6.2745374519999997</v>
      </c>
      <c r="T65" s="29">
        <f>+[1]kpi!T65</f>
        <v>0</v>
      </c>
      <c r="U65" s="29">
        <f>+[1]kpi!U65</f>
        <v>0</v>
      </c>
      <c r="V65" s="29">
        <f>+[1]kpi!V65</f>
        <v>3.8012001190000002</v>
      </c>
      <c r="W65" s="29">
        <f>+[1]kpi!W65</f>
        <v>1.433333333</v>
      </c>
      <c r="X65" s="29">
        <f>+[1]kpi!X65</f>
        <v>0</v>
      </c>
      <c r="Y65" s="29">
        <f>+[1]kpi!Y65</f>
        <v>1.0400039999999999</v>
      </c>
      <c r="Z65" s="29">
        <f>+[1]kpi!Z65</f>
        <v>0</v>
      </c>
      <c r="AA65" s="29">
        <f>+[1]kpi!AA65</f>
        <v>0</v>
      </c>
      <c r="AB65" s="29">
        <f>+[1]kpi!AB65</f>
        <v>0</v>
      </c>
      <c r="AC65" s="29">
        <f>+[1]kpi!AC65</f>
        <v>0</v>
      </c>
      <c r="AD65" s="29">
        <f>+[1]kpi!AD65</f>
        <v>0</v>
      </c>
      <c r="AE65" s="30">
        <f>+[1]kpi!AE65</f>
        <v>0</v>
      </c>
      <c r="AG65" s="56">
        <f t="shared" si="2"/>
        <v>12722935.43</v>
      </c>
      <c r="AH65" s="29">
        <f>+[1]kpi!AO65</f>
        <v>0</v>
      </c>
      <c r="AI65" s="29">
        <f>+[1]kpi!AP65</f>
        <v>0</v>
      </c>
      <c r="AJ65" s="29">
        <f>+[1]kpi!AQ65</f>
        <v>4578384.09</v>
      </c>
      <c r="AK65" s="29">
        <f>+[1]kpi!AR65</f>
        <v>1083012.3899999999</v>
      </c>
      <c r="AL65" s="29">
        <f>+[1]kpi!AS65</f>
        <v>5359767.8</v>
      </c>
      <c r="AM65" s="29">
        <f>+[1]kpi!AT65</f>
        <v>1701771.15</v>
      </c>
      <c r="AN65" s="29">
        <f>+[1]kpi!AU65</f>
        <v>0</v>
      </c>
      <c r="AO65" s="29">
        <f>+[1]kpi!AV65</f>
        <v>0</v>
      </c>
      <c r="AP65" s="29">
        <f>+[1]kpi!AW65</f>
        <v>0</v>
      </c>
      <c r="AQ65" s="29">
        <f>+[1]kpi!AX65</f>
        <v>0</v>
      </c>
      <c r="AR65" s="29">
        <f>+[1]kpi!AY65</f>
        <v>0</v>
      </c>
      <c r="AS65" s="30">
        <v>0</v>
      </c>
      <c r="AU65" s="56">
        <f t="shared" si="6"/>
        <v>-638576977.92554533</v>
      </c>
      <c r="AV65" s="56">
        <f t="shared" si="3"/>
        <v>-20173230.48</v>
      </c>
      <c r="AW65" s="29">
        <f>+[1]kpi!BD65</f>
        <v>0</v>
      </c>
      <c r="AX65" s="29">
        <f>+[1]kpi!BE65</f>
        <v>0</v>
      </c>
      <c r="AY65" s="29">
        <f>+[1]kpi!BF65</f>
        <v>-15592714.640000001</v>
      </c>
      <c r="AZ65" s="29">
        <f>+[1]kpi!BG65</f>
        <v>-2674710.8199999998</v>
      </c>
      <c r="BA65" s="29">
        <f>+[1]kpi!BH65</f>
        <v>-5339.83</v>
      </c>
      <c r="BB65" s="29">
        <f>+[1]kpi!BI65</f>
        <v>-1898607.48</v>
      </c>
      <c r="BC65" s="29">
        <f>+[1]kpi!BJ65</f>
        <v>-1857.71</v>
      </c>
      <c r="BD65" s="29">
        <f>+[1]kpi!BK65</f>
        <v>0</v>
      </c>
      <c r="BE65" s="29">
        <f>+[1]kpi!BL65</f>
        <v>0</v>
      </c>
      <c r="BF65" s="29">
        <f>+[1]kpi!BM65</f>
        <v>0</v>
      </c>
      <c r="BG65" s="29">
        <f>+[1]kpi!BN65</f>
        <v>0</v>
      </c>
      <c r="BH65" s="30"/>
      <c r="BJ65" s="64">
        <f t="shared" si="13"/>
        <v>234235114.27000001</v>
      </c>
      <c r="BK65" s="64">
        <f t="shared" si="14"/>
        <v>956440748.32999992</v>
      </c>
      <c r="BL65" s="64">
        <f t="shared" si="12"/>
        <v>1159549990.3299999</v>
      </c>
      <c r="BM65" s="64">
        <f t="shared" si="15"/>
        <v>-198341178.16999999</v>
      </c>
      <c r="BN65" s="64">
        <f t="shared" si="16"/>
        <v>-432378822.70999992</v>
      </c>
      <c r="BO65" s="64">
        <f t="shared" si="17"/>
        <v>-435156196.24999994</v>
      </c>
      <c r="BP65" s="68">
        <f>IFERROR(+BJ65/debt!C65,0)</f>
        <v>0.94137023422349775</v>
      </c>
      <c r="BQ65" s="68">
        <f>IFERROR(+BK65/debt!C65,0)</f>
        <v>3.8438508849636852</v>
      </c>
      <c r="BR65" s="68">
        <f>IFERROR(+BL65/debt!C65,0)</f>
        <v>4.6601289878876644</v>
      </c>
      <c r="BS65" s="68">
        <f>(BJ65+debt!$C65)/-BM65</f>
        <v>2.4354937354249775</v>
      </c>
      <c r="BT65" s="68">
        <f>(BK65+debt!$C65)/-BN65</f>
        <v>2.7875193410622354</v>
      </c>
      <c r="BU65" s="68">
        <f>(BL65+debt!$C65)/-BO65</f>
        <v>3.2364782694274785</v>
      </c>
      <c r="BV65" s="64">
        <f>(debt!C65-HLOOKUP(B65,Flc_Arqos_Base!$C$2:$GX$47,46,TRUE))</f>
        <v>184612513.23732325</v>
      </c>
    </row>
    <row r="66" spans="2:74" x14ac:dyDescent="0.25">
      <c r="B66" s="60">
        <v>46813</v>
      </c>
      <c r="C66" s="56">
        <f t="shared" si="4"/>
        <v>1552868442.7199996</v>
      </c>
      <c r="D66" s="56">
        <f t="shared" si="0"/>
        <v>15381237.699999999</v>
      </c>
      <c r="E66" s="29">
        <f>+[1]kpi!E66</f>
        <v>0</v>
      </c>
      <c r="F66" s="29">
        <f>+[1]kpi!F66</f>
        <v>0</v>
      </c>
      <c r="G66" s="29">
        <f>+[1]kpi!G66</f>
        <v>9788330.6600000001</v>
      </c>
      <c r="H66" s="29">
        <f>+[1]kpi!H66</f>
        <v>3762500</v>
      </c>
      <c r="I66" s="29">
        <f>+[1]kpi!I66</f>
        <v>0</v>
      </c>
      <c r="J66" s="29">
        <f>+[1]kpi!J66</f>
        <v>1830407.04</v>
      </c>
      <c r="K66" s="29">
        <f>+[1]kpi!K66</f>
        <v>0</v>
      </c>
      <c r="L66" s="29">
        <f>+[1]kpi!L66</f>
        <v>0</v>
      </c>
      <c r="M66" s="29">
        <f>+[1]kpi!M66</f>
        <v>0</v>
      </c>
      <c r="N66" s="29">
        <f>+[1]kpi!N66</f>
        <v>0</v>
      </c>
      <c r="O66" s="29">
        <f>+[1]kpi!O66</f>
        <v>0</v>
      </c>
      <c r="P66" s="30"/>
      <c r="R66" s="56">
        <f t="shared" si="5"/>
        <v>677.42308218799997</v>
      </c>
      <c r="S66" s="56">
        <f t="shared" si="1"/>
        <v>6.2745374519999997</v>
      </c>
      <c r="T66" s="29">
        <f>+[1]kpi!T66</f>
        <v>0</v>
      </c>
      <c r="U66" s="29">
        <f>+[1]kpi!U66</f>
        <v>0</v>
      </c>
      <c r="V66" s="29">
        <f>+[1]kpi!V66</f>
        <v>3.8012001190000002</v>
      </c>
      <c r="W66" s="29">
        <f>+[1]kpi!W66</f>
        <v>1.433333333</v>
      </c>
      <c r="X66" s="29">
        <f>+[1]kpi!X66</f>
        <v>0</v>
      </c>
      <c r="Y66" s="29">
        <f>+[1]kpi!Y66</f>
        <v>1.0400039999999999</v>
      </c>
      <c r="Z66" s="29">
        <f>+[1]kpi!Z66</f>
        <v>0</v>
      </c>
      <c r="AA66" s="29">
        <f>+[1]kpi!AA66</f>
        <v>0</v>
      </c>
      <c r="AB66" s="29">
        <f>+[1]kpi!AB66</f>
        <v>0</v>
      </c>
      <c r="AC66" s="29">
        <f>+[1]kpi!AC66</f>
        <v>0</v>
      </c>
      <c r="AD66" s="29">
        <f>+[1]kpi!AD66</f>
        <v>0</v>
      </c>
      <c r="AE66" s="30">
        <f>+[1]kpi!AE66</f>
        <v>0</v>
      </c>
      <c r="AG66" s="56">
        <f t="shared" si="2"/>
        <v>11827944.129999999</v>
      </c>
      <c r="AH66" s="29">
        <f>+[1]kpi!AO66</f>
        <v>0</v>
      </c>
      <c r="AI66" s="29">
        <f>+[1]kpi!AP66</f>
        <v>0</v>
      </c>
      <c r="AJ66" s="29">
        <f>+[1]kpi!AQ66</f>
        <v>4760272.5599999996</v>
      </c>
      <c r="AK66" s="29">
        <f>+[1]kpi!AR66</f>
        <v>1897648.46</v>
      </c>
      <c r="AL66" s="29">
        <f>+[1]kpi!AS66</f>
        <v>3587736.1</v>
      </c>
      <c r="AM66" s="29">
        <f>+[1]kpi!AT66</f>
        <v>1582287.01</v>
      </c>
      <c r="AN66" s="29">
        <f>+[1]kpi!AU66</f>
        <v>0</v>
      </c>
      <c r="AO66" s="29">
        <f>+[1]kpi!AV66</f>
        <v>0</v>
      </c>
      <c r="AP66" s="29">
        <f>+[1]kpi!AW66</f>
        <v>0</v>
      </c>
      <c r="AQ66" s="29">
        <f>+[1]kpi!AX66</f>
        <v>0</v>
      </c>
      <c r="AR66" s="29">
        <f>+[1]kpi!AY66</f>
        <v>0</v>
      </c>
      <c r="AS66" s="30">
        <v>0</v>
      </c>
      <c r="AU66" s="56">
        <f t="shared" si="6"/>
        <v>-659472382.85554528</v>
      </c>
      <c r="AV66" s="56">
        <f t="shared" si="3"/>
        <v>-20895404.930000003</v>
      </c>
      <c r="AW66" s="29">
        <f>+[1]kpi!BD66</f>
        <v>0</v>
      </c>
      <c r="AX66" s="29">
        <f>+[1]kpi!BE66</f>
        <v>0</v>
      </c>
      <c r="AY66" s="29">
        <f>+[1]kpi!BF66</f>
        <v>-15624833.08</v>
      </c>
      <c r="AZ66" s="29">
        <f>+[1]kpi!BG66</f>
        <v>-3357009.91</v>
      </c>
      <c r="BA66" s="29">
        <f>+[1]kpi!BH66</f>
        <v>-5361.59</v>
      </c>
      <c r="BB66" s="29">
        <f>+[1]kpi!BI66</f>
        <v>-1906342.64</v>
      </c>
      <c r="BC66" s="29">
        <f>+[1]kpi!BJ66</f>
        <v>-1857.71</v>
      </c>
      <c r="BD66" s="29">
        <f>+[1]kpi!BK66</f>
        <v>0</v>
      </c>
      <c r="BE66" s="29">
        <f>+[1]kpi!BL66</f>
        <v>0</v>
      </c>
      <c r="BF66" s="29">
        <f>+[1]kpi!BM66</f>
        <v>0</v>
      </c>
      <c r="BG66" s="29">
        <f>+[1]kpi!BN66</f>
        <v>0</v>
      </c>
      <c r="BH66" s="30"/>
      <c r="BJ66" s="64">
        <f t="shared" si="13"/>
        <v>230011648.71000001</v>
      </c>
      <c r="BK66" s="64">
        <f t="shared" si="14"/>
        <v>966101287.1099999</v>
      </c>
      <c r="BL66" s="64">
        <f t="shared" si="12"/>
        <v>1146827054.8999999</v>
      </c>
      <c r="BM66" s="64">
        <f t="shared" si="15"/>
        <v>-199102248.72000003</v>
      </c>
      <c r="BN66" s="64">
        <f t="shared" si="16"/>
        <v>-412791114.83000004</v>
      </c>
      <c r="BO66" s="64">
        <f t="shared" si="17"/>
        <v>-415410906.18000007</v>
      </c>
      <c r="BP66" s="68">
        <f>IFERROR(+BJ66/debt!C66,0)</f>
        <v>0.8946056996545082</v>
      </c>
      <c r="BQ66" s="68">
        <f>IFERROR(+BK66/debt!C66,0)</f>
        <v>3.7575475969995376</v>
      </c>
      <c r="BR66" s="68">
        <f>IFERROR(+BL66/debt!C66,0)</f>
        <v>4.4604611357099877</v>
      </c>
      <c r="BS66" s="68">
        <f>(BJ66+debt!$C66)/-BM66</f>
        <v>2.4465880185255409</v>
      </c>
      <c r="BT66" s="68">
        <f>(BK66+debt!$C66)/-BN66</f>
        <v>2.9632682745208792</v>
      </c>
      <c r="BU66" s="68">
        <f>(BL66+debt!$C66)/-BO66</f>
        <v>3.3796334219533226</v>
      </c>
      <c r="BV66" s="64">
        <f>(debt!C66-HLOOKUP(B66,Flc_Arqos_Base!$C$2:$GX$47,46,TRUE))</f>
        <v>204381133.06100947</v>
      </c>
    </row>
    <row r="67" spans="2:74" x14ac:dyDescent="0.25">
      <c r="B67" s="60">
        <v>46844</v>
      </c>
      <c r="C67" s="56">
        <f t="shared" si="4"/>
        <v>1568249680.4199996</v>
      </c>
      <c r="D67" s="56">
        <f t="shared" si="0"/>
        <v>15381237.699999999</v>
      </c>
      <c r="E67" s="29">
        <f>+[1]kpi!E67</f>
        <v>0</v>
      </c>
      <c r="F67" s="29">
        <f>+[1]kpi!F67</f>
        <v>0</v>
      </c>
      <c r="G67" s="29">
        <f>+[1]kpi!G67</f>
        <v>9788330.6600000001</v>
      </c>
      <c r="H67" s="29">
        <f>+[1]kpi!H67</f>
        <v>3762500</v>
      </c>
      <c r="I67" s="29">
        <f>+[1]kpi!I67</f>
        <v>0</v>
      </c>
      <c r="J67" s="29">
        <f>+[1]kpi!J67</f>
        <v>1830407.04</v>
      </c>
      <c r="K67" s="29">
        <f>+[1]kpi!K67</f>
        <v>0</v>
      </c>
      <c r="L67" s="29">
        <f>+[1]kpi!L67</f>
        <v>0</v>
      </c>
      <c r="M67" s="29">
        <f>+[1]kpi!M67</f>
        <v>0</v>
      </c>
      <c r="N67" s="29">
        <f>+[1]kpi!N67</f>
        <v>0</v>
      </c>
      <c r="O67" s="29">
        <f>+[1]kpi!O67</f>
        <v>0</v>
      </c>
      <c r="P67" s="30"/>
      <c r="R67" s="56">
        <f t="shared" si="5"/>
        <v>683.69761963999997</v>
      </c>
      <c r="S67" s="56">
        <f t="shared" si="1"/>
        <v>6.2745374519999997</v>
      </c>
      <c r="T67" s="29">
        <f>+[1]kpi!T67</f>
        <v>0</v>
      </c>
      <c r="U67" s="29">
        <f>+[1]kpi!U67</f>
        <v>0</v>
      </c>
      <c r="V67" s="29">
        <f>+[1]kpi!V67</f>
        <v>3.8012001190000002</v>
      </c>
      <c r="W67" s="29">
        <f>+[1]kpi!W67</f>
        <v>1.433333333</v>
      </c>
      <c r="X67" s="29">
        <f>+[1]kpi!X67</f>
        <v>0</v>
      </c>
      <c r="Y67" s="29">
        <f>+[1]kpi!Y67</f>
        <v>1.0400039999999999</v>
      </c>
      <c r="Z67" s="29">
        <f>+[1]kpi!Z67</f>
        <v>0</v>
      </c>
      <c r="AA67" s="29">
        <f>+[1]kpi!AA67</f>
        <v>0</v>
      </c>
      <c r="AB67" s="29">
        <f>+[1]kpi!AB67</f>
        <v>0</v>
      </c>
      <c r="AC67" s="29">
        <f>+[1]kpi!AC67</f>
        <v>0</v>
      </c>
      <c r="AD67" s="29">
        <f>+[1]kpi!AD67</f>
        <v>0</v>
      </c>
      <c r="AE67" s="30">
        <f>+[1]kpi!AE67</f>
        <v>0</v>
      </c>
      <c r="AG67" s="56">
        <f t="shared" si="2"/>
        <v>41021027.730000004</v>
      </c>
      <c r="AH67" s="29">
        <f>+[1]kpi!AO67</f>
        <v>0</v>
      </c>
      <c r="AI67" s="29">
        <f>+[1]kpi!AP67</f>
        <v>0</v>
      </c>
      <c r="AJ67" s="29">
        <f>+[1]kpi!AQ67</f>
        <v>37639509.700000003</v>
      </c>
      <c r="AK67" s="29">
        <f>+[1]kpi!AR67</f>
        <v>1915475.58</v>
      </c>
      <c r="AL67" s="29">
        <f>+[1]kpi!AS67</f>
        <v>0</v>
      </c>
      <c r="AM67" s="29">
        <f>+[1]kpi!AT67</f>
        <v>1466042.45</v>
      </c>
      <c r="AN67" s="29">
        <f>+[1]kpi!AU67</f>
        <v>0</v>
      </c>
      <c r="AO67" s="29">
        <f>+[1]kpi!AV67</f>
        <v>0</v>
      </c>
      <c r="AP67" s="29">
        <f>+[1]kpi!AW67</f>
        <v>0</v>
      </c>
      <c r="AQ67" s="29">
        <f>+[1]kpi!AX67</f>
        <v>0</v>
      </c>
      <c r="AR67" s="29">
        <f>+[1]kpi!AY67</f>
        <v>0</v>
      </c>
      <c r="AS67" s="30">
        <v>0</v>
      </c>
      <c r="AU67" s="56">
        <f t="shared" si="6"/>
        <v>-680468293.98554528</v>
      </c>
      <c r="AV67" s="56">
        <f t="shared" si="3"/>
        <v>-20995911.130000003</v>
      </c>
      <c r="AW67" s="29">
        <f>+[1]kpi!BD67</f>
        <v>0</v>
      </c>
      <c r="AX67" s="29">
        <f>+[1]kpi!BE67</f>
        <v>0</v>
      </c>
      <c r="AY67" s="29">
        <f>+[1]kpi!BF67</f>
        <v>-15703873.890000001</v>
      </c>
      <c r="AZ67" s="29">
        <f>+[1]kpi!BG67</f>
        <v>-3370686.78</v>
      </c>
      <c r="BA67" s="29">
        <f>+[1]kpi!BH67</f>
        <v>-5383.43</v>
      </c>
      <c r="BB67" s="29">
        <f>+[1]kpi!BI67</f>
        <v>-1914109.32</v>
      </c>
      <c r="BC67" s="29">
        <f>+[1]kpi!BJ67</f>
        <v>-1857.71</v>
      </c>
      <c r="BD67" s="29">
        <f>+[1]kpi!BK67</f>
        <v>0</v>
      </c>
      <c r="BE67" s="29">
        <f>+[1]kpi!BL67</f>
        <v>0</v>
      </c>
      <c r="BF67" s="29">
        <f>+[1]kpi!BM67</f>
        <v>0</v>
      </c>
      <c r="BG67" s="29">
        <f>+[1]kpi!BN67</f>
        <v>0</v>
      </c>
      <c r="BH67" s="30"/>
      <c r="BJ67" s="64">
        <f t="shared" si="13"/>
        <v>227043234.55000001</v>
      </c>
      <c r="BK67" s="64">
        <f t="shared" si="14"/>
        <v>1044355040.1499999</v>
      </c>
      <c r="BL67" s="64">
        <f t="shared" si="12"/>
        <v>1134999110.7699997</v>
      </c>
      <c r="BM67" s="64">
        <f t="shared" si="15"/>
        <v>-199360599.75000003</v>
      </c>
      <c r="BN67" s="64">
        <f t="shared" si="16"/>
        <v>-392482633.38000011</v>
      </c>
      <c r="BO67" s="64">
        <f t="shared" si="17"/>
        <v>-394944521.95000011</v>
      </c>
      <c r="BP67" s="68">
        <f>IFERROR(+BJ67/debt!C67,0)</f>
        <v>0.94195417428882033</v>
      </c>
      <c r="BQ67" s="68">
        <f>IFERROR(+BK67/debt!C67,0)</f>
        <v>4.3328073239382103</v>
      </c>
      <c r="BR67" s="68">
        <f>IFERROR(+BL67/debt!C67,0)</f>
        <v>4.7088703273757178</v>
      </c>
      <c r="BS67" s="68">
        <f>(BJ67+debt!$C67)/-BM67</f>
        <v>2.3478937301393437</v>
      </c>
      <c r="BT67" s="68">
        <f>(BK67+debt!$C67)/-BN67</f>
        <v>3.2750221244702442</v>
      </c>
      <c r="BU67" s="68">
        <f>(BL67+debt!$C67)/-BO67</f>
        <v>3.4841181531416443</v>
      </c>
      <c r="BV67" s="64">
        <f>(debt!C67-HLOOKUP(B67,Flc_Arqos_Base!$C$2:$GX$47,46,TRUE))</f>
        <v>187718016.51227331</v>
      </c>
    </row>
    <row r="68" spans="2:74" x14ac:dyDescent="0.25">
      <c r="B68" s="59">
        <v>46874</v>
      </c>
      <c r="C68" s="56">
        <f t="shared" si="4"/>
        <v>1583630918.1199996</v>
      </c>
      <c r="D68" s="56">
        <f t="shared" ref="D68:D131" si="18">SUM(E68:P68)</f>
        <v>15381237.699999999</v>
      </c>
      <c r="E68" s="29">
        <f>+[1]kpi!E68</f>
        <v>0</v>
      </c>
      <c r="F68" s="29">
        <f>+[1]kpi!F68</f>
        <v>0</v>
      </c>
      <c r="G68" s="29">
        <f>+[1]kpi!G68</f>
        <v>9788330.6600000001</v>
      </c>
      <c r="H68" s="29">
        <f>+[1]kpi!H68</f>
        <v>3762500</v>
      </c>
      <c r="I68" s="29">
        <f>+[1]kpi!I68</f>
        <v>0</v>
      </c>
      <c r="J68" s="29">
        <f>+[1]kpi!J68</f>
        <v>1830407.04</v>
      </c>
      <c r="K68" s="29">
        <f>+[1]kpi!K68</f>
        <v>0</v>
      </c>
      <c r="L68" s="29">
        <f>+[1]kpi!L68</f>
        <v>0</v>
      </c>
      <c r="M68" s="29">
        <f>+[1]kpi!M68</f>
        <v>0</v>
      </c>
      <c r="N68" s="29">
        <f>+[1]kpi!N68</f>
        <v>0</v>
      </c>
      <c r="O68" s="29">
        <f>+[1]kpi!O68</f>
        <v>0</v>
      </c>
      <c r="P68" s="30"/>
      <c r="R68" s="56">
        <f t="shared" si="5"/>
        <v>689.97215709199997</v>
      </c>
      <c r="S68" s="56">
        <f t="shared" ref="S68:S131" si="19">SUM(T68:AE68)</f>
        <v>6.2745374519999997</v>
      </c>
      <c r="T68" s="29">
        <f>+[1]kpi!T68</f>
        <v>0</v>
      </c>
      <c r="U68" s="29">
        <f>+[1]kpi!U68</f>
        <v>0</v>
      </c>
      <c r="V68" s="29">
        <f>+[1]kpi!V68</f>
        <v>3.8012001190000002</v>
      </c>
      <c r="W68" s="29">
        <f>+[1]kpi!W68</f>
        <v>1.433333333</v>
      </c>
      <c r="X68" s="29">
        <f>+[1]kpi!X68</f>
        <v>0</v>
      </c>
      <c r="Y68" s="29">
        <f>+[1]kpi!Y68</f>
        <v>1.0400039999999999</v>
      </c>
      <c r="Z68" s="29">
        <f>+[1]kpi!Z68</f>
        <v>0</v>
      </c>
      <c r="AA68" s="29">
        <f>+[1]kpi!AA68</f>
        <v>0</v>
      </c>
      <c r="AB68" s="29">
        <f>+[1]kpi!AB68</f>
        <v>0</v>
      </c>
      <c r="AC68" s="29">
        <f>+[1]kpi!AC68</f>
        <v>0</v>
      </c>
      <c r="AD68" s="29">
        <f>+[1]kpi!AD68</f>
        <v>0</v>
      </c>
      <c r="AE68" s="30">
        <f>+[1]kpi!AE68</f>
        <v>0</v>
      </c>
      <c r="AG68" s="56">
        <f t="shared" ref="AG68:AG131" si="20">SUM(AH68:AS68)</f>
        <v>56588202.300000004</v>
      </c>
      <c r="AH68" s="29">
        <f>+[1]kpi!AO68</f>
        <v>0</v>
      </c>
      <c r="AI68" s="29">
        <f>+[1]kpi!AP68</f>
        <v>0</v>
      </c>
      <c r="AJ68" s="29">
        <f>+[1]kpi!AQ68</f>
        <v>53300848.960000001</v>
      </c>
      <c r="AK68" s="29">
        <f>+[1]kpi!AR68</f>
        <v>1933858.52</v>
      </c>
      <c r="AL68" s="29">
        <f>+[1]kpi!AS68</f>
        <v>0</v>
      </c>
      <c r="AM68" s="29">
        <f>+[1]kpi!AT68</f>
        <v>1353494.82</v>
      </c>
      <c r="AN68" s="29">
        <f>+[1]kpi!AU68</f>
        <v>0</v>
      </c>
      <c r="AO68" s="29">
        <f>+[1]kpi!AV68</f>
        <v>0</v>
      </c>
      <c r="AP68" s="29">
        <f>+[1]kpi!AW68</f>
        <v>0</v>
      </c>
      <c r="AQ68" s="29">
        <f>+[1]kpi!AX68</f>
        <v>0</v>
      </c>
      <c r="AR68" s="29">
        <f>+[1]kpi!AY68</f>
        <v>0</v>
      </c>
      <c r="AS68" s="30">
        <v>0</v>
      </c>
      <c r="AU68" s="56">
        <f t="shared" si="6"/>
        <v>-700610336.54554534</v>
      </c>
      <c r="AV68" s="56">
        <f t="shared" ref="AV68:AV131" si="21">SUM(AW68:BH68)</f>
        <v>-20142042.560000002</v>
      </c>
      <c r="AW68" s="29">
        <f>+[1]kpi!BD68</f>
        <v>0</v>
      </c>
      <c r="AX68" s="29">
        <f>+[1]kpi!BE68</f>
        <v>0</v>
      </c>
      <c r="AY68" s="29">
        <f>+[1]kpi!BF68</f>
        <v>-14151568.6</v>
      </c>
      <c r="AZ68" s="29">
        <f>+[1]kpi!BG68</f>
        <v>-4061303.25</v>
      </c>
      <c r="BA68" s="29">
        <f>+[1]kpi!BH68</f>
        <v>-5405.37</v>
      </c>
      <c r="BB68" s="29">
        <f>+[1]kpi!BI68</f>
        <v>-1921907.63</v>
      </c>
      <c r="BC68" s="29">
        <f>+[1]kpi!BJ68</f>
        <v>-1857.71</v>
      </c>
      <c r="BD68" s="29">
        <f>+[1]kpi!BK68</f>
        <v>0</v>
      </c>
      <c r="BE68" s="29">
        <f>+[1]kpi!BL68</f>
        <v>0</v>
      </c>
      <c r="BF68" s="29">
        <f>+[1]kpi!BM68</f>
        <v>0</v>
      </c>
      <c r="BG68" s="29">
        <f>+[1]kpi!BN68</f>
        <v>0</v>
      </c>
      <c r="BH68" s="30"/>
      <c r="BJ68" s="64">
        <f t="shared" si="13"/>
        <v>195171710.38000003</v>
      </c>
      <c r="BK68" s="64">
        <f t="shared" si="14"/>
        <v>1068004498.4499999</v>
      </c>
      <c r="BL68" s="64">
        <f t="shared" si="12"/>
        <v>1093978083.04</v>
      </c>
      <c r="BM68" s="64">
        <f t="shared" si="15"/>
        <v>-200282225.13</v>
      </c>
      <c r="BN68" s="64">
        <f t="shared" si="16"/>
        <v>-372075050.29000002</v>
      </c>
      <c r="BO68" s="64">
        <f t="shared" si="17"/>
        <v>-374378714.83999997</v>
      </c>
      <c r="BP68" s="68">
        <f>IFERROR(+BJ68/debt!C68,0)</f>
        <v>0.95173262457829966</v>
      </c>
      <c r="BQ68" s="68">
        <f>IFERROR(+BK68/debt!C68,0)</f>
        <v>5.2080023400533202</v>
      </c>
      <c r="BR68" s="68">
        <f>IFERROR(+BL68/debt!C68,0)</f>
        <v>5.3346595681086439</v>
      </c>
      <c r="BS68" s="68">
        <f>(BJ68+debt!$C68)/-BM68</f>
        <v>1.9983880554555145</v>
      </c>
      <c r="BT68" s="68">
        <f>(BK68+debt!$C68)/-BN68</f>
        <v>3.4215527042127487</v>
      </c>
      <c r="BU68" s="68">
        <f>(BL68+debt!$C68)/-BO68</f>
        <v>3.4698766986125924</v>
      </c>
      <c r="BV68" s="64">
        <f>(debt!C68-HLOOKUP(B68,Flc_Arqos_Base!$C$2:$GX$47,46,TRUE))</f>
        <v>155645318.58083898</v>
      </c>
    </row>
    <row r="69" spans="2:74" x14ac:dyDescent="0.25">
      <c r="B69" s="60">
        <v>46905</v>
      </c>
      <c r="C69" s="56">
        <f t="shared" ref="C69:C132" si="22">+C68+D69</f>
        <v>1599012155.8199997</v>
      </c>
      <c r="D69" s="56">
        <f t="shared" si="18"/>
        <v>15381237.699999999</v>
      </c>
      <c r="E69" s="29">
        <f>+[1]kpi!E69</f>
        <v>0</v>
      </c>
      <c r="F69" s="29">
        <f>+[1]kpi!F69</f>
        <v>0</v>
      </c>
      <c r="G69" s="29">
        <f>+[1]kpi!G69</f>
        <v>9788330.6600000001</v>
      </c>
      <c r="H69" s="29">
        <f>+[1]kpi!H69</f>
        <v>3762500</v>
      </c>
      <c r="I69" s="29">
        <f>+[1]kpi!I69</f>
        <v>0</v>
      </c>
      <c r="J69" s="29">
        <f>+[1]kpi!J69</f>
        <v>1830407.04</v>
      </c>
      <c r="K69" s="29">
        <f>+[1]kpi!K69</f>
        <v>0</v>
      </c>
      <c r="L69" s="29">
        <f>+[1]kpi!L69</f>
        <v>0</v>
      </c>
      <c r="M69" s="29">
        <f>+[1]kpi!M69</f>
        <v>0</v>
      </c>
      <c r="N69" s="29">
        <f>+[1]kpi!N69</f>
        <v>0</v>
      </c>
      <c r="O69" s="29">
        <f>+[1]kpi!O69</f>
        <v>0</v>
      </c>
      <c r="P69" s="30"/>
      <c r="R69" s="56">
        <f t="shared" ref="R69:R132" si="23">+R68+S69</f>
        <v>696.24669454399998</v>
      </c>
      <c r="S69" s="56">
        <f t="shared" si="19"/>
        <v>6.2745374519999997</v>
      </c>
      <c r="T69" s="29">
        <f>+[1]kpi!T69</f>
        <v>0</v>
      </c>
      <c r="U69" s="29">
        <f>+[1]kpi!U69</f>
        <v>0</v>
      </c>
      <c r="V69" s="29">
        <f>+[1]kpi!V69</f>
        <v>3.8012001190000002</v>
      </c>
      <c r="W69" s="29">
        <f>+[1]kpi!W69</f>
        <v>1.433333333</v>
      </c>
      <c r="X69" s="29">
        <f>+[1]kpi!X69</f>
        <v>0</v>
      </c>
      <c r="Y69" s="29">
        <f>+[1]kpi!Y69</f>
        <v>1.0400039999999999</v>
      </c>
      <c r="Z69" s="29">
        <f>+[1]kpi!Z69</f>
        <v>0</v>
      </c>
      <c r="AA69" s="29">
        <f>+[1]kpi!AA69</f>
        <v>0</v>
      </c>
      <c r="AB69" s="29">
        <f>+[1]kpi!AB69</f>
        <v>0</v>
      </c>
      <c r="AC69" s="29">
        <f>+[1]kpi!AC69</f>
        <v>0</v>
      </c>
      <c r="AD69" s="29">
        <f>+[1]kpi!AD69</f>
        <v>0</v>
      </c>
      <c r="AE69" s="30">
        <f>+[1]kpi!AE69</f>
        <v>0</v>
      </c>
      <c r="AG69" s="56">
        <f t="shared" si="20"/>
        <v>67617658.530000001</v>
      </c>
      <c r="AH69" s="29">
        <f>+[1]kpi!AO69</f>
        <v>0</v>
      </c>
      <c r="AI69" s="29">
        <f>+[1]kpi!AP69</f>
        <v>0</v>
      </c>
      <c r="AJ69" s="29">
        <f>+[1]kpi!AQ69</f>
        <v>64419771.899999999</v>
      </c>
      <c r="AK69" s="29">
        <f>+[1]kpi!AR69</f>
        <v>1952843.58</v>
      </c>
      <c r="AL69" s="29">
        <f>+[1]kpi!AS69</f>
        <v>0</v>
      </c>
      <c r="AM69" s="29">
        <f>+[1]kpi!AT69</f>
        <v>1245043.05</v>
      </c>
      <c r="AN69" s="29">
        <f>+[1]kpi!AU69</f>
        <v>0</v>
      </c>
      <c r="AO69" s="29">
        <f>+[1]kpi!AV69</f>
        <v>0</v>
      </c>
      <c r="AP69" s="29">
        <f>+[1]kpi!AW69</f>
        <v>0</v>
      </c>
      <c r="AQ69" s="29">
        <f>+[1]kpi!AX69</f>
        <v>0</v>
      </c>
      <c r="AR69" s="29">
        <f>+[1]kpi!AY69</f>
        <v>0</v>
      </c>
      <c r="AS69" s="30">
        <v>0</v>
      </c>
      <c r="AU69" s="56">
        <f t="shared" si="6"/>
        <v>-718465215.45554531</v>
      </c>
      <c r="AV69" s="56">
        <f t="shared" si="21"/>
        <v>-17854878.91</v>
      </c>
      <c r="AW69" s="29">
        <f>+[1]kpi!BD69</f>
        <v>0</v>
      </c>
      <c r="AX69" s="29">
        <f>+[1]kpi!BE69</f>
        <v>0</v>
      </c>
      <c r="AY69" s="29">
        <f>+[1]kpi!BF69</f>
        <v>-11840006.57</v>
      </c>
      <c r="AZ69" s="29">
        <f>+[1]kpi!BG69</f>
        <v>-4077849.51</v>
      </c>
      <c r="BA69" s="29">
        <f>+[1]kpi!BH69</f>
        <v>-5427.39</v>
      </c>
      <c r="BB69" s="29">
        <f>+[1]kpi!BI69</f>
        <v>-1929737.73</v>
      </c>
      <c r="BC69" s="29">
        <f>+[1]kpi!BJ69</f>
        <v>-1857.71</v>
      </c>
      <c r="BD69" s="29">
        <f>+[1]kpi!BK69</f>
        <v>0</v>
      </c>
      <c r="BE69" s="29">
        <f>+[1]kpi!BL69</f>
        <v>0</v>
      </c>
      <c r="BF69" s="29">
        <f>+[1]kpi!BM69</f>
        <v>0</v>
      </c>
      <c r="BG69" s="29">
        <f>+[1]kpi!BN69</f>
        <v>0</v>
      </c>
      <c r="BH69" s="30"/>
      <c r="BJ69" s="64">
        <f t="shared" si="13"/>
        <v>148986015.23000002</v>
      </c>
      <c r="BK69" s="64">
        <f t="shared" si="14"/>
        <v>1037389880.7399999</v>
      </c>
      <c r="BL69" s="64">
        <f t="shared" si="12"/>
        <v>1037389880.7399999</v>
      </c>
      <c r="BM69" s="64">
        <f t="shared" si="15"/>
        <v>-199686307.43000004</v>
      </c>
      <c r="BN69" s="64">
        <f t="shared" si="16"/>
        <v>-352522744.00000018</v>
      </c>
      <c r="BO69" s="64">
        <f t="shared" si="17"/>
        <v>-354667862.65000015</v>
      </c>
      <c r="BP69" s="68">
        <f>IFERROR(+BJ69/debt!C69,0)</f>
        <v>0.69689025047375053</v>
      </c>
      <c r="BQ69" s="68">
        <f>IFERROR(+BK69/debt!C69,0)</f>
        <v>4.8524480147466829</v>
      </c>
      <c r="BR69" s="68">
        <f>IFERROR(+BL69/debt!C69,0)</f>
        <v>4.8524480147466829</v>
      </c>
      <c r="BS69" s="68">
        <f>(BJ69+debt!$C69)/-BM69</f>
        <v>1.8167140888566642</v>
      </c>
      <c r="BT69" s="68">
        <f>(BK69+debt!$C69)/-BN69</f>
        <v>3.5492087102608156</v>
      </c>
      <c r="BU69" s="68">
        <f>(BL69+debt!$C69)/-BO69</f>
        <v>3.5277422211906284</v>
      </c>
      <c r="BV69" s="64">
        <f>(debt!C69-HLOOKUP(B69,Flc_Arqos_Base!$C$2:$GX$47,46,TRUE))</f>
        <v>110455128.52360524</v>
      </c>
    </row>
    <row r="70" spans="2:74" x14ac:dyDescent="0.25">
      <c r="B70" s="59">
        <v>46935</v>
      </c>
      <c r="C70" s="56">
        <f t="shared" si="22"/>
        <v>1614393393.5199997</v>
      </c>
      <c r="D70" s="56">
        <f t="shared" si="18"/>
        <v>15381237.699999999</v>
      </c>
      <c r="E70" s="29">
        <f>+[1]kpi!E70</f>
        <v>0</v>
      </c>
      <c r="F70" s="29">
        <f>+[1]kpi!F70</f>
        <v>0</v>
      </c>
      <c r="G70" s="29">
        <f>+[1]kpi!G70</f>
        <v>9788330.6600000001</v>
      </c>
      <c r="H70" s="29">
        <f>+[1]kpi!H70</f>
        <v>3762500</v>
      </c>
      <c r="I70" s="29">
        <f>+[1]kpi!I70</f>
        <v>0</v>
      </c>
      <c r="J70" s="29">
        <f>+[1]kpi!J70</f>
        <v>1830407.04</v>
      </c>
      <c r="K70" s="29">
        <f>+[1]kpi!K70</f>
        <v>0</v>
      </c>
      <c r="L70" s="29">
        <f>+[1]kpi!L70</f>
        <v>0</v>
      </c>
      <c r="M70" s="29">
        <f>+[1]kpi!M70</f>
        <v>0</v>
      </c>
      <c r="N70" s="29">
        <f>+[1]kpi!N70</f>
        <v>0</v>
      </c>
      <c r="O70" s="29">
        <f>+[1]kpi!O70</f>
        <v>0</v>
      </c>
      <c r="P70" s="30"/>
      <c r="R70" s="56">
        <f t="shared" si="23"/>
        <v>702.52123199599998</v>
      </c>
      <c r="S70" s="56">
        <f t="shared" si="19"/>
        <v>6.2745374519999997</v>
      </c>
      <c r="T70" s="29">
        <f>+[1]kpi!T70</f>
        <v>0</v>
      </c>
      <c r="U70" s="29">
        <f>+[1]kpi!U70</f>
        <v>0</v>
      </c>
      <c r="V70" s="29">
        <f>+[1]kpi!V70</f>
        <v>3.8012001190000002</v>
      </c>
      <c r="W70" s="29">
        <f>+[1]kpi!W70</f>
        <v>1.433333333</v>
      </c>
      <c r="X70" s="29">
        <f>+[1]kpi!X70</f>
        <v>0</v>
      </c>
      <c r="Y70" s="29">
        <f>+[1]kpi!Y70</f>
        <v>1.0400039999999999</v>
      </c>
      <c r="Z70" s="29">
        <f>+[1]kpi!Z70</f>
        <v>0</v>
      </c>
      <c r="AA70" s="29">
        <f>+[1]kpi!AA70</f>
        <v>0</v>
      </c>
      <c r="AB70" s="29">
        <f>+[1]kpi!AB70</f>
        <v>0</v>
      </c>
      <c r="AC70" s="29">
        <f>+[1]kpi!AC70</f>
        <v>0</v>
      </c>
      <c r="AD70" s="29">
        <f>+[1]kpi!AD70</f>
        <v>0</v>
      </c>
      <c r="AE70" s="30">
        <f>+[1]kpi!AE70</f>
        <v>0</v>
      </c>
      <c r="AG70" s="56">
        <f t="shared" si="20"/>
        <v>9053690.5</v>
      </c>
      <c r="AH70" s="29">
        <f>+[1]kpi!AO70</f>
        <v>0</v>
      </c>
      <c r="AI70" s="29">
        <f>+[1]kpi!AP70</f>
        <v>0</v>
      </c>
      <c r="AJ70" s="29">
        <f>+[1]kpi!AQ70</f>
        <v>5706729.3499999996</v>
      </c>
      <c r="AK70" s="29">
        <f>+[1]kpi!AR70</f>
        <v>1972483.57</v>
      </c>
      <c r="AL70" s="29">
        <f>+[1]kpi!AS70</f>
        <v>0</v>
      </c>
      <c r="AM70" s="29">
        <f>+[1]kpi!AT70</f>
        <v>1374477.58</v>
      </c>
      <c r="AN70" s="29">
        <f>+[1]kpi!AU70</f>
        <v>0</v>
      </c>
      <c r="AO70" s="29">
        <f>+[1]kpi!AV70</f>
        <v>0</v>
      </c>
      <c r="AP70" s="29">
        <f>+[1]kpi!AW70</f>
        <v>0</v>
      </c>
      <c r="AQ70" s="29">
        <f>+[1]kpi!AX70</f>
        <v>0</v>
      </c>
      <c r="AR70" s="29">
        <f>+[1]kpi!AY70</f>
        <v>0</v>
      </c>
      <c r="AS70" s="30">
        <v>0</v>
      </c>
      <c r="AU70" s="56">
        <f t="shared" ref="AU70:AU133" si="24">+AU69+AV70</f>
        <v>-737049533.38554525</v>
      </c>
      <c r="AV70" s="56">
        <f t="shared" si="21"/>
        <v>-18584317.93</v>
      </c>
      <c r="AW70" s="29">
        <f>+[1]kpi!BD70</f>
        <v>0</v>
      </c>
      <c r="AX70" s="29">
        <f>+[1]kpi!BE70</f>
        <v>0</v>
      </c>
      <c r="AY70" s="29">
        <f>+[1]kpi!BF70</f>
        <v>-11864395.029999999</v>
      </c>
      <c r="AZ70" s="29">
        <f>+[1]kpi!BG70</f>
        <v>-4776873.6900000004</v>
      </c>
      <c r="BA70" s="29">
        <f>+[1]kpi!BH70</f>
        <v>-5449.5</v>
      </c>
      <c r="BB70" s="29">
        <f>+[1]kpi!BI70</f>
        <v>-1937599.71</v>
      </c>
      <c r="BC70" s="29">
        <f>+[1]kpi!BJ70</f>
        <v>0</v>
      </c>
      <c r="BD70" s="29">
        <f>+[1]kpi!BK70</f>
        <v>0</v>
      </c>
      <c r="BE70" s="29">
        <f>+[1]kpi!BL70</f>
        <v>0</v>
      </c>
      <c r="BF70" s="29">
        <f>+[1]kpi!BM70</f>
        <v>0</v>
      </c>
      <c r="BG70" s="29">
        <f>+[1]kpi!BN70</f>
        <v>0</v>
      </c>
      <c r="BH70" s="30"/>
      <c r="BJ70" s="64">
        <f t="shared" si="13"/>
        <v>164520117.43000001</v>
      </c>
      <c r="BK70" s="64">
        <f t="shared" si="14"/>
        <v>969772222.20999992</v>
      </c>
      <c r="BL70" s="64">
        <f t="shared" si="12"/>
        <v>969772222.20999992</v>
      </c>
      <c r="BM70" s="64">
        <f t="shared" si="15"/>
        <v>-202022117.66000003</v>
      </c>
      <c r="BN70" s="64">
        <f t="shared" si="16"/>
        <v>-335094728.24000007</v>
      </c>
      <c r="BO70" s="64">
        <f t="shared" si="17"/>
        <v>-337245263.54000008</v>
      </c>
      <c r="BP70" s="68">
        <f>IFERROR(+BJ70/debt!C70,0)</f>
        <v>0.73782304395192966</v>
      </c>
      <c r="BQ70" s="68">
        <f>IFERROR(+BK70/debt!C70,0)</f>
        <v>4.3491355592755925</v>
      </c>
      <c r="BR70" s="68">
        <f>IFERROR(+BL70/debt!C70,0)</f>
        <v>4.3491355592755925</v>
      </c>
      <c r="BS70" s="68">
        <f>(BJ70+debt!$C70)/-BM70</f>
        <v>1.9181096410542604</v>
      </c>
      <c r="BT70" s="68">
        <f>(BK70+debt!$C70)/-BN70</f>
        <v>3.5594492418143209</v>
      </c>
      <c r="BU70" s="68">
        <f>(BL70+debt!$C70)/-BO70</f>
        <v>3.5367514545637908</v>
      </c>
      <c r="BV70" s="64">
        <f>(debt!C70-HLOOKUP(B70,Flc_Arqos_Base!$C$2:$GX$47,46,TRUE))</f>
        <v>124832449.10326529</v>
      </c>
    </row>
    <row r="71" spans="2:74" x14ac:dyDescent="0.25">
      <c r="B71" s="60">
        <v>46966</v>
      </c>
      <c r="C71" s="56">
        <f t="shared" si="22"/>
        <v>1629774631.2199998</v>
      </c>
      <c r="D71" s="56">
        <f t="shared" si="18"/>
        <v>15381237.699999999</v>
      </c>
      <c r="E71" s="29">
        <f>+[1]kpi!E71</f>
        <v>0</v>
      </c>
      <c r="F71" s="29">
        <f>+[1]kpi!F71</f>
        <v>0</v>
      </c>
      <c r="G71" s="29">
        <f>+[1]kpi!G71</f>
        <v>9788330.6600000001</v>
      </c>
      <c r="H71" s="29">
        <f>+[1]kpi!H71</f>
        <v>3762500</v>
      </c>
      <c r="I71" s="29">
        <f>+[1]kpi!I71</f>
        <v>0</v>
      </c>
      <c r="J71" s="29">
        <f>+[1]kpi!J71</f>
        <v>1830407.04</v>
      </c>
      <c r="K71" s="29">
        <f>+[1]kpi!K71</f>
        <v>0</v>
      </c>
      <c r="L71" s="29">
        <f>+[1]kpi!L71</f>
        <v>0</v>
      </c>
      <c r="M71" s="29">
        <f>+[1]kpi!M71</f>
        <v>0</v>
      </c>
      <c r="N71" s="29">
        <f>+[1]kpi!N71</f>
        <v>0</v>
      </c>
      <c r="O71" s="29">
        <f>+[1]kpi!O71</f>
        <v>0</v>
      </c>
      <c r="P71" s="30"/>
      <c r="R71" s="56">
        <f t="shared" si="23"/>
        <v>708.79576944799999</v>
      </c>
      <c r="S71" s="56">
        <f t="shared" si="19"/>
        <v>6.2745374519999997</v>
      </c>
      <c r="T71" s="29">
        <f>+[1]kpi!T71</f>
        <v>0</v>
      </c>
      <c r="U71" s="29">
        <f>+[1]kpi!U71</f>
        <v>0</v>
      </c>
      <c r="V71" s="29">
        <f>+[1]kpi!V71</f>
        <v>3.8012001190000002</v>
      </c>
      <c r="W71" s="29">
        <f>+[1]kpi!W71</f>
        <v>1.433333333</v>
      </c>
      <c r="X71" s="29">
        <f>+[1]kpi!X71</f>
        <v>0</v>
      </c>
      <c r="Y71" s="29">
        <f>+[1]kpi!Y71</f>
        <v>1.0400039999999999</v>
      </c>
      <c r="Z71" s="29">
        <f>+[1]kpi!Z71</f>
        <v>0</v>
      </c>
      <c r="AA71" s="29">
        <f>+[1]kpi!AA71</f>
        <v>0</v>
      </c>
      <c r="AB71" s="29">
        <f>+[1]kpi!AB71</f>
        <v>0</v>
      </c>
      <c r="AC71" s="29">
        <f>+[1]kpi!AC71</f>
        <v>0</v>
      </c>
      <c r="AD71" s="29">
        <f>+[1]kpi!AD71</f>
        <v>0</v>
      </c>
      <c r="AE71" s="30">
        <f>+[1]kpi!AE71</f>
        <v>0</v>
      </c>
      <c r="AG71" s="56">
        <f t="shared" si="20"/>
        <v>9191521.7100000009</v>
      </c>
      <c r="AH71" s="29">
        <f>+[1]kpi!AO71</f>
        <v>0</v>
      </c>
      <c r="AI71" s="29">
        <f>+[1]kpi!AP71</f>
        <v>0</v>
      </c>
      <c r="AJ71" s="29">
        <f>+[1]kpi!AQ71</f>
        <v>5811090.4400000004</v>
      </c>
      <c r="AK71" s="29">
        <f>+[1]kpi!AR71</f>
        <v>1992839.11</v>
      </c>
      <c r="AL71" s="29">
        <f>+[1]kpi!AS71</f>
        <v>0</v>
      </c>
      <c r="AM71" s="29">
        <f>+[1]kpi!AT71</f>
        <v>1387592.16</v>
      </c>
      <c r="AN71" s="29">
        <f>+[1]kpi!AU71</f>
        <v>0</v>
      </c>
      <c r="AO71" s="29">
        <f>+[1]kpi!AV71</f>
        <v>0</v>
      </c>
      <c r="AP71" s="29">
        <f>+[1]kpi!AW71</f>
        <v>0</v>
      </c>
      <c r="AQ71" s="29">
        <f>+[1]kpi!AX71</f>
        <v>0</v>
      </c>
      <c r="AR71" s="29">
        <f>+[1]kpi!AY71</f>
        <v>0</v>
      </c>
      <c r="AS71" s="30">
        <v>0</v>
      </c>
      <c r="AU71" s="56">
        <f t="shared" si="24"/>
        <v>-755685667.8355453</v>
      </c>
      <c r="AV71" s="56">
        <f t="shared" si="21"/>
        <v>-18636134.449999999</v>
      </c>
      <c r="AW71" s="29">
        <f>+[1]kpi!BD71</f>
        <v>0</v>
      </c>
      <c r="AX71" s="29">
        <f>+[1]kpi!BE71</f>
        <v>0</v>
      </c>
      <c r="AY71" s="29">
        <f>+[1]kpi!BF71</f>
        <v>-11888833.74</v>
      </c>
      <c r="AZ71" s="29">
        <f>+[1]kpi!BG71</f>
        <v>-4796335.2699999996</v>
      </c>
      <c r="BA71" s="29">
        <f>+[1]kpi!BH71</f>
        <v>-5471.7</v>
      </c>
      <c r="BB71" s="29">
        <f>+[1]kpi!BI71</f>
        <v>-1945493.74</v>
      </c>
      <c r="BC71" s="29">
        <f>+[1]kpi!BJ71</f>
        <v>0</v>
      </c>
      <c r="BD71" s="29">
        <f>+[1]kpi!BK71</f>
        <v>0</v>
      </c>
      <c r="BE71" s="29">
        <f>+[1]kpi!BL71</f>
        <v>0</v>
      </c>
      <c r="BF71" s="29">
        <f>+[1]kpi!BM71</f>
        <v>0</v>
      </c>
      <c r="BG71" s="29">
        <f>+[1]kpi!BN71</f>
        <v>0</v>
      </c>
      <c r="BH71" s="30"/>
      <c r="BJ71" s="64">
        <f t="shared" si="13"/>
        <v>202516230.51000002</v>
      </c>
      <c r="BK71" s="64">
        <f t="shared" si="14"/>
        <v>960718531.70999992</v>
      </c>
      <c r="BL71" s="64">
        <f t="shared" si="12"/>
        <v>960718531.70999992</v>
      </c>
      <c r="BM71" s="64">
        <f t="shared" si="15"/>
        <v>-204341068.40000004</v>
      </c>
      <c r="BN71" s="64">
        <f t="shared" si="16"/>
        <v>-316938350.72000015</v>
      </c>
      <c r="BO71" s="64">
        <f t="shared" si="17"/>
        <v>-319094317.8900001</v>
      </c>
      <c r="BP71" s="68">
        <f>IFERROR(+BJ71/debt!C71,0)</f>
        <v>0.87226060818192908</v>
      </c>
      <c r="BQ71" s="68">
        <f>IFERROR(+BK71/debt!C71,0)</f>
        <v>4.137924790771943</v>
      </c>
      <c r="BR71" s="68">
        <f>IFERROR(+BL71/debt!C71,0)</f>
        <v>4.137924790771943</v>
      </c>
      <c r="BS71" s="68">
        <f>(BJ71+debt!$C71)/-BM71</f>
        <v>2.127277837017731</v>
      </c>
      <c r="BT71" s="68">
        <f>(BK71+debt!$C71)/-BN71</f>
        <v>3.7637998825005168</v>
      </c>
      <c r="BU71" s="68">
        <f>(BL71+debt!$C71)/-BO71</f>
        <v>3.7383696929729235</v>
      </c>
      <c r="BV71" s="64">
        <f>(debt!C71-HLOOKUP(B71,Flc_Arqos_Base!$C$2:$GX$47,46,TRUE))</f>
        <v>136849818.97788709</v>
      </c>
    </row>
    <row r="72" spans="2:74" x14ac:dyDescent="0.25">
      <c r="B72" s="60">
        <v>46997</v>
      </c>
      <c r="C72" s="56">
        <f t="shared" si="22"/>
        <v>1645155868.9199998</v>
      </c>
      <c r="D72" s="56">
        <f t="shared" si="18"/>
        <v>15381237.699999999</v>
      </c>
      <c r="E72" s="29">
        <f>+[1]kpi!E72</f>
        <v>0</v>
      </c>
      <c r="F72" s="29">
        <f>+[1]kpi!F72</f>
        <v>0</v>
      </c>
      <c r="G72" s="29">
        <f>+[1]kpi!G72</f>
        <v>9788330.6600000001</v>
      </c>
      <c r="H72" s="29">
        <f>+[1]kpi!H72</f>
        <v>3762500</v>
      </c>
      <c r="I72" s="29">
        <f>+[1]kpi!I72</f>
        <v>0</v>
      </c>
      <c r="J72" s="29">
        <f>+[1]kpi!J72</f>
        <v>1830407.04</v>
      </c>
      <c r="K72" s="29">
        <f>+[1]kpi!K72</f>
        <v>0</v>
      </c>
      <c r="L72" s="29">
        <f>+[1]kpi!L72</f>
        <v>0</v>
      </c>
      <c r="M72" s="29">
        <f>+[1]kpi!M72</f>
        <v>0</v>
      </c>
      <c r="N72" s="29">
        <f>+[1]kpi!N72</f>
        <v>0</v>
      </c>
      <c r="O72" s="29">
        <f>+[1]kpi!O72</f>
        <v>0</v>
      </c>
      <c r="P72" s="30"/>
      <c r="R72" s="56">
        <f t="shared" si="23"/>
        <v>715.07030689999999</v>
      </c>
      <c r="S72" s="56">
        <f t="shared" si="19"/>
        <v>6.2745374519999997</v>
      </c>
      <c r="T72" s="29">
        <f>+[1]kpi!T72</f>
        <v>0</v>
      </c>
      <c r="U72" s="29">
        <f>+[1]kpi!U72</f>
        <v>0</v>
      </c>
      <c r="V72" s="29">
        <f>+[1]kpi!V72</f>
        <v>3.8012001190000002</v>
      </c>
      <c r="W72" s="29">
        <f>+[1]kpi!W72</f>
        <v>1.433333333</v>
      </c>
      <c r="X72" s="29">
        <f>+[1]kpi!X72</f>
        <v>0</v>
      </c>
      <c r="Y72" s="29">
        <f>+[1]kpi!Y72</f>
        <v>1.0400039999999999</v>
      </c>
      <c r="Z72" s="29">
        <f>+[1]kpi!Z72</f>
        <v>0</v>
      </c>
      <c r="AA72" s="29">
        <f>+[1]kpi!AA72</f>
        <v>0</v>
      </c>
      <c r="AB72" s="29">
        <f>+[1]kpi!AB72</f>
        <v>0</v>
      </c>
      <c r="AC72" s="29">
        <f>+[1]kpi!AC72</f>
        <v>0</v>
      </c>
      <c r="AD72" s="29">
        <f>+[1]kpi!AD72</f>
        <v>0</v>
      </c>
      <c r="AE72" s="30">
        <f>+[1]kpi!AE72</f>
        <v>0</v>
      </c>
      <c r="AG72" s="56">
        <f t="shared" si="20"/>
        <v>8784563.7300000004</v>
      </c>
      <c r="AH72" s="29">
        <f>+[1]kpi!AO72</f>
        <v>0</v>
      </c>
      <c r="AI72" s="29">
        <f>+[1]kpi!AP72</f>
        <v>0</v>
      </c>
      <c r="AJ72" s="29">
        <f>+[1]kpi!AQ72</f>
        <v>5924871.6699999999</v>
      </c>
      <c r="AK72" s="29">
        <f>+[1]kpi!AR72</f>
        <v>1458443.35</v>
      </c>
      <c r="AL72" s="29">
        <f>+[1]kpi!AS72</f>
        <v>0</v>
      </c>
      <c r="AM72" s="29">
        <f>+[1]kpi!AT72</f>
        <v>1401248.71</v>
      </c>
      <c r="AN72" s="29">
        <f>+[1]kpi!AU72</f>
        <v>0</v>
      </c>
      <c r="AO72" s="29">
        <f>+[1]kpi!AV72</f>
        <v>0</v>
      </c>
      <c r="AP72" s="29">
        <f>+[1]kpi!AW72</f>
        <v>0</v>
      </c>
      <c r="AQ72" s="29">
        <f>+[1]kpi!AX72</f>
        <v>0</v>
      </c>
      <c r="AR72" s="29">
        <f>+[1]kpi!AY72</f>
        <v>0</v>
      </c>
      <c r="AS72" s="30">
        <v>0</v>
      </c>
      <c r="AU72" s="56">
        <f t="shared" si="24"/>
        <v>-775749745.28554535</v>
      </c>
      <c r="AV72" s="56">
        <f t="shared" si="21"/>
        <v>-20064077.449999999</v>
      </c>
      <c r="AW72" s="29">
        <f>+[1]kpi!BD72</f>
        <v>0</v>
      </c>
      <c r="AX72" s="29">
        <f>+[1]kpi!BE72</f>
        <v>0</v>
      </c>
      <c r="AY72" s="29">
        <f>+[1]kpi!BF72</f>
        <v>-11913322.800000001</v>
      </c>
      <c r="AZ72" s="29">
        <f>+[1]kpi!BG72</f>
        <v>-6191840.75</v>
      </c>
      <c r="BA72" s="29">
        <f>+[1]kpi!BH72</f>
        <v>-5493.99</v>
      </c>
      <c r="BB72" s="29">
        <f>+[1]kpi!BI72</f>
        <v>-1953419.91</v>
      </c>
      <c r="BC72" s="29">
        <f>+[1]kpi!BJ72</f>
        <v>0</v>
      </c>
      <c r="BD72" s="29">
        <f>+[1]kpi!BK72</f>
        <v>0</v>
      </c>
      <c r="BE72" s="29">
        <f>+[1]kpi!BL72</f>
        <v>0</v>
      </c>
      <c r="BF72" s="29">
        <f>+[1]kpi!BM72</f>
        <v>0</v>
      </c>
      <c r="BG72" s="29">
        <f>+[1]kpi!BN72</f>
        <v>0</v>
      </c>
      <c r="BH72" s="30"/>
      <c r="BJ72" s="64">
        <f t="shared" si="13"/>
        <v>263164446.73000002</v>
      </c>
      <c r="BK72" s="64">
        <f t="shared" si="14"/>
        <v>951527009.99999988</v>
      </c>
      <c r="BL72" s="64">
        <f t="shared" si="12"/>
        <v>951527009.99999988</v>
      </c>
      <c r="BM72" s="64">
        <f t="shared" si="15"/>
        <v>-205958772.04000005</v>
      </c>
      <c r="BN72" s="64">
        <f t="shared" si="16"/>
        <v>-298731236.97000015</v>
      </c>
      <c r="BO72" s="64">
        <f t="shared" si="17"/>
        <v>-300892651.2700001</v>
      </c>
      <c r="BP72" s="68">
        <f>IFERROR(+BJ72/debt!C72,0)</f>
        <v>1.0860177056470592</v>
      </c>
      <c r="BQ72" s="68">
        <f>IFERROR(+BK72/debt!C72,0)</f>
        <v>3.9267279189944029</v>
      </c>
      <c r="BR72" s="68">
        <f>IFERROR(+BL72/debt!C72,0)</f>
        <v>3.9267279189944029</v>
      </c>
      <c r="BS72" s="68">
        <f>(BJ72+debt!$C72)/-BM72</f>
        <v>2.4543020315331465</v>
      </c>
      <c r="BT72" s="68">
        <f>(BK72+debt!$C72)/-BN72</f>
        <v>3.9963935744012447</v>
      </c>
      <c r="BU72" s="68">
        <f>(BL72+debt!$C72)/-BO72</f>
        <v>3.9676861194877389</v>
      </c>
      <c r="BV72" s="64">
        <f>(debt!C72-HLOOKUP(B72,Flc_Arqos_Base!$C$2:$GX$47,46,TRUE))</f>
        <v>150679892.87065449</v>
      </c>
    </row>
    <row r="73" spans="2:74" x14ac:dyDescent="0.25">
      <c r="B73" s="59">
        <v>47027</v>
      </c>
      <c r="C73" s="56">
        <f t="shared" si="22"/>
        <v>1660537106.6199999</v>
      </c>
      <c r="D73" s="56">
        <f t="shared" si="18"/>
        <v>15381237.699999999</v>
      </c>
      <c r="E73" s="29">
        <f>+[1]kpi!E73</f>
        <v>0</v>
      </c>
      <c r="F73" s="29">
        <f>+[1]kpi!F73</f>
        <v>0</v>
      </c>
      <c r="G73" s="29">
        <f>+[1]kpi!G73</f>
        <v>9788330.6600000001</v>
      </c>
      <c r="H73" s="29">
        <f>+[1]kpi!H73</f>
        <v>3762500</v>
      </c>
      <c r="I73" s="29">
        <f>+[1]kpi!I73</f>
        <v>0</v>
      </c>
      <c r="J73" s="29">
        <f>+[1]kpi!J73</f>
        <v>1830407.04</v>
      </c>
      <c r="K73" s="29">
        <f>+[1]kpi!K73</f>
        <v>0</v>
      </c>
      <c r="L73" s="29">
        <f>+[1]kpi!L73</f>
        <v>0</v>
      </c>
      <c r="M73" s="29">
        <f>+[1]kpi!M73</f>
        <v>0</v>
      </c>
      <c r="N73" s="29">
        <f>+[1]kpi!N73</f>
        <v>0</v>
      </c>
      <c r="O73" s="29">
        <f>+[1]kpi!O73</f>
        <v>0</v>
      </c>
      <c r="P73" s="30"/>
      <c r="R73" s="56">
        <f t="shared" si="23"/>
        <v>721.344844352</v>
      </c>
      <c r="S73" s="56">
        <f t="shared" si="19"/>
        <v>6.2745374519999997</v>
      </c>
      <c r="T73" s="29">
        <f>+[1]kpi!T73</f>
        <v>0</v>
      </c>
      <c r="U73" s="29">
        <f>+[1]kpi!U73</f>
        <v>0</v>
      </c>
      <c r="V73" s="29">
        <f>+[1]kpi!V73</f>
        <v>3.8012001190000002</v>
      </c>
      <c r="W73" s="29">
        <f>+[1]kpi!W73</f>
        <v>1.433333333</v>
      </c>
      <c r="X73" s="29">
        <f>+[1]kpi!X73</f>
        <v>0</v>
      </c>
      <c r="Y73" s="29">
        <f>+[1]kpi!Y73</f>
        <v>1.0400039999999999</v>
      </c>
      <c r="Z73" s="29">
        <f>+[1]kpi!Z73</f>
        <v>0</v>
      </c>
      <c r="AA73" s="29">
        <f>+[1]kpi!AA73</f>
        <v>0</v>
      </c>
      <c r="AB73" s="29">
        <f>+[1]kpi!AB73</f>
        <v>0</v>
      </c>
      <c r="AC73" s="29">
        <f>+[1]kpi!AC73</f>
        <v>0</v>
      </c>
      <c r="AD73" s="29">
        <f>+[1]kpi!AD73</f>
        <v>0</v>
      </c>
      <c r="AE73" s="30">
        <f>+[1]kpi!AE73</f>
        <v>0</v>
      </c>
      <c r="AG73" s="56">
        <f t="shared" si="20"/>
        <v>9131997.9299999997</v>
      </c>
      <c r="AH73" s="29">
        <f>+[1]kpi!AO73</f>
        <v>0</v>
      </c>
      <c r="AI73" s="29">
        <f>+[1]kpi!AP73</f>
        <v>0</v>
      </c>
      <c r="AJ73" s="29">
        <f>+[1]kpi!AQ73</f>
        <v>6237714.46</v>
      </c>
      <c r="AK73" s="29">
        <f>+[1]kpi!AR73</f>
        <v>1478768.97</v>
      </c>
      <c r="AL73" s="29">
        <f>+[1]kpi!AS73</f>
        <v>0</v>
      </c>
      <c r="AM73" s="29">
        <f>+[1]kpi!AT73</f>
        <v>1415514.5</v>
      </c>
      <c r="AN73" s="29">
        <f>+[1]kpi!AU73</f>
        <v>0</v>
      </c>
      <c r="AO73" s="29">
        <f>+[1]kpi!AV73</f>
        <v>0</v>
      </c>
      <c r="AP73" s="29">
        <f>+[1]kpi!AW73</f>
        <v>0</v>
      </c>
      <c r="AQ73" s="29">
        <f>+[1]kpi!AX73</f>
        <v>0</v>
      </c>
      <c r="AR73" s="29">
        <f>+[1]kpi!AY73</f>
        <v>0</v>
      </c>
      <c r="AS73" s="30">
        <v>0</v>
      </c>
      <c r="AU73" s="56">
        <f t="shared" si="24"/>
        <v>-795871569.40554535</v>
      </c>
      <c r="AV73" s="56">
        <f t="shared" si="21"/>
        <v>-20121824.119999997</v>
      </c>
      <c r="AW73" s="29">
        <f>+[1]kpi!BD73</f>
        <v>0</v>
      </c>
      <c r="AX73" s="29">
        <f>+[1]kpi!BE73</f>
        <v>0</v>
      </c>
      <c r="AY73" s="29">
        <f>+[1]kpi!BF73</f>
        <v>-11937862.289999999</v>
      </c>
      <c r="AZ73" s="29">
        <f>+[1]kpi!BG73</f>
        <v>-6217067.0599999996</v>
      </c>
      <c r="BA73" s="29">
        <f>+[1]kpi!BH73</f>
        <v>-5516.38</v>
      </c>
      <c r="BB73" s="29">
        <f>+[1]kpi!BI73</f>
        <v>-1961378.39</v>
      </c>
      <c r="BC73" s="29">
        <f>+[1]kpi!BJ73</f>
        <v>0</v>
      </c>
      <c r="BD73" s="29">
        <f>+[1]kpi!BK73</f>
        <v>0</v>
      </c>
      <c r="BE73" s="29">
        <f>+[1]kpi!BL73</f>
        <v>0</v>
      </c>
      <c r="BF73" s="29">
        <f>+[1]kpi!BM73</f>
        <v>0</v>
      </c>
      <c r="BG73" s="29">
        <f>+[1]kpi!BN73</f>
        <v>0</v>
      </c>
      <c r="BH73" s="30"/>
      <c r="BJ73" s="64">
        <f t="shared" si="13"/>
        <v>266446128.41000003</v>
      </c>
      <c r="BK73" s="64">
        <f t="shared" si="14"/>
        <v>942742446.26999986</v>
      </c>
      <c r="BL73" s="64">
        <f t="shared" si="12"/>
        <v>942742446.26999986</v>
      </c>
      <c r="BM73" s="64">
        <f t="shared" si="15"/>
        <v>-205493505.67000002</v>
      </c>
      <c r="BN73" s="64">
        <f t="shared" si="16"/>
        <v>-279097263.54000008</v>
      </c>
      <c r="BO73" s="64">
        <f t="shared" si="17"/>
        <v>-281264140.30000007</v>
      </c>
      <c r="BP73" s="68">
        <f>IFERROR(+BJ73/debt!C73,0)</f>
        <v>1.0553693842679965</v>
      </c>
      <c r="BQ73" s="68">
        <f>IFERROR(+BK73/debt!C73,0)</f>
        <v>3.7341188666561731</v>
      </c>
      <c r="BR73" s="68">
        <f>IFERROR(+BL73/debt!C73,0)</f>
        <v>3.7341188666561731</v>
      </c>
      <c r="BS73" s="68">
        <f>(BJ73+debt!$C73)/-BM73</f>
        <v>2.5252053734153623</v>
      </c>
      <c r="BT73" s="68">
        <f>(BK73+debt!$C73)/-BN73</f>
        <v>4.2824125447168608</v>
      </c>
      <c r="BU73" s="68">
        <f>(BL73+debt!$C73)/-BO73</f>
        <v>4.2494205671047061</v>
      </c>
      <c r="BV73" s="64">
        <f>(debt!C73-HLOOKUP(B73,Flc_Arqos_Base!$C$2:$GX$47,46,TRUE))</f>
        <v>164287760.86332816</v>
      </c>
    </row>
    <row r="74" spans="2:74" x14ac:dyDescent="0.25">
      <c r="B74" s="60">
        <v>47058</v>
      </c>
      <c r="C74" s="56">
        <f t="shared" si="22"/>
        <v>1675918344.3199999</v>
      </c>
      <c r="D74" s="56">
        <f t="shared" si="18"/>
        <v>15381237.699999999</v>
      </c>
      <c r="E74" s="29">
        <f>+[1]kpi!E74</f>
        <v>0</v>
      </c>
      <c r="F74" s="29">
        <f>+[1]kpi!F74</f>
        <v>0</v>
      </c>
      <c r="G74" s="29">
        <f>+[1]kpi!G74</f>
        <v>9788330.6600000001</v>
      </c>
      <c r="H74" s="29">
        <f>+[1]kpi!H74</f>
        <v>3762500</v>
      </c>
      <c r="I74" s="29">
        <f>+[1]kpi!I74</f>
        <v>0</v>
      </c>
      <c r="J74" s="29">
        <f>+[1]kpi!J74</f>
        <v>1830407.04</v>
      </c>
      <c r="K74" s="29">
        <f>+[1]kpi!K74</f>
        <v>0</v>
      </c>
      <c r="L74" s="29">
        <f>+[1]kpi!L74</f>
        <v>0</v>
      </c>
      <c r="M74" s="29">
        <f>+[1]kpi!M74</f>
        <v>0</v>
      </c>
      <c r="N74" s="29">
        <f>+[1]kpi!N74</f>
        <v>0</v>
      </c>
      <c r="O74" s="29">
        <f>+[1]kpi!O74</f>
        <v>0</v>
      </c>
      <c r="P74" s="30"/>
      <c r="R74" s="56">
        <f t="shared" si="23"/>
        <v>727.619381804</v>
      </c>
      <c r="S74" s="56">
        <f t="shared" si="19"/>
        <v>6.2745374519999997</v>
      </c>
      <c r="T74" s="29">
        <f>+[1]kpi!T74</f>
        <v>0</v>
      </c>
      <c r="U74" s="29">
        <f>+[1]kpi!U74</f>
        <v>0</v>
      </c>
      <c r="V74" s="29">
        <f>+[1]kpi!V74</f>
        <v>3.8012001190000002</v>
      </c>
      <c r="W74" s="29">
        <f>+[1]kpi!W74</f>
        <v>1.433333333</v>
      </c>
      <c r="X74" s="29">
        <f>+[1]kpi!X74</f>
        <v>0</v>
      </c>
      <c r="Y74" s="29">
        <f>+[1]kpi!Y74</f>
        <v>1.0400039999999999</v>
      </c>
      <c r="Z74" s="29">
        <f>+[1]kpi!Z74</f>
        <v>0</v>
      </c>
      <c r="AA74" s="29">
        <f>+[1]kpi!AA74</f>
        <v>0</v>
      </c>
      <c r="AB74" s="29">
        <f>+[1]kpi!AB74</f>
        <v>0</v>
      </c>
      <c r="AC74" s="29">
        <f>+[1]kpi!AC74</f>
        <v>0</v>
      </c>
      <c r="AD74" s="29">
        <f>+[1]kpi!AD74</f>
        <v>0</v>
      </c>
      <c r="AE74" s="30">
        <f>+[1]kpi!AE74</f>
        <v>0</v>
      </c>
      <c r="AG74" s="56">
        <f t="shared" si="20"/>
        <v>8295572.2800000003</v>
      </c>
      <c r="AH74" s="29">
        <f>+[1]kpi!AO74</f>
        <v>0</v>
      </c>
      <c r="AI74" s="29">
        <f>+[1]kpi!AP74</f>
        <v>0</v>
      </c>
      <c r="AJ74" s="29">
        <f>+[1]kpi!AQ74</f>
        <v>5365047.32</v>
      </c>
      <c r="AK74" s="29">
        <f>+[1]kpi!AR74</f>
        <v>1500054</v>
      </c>
      <c r="AL74" s="29">
        <f>+[1]kpi!AS74</f>
        <v>0</v>
      </c>
      <c r="AM74" s="29">
        <f>+[1]kpi!AT74</f>
        <v>1430470.96</v>
      </c>
      <c r="AN74" s="29">
        <f>+[1]kpi!AU74</f>
        <v>0</v>
      </c>
      <c r="AO74" s="29">
        <f>+[1]kpi!AV74</f>
        <v>0</v>
      </c>
      <c r="AP74" s="29">
        <f>+[1]kpi!AW74</f>
        <v>0</v>
      </c>
      <c r="AQ74" s="29">
        <f>+[1]kpi!AX74</f>
        <v>0</v>
      </c>
      <c r="AR74" s="29">
        <f>+[1]kpi!AY74</f>
        <v>0</v>
      </c>
      <c r="AS74" s="30">
        <v>0</v>
      </c>
      <c r="AU74" s="56">
        <f t="shared" si="24"/>
        <v>-816744925.61554539</v>
      </c>
      <c r="AV74" s="56">
        <f t="shared" si="21"/>
        <v>-20873356.210000005</v>
      </c>
      <c r="AW74" s="29">
        <f>+[1]kpi!BD74</f>
        <v>0</v>
      </c>
      <c r="AX74" s="29">
        <f>+[1]kpi!BE74</f>
        <v>0</v>
      </c>
      <c r="AY74" s="29">
        <f>+[1]kpi!BF74</f>
        <v>-11962452.32</v>
      </c>
      <c r="AZ74" s="29">
        <f>+[1]kpi!BG74</f>
        <v>-6935995.7400000002</v>
      </c>
      <c r="BA74" s="29">
        <f>+[1]kpi!BH74</f>
        <v>-5538.85</v>
      </c>
      <c r="BB74" s="29">
        <f>+[1]kpi!BI74</f>
        <v>-1969369.3</v>
      </c>
      <c r="BC74" s="29">
        <f>+[1]kpi!BJ74</f>
        <v>0</v>
      </c>
      <c r="BD74" s="29">
        <f>+[1]kpi!BK74</f>
        <v>0</v>
      </c>
      <c r="BE74" s="29">
        <f>+[1]kpi!BL74</f>
        <v>0</v>
      </c>
      <c r="BF74" s="29">
        <f>+[1]kpi!BM74</f>
        <v>0</v>
      </c>
      <c r="BG74" s="29">
        <f>+[1]kpi!BN74</f>
        <v>0</v>
      </c>
      <c r="BH74" s="30"/>
      <c r="BJ74" s="64">
        <f t="shared" ref="BJ74:BJ90" si="25">SUM(AG74:AG83)</f>
        <v>269839521.58000004</v>
      </c>
      <c r="BK74" s="64">
        <f t="shared" ref="BK74:BK90" si="26">SUM(AG74:AG98)</f>
        <v>933610448.33999991</v>
      </c>
      <c r="BL74" s="64">
        <f t="shared" si="12"/>
        <v>933610448.33999991</v>
      </c>
      <c r="BM74" s="64">
        <f t="shared" ref="BM74:BM80" si="27">SUM(AV74:AV83)</f>
        <v>-205029284.74000001</v>
      </c>
      <c r="BN74" s="64">
        <f t="shared" ref="BN74:BN80" si="28">SUM(AV74:AV98)</f>
        <v>-259406629.78999999</v>
      </c>
      <c r="BO74" s="64">
        <f t="shared" ref="BO74:BO80" si="29">SUM(AV74:AV103)</f>
        <v>-261578984.39000002</v>
      </c>
      <c r="BP74" s="68">
        <f>IFERROR(+BJ74/debt!C74,0)</f>
        <v>1.0256536654691291</v>
      </c>
      <c r="BQ74" s="68">
        <f>IFERROR(+BK74/debt!C74,0)</f>
        <v>3.5486313229928674</v>
      </c>
      <c r="BR74" s="68">
        <f>IFERROR(+BL74/debt!C74,0)</f>
        <v>3.5486313229928674</v>
      </c>
      <c r="BS74" s="68">
        <f>(BJ74+debt!$C74)/-BM74</f>
        <v>2.5992863093467782</v>
      </c>
      <c r="BT74" s="68">
        <f>(BK74+debt!$C74)/-BN74</f>
        <v>4.6132234190337433</v>
      </c>
      <c r="BU74" s="68">
        <f>(BL74+debt!$C74)/-BO74</f>
        <v>4.5749116366918399</v>
      </c>
      <c r="BV74" s="64">
        <f>(debt!C74-HLOOKUP(B74,Flc_Arqos_Base!$C$2:$GX$47,46,TRUE))</f>
        <v>179752390.13010359</v>
      </c>
    </row>
    <row r="75" spans="2:74" x14ac:dyDescent="0.25">
      <c r="B75" s="59">
        <v>47088</v>
      </c>
      <c r="C75" s="69">
        <f t="shared" si="22"/>
        <v>1691299582.02</v>
      </c>
      <c r="D75" s="69">
        <f t="shared" si="18"/>
        <v>15381237.699999999</v>
      </c>
      <c r="E75" s="70">
        <f>+[1]kpi!E75</f>
        <v>0</v>
      </c>
      <c r="F75" s="70">
        <f>+[1]kpi!F75</f>
        <v>0</v>
      </c>
      <c r="G75" s="70">
        <f>+[1]kpi!G75</f>
        <v>9788330.6600000001</v>
      </c>
      <c r="H75" s="70">
        <f>+[1]kpi!H75</f>
        <v>3762500</v>
      </c>
      <c r="I75" s="70">
        <f>+[1]kpi!I75</f>
        <v>0</v>
      </c>
      <c r="J75" s="70">
        <f>+[1]kpi!J75</f>
        <v>1830407.04</v>
      </c>
      <c r="K75" s="70">
        <f>+[1]kpi!K75</f>
        <v>0</v>
      </c>
      <c r="L75" s="70">
        <f>+[1]kpi!L75</f>
        <v>0</v>
      </c>
      <c r="M75" s="70">
        <f>+[1]kpi!M75</f>
        <v>0</v>
      </c>
      <c r="N75" s="70">
        <f>+[1]kpi!N75</f>
        <v>0</v>
      </c>
      <c r="O75" s="70">
        <f>+[1]kpi!O75</f>
        <v>0</v>
      </c>
      <c r="P75" s="71"/>
      <c r="Q75" s="85"/>
      <c r="R75" s="69">
        <f t="shared" si="23"/>
        <v>733.893919256</v>
      </c>
      <c r="S75" s="69">
        <f t="shared" si="19"/>
        <v>6.2745374519999997</v>
      </c>
      <c r="T75" s="70">
        <f>+[1]kpi!T75</f>
        <v>0</v>
      </c>
      <c r="U75" s="70">
        <f>+[1]kpi!U75</f>
        <v>0</v>
      </c>
      <c r="V75" s="70">
        <f>+[1]kpi!V75</f>
        <v>3.8012001190000002</v>
      </c>
      <c r="W75" s="70">
        <f>+[1]kpi!W75</f>
        <v>1.433333333</v>
      </c>
      <c r="X75" s="70">
        <f>+[1]kpi!X75</f>
        <v>0</v>
      </c>
      <c r="Y75" s="70">
        <f>+[1]kpi!Y75</f>
        <v>1.0400039999999999</v>
      </c>
      <c r="Z75" s="70">
        <f>+[1]kpi!Z75</f>
        <v>0</v>
      </c>
      <c r="AA75" s="70">
        <f>+[1]kpi!AA75</f>
        <v>0</v>
      </c>
      <c r="AB75" s="70">
        <f>+[1]kpi!AB75</f>
        <v>0</v>
      </c>
      <c r="AC75" s="70">
        <f>+[1]kpi!AC75</f>
        <v>0</v>
      </c>
      <c r="AD75" s="70">
        <f>+[1]kpi!AD75</f>
        <v>0</v>
      </c>
      <c r="AE75" s="71">
        <f>+[1]kpi!AE75</f>
        <v>0</v>
      </c>
      <c r="AF75" s="72"/>
      <c r="AG75" s="69">
        <f t="shared" si="20"/>
        <v>8499469.870000001</v>
      </c>
      <c r="AH75" s="70">
        <f>+[1]kpi!AO75</f>
        <v>0</v>
      </c>
      <c r="AI75" s="70">
        <f>+[1]kpi!AP75</f>
        <v>0</v>
      </c>
      <c r="AJ75" s="70">
        <f>+[1]kpi!AQ75</f>
        <v>5530840.1100000003</v>
      </c>
      <c r="AK75" s="70">
        <f>+[1]kpi!AR75</f>
        <v>1522411.66</v>
      </c>
      <c r="AL75" s="70">
        <f>+[1]kpi!AS75</f>
        <v>0</v>
      </c>
      <c r="AM75" s="70">
        <f>+[1]kpi!AT75</f>
        <v>1446218.1</v>
      </c>
      <c r="AN75" s="70">
        <f>+[1]kpi!AU75</f>
        <v>0</v>
      </c>
      <c r="AO75" s="70">
        <f>+[1]kpi!AV75</f>
        <v>0</v>
      </c>
      <c r="AP75" s="70">
        <f>+[1]kpi!AW75</f>
        <v>0</v>
      </c>
      <c r="AQ75" s="70">
        <f>+[1]kpi!AX75</f>
        <v>0</v>
      </c>
      <c r="AR75" s="70">
        <f>+[1]kpi!AY75</f>
        <v>0</v>
      </c>
      <c r="AS75" s="71">
        <v>0</v>
      </c>
      <c r="AT75" s="72"/>
      <c r="AU75" s="69">
        <f t="shared" si="24"/>
        <v>-837679226.64554536</v>
      </c>
      <c r="AV75" s="69">
        <f t="shared" si="21"/>
        <v>-20934301.029999997</v>
      </c>
      <c r="AW75" s="70">
        <f>+[1]kpi!BD75</f>
        <v>0</v>
      </c>
      <c r="AX75" s="70">
        <f>+[1]kpi!BE75</f>
        <v>0</v>
      </c>
      <c r="AY75" s="70">
        <f>+[1]kpi!BF75</f>
        <v>-11987093.029999999</v>
      </c>
      <c r="AZ75" s="70">
        <f>+[1]kpi!BG75</f>
        <v>-6964253.8399999999</v>
      </c>
      <c r="BA75" s="70">
        <f>+[1]kpi!BH75</f>
        <v>-5561.42</v>
      </c>
      <c r="BB75" s="70">
        <f>+[1]kpi!BI75</f>
        <v>-1977392.74</v>
      </c>
      <c r="BC75" s="70">
        <f>+[1]kpi!BJ75</f>
        <v>0</v>
      </c>
      <c r="BD75" s="70">
        <f>+[1]kpi!BK75</f>
        <v>0</v>
      </c>
      <c r="BE75" s="70">
        <f>+[1]kpi!BL75</f>
        <v>0</v>
      </c>
      <c r="BF75" s="70">
        <f>+[1]kpi!BM75</f>
        <v>0</v>
      </c>
      <c r="BG75" s="70">
        <f>+[1]kpi!BN75</f>
        <v>0</v>
      </c>
      <c r="BH75" s="71"/>
      <c r="BI75" s="72"/>
      <c r="BJ75" s="74">
        <f t="shared" si="25"/>
        <v>274538950.94999999</v>
      </c>
      <c r="BK75" s="74">
        <f t="shared" si="26"/>
        <v>925314876.05999982</v>
      </c>
      <c r="BL75" s="74">
        <f t="shared" ref="BL75:BL90" si="30">SUM(AG75:AG104)</f>
        <v>925314876.05999982</v>
      </c>
      <c r="BM75" s="74">
        <f t="shared" si="27"/>
        <v>-201705375.69</v>
      </c>
      <c r="BN75" s="74">
        <f t="shared" si="28"/>
        <v>-238965553.38</v>
      </c>
      <c r="BO75" s="74">
        <f t="shared" si="29"/>
        <v>-241143401.22</v>
      </c>
      <c r="BP75" s="73">
        <f>IFERROR(+BJ75/debt!C75,0)</f>
        <v>1.0030160917274284</v>
      </c>
      <c r="BQ75" s="73">
        <f>IFERROR(+BK75/debt!C75,0)</f>
        <v>3.3805975705501283</v>
      </c>
      <c r="BR75" s="73">
        <f>IFERROR(+BL75/debt!C75,0)</f>
        <v>3.3805975705501283</v>
      </c>
      <c r="BS75" s="73">
        <f>(BJ75+debt!$C75)/-BM75</f>
        <v>2.7180850053419028</v>
      </c>
      <c r="BT75" s="73">
        <f>(BK75+debt!$C75)/-BN75</f>
        <v>5.0175779115878028</v>
      </c>
      <c r="BU75" s="73">
        <f>(BL75+debt!$C75)/-BO75</f>
        <v>4.9722624637609147</v>
      </c>
      <c r="BV75" s="74">
        <f>(debt!C75-HLOOKUP(B75,Flc_Arqos_Base!$C$2:$GX$47,46,TRUE))</f>
        <v>195352004.56261986</v>
      </c>
    </row>
    <row r="76" spans="2:74" x14ac:dyDescent="0.25">
      <c r="B76" s="61">
        <v>47119</v>
      </c>
      <c r="C76" s="56">
        <f t="shared" si="22"/>
        <v>1706680819.72</v>
      </c>
      <c r="D76" s="56">
        <f t="shared" si="18"/>
        <v>15381237.699999999</v>
      </c>
      <c r="E76" s="29">
        <f>+[1]kpi!E76</f>
        <v>0</v>
      </c>
      <c r="F76" s="29">
        <f>+[1]kpi!F76</f>
        <v>0</v>
      </c>
      <c r="G76" s="29">
        <f>+[1]kpi!G76</f>
        <v>9788330.6600000001</v>
      </c>
      <c r="H76" s="29">
        <f>+[1]kpi!H76</f>
        <v>3762500</v>
      </c>
      <c r="I76" s="29">
        <f>+[1]kpi!I76</f>
        <v>0</v>
      </c>
      <c r="J76" s="29">
        <f>+[1]kpi!J76</f>
        <v>1830407.04</v>
      </c>
      <c r="K76" s="29">
        <f>+[1]kpi!K76</f>
        <v>0</v>
      </c>
      <c r="L76" s="29">
        <f>+[1]kpi!L76</f>
        <v>0</v>
      </c>
      <c r="M76" s="29">
        <f>+[1]kpi!M76</f>
        <v>0</v>
      </c>
      <c r="N76" s="29">
        <f>+[1]kpi!N76</f>
        <v>0</v>
      </c>
      <c r="O76" s="29">
        <f>+[1]kpi!O76</f>
        <v>0</v>
      </c>
      <c r="P76" s="30"/>
      <c r="R76" s="56">
        <f t="shared" si="23"/>
        <v>740.16845670800001</v>
      </c>
      <c r="S76" s="56">
        <f t="shared" si="19"/>
        <v>6.2745374519999997</v>
      </c>
      <c r="T76" s="29">
        <f>+[1]kpi!T76</f>
        <v>0</v>
      </c>
      <c r="U76" s="29">
        <f>+[1]kpi!U76</f>
        <v>0</v>
      </c>
      <c r="V76" s="29">
        <f>+[1]kpi!V76</f>
        <v>3.8012001190000002</v>
      </c>
      <c r="W76" s="29">
        <f>+[1]kpi!W76</f>
        <v>1.433333333</v>
      </c>
      <c r="X76" s="29">
        <f>+[1]kpi!X76</f>
        <v>0</v>
      </c>
      <c r="Y76" s="29">
        <f>+[1]kpi!Y76</f>
        <v>1.0400039999999999</v>
      </c>
      <c r="Z76" s="29">
        <f>+[1]kpi!Z76</f>
        <v>0</v>
      </c>
      <c r="AA76" s="29">
        <f>+[1]kpi!AA76</f>
        <v>0</v>
      </c>
      <c r="AB76" s="29">
        <f>+[1]kpi!AB76</f>
        <v>0</v>
      </c>
      <c r="AC76" s="29">
        <f>+[1]kpi!AC76</f>
        <v>0</v>
      </c>
      <c r="AD76" s="29">
        <f>+[1]kpi!AD76</f>
        <v>0</v>
      </c>
      <c r="AE76" s="30">
        <f>+[1]kpi!AE76</f>
        <v>0</v>
      </c>
      <c r="AG76" s="56">
        <f t="shared" si="20"/>
        <v>8859529.9700000007</v>
      </c>
      <c r="AH76" s="29">
        <f>+[1]kpi!AO76</f>
        <v>0</v>
      </c>
      <c r="AI76" s="29">
        <f>+[1]kpi!AP76</f>
        <v>0</v>
      </c>
      <c r="AJ76" s="29">
        <f>+[1]kpi!AQ76</f>
        <v>5730493.9800000004</v>
      </c>
      <c r="AK76" s="29">
        <f>+[1]kpi!AR76</f>
        <v>1545977.49</v>
      </c>
      <c r="AL76" s="29">
        <f>+[1]kpi!AS76</f>
        <v>0</v>
      </c>
      <c r="AM76" s="29">
        <f>+[1]kpi!AT76</f>
        <v>1583058.5</v>
      </c>
      <c r="AN76" s="29">
        <f>+[1]kpi!AU76</f>
        <v>0</v>
      </c>
      <c r="AO76" s="29">
        <f>+[1]kpi!AV76</f>
        <v>0</v>
      </c>
      <c r="AP76" s="29">
        <f>+[1]kpi!AW76</f>
        <v>0</v>
      </c>
      <c r="AQ76" s="29">
        <f>+[1]kpi!AX76</f>
        <v>0</v>
      </c>
      <c r="AR76" s="29">
        <f>+[1]kpi!AY76</f>
        <v>0</v>
      </c>
      <c r="AS76" s="30">
        <v>0</v>
      </c>
      <c r="AU76" s="56">
        <f t="shared" si="24"/>
        <v>-858832982.6055454</v>
      </c>
      <c r="AV76" s="56">
        <f t="shared" si="21"/>
        <v>-21153755.960000001</v>
      </c>
      <c r="AW76" s="29">
        <f>+[1]kpi!BD76</f>
        <v>0</v>
      </c>
      <c r="AX76" s="29">
        <f>+[1]kpi!BE76</f>
        <v>0</v>
      </c>
      <c r="AY76" s="29">
        <f>+[1]kpi!BF76</f>
        <v>-12170095.91</v>
      </c>
      <c r="AZ76" s="29">
        <f>+[1]kpi!BG76</f>
        <v>-6992627.0899999999</v>
      </c>
      <c r="BA76" s="29">
        <f>+[1]kpi!BH76</f>
        <v>-5584.07</v>
      </c>
      <c r="BB76" s="29">
        <f>+[1]kpi!BI76</f>
        <v>-1985448.89</v>
      </c>
      <c r="BC76" s="29">
        <f>+[1]kpi!BJ76</f>
        <v>0</v>
      </c>
      <c r="BD76" s="29">
        <f>+[1]kpi!BK76</f>
        <v>0</v>
      </c>
      <c r="BE76" s="29">
        <f>+[1]kpi!BL76</f>
        <v>0</v>
      </c>
      <c r="BF76" s="29">
        <f>+[1]kpi!BM76</f>
        <v>0</v>
      </c>
      <c r="BG76" s="29">
        <f>+[1]kpi!BN76</f>
        <v>0</v>
      </c>
      <c r="BH76" s="30"/>
      <c r="BJ76" s="64">
        <f t="shared" si="25"/>
        <v>434757905.19999999</v>
      </c>
      <c r="BK76" s="64">
        <f t="shared" si="26"/>
        <v>916815406.18999994</v>
      </c>
      <c r="BL76" s="64">
        <f t="shared" si="30"/>
        <v>916815406.18999994</v>
      </c>
      <c r="BM76" s="64">
        <f t="shared" si="27"/>
        <v>-197053651.34999999</v>
      </c>
      <c r="BN76" s="64">
        <f t="shared" si="28"/>
        <v>-218464624.63</v>
      </c>
      <c r="BO76" s="64">
        <f t="shared" si="29"/>
        <v>-220647981.18000001</v>
      </c>
      <c r="BP76" s="68">
        <f>IFERROR(+BJ76/debt!C76,0)</f>
        <v>1.5290259001079711</v>
      </c>
      <c r="BQ76" s="68">
        <f>IFERROR(+BK76/debt!C76,0)</f>
        <v>3.2244025581033182</v>
      </c>
      <c r="BR76" s="68">
        <f>IFERROR(+BL76/debt!C76,0)</f>
        <v>3.2244025581033182</v>
      </c>
      <c r="BS76" s="68">
        <f>(BJ76+debt!$C76)/-BM76</f>
        <v>3.6492316759084718</v>
      </c>
      <c r="BT76" s="68">
        <f>(BK76+debt!$C76)/-BN76</f>
        <v>5.498152981903413</v>
      </c>
      <c r="BU76" s="68">
        <f>(BL76+debt!$C76)/-BO76</f>
        <v>5.4437476424040767</v>
      </c>
      <c r="BV76" s="64">
        <f>(debt!C76-HLOOKUP(B76,Flc_Arqos_Base!$C$2:$GX$47,46,TRUE))</f>
        <v>210900259.5763244</v>
      </c>
    </row>
    <row r="77" spans="2:74" x14ac:dyDescent="0.25">
      <c r="B77" s="61">
        <v>47150</v>
      </c>
      <c r="C77" s="56">
        <f t="shared" si="22"/>
        <v>1722062057.4200001</v>
      </c>
      <c r="D77" s="56">
        <f t="shared" si="18"/>
        <v>15381237.699999999</v>
      </c>
      <c r="E77" s="29">
        <f>+[1]kpi!E77</f>
        <v>0</v>
      </c>
      <c r="F77" s="29">
        <f>+[1]kpi!F77</f>
        <v>0</v>
      </c>
      <c r="G77" s="29">
        <f>+[1]kpi!G77</f>
        <v>9788330.6600000001</v>
      </c>
      <c r="H77" s="29">
        <f>+[1]kpi!H77</f>
        <v>3762500</v>
      </c>
      <c r="I77" s="29">
        <f>+[1]kpi!I77</f>
        <v>0</v>
      </c>
      <c r="J77" s="29">
        <f>+[1]kpi!J77</f>
        <v>1830407.04</v>
      </c>
      <c r="K77" s="29">
        <f>+[1]kpi!K77</f>
        <v>0</v>
      </c>
      <c r="L77" s="29">
        <f>+[1]kpi!L77</f>
        <v>0</v>
      </c>
      <c r="M77" s="29">
        <f>+[1]kpi!M77</f>
        <v>0</v>
      </c>
      <c r="N77" s="29">
        <f>+[1]kpi!N77</f>
        <v>0</v>
      </c>
      <c r="O77" s="29">
        <f>+[1]kpi!O77</f>
        <v>0</v>
      </c>
      <c r="P77" s="30"/>
      <c r="R77" s="56">
        <f t="shared" si="23"/>
        <v>746.44299416000001</v>
      </c>
      <c r="S77" s="56">
        <f t="shared" si="19"/>
        <v>6.2745374519999997</v>
      </c>
      <c r="T77" s="29">
        <f>+[1]kpi!T77</f>
        <v>0</v>
      </c>
      <c r="U77" s="29">
        <f>+[1]kpi!U77</f>
        <v>0</v>
      </c>
      <c r="V77" s="29">
        <f>+[1]kpi!V77</f>
        <v>3.8012001190000002</v>
      </c>
      <c r="W77" s="29">
        <f>+[1]kpi!W77</f>
        <v>1.433333333</v>
      </c>
      <c r="X77" s="29">
        <f>+[1]kpi!X77</f>
        <v>0</v>
      </c>
      <c r="Y77" s="29">
        <f>+[1]kpi!Y77</f>
        <v>1.0400039999999999</v>
      </c>
      <c r="Z77" s="29">
        <f>+[1]kpi!Z77</f>
        <v>0</v>
      </c>
      <c r="AA77" s="29">
        <f>+[1]kpi!AA77</f>
        <v>0</v>
      </c>
      <c r="AB77" s="29">
        <f>+[1]kpi!AB77</f>
        <v>0</v>
      </c>
      <c r="AC77" s="29">
        <f>+[1]kpi!AC77</f>
        <v>0</v>
      </c>
      <c r="AD77" s="29">
        <f>+[1]kpi!AD77</f>
        <v>0</v>
      </c>
      <c r="AE77" s="30">
        <f>+[1]kpi!AE77</f>
        <v>0</v>
      </c>
      <c r="AG77" s="56">
        <f t="shared" si="20"/>
        <v>9149503.5600000005</v>
      </c>
      <c r="AH77" s="29">
        <f>+[1]kpi!AO77</f>
        <v>0</v>
      </c>
      <c r="AI77" s="29">
        <f>+[1]kpi!AP77</f>
        <v>0</v>
      </c>
      <c r="AJ77" s="29">
        <f>+[1]kpi!AQ77</f>
        <v>5976700.1900000004</v>
      </c>
      <c r="AK77" s="29">
        <f>+[1]kpi!AR77</f>
        <v>1570915.66</v>
      </c>
      <c r="AL77" s="29">
        <f>+[1]kpi!AS77</f>
        <v>0</v>
      </c>
      <c r="AM77" s="29">
        <f>+[1]kpi!AT77</f>
        <v>1601887.71</v>
      </c>
      <c r="AN77" s="29">
        <f>+[1]kpi!AU77</f>
        <v>0</v>
      </c>
      <c r="AO77" s="29">
        <f>+[1]kpi!AV77</f>
        <v>0</v>
      </c>
      <c r="AP77" s="29">
        <f>+[1]kpi!AW77</f>
        <v>0</v>
      </c>
      <c r="AQ77" s="29">
        <f>+[1]kpi!AX77</f>
        <v>0</v>
      </c>
      <c r="AR77" s="29">
        <f>+[1]kpi!AY77</f>
        <v>0</v>
      </c>
      <c r="AS77" s="30">
        <v>0</v>
      </c>
      <c r="AU77" s="56">
        <f t="shared" si="24"/>
        <v>-880750519.11554539</v>
      </c>
      <c r="AV77" s="56">
        <f t="shared" si="21"/>
        <v>-21917536.509999998</v>
      </c>
      <c r="AW77" s="29">
        <f>+[1]kpi!BD77</f>
        <v>0</v>
      </c>
      <c r="AX77" s="29">
        <f>+[1]kpi!BE77</f>
        <v>0</v>
      </c>
      <c r="AY77" s="29">
        <f>+[1]kpi!BF77</f>
        <v>-12195164.32</v>
      </c>
      <c r="AZ77" s="29">
        <f>+[1]kpi!BG77</f>
        <v>-7723227.5099999998</v>
      </c>
      <c r="BA77" s="29">
        <f>+[1]kpi!BH77</f>
        <v>-5606.83</v>
      </c>
      <c r="BB77" s="29">
        <f>+[1]kpi!BI77</f>
        <v>-1993537.85</v>
      </c>
      <c r="BC77" s="29">
        <f>+[1]kpi!BJ77</f>
        <v>0</v>
      </c>
      <c r="BD77" s="29">
        <f>+[1]kpi!BK77</f>
        <v>0</v>
      </c>
      <c r="BE77" s="29">
        <f>+[1]kpi!BL77</f>
        <v>0</v>
      </c>
      <c r="BF77" s="29">
        <f>+[1]kpi!BM77</f>
        <v>0</v>
      </c>
      <c r="BG77" s="29">
        <f>+[1]kpi!BN77</f>
        <v>0</v>
      </c>
      <c r="BH77" s="30"/>
      <c r="BJ77" s="64">
        <f t="shared" si="25"/>
        <v>583220118.38999999</v>
      </c>
      <c r="BK77" s="64">
        <f t="shared" si="26"/>
        <v>907955876.21999991</v>
      </c>
      <c r="BL77" s="64">
        <f t="shared" si="30"/>
        <v>907955876.21999991</v>
      </c>
      <c r="BM77" s="64">
        <f t="shared" si="27"/>
        <v>-181938152.29000002</v>
      </c>
      <c r="BN77" s="64">
        <f t="shared" si="28"/>
        <v>-197745336.50000003</v>
      </c>
      <c r="BO77" s="64">
        <f t="shared" si="29"/>
        <v>-199765825.08000004</v>
      </c>
      <c r="BP77" s="68">
        <f>IFERROR(+BJ77/debt!C77,0)</f>
        <v>1.9740986245129994</v>
      </c>
      <c r="BQ77" s="68">
        <f>IFERROR(+BK77/debt!C77,0)</f>
        <v>3.0732726630082068</v>
      </c>
      <c r="BR77" s="68">
        <f>IFERROR(+BL77/debt!C77,0)</f>
        <v>3.0732726630082068</v>
      </c>
      <c r="BS77" s="68">
        <f>(BJ77+debt!$C77)/-BM77</f>
        <v>4.8294228999825801</v>
      </c>
      <c r="BT77" s="68">
        <f>(BK77+debt!$C77)/-BN77</f>
        <v>6.0855646872857809</v>
      </c>
      <c r="BU77" s="68">
        <f>(BL77+debt!$C77)/-BO77</f>
        <v>6.0240135488536284</v>
      </c>
      <c r="BV77" s="64">
        <f>(debt!C77-HLOOKUP(B77,Flc_Arqos_Base!$C$2:$GX$47,46,TRUE))</f>
        <v>227016731.35987204</v>
      </c>
    </row>
    <row r="78" spans="2:74" x14ac:dyDescent="0.25">
      <c r="B78" s="62">
        <v>47178</v>
      </c>
      <c r="C78" s="56">
        <f t="shared" si="22"/>
        <v>1737443295.1200001</v>
      </c>
      <c r="D78" s="56">
        <f t="shared" si="18"/>
        <v>15381237.699999999</v>
      </c>
      <c r="E78" s="29">
        <f>+[1]kpi!E78</f>
        <v>0</v>
      </c>
      <c r="F78" s="29">
        <f>+[1]kpi!F78</f>
        <v>0</v>
      </c>
      <c r="G78" s="29">
        <f>+[1]kpi!G78</f>
        <v>9788330.6600000001</v>
      </c>
      <c r="H78" s="29">
        <f>+[1]kpi!H78</f>
        <v>3762500</v>
      </c>
      <c r="I78" s="29">
        <f>+[1]kpi!I78</f>
        <v>0</v>
      </c>
      <c r="J78" s="29">
        <f>+[1]kpi!J78</f>
        <v>1830407.04</v>
      </c>
      <c r="K78" s="29">
        <f>+[1]kpi!K78</f>
        <v>0</v>
      </c>
      <c r="L78" s="29">
        <f>+[1]kpi!L78</f>
        <v>0</v>
      </c>
      <c r="M78" s="29">
        <f>+[1]kpi!M78</f>
        <v>0</v>
      </c>
      <c r="N78" s="29">
        <f>+[1]kpi!N78</f>
        <v>0</v>
      </c>
      <c r="O78" s="29">
        <f>+[1]kpi!O78</f>
        <v>0</v>
      </c>
      <c r="P78" s="30"/>
      <c r="R78" s="56">
        <f t="shared" si="23"/>
        <v>752.71753161200002</v>
      </c>
      <c r="S78" s="56">
        <f t="shared" si="19"/>
        <v>6.2745374519999997</v>
      </c>
      <c r="T78" s="29">
        <f>+[1]kpi!T78</f>
        <v>0</v>
      </c>
      <c r="U78" s="29">
        <f>+[1]kpi!U78</f>
        <v>0</v>
      </c>
      <c r="V78" s="29">
        <f>+[1]kpi!V78</f>
        <v>3.8012001190000002</v>
      </c>
      <c r="W78" s="29">
        <f>+[1]kpi!W78</f>
        <v>1.433333333</v>
      </c>
      <c r="X78" s="29">
        <f>+[1]kpi!X78</f>
        <v>0</v>
      </c>
      <c r="Y78" s="29">
        <f>+[1]kpi!Y78</f>
        <v>1.0400039999999999</v>
      </c>
      <c r="Z78" s="29">
        <f>+[1]kpi!Z78</f>
        <v>0</v>
      </c>
      <c r="AA78" s="29">
        <f>+[1]kpi!AA78</f>
        <v>0</v>
      </c>
      <c r="AB78" s="29">
        <f>+[1]kpi!AB78</f>
        <v>0</v>
      </c>
      <c r="AC78" s="29">
        <f>+[1]kpi!AC78</f>
        <v>0</v>
      </c>
      <c r="AD78" s="29">
        <f>+[1]kpi!AD78</f>
        <v>0</v>
      </c>
      <c r="AE78" s="30">
        <f>+[1]kpi!AE78</f>
        <v>0</v>
      </c>
      <c r="AG78" s="56">
        <f t="shared" si="20"/>
        <v>10402507.15</v>
      </c>
      <c r="AH78" s="29">
        <f>+[1]kpi!AO78</f>
        <v>0</v>
      </c>
      <c r="AI78" s="29">
        <f>+[1]kpi!AP78</f>
        <v>0</v>
      </c>
      <c r="AJ78" s="29">
        <f>+[1]kpi!AQ78</f>
        <v>6376629.5999999996</v>
      </c>
      <c r="AK78" s="29">
        <f>+[1]kpi!AR78</f>
        <v>2403873.14</v>
      </c>
      <c r="AL78" s="29">
        <f>+[1]kpi!AS78</f>
        <v>0</v>
      </c>
      <c r="AM78" s="29">
        <f>+[1]kpi!AT78</f>
        <v>1622004.41</v>
      </c>
      <c r="AN78" s="29">
        <f>+[1]kpi!AU78</f>
        <v>0</v>
      </c>
      <c r="AO78" s="29">
        <f>+[1]kpi!AV78</f>
        <v>0</v>
      </c>
      <c r="AP78" s="29">
        <f>+[1]kpi!AW78</f>
        <v>0</v>
      </c>
      <c r="AQ78" s="29">
        <f>+[1]kpi!AX78</f>
        <v>0</v>
      </c>
      <c r="AR78" s="29">
        <f>+[1]kpi!AY78</f>
        <v>0</v>
      </c>
      <c r="AS78" s="30">
        <v>0</v>
      </c>
      <c r="AU78" s="56">
        <f t="shared" si="24"/>
        <v>-900296643.97554541</v>
      </c>
      <c r="AV78" s="56">
        <f t="shared" si="21"/>
        <v>-19546124.860000003</v>
      </c>
      <c r="AW78" s="29">
        <f>+[1]kpi!BD78</f>
        <v>0</v>
      </c>
      <c r="AX78" s="29">
        <f>+[1]kpi!BE78</f>
        <v>0</v>
      </c>
      <c r="AY78" s="29">
        <f>+[1]kpi!BF78</f>
        <v>-9784142.5199999996</v>
      </c>
      <c r="AZ78" s="29">
        <f>+[1]kpi!BG78</f>
        <v>-7754692.9000000004</v>
      </c>
      <c r="BA78" s="29">
        <f>+[1]kpi!BH78</f>
        <v>-5629.67</v>
      </c>
      <c r="BB78" s="29">
        <f>+[1]kpi!BI78</f>
        <v>-2001659.77</v>
      </c>
      <c r="BC78" s="29">
        <f>+[1]kpi!BJ78</f>
        <v>0</v>
      </c>
      <c r="BD78" s="29">
        <f>+[1]kpi!BK78</f>
        <v>0</v>
      </c>
      <c r="BE78" s="29">
        <f>+[1]kpi!BL78</f>
        <v>0</v>
      </c>
      <c r="BF78" s="29">
        <f>+[1]kpi!BM78</f>
        <v>0</v>
      </c>
      <c r="BG78" s="29">
        <f>+[1]kpi!BN78</f>
        <v>0</v>
      </c>
      <c r="BH78" s="30"/>
      <c r="BJ78" s="64">
        <f t="shared" si="25"/>
        <v>642616006.12999988</v>
      </c>
      <c r="BK78" s="64">
        <f t="shared" si="26"/>
        <v>898806372.65999985</v>
      </c>
      <c r="BL78" s="64">
        <f t="shared" si="30"/>
        <v>898806372.65999985</v>
      </c>
      <c r="BM78" s="64">
        <f t="shared" si="27"/>
        <v>-165351575.59</v>
      </c>
      <c r="BN78" s="64">
        <f t="shared" si="28"/>
        <v>-176263366.47</v>
      </c>
      <c r="BO78" s="64">
        <f t="shared" si="29"/>
        <v>-178120655.77000001</v>
      </c>
      <c r="BP78" s="68">
        <f>IFERROR(+BJ78/debt!C78,0)</f>
        <v>2.1166056477566508</v>
      </c>
      <c r="BQ78" s="68">
        <f>IFERROR(+BK78/debt!C78,0)</f>
        <v>2.9604283529579081</v>
      </c>
      <c r="BR78" s="68">
        <f>IFERROR(+BL78/debt!C78,0)</f>
        <v>2.9604283529579081</v>
      </c>
      <c r="BS78" s="68">
        <f>(BJ78+debt!$C78)/-BM78</f>
        <v>5.7224908091354711</v>
      </c>
      <c r="BT78" s="68">
        <f>(BK78+debt!$C78)/-BN78</f>
        <v>6.8216854256241302</v>
      </c>
      <c r="BU78" s="68">
        <f>(BL78+debt!$C78)/-BO78</f>
        <v>6.7505547457251192</v>
      </c>
      <c r="BV78" s="64">
        <f>(debt!C78-HLOOKUP(B78,Flc_Arqos_Base!$C$2:$GX$47,46,TRUE))</f>
        <v>239583574.59894577</v>
      </c>
    </row>
    <row r="79" spans="2:74" x14ac:dyDescent="0.25">
      <c r="B79" s="61">
        <v>47209</v>
      </c>
      <c r="C79" s="56">
        <f t="shared" si="22"/>
        <v>1752824532.8200002</v>
      </c>
      <c r="D79" s="56">
        <f t="shared" si="18"/>
        <v>15381237.699999999</v>
      </c>
      <c r="E79" s="29">
        <f>+[1]kpi!E79</f>
        <v>0</v>
      </c>
      <c r="F79" s="29">
        <f>+[1]kpi!F79</f>
        <v>0</v>
      </c>
      <c r="G79" s="29">
        <f>+[1]kpi!G79</f>
        <v>9788330.6600000001</v>
      </c>
      <c r="H79" s="29">
        <f>+[1]kpi!H79</f>
        <v>3762500</v>
      </c>
      <c r="I79" s="29">
        <f>+[1]kpi!I79</f>
        <v>0</v>
      </c>
      <c r="J79" s="29">
        <f>+[1]kpi!J79</f>
        <v>1830407.04</v>
      </c>
      <c r="K79" s="29">
        <f>+[1]kpi!K79</f>
        <v>0</v>
      </c>
      <c r="L79" s="29">
        <f>+[1]kpi!L79</f>
        <v>0</v>
      </c>
      <c r="M79" s="29">
        <f>+[1]kpi!M79</f>
        <v>0</v>
      </c>
      <c r="N79" s="29">
        <f>+[1]kpi!N79</f>
        <v>0</v>
      </c>
      <c r="O79" s="29">
        <f>+[1]kpi!O79</f>
        <v>0</v>
      </c>
      <c r="P79" s="30"/>
      <c r="R79" s="56">
        <f t="shared" si="23"/>
        <v>758.99206906400002</v>
      </c>
      <c r="S79" s="56">
        <f t="shared" si="19"/>
        <v>6.2745374519999997</v>
      </c>
      <c r="T79" s="29">
        <f>+[1]kpi!T79</f>
        <v>0</v>
      </c>
      <c r="U79" s="29">
        <f>+[1]kpi!U79</f>
        <v>0</v>
      </c>
      <c r="V79" s="29">
        <f>+[1]kpi!V79</f>
        <v>3.8012001190000002</v>
      </c>
      <c r="W79" s="29">
        <f>+[1]kpi!W79</f>
        <v>1.433333333</v>
      </c>
      <c r="X79" s="29">
        <f>+[1]kpi!X79</f>
        <v>0</v>
      </c>
      <c r="Y79" s="29">
        <f>+[1]kpi!Y79</f>
        <v>1.0400039999999999</v>
      </c>
      <c r="Z79" s="29">
        <f>+[1]kpi!Z79</f>
        <v>0</v>
      </c>
      <c r="AA79" s="29">
        <f>+[1]kpi!AA79</f>
        <v>0</v>
      </c>
      <c r="AB79" s="29">
        <f>+[1]kpi!AB79</f>
        <v>0</v>
      </c>
      <c r="AC79" s="29">
        <f>+[1]kpi!AC79</f>
        <v>0</v>
      </c>
      <c r="AD79" s="29">
        <f>+[1]kpi!AD79</f>
        <v>0</v>
      </c>
      <c r="AE79" s="30">
        <f>+[1]kpi!AE79</f>
        <v>0</v>
      </c>
      <c r="AG79" s="56">
        <f t="shared" si="20"/>
        <v>83151760.730000004</v>
      </c>
      <c r="AH79" s="29">
        <f>+[1]kpi!AO79</f>
        <v>0</v>
      </c>
      <c r="AI79" s="29">
        <f>+[1]kpi!AP79</f>
        <v>0</v>
      </c>
      <c r="AJ79" s="29">
        <f>+[1]kpi!AQ79</f>
        <v>78830227.640000001</v>
      </c>
      <c r="AK79" s="29">
        <f>+[1]kpi!AR79</f>
        <v>2677851.2000000002</v>
      </c>
      <c r="AL79" s="29">
        <f>+[1]kpi!AS79</f>
        <v>0</v>
      </c>
      <c r="AM79" s="29">
        <f>+[1]kpi!AT79</f>
        <v>1643681.89</v>
      </c>
      <c r="AN79" s="29">
        <f>+[1]kpi!AU79</f>
        <v>0</v>
      </c>
      <c r="AO79" s="29">
        <f>+[1]kpi!AV79</f>
        <v>0</v>
      </c>
      <c r="AP79" s="29">
        <f>+[1]kpi!AW79</f>
        <v>0</v>
      </c>
      <c r="AQ79" s="29">
        <f>+[1]kpi!AX79</f>
        <v>0</v>
      </c>
      <c r="AR79" s="29">
        <f>+[1]kpi!AY79</f>
        <v>0</v>
      </c>
      <c r="AS79" s="30">
        <v>0</v>
      </c>
      <c r="AU79" s="56">
        <f t="shared" si="24"/>
        <v>-920487333.11554539</v>
      </c>
      <c r="AV79" s="56">
        <f t="shared" si="21"/>
        <v>-20190689.140000001</v>
      </c>
      <c r="AW79" s="29">
        <f>+[1]kpi!BD79</f>
        <v>0</v>
      </c>
      <c r="AX79" s="29">
        <f>+[1]kpi!BE79</f>
        <v>0</v>
      </c>
      <c r="AY79" s="29">
        <f>+[1]kpi!BF79</f>
        <v>-10388935.279999999</v>
      </c>
      <c r="AZ79" s="29">
        <f>+[1]kpi!BG79</f>
        <v>-7786286.4699999997</v>
      </c>
      <c r="BA79" s="29">
        <f>+[1]kpi!BH79</f>
        <v>-5652.6</v>
      </c>
      <c r="BB79" s="29">
        <f>+[1]kpi!BI79</f>
        <v>-2009814.79</v>
      </c>
      <c r="BC79" s="29">
        <f>+[1]kpi!BJ79</f>
        <v>0</v>
      </c>
      <c r="BD79" s="29">
        <f>+[1]kpi!BK79</f>
        <v>0</v>
      </c>
      <c r="BE79" s="29">
        <f>+[1]kpi!BL79</f>
        <v>0</v>
      </c>
      <c r="BF79" s="29">
        <f>+[1]kpi!BM79</f>
        <v>0</v>
      </c>
      <c r="BG79" s="29">
        <f>+[1]kpi!BN79</f>
        <v>0</v>
      </c>
      <c r="BH79" s="30"/>
      <c r="BJ79" s="64">
        <f t="shared" si="25"/>
        <v>658657953.83999991</v>
      </c>
      <c r="BK79" s="64">
        <f t="shared" si="26"/>
        <v>888403865.50999987</v>
      </c>
      <c r="BL79" s="64">
        <f t="shared" si="30"/>
        <v>888403865.50999987</v>
      </c>
      <c r="BM79" s="64">
        <f t="shared" si="27"/>
        <v>-148509279.46000001</v>
      </c>
      <c r="BN79" s="64">
        <f t="shared" si="28"/>
        <v>-157153909.82000002</v>
      </c>
      <c r="BO79" s="64">
        <f t="shared" si="29"/>
        <v>-158759176.15000004</v>
      </c>
      <c r="BP79" s="68">
        <f>IFERROR(+BJ79/debt!C79,0)</f>
        <v>2.5756816417283686</v>
      </c>
      <c r="BQ79" s="68">
        <f>IFERROR(+BK79/debt!C79,0)</f>
        <v>3.4741029292883661</v>
      </c>
      <c r="BR79" s="68">
        <f>IFERROR(+BL79/debt!C79,0)</f>
        <v>3.4741029292883661</v>
      </c>
      <c r="BS79" s="68">
        <f>(BJ79+debt!$C79)/-BM79</f>
        <v>6.1570546995087021</v>
      </c>
      <c r="BT79" s="68">
        <f>(BK79+debt!$C79)/-BN79</f>
        <v>7.2802876492242268</v>
      </c>
      <c r="BU79" s="68">
        <f>(BL79+debt!$C79)/-BO79</f>
        <v>7.2066742624617977</v>
      </c>
      <c r="BV79" s="64">
        <f>(debt!C79-HLOOKUP(B79,Flc_Arqos_Base!$C$2:$GX$47,46,TRUE))</f>
        <v>180164234.8875761</v>
      </c>
    </row>
    <row r="80" spans="2:74" x14ac:dyDescent="0.25">
      <c r="B80" s="62">
        <v>47239</v>
      </c>
      <c r="C80" s="56">
        <f t="shared" si="22"/>
        <v>1767095445.0900002</v>
      </c>
      <c r="D80" s="56">
        <f t="shared" si="18"/>
        <v>14270912.27</v>
      </c>
      <c r="E80" s="29">
        <f>+[1]kpi!E80</f>
        <v>0</v>
      </c>
      <c r="F80" s="29">
        <f>+[1]kpi!F80</f>
        <v>0</v>
      </c>
      <c r="G80" s="29">
        <f>+[1]kpi!G80</f>
        <v>8678005.2300000004</v>
      </c>
      <c r="H80" s="29">
        <f>+[1]kpi!H80</f>
        <v>3762500</v>
      </c>
      <c r="I80" s="29">
        <f>+[1]kpi!I80</f>
        <v>0</v>
      </c>
      <c r="J80" s="29">
        <f>+[1]kpi!J80</f>
        <v>1830407.04</v>
      </c>
      <c r="K80" s="29">
        <f>+[1]kpi!K80</f>
        <v>0</v>
      </c>
      <c r="L80" s="29">
        <f>+[1]kpi!L80</f>
        <v>0</v>
      </c>
      <c r="M80" s="29">
        <f>+[1]kpi!M80</f>
        <v>0</v>
      </c>
      <c r="N80" s="29">
        <f>+[1]kpi!N80</f>
        <v>0</v>
      </c>
      <c r="O80" s="29">
        <f>+[1]kpi!O80</f>
        <v>0</v>
      </c>
      <c r="P80" s="30"/>
      <c r="R80" s="56">
        <f t="shared" si="23"/>
        <v>764.93686354300007</v>
      </c>
      <c r="S80" s="56">
        <f t="shared" si="19"/>
        <v>5.9447944789999996</v>
      </c>
      <c r="T80" s="29">
        <f>+[1]kpi!T80</f>
        <v>0</v>
      </c>
      <c r="U80" s="29">
        <f>+[1]kpi!U80</f>
        <v>0</v>
      </c>
      <c r="V80" s="29">
        <f>+[1]kpi!V80</f>
        <v>3.4714571460000001</v>
      </c>
      <c r="W80" s="29">
        <f>+[1]kpi!W80</f>
        <v>1.433333333</v>
      </c>
      <c r="X80" s="29">
        <f>+[1]kpi!X80</f>
        <v>0</v>
      </c>
      <c r="Y80" s="29">
        <f>+[1]kpi!Y80</f>
        <v>1.0400039999999999</v>
      </c>
      <c r="Z80" s="29">
        <f>+[1]kpi!Z80</f>
        <v>0</v>
      </c>
      <c r="AA80" s="29">
        <f>+[1]kpi!AA80</f>
        <v>0</v>
      </c>
      <c r="AB80" s="29">
        <f>+[1]kpi!AB80</f>
        <v>0</v>
      </c>
      <c r="AC80" s="29">
        <f>+[1]kpi!AC80</f>
        <v>0</v>
      </c>
      <c r="AD80" s="29">
        <f>+[1]kpi!AD80</f>
        <v>0</v>
      </c>
      <c r="AE80" s="30">
        <f>+[1]kpi!AE80</f>
        <v>0</v>
      </c>
      <c r="AG80" s="56">
        <f t="shared" si="20"/>
        <v>47049803.580000006</v>
      </c>
      <c r="AH80" s="29">
        <f>+[1]kpi!AO80</f>
        <v>0</v>
      </c>
      <c r="AI80" s="29">
        <f>+[1]kpi!AP80</f>
        <v>0</v>
      </c>
      <c r="AJ80" s="29">
        <f>+[1]kpi!AQ80</f>
        <v>42669280.649999999</v>
      </c>
      <c r="AK80" s="29">
        <f>+[1]kpi!AR80</f>
        <v>2713227.91</v>
      </c>
      <c r="AL80" s="29">
        <f>+[1]kpi!AS80</f>
        <v>0</v>
      </c>
      <c r="AM80" s="29">
        <f>+[1]kpi!AT80</f>
        <v>1667295.02</v>
      </c>
      <c r="AN80" s="29">
        <f>+[1]kpi!AU80</f>
        <v>0</v>
      </c>
      <c r="AO80" s="29">
        <f>+[1]kpi!AV80</f>
        <v>0</v>
      </c>
      <c r="AP80" s="29">
        <f>+[1]kpi!AW80</f>
        <v>0</v>
      </c>
      <c r="AQ80" s="29">
        <f>+[1]kpi!AX80</f>
        <v>0</v>
      </c>
      <c r="AR80" s="29">
        <f>+[1]kpi!AY80</f>
        <v>0</v>
      </c>
      <c r="AS80" s="30">
        <v>0</v>
      </c>
      <c r="AU80" s="56">
        <f t="shared" si="24"/>
        <v>-941390601.78554535</v>
      </c>
      <c r="AV80" s="56">
        <f t="shared" si="21"/>
        <v>-20903268.670000002</v>
      </c>
      <c r="AW80" s="29">
        <f>+[1]kpi!BD80</f>
        <v>0</v>
      </c>
      <c r="AX80" s="29">
        <f>+[1]kpi!BE80</f>
        <v>0</v>
      </c>
      <c r="AY80" s="29">
        <f>+[1]kpi!BF80</f>
        <v>-10410334.810000001</v>
      </c>
      <c r="AZ80" s="29">
        <f>+[1]kpi!BG80</f>
        <v>-8469255.2200000007</v>
      </c>
      <c r="BA80" s="29">
        <f>+[1]kpi!BH80</f>
        <v>-5675.63</v>
      </c>
      <c r="BB80" s="29">
        <f>+[1]kpi!BI80</f>
        <v>-2018003.01</v>
      </c>
      <c r="BC80" s="29">
        <f>+[1]kpi!BJ80</f>
        <v>0</v>
      </c>
      <c r="BD80" s="29">
        <f>+[1]kpi!BK80</f>
        <v>0</v>
      </c>
      <c r="BE80" s="29">
        <f>+[1]kpi!BL80</f>
        <v>0</v>
      </c>
      <c r="BF80" s="29">
        <f>+[1]kpi!BM80</f>
        <v>0</v>
      </c>
      <c r="BG80" s="29">
        <f>+[1]kpi!BN80</f>
        <v>0</v>
      </c>
      <c r="BH80" s="30"/>
      <c r="BJ80" s="64">
        <f t="shared" si="25"/>
        <v>602142862.77999985</v>
      </c>
      <c r="BK80" s="64">
        <f t="shared" si="26"/>
        <v>805252104.77999985</v>
      </c>
      <c r="BL80" s="64">
        <f t="shared" si="30"/>
        <v>805252104.77999985</v>
      </c>
      <c r="BM80" s="64">
        <f t="shared" si="27"/>
        <v>-130295237.04000001</v>
      </c>
      <c r="BN80" s="64">
        <f t="shared" si="28"/>
        <v>-137400993.72000003</v>
      </c>
      <c r="BO80" s="64">
        <f t="shared" si="29"/>
        <v>-138753543.94000006</v>
      </c>
      <c r="BP80" s="68">
        <f>IFERROR(+BJ80/debt!C80,0)</f>
        <v>2.4698638596043661</v>
      </c>
      <c r="BQ80" s="68">
        <f>IFERROR(+BK80/debt!C80,0)</f>
        <v>3.3029754139809921</v>
      </c>
      <c r="BR80" s="68">
        <f>IFERROR(+BL80/debt!C80,0)</f>
        <v>3.3029754139809921</v>
      </c>
      <c r="BS80" s="68">
        <f>(BJ80+debt!$C80)/-BM80</f>
        <v>6.492477046571894</v>
      </c>
      <c r="BT80" s="68">
        <f>(BK80+debt!$C80)/-BN80</f>
        <v>7.6349380696447255</v>
      </c>
      <c r="BU80" s="68">
        <f>(BL80+debt!$C80)/-BO80</f>
        <v>7.5605137567763636</v>
      </c>
      <c r="BV80" s="64">
        <f>(debt!C80-HLOOKUP(B80,Flc_Arqos_Base!$C$2:$GX$47,46,TRUE))</f>
        <v>159962378.6186153</v>
      </c>
    </row>
    <row r="81" spans="2:74" x14ac:dyDescent="0.25">
      <c r="B81" s="61">
        <v>47270</v>
      </c>
      <c r="C81" s="56">
        <f t="shared" si="22"/>
        <v>1781366357.3600001</v>
      </c>
      <c r="D81" s="56">
        <f t="shared" si="18"/>
        <v>14270912.27</v>
      </c>
      <c r="E81" s="29">
        <f>+[1]kpi!E81</f>
        <v>0</v>
      </c>
      <c r="F81" s="29">
        <f>+[1]kpi!F81</f>
        <v>0</v>
      </c>
      <c r="G81" s="29">
        <f>+[1]kpi!G81</f>
        <v>8678005.2300000004</v>
      </c>
      <c r="H81" s="29">
        <f>+[1]kpi!H81</f>
        <v>3762500</v>
      </c>
      <c r="I81" s="29">
        <f>+[1]kpi!I81</f>
        <v>0</v>
      </c>
      <c r="J81" s="29">
        <f>+[1]kpi!J81</f>
        <v>1830407.04</v>
      </c>
      <c r="K81" s="29">
        <f>+[1]kpi!K81</f>
        <v>0</v>
      </c>
      <c r="L81" s="29">
        <f>+[1]kpi!L81</f>
        <v>0</v>
      </c>
      <c r="M81" s="29">
        <f>+[1]kpi!M81</f>
        <v>0</v>
      </c>
      <c r="N81" s="29">
        <f>+[1]kpi!N81</f>
        <v>0</v>
      </c>
      <c r="O81" s="29">
        <f>+[1]kpi!O81</f>
        <v>0</v>
      </c>
      <c r="P81" s="30"/>
      <c r="R81" s="56">
        <f t="shared" si="23"/>
        <v>770.88165802200012</v>
      </c>
      <c r="S81" s="56">
        <f t="shared" si="19"/>
        <v>5.9447944789999996</v>
      </c>
      <c r="T81" s="29">
        <f>+[1]kpi!T81</f>
        <v>0</v>
      </c>
      <c r="U81" s="29">
        <f>+[1]kpi!U81</f>
        <v>0</v>
      </c>
      <c r="V81" s="29">
        <f>+[1]kpi!V81</f>
        <v>3.4714571460000001</v>
      </c>
      <c r="W81" s="29">
        <f>+[1]kpi!W81</f>
        <v>1.433333333</v>
      </c>
      <c r="X81" s="29">
        <f>+[1]kpi!X81</f>
        <v>0</v>
      </c>
      <c r="Y81" s="29">
        <f>+[1]kpi!Y81</f>
        <v>1.0400039999999999</v>
      </c>
      <c r="Z81" s="29">
        <f>+[1]kpi!Z81</f>
        <v>0</v>
      </c>
      <c r="AA81" s="29">
        <f>+[1]kpi!AA81</f>
        <v>0</v>
      </c>
      <c r="AB81" s="29">
        <f>+[1]kpi!AB81</f>
        <v>0</v>
      </c>
      <c r="AC81" s="29">
        <f>+[1]kpi!AC81</f>
        <v>0</v>
      </c>
      <c r="AD81" s="29">
        <f>+[1]kpi!AD81</f>
        <v>0</v>
      </c>
      <c r="AE81" s="30">
        <f>+[1]kpi!AE81</f>
        <v>0</v>
      </c>
      <c r="AG81" s="56">
        <f t="shared" si="20"/>
        <v>69839737.930000007</v>
      </c>
      <c r="AH81" s="29">
        <f>+[1]kpi!AO81</f>
        <v>0</v>
      </c>
      <c r="AI81" s="29">
        <f>+[1]kpi!AP81</f>
        <v>0</v>
      </c>
      <c r="AJ81" s="29">
        <f>+[1]kpi!AQ81</f>
        <v>65395172.609999999</v>
      </c>
      <c r="AK81" s="29">
        <f>+[1]kpi!AR81</f>
        <v>2751187.23</v>
      </c>
      <c r="AL81" s="29">
        <f>+[1]kpi!AS81</f>
        <v>0</v>
      </c>
      <c r="AM81" s="29">
        <f>+[1]kpi!AT81</f>
        <v>1693378.09</v>
      </c>
      <c r="AN81" s="29">
        <f>+[1]kpi!AU81</f>
        <v>0</v>
      </c>
      <c r="AO81" s="29">
        <f>+[1]kpi!AV81</f>
        <v>0</v>
      </c>
      <c r="AP81" s="29">
        <f>+[1]kpi!AW81</f>
        <v>0</v>
      </c>
      <c r="AQ81" s="29">
        <f>+[1]kpi!AX81</f>
        <v>0</v>
      </c>
      <c r="AR81" s="29">
        <f>+[1]kpi!AY81</f>
        <v>0</v>
      </c>
      <c r="AS81" s="30">
        <v>0</v>
      </c>
      <c r="AU81" s="56">
        <f t="shared" si="24"/>
        <v>-961644439.87554538</v>
      </c>
      <c r="AV81" s="56">
        <f t="shared" si="21"/>
        <v>-20253838.090000004</v>
      </c>
      <c r="AW81" s="29">
        <f>+[1]kpi!BD81</f>
        <v>0</v>
      </c>
      <c r="AX81" s="29">
        <f>+[1]kpi!BE81</f>
        <v>0</v>
      </c>
      <c r="AY81" s="29">
        <f>+[1]kpi!BF81</f>
        <v>-10431778.380000001</v>
      </c>
      <c r="AZ81" s="29">
        <f>+[1]kpi!BG81</f>
        <v>-7790136.3499999996</v>
      </c>
      <c r="BA81" s="29">
        <f>+[1]kpi!BH81</f>
        <v>-5698.76</v>
      </c>
      <c r="BB81" s="29">
        <f>+[1]kpi!BI81</f>
        <v>-2026224.6</v>
      </c>
      <c r="BC81" s="29">
        <f>+[1]kpi!BJ81</f>
        <v>0</v>
      </c>
      <c r="BD81" s="29">
        <f>+[1]kpi!BK81</f>
        <v>0</v>
      </c>
      <c r="BE81" s="29">
        <f>+[1]kpi!BL81</f>
        <v>0</v>
      </c>
      <c r="BF81" s="29">
        <f>+[1]kpi!BM81</f>
        <v>0</v>
      </c>
      <c r="BG81" s="29">
        <f>+[1]kpi!BN81</f>
        <v>0</v>
      </c>
      <c r="BH81" s="30"/>
      <c r="BJ81" s="64">
        <f t="shared" si="25"/>
        <v>577476533.41000009</v>
      </c>
      <c r="BK81" s="64">
        <f t="shared" si="26"/>
        <v>758202301.20000005</v>
      </c>
      <c r="BL81" s="64">
        <f t="shared" si="30"/>
        <v>758202301.20000005</v>
      </c>
      <c r="BM81" s="64">
        <f t="shared" ref="BM81:BM90" si="31">SUM(AV81:AV90)</f>
        <v>-109977490.97</v>
      </c>
      <c r="BN81" s="64">
        <f t="shared" ref="BN81:BN90" si="32">SUM(AV81:AV105)</f>
        <v>-116936606.04000001</v>
      </c>
      <c r="BO81" s="64">
        <f t="shared" ref="BO81:BO90" si="33">SUM(AV81:AV110)</f>
        <v>-118035744.85000001</v>
      </c>
      <c r="BP81" s="68">
        <f>IFERROR(+BJ81/debt!C81,0)</f>
        <v>2.2962192593650581</v>
      </c>
      <c r="BQ81" s="68">
        <f>IFERROR(+BK81/debt!C81,0)</f>
        <v>3.0148389168816019</v>
      </c>
      <c r="BR81" s="68">
        <f>IFERROR(+BL81/debt!C81,0)</f>
        <v>3.0148389168816019</v>
      </c>
      <c r="BS81" s="68">
        <f>(BJ81+debt!$C81)/-BM81</f>
        <v>7.5376031889650257</v>
      </c>
      <c r="BT81" s="68">
        <f>(BK81+debt!$C81)/-BN81</f>
        <v>8.6345284734402412</v>
      </c>
      <c r="BU81" s="68">
        <f>(BL81+debt!$C81)/-BO81</f>
        <v>8.5541244791818176</v>
      </c>
      <c r="BV81" s="64">
        <f>(debt!C81-HLOOKUP(B81,Flc_Arqos_Base!$C$2:$GX$47,46,TRUE))</f>
        <v>114735661.43796629</v>
      </c>
    </row>
    <row r="82" spans="2:74" x14ac:dyDescent="0.25">
      <c r="B82" s="62">
        <v>47300</v>
      </c>
      <c r="C82" s="56">
        <f t="shared" si="22"/>
        <v>1795637269.6300001</v>
      </c>
      <c r="D82" s="56">
        <f t="shared" si="18"/>
        <v>14270912.27</v>
      </c>
      <c r="E82" s="29">
        <f>+[1]kpi!E82</f>
        <v>0</v>
      </c>
      <c r="F82" s="29">
        <f>+[1]kpi!F82</f>
        <v>0</v>
      </c>
      <c r="G82" s="29">
        <f>+[1]kpi!G82</f>
        <v>8678005.2300000004</v>
      </c>
      <c r="H82" s="29">
        <f>+[1]kpi!H82</f>
        <v>3762500</v>
      </c>
      <c r="I82" s="29">
        <f>+[1]kpi!I82</f>
        <v>0</v>
      </c>
      <c r="J82" s="29">
        <f>+[1]kpi!J82</f>
        <v>1830407.04</v>
      </c>
      <c r="K82" s="29">
        <f>+[1]kpi!K82</f>
        <v>0</v>
      </c>
      <c r="L82" s="29">
        <f>+[1]kpi!L82</f>
        <v>0</v>
      </c>
      <c r="M82" s="29">
        <f>+[1]kpi!M82</f>
        <v>0</v>
      </c>
      <c r="N82" s="29">
        <f>+[1]kpi!N82</f>
        <v>0</v>
      </c>
      <c r="O82" s="29">
        <f>+[1]kpi!O82</f>
        <v>0</v>
      </c>
      <c r="P82" s="30"/>
      <c r="R82" s="56">
        <f t="shared" si="23"/>
        <v>776.82645250100018</v>
      </c>
      <c r="S82" s="56">
        <f t="shared" si="19"/>
        <v>5.9447944789999996</v>
      </c>
      <c r="T82" s="29">
        <f>+[1]kpi!T82</f>
        <v>0</v>
      </c>
      <c r="U82" s="29">
        <f>+[1]kpi!U82</f>
        <v>0</v>
      </c>
      <c r="V82" s="29">
        <f>+[1]kpi!V82</f>
        <v>3.4714571460000001</v>
      </c>
      <c r="W82" s="29">
        <f>+[1]kpi!W82</f>
        <v>1.433333333</v>
      </c>
      <c r="X82" s="29">
        <f>+[1]kpi!X82</f>
        <v>0</v>
      </c>
      <c r="Y82" s="29">
        <f>+[1]kpi!Y82</f>
        <v>1.0400039999999999</v>
      </c>
      <c r="Z82" s="29">
        <f>+[1]kpi!Z82</f>
        <v>0</v>
      </c>
      <c r="AA82" s="29">
        <f>+[1]kpi!AA82</f>
        <v>0</v>
      </c>
      <c r="AB82" s="29">
        <f>+[1]kpi!AB82</f>
        <v>0</v>
      </c>
      <c r="AC82" s="29">
        <f>+[1]kpi!AC82</f>
        <v>0</v>
      </c>
      <c r="AD82" s="29">
        <f>+[1]kpi!AD82</f>
        <v>0</v>
      </c>
      <c r="AE82" s="30">
        <f>+[1]kpi!AE82</f>
        <v>0</v>
      </c>
      <c r="AG82" s="56">
        <f t="shared" si="20"/>
        <v>12066245.41</v>
      </c>
      <c r="AH82" s="29">
        <f>+[1]kpi!AO82</f>
        <v>0</v>
      </c>
      <c r="AI82" s="29">
        <f>+[1]kpi!AP82</f>
        <v>0</v>
      </c>
      <c r="AJ82" s="29">
        <f>+[1]kpi!AQ82</f>
        <v>7428088.7999999998</v>
      </c>
      <c r="AK82" s="29">
        <f>+[1]kpi!AR82</f>
        <v>2792280.12</v>
      </c>
      <c r="AL82" s="29">
        <f>+[1]kpi!AS82</f>
        <v>0</v>
      </c>
      <c r="AM82" s="29">
        <f>+[1]kpi!AT82</f>
        <v>1845876.49</v>
      </c>
      <c r="AN82" s="29">
        <f>+[1]kpi!AU82</f>
        <v>0</v>
      </c>
      <c r="AO82" s="29">
        <f>+[1]kpi!AV82</f>
        <v>0</v>
      </c>
      <c r="AP82" s="29">
        <f>+[1]kpi!AW82</f>
        <v>0</v>
      </c>
      <c r="AQ82" s="29">
        <f>+[1]kpi!AX82</f>
        <v>0</v>
      </c>
      <c r="AR82" s="29">
        <f>+[1]kpi!AY82</f>
        <v>0</v>
      </c>
      <c r="AS82" s="30">
        <v>0</v>
      </c>
      <c r="AU82" s="56">
        <f t="shared" si="24"/>
        <v>-981243250.95554543</v>
      </c>
      <c r="AV82" s="56">
        <f t="shared" si="21"/>
        <v>-19598811.080000002</v>
      </c>
      <c r="AW82" s="29">
        <f>+[1]kpi!BD82</f>
        <v>0</v>
      </c>
      <c r="AX82" s="29">
        <f>+[1]kpi!BE82</f>
        <v>0</v>
      </c>
      <c r="AY82" s="29">
        <f>+[1]kpi!BF82</f>
        <v>-10453266.140000001</v>
      </c>
      <c r="AZ82" s="29">
        <f>+[1]kpi!BG82</f>
        <v>-7105343.2800000003</v>
      </c>
      <c r="BA82" s="29">
        <f>+[1]kpi!BH82</f>
        <v>-5721.97</v>
      </c>
      <c r="BB82" s="29">
        <f>+[1]kpi!BI82</f>
        <v>-2034479.69</v>
      </c>
      <c r="BC82" s="29">
        <f>+[1]kpi!BJ82</f>
        <v>0</v>
      </c>
      <c r="BD82" s="29">
        <f>+[1]kpi!BK82</f>
        <v>0</v>
      </c>
      <c r="BE82" s="29">
        <f>+[1]kpi!BL82</f>
        <v>0</v>
      </c>
      <c r="BF82" s="29">
        <f>+[1]kpi!BM82</f>
        <v>0</v>
      </c>
      <c r="BG82" s="29">
        <f>+[1]kpi!BN82</f>
        <v>0</v>
      </c>
      <c r="BH82" s="30"/>
      <c r="BJ82" s="64">
        <f t="shared" si="25"/>
        <v>597718492.64999998</v>
      </c>
      <c r="BK82" s="64">
        <f t="shared" si="26"/>
        <v>688362563.26999998</v>
      </c>
      <c r="BL82" s="64">
        <f t="shared" si="30"/>
        <v>688362563.26999998</v>
      </c>
      <c r="BM82" s="64">
        <f t="shared" si="31"/>
        <v>-90310576.359999999</v>
      </c>
      <c r="BN82" s="64">
        <f t="shared" si="32"/>
        <v>-96954367.810000002</v>
      </c>
      <c r="BO82" s="64">
        <f t="shared" si="33"/>
        <v>-97967789.969999999</v>
      </c>
      <c r="BP82" s="68">
        <f>IFERROR(+BJ82/debt!C82,0)</f>
        <v>2.3103998872441296</v>
      </c>
      <c r="BQ82" s="68">
        <f>IFERROR(+BK82/debt!C82,0)</f>
        <v>2.660772266742228</v>
      </c>
      <c r="BR82" s="68">
        <f>IFERROR(+BL82/debt!C82,0)</f>
        <v>2.660772266742228</v>
      </c>
      <c r="BS82" s="68">
        <f>(BJ82+debt!$C82)/-BM82</f>
        <v>9.4831229754964692</v>
      </c>
      <c r="BT82" s="68">
        <f>(BK82+debt!$C82)/-BN82</f>
        <v>9.768207390984216</v>
      </c>
      <c r="BU82" s="68">
        <f>(BL82+debt!$C82)/-BO82</f>
        <v>9.6671607323168054</v>
      </c>
      <c r="BV82" s="64">
        <f>(debt!C82-HLOOKUP(B82,Flc_Arqos_Base!$C$2:$GX$47,46,TRUE))</f>
        <v>127336492.85439476</v>
      </c>
    </row>
    <row r="83" spans="2:74" x14ac:dyDescent="0.25">
      <c r="B83" s="61">
        <v>47331</v>
      </c>
      <c r="C83" s="56">
        <f t="shared" si="22"/>
        <v>1809908181.9000001</v>
      </c>
      <c r="D83" s="56">
        <f t="shared" si="18"/>
        <v>14270912.27</v>
      </c>
      <c r="E83" s="29">
        <f>+[1]kpi!E83</f>
        <v>0</v>
      </c>
      <c r="F83" s="29">
        <f>+[1]kpi!F83</f>
        <v>0</v>
      </c>
      <c r="G83" s="29">
        <f>+[1]kpi!G83</f>
        <v>8678005.2300000004</v>
      </c>
      <c r="H83" s="29">
        <f>+[1]kpi!H83</f>
        <v>3762500</v>
      </c>
      <c r="I83" s="29">
        <f>+[1]kpi!I83</f>
        <v>0</v>
      </c>
      <c r="J83" s="29">
        <f>+[1]kpi!J83</f>
        <v>1830407.04</v>
      </c>
      <c r="K83" s="29">
        <f>+[1]kpi!K83</f>
        <v>0</v>
      </c>
      <c r="L83" s="29">
        <f>+[1]kpi!L83</f>
        <v>0</v>
      </c>
      <c r="M83" s="29">
        <f>+[1]kpi!M83</f>
        <v>0</v>
      </c>
      <c r="N83" s="29">
        <f>+[1]kpi!N83</f>
        <v>0</v>
      </c>
      <c r="O83" s="29">
        <f>+[1]kpi!O83</f>
        <v>0</v>
      </c>
      <c r="P83" s="30"/>
      <c r="R83" s="56">
        <f t="shared" si="23"/>
        <v>782.77124698000023</v>
      </c>
      <c r="S83" s="56">
        <f t="shared" si="19"/>
        <v>5.9447944789999996</v>
      </c>
      <c r="T83" s="29">
        <f>+[1]kpi!T83</f>
        <v>0</v>
      </c>
      <c r="U83" s="29">
        <f>+[1]kpi!U83</f>
        <v>0</v>
      </c>
      <c r="V83" s="29">
        <f>+[1]kpi!V83</f>
        <v>3.4714571460000001</v>
      </c>
      <c r="W83" s="29">
        <f>+[1]kpi!W83</f>
        <v>1.433333333</v>
      </c>
      <c r="X83" s="29">
        <f>+[1]kpi!X83</f>
        <v>0</v>
      </c>
      <c r="Y83" s="29">
        <f>+[1]kpi!Y83</f>
        <v>1.0400039999999999</v>
      </c>
      <c r="Z83" s="29">
        <f>+[1]kpi!Z83</f>
        <v>0</v>
      </c>
      <c r="AA83" s="29">
        <f>+[1]kpi!AA83</f>
        <v>0</v>
      </c>
      <c r="AB83" s="29">
        <f>+[1]kpi!AB83</f>
        <v>0</v>
      </c>
      <c r="AC83" s="29">
        <f>+[1]kpi!AC83</f>
        <v>0</v>
      </c>
      <c r="AD83" s="29">
        <f>+[1]kpi!AD83</f>
        <v>0</v>
      </c>
      <c r="AE83" s="30">
        <f>+[1]kpi!AE83</f>
        <v>0</v>
      </c>
      <c r="AG83" s="56">
        <f t="shared" si="20"/>
        <v>12525391.1</v>
      </c>
      <c r="AH83" s="29">
        <f>+[1]kpi!AO83</f>
        <v>0</v>
      </c>
      <c r="AI83" s="29">
        <f>+[1]kpi!AP83</f>
        <v>0</v>
      </c>
      <c r="AJ83" s="29">
        <f>+[1]kpi!AQ83</f>
        <v>7807851.4000000004</v>
      </c>
      <c r="AK83" s="29">
        <f>+[1]kpi!AR83</f>
        <v>2837262.5</v>
      </c>
      <c r="AL83" s="29">
        <f>+[1]kpi!AS83</f>
        <v>0</v>
      </c>
      <c r="AM83" s="29">
        <f>+[1]kpi!AT83</f>
        <v>1880277.2</v>
      </c>
      <c r="AN83" s="29">
        <f>+[1]kpi!AU83</f>
        <v>0</v>
      </c>
      <c r="AO83" s="29">
        <f>+[1]kpi!AV83</f>
        <v>0</v>
      </c>
      <c r="AP83" s="29">
        <f>+[1]kpi!AW83</f>
        <v>0</v>
      </c>
      <c r="AQ83" s="29">
        <f>+[1]kpi!AX83</f>
        <v>0</v>
      </c>
      <c r="AR83" s="29">
        <f>+[1]kpi!AY83</f>
        <v>0</v>
      </c>
      <c r="AS83" s="30">
        <v>0</v>
      </c>
      <c r="AU83" s="56">
        <f t="shared" si="24"/>
        <v>-1000900854.1455455</v>
      </c>
      <c r="AV83" s="56">
        <f t="shared" si="21"/>
        <v>-19657603.189999998</v>
      </c>
      <c r="AW83" s="29">
        <f>+[1]kpi!BD83</f>
        <v>0</v>
      </c>
      <c r="AX83" s="29">
        <f>+[1]kpi!BE83</f>
        <v>0</v>
      </c>
      <c r="AY83" s="29">
        <f>+[1]kpi!BF83</f>
        <v>-10474798.15</v>
      </c>
      <c r="AZ83" s="29">
        <f>+[1]kpi!BG83</f>
        <v>-7134291.3300000001</v>
      </c>
      <c r="BA83" s="29">
        <f>+[1]kpi!BH83</f>
        <v>-5745.29</v>
      </c>
      <c r="BB83" s="29">
        <f>+[1]kpi!BI83</f>
        <v>-2042768.42</v>
      </c>
      <c r="BC83" s="29">
        <f>+[1]kpi!BJ83</f>
        <v>0</v>
      </c>
      <c r="BD83" s="29">
        <f>+[1]kpi!BK83</f>
        <v>0</v>
      </c>
      <c r="BE83" s="29">
        <f>+[1]kpi!BL83</f>
        <v>0</v>
      </c>
      <c r="BF83" s="29">
        <f>+[1]kpi!BM83</f>
        <v>0</v>
      </c>
      <c r="BG83" s="29">
        <f>+[1]kpi!BN83</f>
        <v>0</v>
      </c>
      <c r="BH83" s="30"/>
      <c r="BJ83" s="64">
        <f t="shared" si="25"/>
        <v>650322733.26999998</v>
      </c>
      <c r="BK83" s="64">
        <f t="shared" si="26"/>
        <v>676296317.86000001</v>
      </c>
      <c r="BL83" s="64">
        <f t="shared" si="30"/>
        <v>676296317.86000001</v>
      </c>
      <c r="BM83" s="64">
        <f t="shared" si="31"/>
        <v>-71300093.319999993</v>
      </c>
      <c r="BN83" s="64">
        <f t="shared" si="32"/>
        <v>-77627923.929999992</v>
      </c>
      <c r="BO83" s="64">
        <f t="shared" si="33"/>
        <v>-78555276.709999979</v>
      </c>
      <c r="BP83" s="68">
        <f>IFERROR(+BJ83/debt!C83,0)</f>
        <v>2.4455075562355164</v>
      </c>
      <c r="BQ83" s="68">
        <f>IFERROR(+BK83/debt!C83,0)</f>
        <v>2.5431799796766876</v>
      </c>
      <c r="BR83" s="68">
        <f>IFERROR(+BL83/debt!C83,0)</f>
        <v>2.5431799796766876</v>
      </c>
      <c r="BS83" s="68">
        <f>(BJ83+debt!$C83)/-BM83</f>
        <v>12.850589042536814</v>
      </c>
      <c r="BT83" s="68">
        <f>(BK83+debt!$C83)/-BN83</f>
        <v>12.13766560844112</v>
      </c>
      <c r="BU83" s="68">
        <f>(BL83+debt!$C83)/-BO83</f>
        <v>11.994379270258502</v>
      </c>
      <c r="BV83" s="64">
        <f>(debt!C83-HLOOKUP(B83,Flc_Arqos_Base!$C$2:$GX$47,46,TRUE))</f>
        <v>137297294.80994216</v>
      </c>
    </row>
    <row r="84" spans="2:74" x14ac:dyDescent="0.25">
      <c r="B84" s="62">
        <v>47362</v>
      </c>
      <c r="C84" s="56">
        <f t="shared" si="22"/>
        <v>1824179094.1700001</v>
      </c>
      <c r="D84" s="56">
        <f t="shared" si="18"/>
        <v>14270912.27</v>
      </c>
      <c r="E84" s="29">
        <f>+[1]kpi!E84</f>
        <v>0</v>
      </c>
      <c r="F84" s="29">
        <f>+[1]kpi!F84</f>
        <v>0</v>
      </c>
      <c r="G84" s="29">
        <f>+[1]kpi!G84</f>
        <v>8678005.2300000004</v>
      </c>
      <c r="H84" s="29">
        <f>+[1]kpi!H84</f>
        <v>3762500</v>
      </c>
      <c r="I84" s="29">
        <f>+[1]kpi!I84</f>
        <v>0</v>
      </c>
      <c r="J84" s="29">
        <f>+[1]kpi!J84</f>
        <v>1830407.04</v>
      </c>
      <c r="K84" s="29">
        <f>+[1]kpi!K84</f>
        <v>0</v>
      </c>
      <c r="L84" s="29">
        <f>+[1]kpi!L84</f>
        <v>0</v>
      </c>
      <c r="M84" s="29">
        <f>+[1]kpi!M84</f>
        <v>0</v>
      </c>
      <c r="N84" s="29">
        <f>+[1]kpi!N84</f>
        <v>0</v>
      </c>
      <c r="O84" s="29">
        <f>+[1]kpi!O84</f>
        <v>0</v>
      </c>
      <c r="P84" s="30"/>
      <c r="R84" s="56">
        <f t="shared" si="23"/>
        <v>788.71604145900028</v>
      </c>
      <c r="S84" s="56">
        <f t="shared" si="19"/>
        <v>5.9447944789999996</v>
      </c>
      <c r="T84" s="29">
        <f>+[1]kpi!T84</f>
        <v>0</v>
      </c>
      <c r="U84" s="29">
        <f>+[1]kpi!U84</f>
        <v>0</v>
      </c>
      <c r="V84" s="29">
        <f>+[1]kpi!V84</f>
        <v>3.4714571460000001</v>
      </c>
      <c r="W84" s="29">
        <f>+[1]kpi!W84</f>
        <v>1.433333333</v>
      </c>
      <c r="X84" s="29">
        <f>+[1]kpi!X84</f>
        <v>0</v>
      </c>
      <c r="Y84" s="29">
        <f>+[1]kpi!Y84</f>
        <v>1.0400039999999999</v>
      </c>
      <c r="Z84" s="29">
        <f>+[1]kpi!Z84</f>
        <v>0</v>
      </c>
      <c r="AA84" s="29">
        <f>+[1]kpi!AA84</f>
        <v>0</v>
      </c>
      <c r="AB84" s="29">
        <f>+[1]kpi!AB84</f>
        <v>0</v>
      </c>
      <c r="AC84" s="29">
        <f>+[1]kpi!AC84</f>
        <v>0</v>
      </c>
      <c r="AD84" s="29">
        <f>+[1]kpi!AD84</f>
        <v>0</v>
      </c>
      <c r="AE84" s="30">
        <f>+[1]kpi!AE84</f>
        <v>0</v>
      </c>
      <c r="AG84" s="56">
        <f t="shared" si="20"/>
        <v>12995001.649999999</v>
      </c>
      <c r="AH84" s="29">
        <f>+[1]kpi!AO84</f>
        <v>0</v>
      </c>
      <c r="AI84" s="29">
        <f>+[1]kpi!AP84</f>
        <v>0</v>
      </c>
      <c r="AJ84" s="29">
        <f>+[1]kpi!AQ84</f>
        <v>8769647.8300000001</v>
      </c>
      <c r="AK84" s="29">
        <f>+[1]kpi!AR84</f>
        <v>2303898.19</v>
      </c>
      <c r="AL84" s="29">
        <f>+[1]kpi!AS84</f>
        <v>0</v>
      </c>
      <c r="AM84" s="29">
        <f>+[1]kpi!AT84</f>
        <v>1921455.63</v>
      </c>
      <c r="AN84" s="29">
        <f>+[1]kpi!AU84</f>
        <v>0</v>
      </c>
      <c r="AO84" s="29">
        <f>+[1]kpi!AV84</f>
        <v>0</v>
      </c>
      <c r="AP84" s="29">
        <f>+[1]kpi!AW84</f>
        <v>0</v>
      </c>
      <c r="AQ84" s="29">
        <f>+[1]kpi!AX84</f>
        <v>0</v>
      </c>
      <c r="AR84" s="29">
        <f>+[1]kpi!AY84</f>
        <v>0</v>
      </c>
      <c r="AS84" s="30">
        <v>0</v>
      </c>
      <c r="AU84" s="56">
        <f t="shared" si="24"/>
        <v>-1018450301.3055454</v>
      </c>
      <c r="AV84" s="56">
        <f t="shared" si="21"/>
        <v>-17549447.159999996</v>
      </c>
      <c r="AW84" s="29">
        <f>+[1]kpi!BD84</f>
        <v>0</v>
      </c>
      <c r="AX84" s="29">
        <f>+[1]kpi!BE84</f>
        <v>0</v>
      </c>
      <c r="AY84" s="29">
        <f>+[1]kpi!BF84</f>
        <v>-10496374.51</v>
      </c>
      <c r="AZ84" s="29">
        <f>+[1]kpi!BG84</f>
        <v>-4996213.05</v>
      </c>
      <c r="BA84" s="29">
        <f>+[1]kpi!BH84</f>
        <v>-5768.69</v>
      </c>
      <c r="BB84" s="29">
        <f>+[1]kpi!BI84</f>
        <v>-2051090.91</v>
      </c>
      <c r="BC84" s="29">
        <f>+[1]kpi!BJ84</f>
        <v>0</v>
      </c>
      <c r="BD84" s="29">
        <f>+[1]kpi!BK84</f>
        <v>0</v>
      </c>
      <c r="BE84" s="29">
        <f>+[1]kpi!BL84</f>
        <v>0</v>
      </c>
      <c r="BF84" s="29">
        <f>+[1]kpi!BM84</f>
        <v>0</v>
      </c>
      <c r="BG84" s="29">
        <f>+[1]kpi!BN84</f>
        <v>0</v>
      </c>
      <c r="BH84" s="30"/>
      <c r="BJ84" s="64">
        <f t="shared" si="25"/>
        <v>663770926.75999999</v>
      </c>
      <c r="BK84" s="64">
        <f t="shared" si="26"/>
        <v>663770926.75999999</v>
      </c>
      <c r="BL84" s="64">
        <f t="shared" si="30"/>
        <v>663770926.75999999</v>
      </c>
      <c r="BM84" s="64">
        <f t="shared" si="31"/>
        <v>-52232226.399999991</v>
      </c>
      <c r="BN84" s="64">
        <f t="shared" si="32"/>
        <v>-58154965.979999989</v>
      </c>
      <c r="BO84" s="64">
        <f t="shared" si="33"/>
        <v>-59084386.93999999</v>
      </c>
      <c r="BP84" s="68">
        <f>IFERROR(+BJ84/debt!C84,0)</f>
        <v>2.4429070049194865</v>
      </c>
      <c r="BQ84" s="68">
        <f>IFERROR(+BK84/debt!C84,0)</f>
        <v>2.4429070049194865</v>
      </c>
      <c r="BR84" s="68">
        <f>IFERROR(+BL84/debt!C84,0)</f>
        <v>2.4429070049194865</v>
      </c>
      <c r="BS84" s="68">
        <f>(BJ84+debt!$C84)/-BM84</f>
        <v>17.91010144533767</v>
      </c>
      <c r="BT84" s="68">
        <f>(BK84+debt!$C84)/-BN84</f>
        <v>16.086063464667244</v>
      </c>
      <c r="BU84" s="68">
        <f>(BL84+debt!$C84)/-BO84</f>
        <v>15.833023273810488</v>
      </c>
      <c r="BV84" s="64">
        <f>(debt!C84-HLOOKUP(B84,Flc_Arqos_Base!$C$2:$GX$47,46,TRUE))</f>
        <v>144747919.00701761</v>
      </c>
    </row>
    <row r="85" spans="2:74" x14ac:dyDescent="0.25">
      <c r="B85" s="61">
        <v>47392</v>
      </c>
      <c r="C85" s="56">
        <f t="shared" si="22"/>
        <v>1829772001.21</v>
      </c>
      <c r="D85" s="56">
        <f t="shared" si="18"/>
        <v>5592907.04</v>
      </c>
      <c r="E85" s="29">
        <f>+[1]kpi!E85</f>
        <v>0</v>
      </c>
      <c r="F85" s="29">
        <f>+[1]kpi!F85</f>
        <v>0</v>
      </c>
      <c r="G85" s="29">
        <f>+[1]kpi!G85</f>
        <v>0</v>
      </c>
      <c r="H85" s="29">
        <f>+[1]kpi!H85</f>
        <v>3762500</v>
      </c>
      <c r="I85" s="29">
        <f>+[1]kpi!I85</f>
        <v>0</v>
      </c>
      <c r="J85" s="29">
        <f>+[1]kpi!J85</f>
        <v>1830407.04</v>
      </c>
      <c r="K85" s="29">
        <f>+[1]kpi!K85</f>
        <v>0</v>
      </c>
      <c r="L85" s="29">
        <f>+[1]kpi!L85</f>
        <v>0</v>
      </c>
      <c r="M85" s="29">
        <f>+[1]kpi!M85</f>
        <v>0</v>
      </c>
      <c r="N85" s="29">
        <f>+[1]kpi!N85</f>
        <v>0</v>
      </c>
      <c r="O85" s="29">
        <f>+[1]kpi!O85</f>
        <v>0</v>
      </c>
      <c r="P85" s="30"/>
      <c r="R85" s="56">
        <f t="shared" si="23"/>
        <v>791.1893787920003</v>
      </c>
      <c r="S85" s="56">
        <f t="shared" si="19"/>
        <v>2.4733373329999999</v>
      </c>
      <c r="T85" s="29">
        <f>+[1]kpi!T85</f>
        <v>0</v>
      </c>
      <c r="U85" s="29">
        <f>+[1]kpi!U85</f>
        <v>0</v>
      </c>
      <c r="V85" s="29">
        <f>+[1]kpi!V85</f>
        <v>0</v>
      </c>
      <c r="W85" s="29">
        <f>+[1]kpi!W85</f>
        <v>1.433333333</v>
      </c>
      <c r="X85" s="29">
        <f>+[1]kpi!X85</f>
        <v>0</v>
      </c>
      <c r="Y85" s="29">
        <f>+[1]kpi!Y85</f>
        <v>1.0400039999999999</v>
      </c>
      <c r="Z85" s="29">
        <f>+[1]kpi!Z85</f>
        <v>0</v>
      </c>
      <c r="AA85" s="29">
        <f>+[1]kpi!AA85</f>
        <v>0</v>
      </c>
      <c r="AB85" s="29">
        <f>+[1]kpi!AB85</f>
        <v>0</v>
      </c>
      <c r="AC85" s="29">
        <f>+[1]kpi!AC85</f>
        <v>0</v>
      </c>
      <c r="AD85" s="29">
        <f>+[1]kpi!AD85</f>
        <v>0</v>
      </c>
      <c r="AE85" s="30">
        <f>+[1]kpi!AE85</f>
        <v>0</v>
      </c>
      <c r="AG85" s="56">
        <f t="shared" si="20"/>
        <v>168718424.11999997</v>
      </c>
      <c r="AH85" s="29">
        <f>+[1]kpi!AO85</f>
        <v>0</v>
      </c>
      <c r="AI85" s="29">
        <f>+[1]kpi!AP85</f>
        <v>0</v>
      </c>
      <c r="AJ85" s="29">
        <f>+[1]kpi!AQ85</f>
        <v>164385902.53999999</v>
      </c>
      <c r="AK85" s="29">
        <f>+[1]kpi!AR85</f>
        <v>2358660.54</v>
      </c>
      <c r="AL85" s="29">
        <f>+[1]kpi!AS85</f>
        <v>0</v>
      </c>
      <c r="AM85" s="29">
        <f>+[1]kpi!AT85</f>
        <v>1973861.04</v>
      </c>
      <c r="AN85" s="29">
        <f>+[1]kpi!AU85</f>
        <v>0</v>
      </c>
      <c r="AO85" s="29">
        <f>+[1]kpi!AV85</f>
        <v>0</v>
      </c>
      <c r="AP85" s="29">
        <f>+[1]kpi!AW85</f>
        <v>0</v>
      </c>
      <c r="AQ85" s="29">
        <f>+[1]kpi!AX85</f>
        <v>0</v>
      </c>
      <c r="AR85" s="29">
        <f>+[1]kpi!AY85</f>
        <v>0</v>
      </c>
      <c r="AS85" s="30">
        <v>0</v>
      </c>
      <c r="AU85" s="56">
        <f t="shared" si="24"/>
        <v>-1034732877.9955455</v>
      </c>
      <c r="AV85" s="56">
        <f t="shared" si="21"/>
        <v>-16282576.689999999</v>
      </c>
      <c r="AW85" s="29">
        <f>+[1]kpi!BD85</f>
        <v>0</v>
      </c>
      <c r="AX85" s="29">
        <f>+[1]kpi!BE85</f>
        <v>0</v>
      </c>
      <c r="AY85" s="29">
        <f>+[1]kpi!BF85</f>
        <v>-9926093.4399999995</v>
      </c>
      <c r="AZ85" s="29">
        <f>+[1]kpi!BG85</f>
        <v>-4291243.74</v>
      </c>
      <c r="BA85" s="29">
        <f>+[1]kpi!BH85</f>
        <v>-5792.2</v>
      </c>
      <c r="BB85" s="29">
        <f>+[1]kpi!BI85</f>
        <v>-2059447.31</v>
      </c>
      <c r="BC85" s="29">
        <f>+[1]kpi!BJ85</f>
        <v>0</v>
      </c>
      <c r="BD85" s="29">
        <f>+[1]kpi!BK85</f>
        <v>0</v>
      </c>
      <c r="BE85" s="29">
        <f>+[1]kpi!BL85</f>
        <v>0</v>
      </c>
      <c r="BF85" s="29">
        <f>+[1]kpi!BM85</f>
        <v>0</v>
      </c>
      <c r="BG85" s="29">
        <f>+[1]kpi!BN85</f>
        <v>0</v>
      </c>
      <c r="BH85" s="30"/>
      <c r="BJ85" s="64">
        <f t="shared" si="25"/>
        <v>650775925.11000001</v>
      </c>
      <c r="BK85" s="64">
        <f t="shared" si="26"/>
        <v>650775925.11000001</v>
      </c>
      <c r="BL85" s="64">
        <f t="shared" si="30"/>
        <v>650775925.11000001</v>
      </c>
      <c r="BM85" s="64">
        <f t="shared" si="31"/>
        <v>-35109642.390000001</v>
      </c>
      <c r="BN85" s="64">
        <f t="shared" si="32"/>
        <v>-40790575.75</v>
      </c>
      <c r="BO85" s="64">
        <f t="shared" si="33"/>
        <v>-41722069.770000003</v>
      </c>
      <c r="BP85" s="68">
        <f>IFERROR(+BJ85/debt!C85,0)</f>
        <v>3.2397414262039961</v>
      </c>
      <c r="BQ85" s="68">
        <f>IFERROR(+BK85/debt!C85,0)</f>
        <v>3.2397414262039961</v>
      </c>
      <c r="BR85" s="68">
        <f>IFERROR(+BL85/debt!C85,0)</f>
        <v>3.2397414262039961</v>
      </c>
      <c r="BS85" s="68">
        <f>(BJ85+debt!$C85)/-BM85</f>
        <v>24.25683274297355</v>
      </c>
      <c r="BT85" s="68">
        <f>(BK85+debt!$C85)/-BN85</f>
        <v>20.878565880988923</v>
      </c>
      <c r="BU85" s="68">
        <f>(BL85+debt!$C85)/-BO85</f>
        <v>20.412427470993229</v>
      </c>
      <c r="BV85" s="64">
        <f>(debt!C85-HLOOKUP(B85,Flc_Arqos_Base!$C$2:$GX$47,46,TRUE))</f>
        <v>-4709929.20871225</v>
      </c>
    </row>
    <row r="86" spans="2:74" x14ac:dyDescent="0.25">
      <c r="B86" s="61">
        <v>47423</v>
      </c>
      <c r="C86" s="56">
        <f t="shared" si="22"/>
        <v>1835364908.25</v>
      </c>
      <c r="D86" s="56">
        <f t="shared" si="18"/>
        <v>5592907.04</v>
      </c>
      <c r="E86" s="29">
        <f>+[1]kpi!E86</f>
        <v>0</v>
      </c>
      <c r="F86" s="29">
        <f>+[1]kpi!F86</f>
        <v>0</v>
      </c>
      <c r="G86" s="29">
        <f>+[1]kpi!G86</f>
        <v>0</v>
      </c>
      <c r="H86" s="29">
        <f>+[1]kpi!H86</f>
        <v>3762500</v>
      </c>
      <c r="I86" s="29">
        <f>+[1]kpi!I86</f>
        <v>0</v>
      </c>
      <c r="J86" s="29">
        <f>+[1]kpi!J86</f>
        <v>1830407.04</v>
      </c>
      <c r="K86" s="29">
        <f>+[1]kpi!K86</f>
        <v>0</v>
      </c>
      <c r="L86" s="29">
        <f>+[1]kpi!L86</f>
        <v>0</v>
      </c>
      <c r="M86" s="29">
        <f>+[1]kpi!M86</f>
        <v>0</v>
      </c>
      <c r="N86" s="29">
        <f>+[1]kpi!N86</f>
        <v>0</v>
      </c>
      <c r="O86" s="29">
        <f>+[1]kpi!O86</f>
        <v>0</v>
      </c>
      <c r="P86" s="30"/>
      <c r="R86" s="56">
        <f t="shared" si="23"/>
        <v>793.66271612500032</v>
      </c>
      <c r="S86" s="56">
        <f t="shared" si="19"/>
        <v>2.4733373329999999</v>
      </c>
      <c r="T86" s="29">
        <f>+[1]kpi!T86</f>
        <v>0</v>
      </c>
      <c r="U86" s="29">
        <f>+[1]kpi!U86</f>
        <v>0</v>
      </c>
      <c r="V86" s="29">
        <f>+[1]kpi!V86</f>
        <v>0</v>
      </c>
      <c r="W86" s="29">
        <f>+[1]kpi!W86</f>
        <v>1.433333333</v>
      </c>
      <c r="X86" s="29">
        <f>+[1]kpi!X86</f>
        <v>0</v>
      </c>
      <c r="Y86" s="29">
        <f>+[1]kpi!Y86</f>
        <v>1.0400039999999999</v>
      </c>
      <c r="Z86" s="29">
        <f>+[1]kpi!Z86</f>
        <v>0</v>
      </c>
      <c r="AA86" s="29">
        <f>+[1]kpi!AA86</f>
        <v>0</v>
      </c>
      <c r="AB86" s="29">
        <f>+[1]kpi!AB86</f>
        <v>0</v>
      </c>
      <c r="AC86" s="29">
        <f>+[1]kpi!AC86</f>
        <v>0</v>
      </c>
      <c r="AD86" s="29">
        <f>+[1]kpi!AD86</f>
        <v>0</v>
      </c>
      <c r="AE86" s="30">
        <f>+[1]kpi!AE86</f>
        <v>0</v>
      </c>
      <c r="AG86" s="56">
        <f t="shared" si="20"/>
        <v>157321743.16</v>
      </c>
      <c r="AH86" s="29">
        <f>+[1]kpi!AO86</f>
        <v>0</v>
      </c>
      <c r="AI86" s="29">
        <f>+[1]kpi!AP86</f>
        <v>0</v>
      </c>
      <c r="AJ86" s="29">
        <f>+[1]kpi!AQ86</f>
        <v>152850576.21000001</v>
      </c>
      <c r="AK86" s="29">
        <f>+[1]kpi!AR86</f>
        <v>2422573.7200000002</v>
      </c>
      <c r="AL86" s="29">
        <f>+[1]kpi!AS86</f>
        <v>0</v>
      </c>
      <c r="AM86" s="29">
        <f>+[1]kpi!AT86</f>
        <v>2048593.23</v>
      </c>
      <c r="AN86" s="29">
        <f>+[1]kpi!AU86</f>
        <v>0</v>
      </c>
      <c r="AO86" s="29">
        <f>+[1]kpi!AV86</f>
        <v>0</v>
      </c>
      <c r="AP86" s="29">
        <f>+[1]kpi!AW86</f>
        <v>0</v>
      </c>
      <c r="AQ86" s="29">
        <f>+[1]kpi!AX86</f>
        <v>0</v>
      </c>
      <c r="AR86" s="29">
        <f>+[1]kpi!AY86</f>
        <v>0</v>
      </c>
      <c r="AS86" s="30">
        <v>0</v>
      </c>
      <c r="AU86" s="56">
        <f t="shared" si="24"/>
        <v>-1040771134.8955455</v>
      </c>
      <c r="AV86" s="56">
        <f t="shared" si="21"/>
        <v>-6038256.8999999994</v>
      </c>
      <c r="AW86" s="29">
        <f>+[1]kpi!BD86</f>
        <v>0</v>
      </c>
      <c r="AX86" s="29">
        <f>+[1]kpi!BE86</f>
        <v>0</v>
      </c>
      <c r="AY86" s="29">
        <f>+[1]kpi!BF86</f>
        <v>-323205.59000000003</v>
      </c>
      <c r="AZ86" s="29">
        <f>+[1]kpi!BG86</f>
        <v>-3641397.76</v>
      </c>
      <c r="BA86" s="29">
        <f>+[1]kpi!BH86</f>
        <v>-5815.79</v>
      </c>
      <c r="BB86" s="29">
        <f>+[1]kpi!BI86</f>
        <v>-2067837.76</v>
      </c>
      <c r="BC86" s="29">
        <f>+[1]kpi!BJ86</f>
        <v>0</v>
      </c>
      <c r="BD86" s="29">
        <f>+[1]kpi!BK86</f>
        <v>0</v>
      </c>
      <c r="BE86" s="29">
        <f>+[1]kpi!BL86</f>
        <v>0</v>
      </c>
      <c r="BF86" s="29">
        <f>+[1]kpi!BM86</f>
        <v>0</v>
      </c>
      <c r="BG86" s="29">
        <f>+[1]kpi!BN86</f>
        <v>0</v>
      </c>
      <c r="BH86" s="30"/>
      <c r="BJ86" s="64">
        <f t="shared" si="25"/>
        <v>482057500.98999995</v>
      </c>
      <c r="BK86" s="64">
        <f t="shared" si="26"/>
        <v>482057500.98999995</v>
      </c>
      <c r="BL86" s="64">
        <f t="shared" si="30"/>
        <v>482057500.98999995</v>
      </c>
      <c r="BM86" s="64">
        <f t="shared" si="31"/>
        <v>-19255006.109999999</v>
      </c>
      <c r="BN86" s="64">
        <f t="shared" si="32"/>
        <v>-24693468.639999993</v>
      </c>
      <c r="BO86" s="64">
        <f t="shared" si="33"/>
        <v>-25627040.659999993</v>
      </c>
      <c r="BP86" s="68">
        <f>IFERROR(+BJ86/debt!C86,0)</f>
        <v>2.371683369164149</v>
      </c>
      <c r="BQ86" s="68">
        <f>IFERROR(+BK86/debt!C86,0)</f>
        <v>2.371683369164149</v>
      </c>
      <c r="BR86" s="68">
        <f>IFERROR(+BL86/debt!C86,0)</f>
        <v>2.371683369164149</v>
      </c>
      <c r="BS86" s="68">
        <f>(BJ86+debt!$C86)/-BM86</f>
        <v>35.591415436836968</v>
      </c>
      <c r="BT86" s="68">
        <f>(BK86+debt!$C86)/-BN86</f>
        <v>27.752801021632589</v>
      </c>
      <c r="BU86" s="68">
        <f>(BL86+debt!$C86)/-BO86</f>
        <v>26.741789299515801</v>
      </c>
      <c r="BV86" s="64">
        <f>(debt!C86-HLOOKUP(B86,Flc_Arqos_Base!$C$2:$GX$47,46,TRUE))</f>
        <v>-72801092.114636898</v>
      </c>
    </row>
    <row r="87" spans="2:74" x14ac:dyDescent="0.25">
      <c r="B87" s="62">
        <v>47453</v>
      </c>
      <c r="C87" s="69">
        <f t="shared" si="22"/>
        <v>1840957815.29</v>
      </c>
      <c r="D87" s="69">
        <f t="shared" si="18"/>
        <v>5592907.04</v>
      </c>
      <c r="E87" s="70">
        <f>+[1]kpi!E87</f>
        <v>0</v>
      </c>
      <c r="F87" s="70">
        <f>+[1]kpi!F87</f>
        <v>0</v>
      </c>
      <c r="G87" s="70">
        <f>+[1]kpi!G87</f>
        <v>0</v>
      </c>
      <c r="H87" s="70">
        <f>+[1]kpi!H87</f>
        <v>3762500</v>
      </c>
      <c r="I87" s="70">
        <f>+[1]kpi!I87</f>
        <v>0</v>
      </c>
      <c r="J87" s="70">
        <f>+[1]kpi!J87</f>
        <v>1830407.04</v>
      </c>
      <c r="K87" s="70">
        <f>+[1]kpi!K87</f>
        <v>0</v>
      </c>
      <c r="L87" s="70">
        <f>+[1]kpi!L87</f>
        <v>0</v>
      </c>
      <c r="M87" s="70">
        <f>+[1]kpi!M87</f>
        <v>0</v>
      </c>
      <c r="N87" s="70">
        <f>+[1]kpi!N87</f>
        <v>0</v>
      </c>
      <c r="O87" s="70">
        <f>+[1]kpi!O87</f>
        <v>0</v>
      </c>
      <c r="P87" s="71"/>
      <c r="Q87" s="72"/>
      <c r="R87" s="69">
        <f t="shared" si="23"/>
        <v>796.13605345800033</v>
      </c>
      <c r="S87" s="69">
        <f t="shared" si="19"/>
        <v>2.4733373329999999</v>
      </c>
      <c r="T87" s="70">
        <f>+[1]kpi!T87</f>
        <v>0</v>
      </c>
      <c r="U87" s="70">
        <f>+[1]kpi!U87</f>
        <v>0</v>
      </c>
      <c r="V87" s="70">
        <f>+[1]kpi!V87</f>
        <v>0</v>
      </c>
      <c r="W87" s="70">
        <f>+[1]kpi!W87</f>
        <v>1.433333333</v>
      </c>
      <c r="X87" s="70">
        <f>+[1]kpi!X87</f>
        <v>0</v>
      </c>
      <c r="Y87" s="70">
        <f>+[1]kpi!Y87</f>
        <v>1.0400039999999999</v>
      </c>
      <c r="Z87" s="70">
        <f>+[1]kpi!Z87</f>
        <v>0</v>
      </c>
      <c r="AA87" s="70">
        <f>+[1]kpi!AA87</f>
        <v>0</v>
      </c>
      <c r="AB87" s="70">
        <f>+[1]kpi!AB87</f>
        <v>0</v>
      </c>
      <c r="AC87" s="70">
        <f>+[1]kpi!AC87</f>
        <v>0</v>
      </c>
      <c r="AD87" s="70">
        <f>+[1]kpi!AD87</f>
        <v>0</v>
      </c>
      <c r="AE87" s="71">
        <f>+[1]kpi!AE87</f>
        <v>0</v>
      </c>
      <c r="AF87" s="72"/>
      <c r="AG87" s="69">
        <f t="shared" si="20"/>
        <v>68545391.299999997</v>
      </c>
      <c r="AH87" s="70">
        <f>+[1]kpi!AO87</f>
        <v>0</v>
      </c>
      <c r="AI87" s="70">
        <f>+[1]kpi!AP87</f>
        <v>0</v>
      </c>
      <c r="AJ87" s="70">
        <f>+[1]kpi!AQ87</f>
        <v>52461733.670000002</v>
      </c>
      <c r="AK87" s="70">
        <f>+[1]kpi!AR87</f>
        <v>2500133.44</v>
      </c>
      <c r="AL87" s="70">
        <f>+[1]kpi!AS87</f>
        <v>0</v>
      </c>
      <c r="AM87" s="70">
        <f>+[1]kpi!AT87</f>
        <v>13583524.189999999</v>
      </c>
      <c r="AN87" s="70">
        <f>+[1]kpi!AU87</f>
        <v>0</v>
      </c>
      <c r="AO87" s="70">
        <f>+[1]kpi!AV87</f>
        <v>0</v>
      </c>
      <c r="AP87" s="70">
        <f>+[1]kpi!AW87</f>
        <v>0</v>
      </c>
      <c r="AQ87" s="70">
        <f>+[1]kpi!AX87</f>
        <v>0</v>
      </c>
      <c r="AR87" s="70">
        <f>+[1]kpi!AY87</f>
        <v>0</v>
      </c>
      <c r="AS87" s="71">
        <v>0</v>
      </c>
      <c r="AT87" s="72"/>
      <c r="AU87" s="69">
        <f t="shared" si="24"/>
        <v>-1046102094.7055454</v>
      </c>
      <c r="AV87" s="69">
        <f t="shared" si="21"/>
        <v>-5330959.8100000005</v>
      </c>
      <c r="AW87" s="70">
        <f>+[1]kpi!BD87</f>
        <v>0</v>
      </c>
      <c r="AX87" s="70">
        <f>+[1]kpi!BE87</f>
        <v>0</v>
      </c>
      <c r="AY87" s="70">
        <f>+[1]kpi!BF87</f>
        <v>-323871.34000000003</v>
      </c>
      <c r="AZ87" s="70">
        <f>+[1]kpi!BG87</f>
        <v>-2924986.61</v>
      </c>
      <c r="BA87" s="70">
        <f>+[1]kpi!BH87</f>
        <v>-5839.49</v>
      </c>
      <c r="BB87" s="70">
        <f>+[1]kpi!BI87</f>
        <v>-2076262.37</v>
      </c>
      <c r="BC87" s="70">
        <f>+[1]kpi!BJ87</f>
        <v>0</v>
      </c>
      <c r="BD87" s="70">
        <f>+[1]kpi!BK87</f>
        <v>0</v>
      </c>
      <c r="BE87" s="70">
        <f>+[1]kpi!BL87</f>
        <v>0</v>
      </c>
      <c r="BF87" s="70">
        <f>+[1]kpi!BM87</f>
        <v>0</v>
      </c>
      <c r="BG87" s="70">
        <f>+[1]kpi!BN87</f>
        <v>0</v>
      </c>
      <c r="BH87" s="71"/>
      <c r="BI87" s="72"/>
      <c r="BJ87" s="74">
        <f t="shared" si="25"/>
        <v>324735757.82999998</v>
      </c>
      <c r="BK87" s="74">
        <f t="shared" si="26"/>
        <v>324735757.82999998</v>
      </c>
      <c r="BL87" s="74">
        <f t="shared" si="30"/>
        <v>324735757.82999998</v>
      </c>
      <c r="BM87" s="74">
        <f t="shared" si="31"/>
        <v>-13645769.910000002</v>
      </c>
      <c r="BN87" s="74">
        <f t="shared" si="32"/>
        <v>-18841094.949999996</v>
      </c>
      <c r="BO87" s="74">
        <f t="shared" si="33"/>
        <v>-19776749.889999993</v>
      </c>
      <c r="BP87" s="73">
        <f>IFERROR(+BJ87/debt!C87,0)</f>
        <v>1.5828297607604203</v>
      </c>
      <c r="BQ87" s="73">
        <f>IFERROR(+BK87/debt!C87,0)</f>
        <v>1.5828297607604203</v>
      </c>
      <c r="BR87" s="73">
        <f>IFERROR(+BL87/debt!C87,0)</f>
        <v>1.5828297607604203</v>
      </c>
      <c r="BS87" s="73">
        <f>(BJ87+debt!$C87)/-BM87</f>
        <v>38.832347327762044</v>
      </c>
      <c r="BT87" s="73">
        <f>(BK87+debt!$C87)/-BN87</f>
        <v>28.124547862322853</v>
      </c>
      <c r="BU87" s="73">
        <f>(BL87+debt!$C87)/-BO87</f>
        <v>26.793951465593643</v>
      </c>
      <c r="BV87" s="74">
        <f>(debt!C87-HLOOKUP(B87,Flc_Arqos_Base!$C$2:$GX$47,46,TRUE))</f>
        <v>-117881228.9808093</v>
      </c>
    </row>
    <row r="88" spans="2:74" x14ac:dyDescent="0.25">
      <c r="B88" s="60">
        <v>47484</v>
      </c>
      <c r="C88" s="56">
        <f t="shared" si="22"/>
        <v>1844720315.29</v>
      </c>
      <c r="D88" s="56">
        <f t="shared" si="18"/>
        <v>3762500</v>
      </c>
      <c r="E88" s="29">
        <f>+[1]kpi!E88</f>
        <v>0</v>
      </c>
      <c r="F88" s="29">
        <f>+[1]kpi!F88</f>
        <v>0</v>
      </c>
      <c r="G88" s="29">
        <f>+[1]kpi!G88</f>
        <v>0</v>
      </c>
      <c r="H88" s="29">
        <f>+[1]kpi!H88</f>
        <v>3762500</v>
      </c>
      <c r="I88" s="29">
        <f>+[1]kpi!I88</f>
        <v>0</v>
      </c>
      <c r="J88" s="29">
        <f>+[1]kpi!J88</f>
        <v>0</v>
      </c>
      <c r="K88" s="29">
        <f>+[1]kpi!K88</f>
        <v>0</v>
      </c>
      <c r="L88" s="29">
        <f>+[1]kpi!L88</f>
        <v>0</v>
      </c>
      <c r="M88" s="29">
        <f>+[1]kpi!M88</f>
        <v>0</v>
      </c>
      <c r="N88" s="29">
        <f>+[1]kpi!N88</f>
        <v>0</v>
      </c>
      <c r="O88" s="29">
        <f>+[1]kpi!O88</f>
        <v>0</v>
      </c>
      <c r="P88" s="30"/>
      <c r="R88" s="56">
        <f t="shared" si="23"/>
        <v>797.56938679100028</v>
      </c>
      <c r="S88" s="56">
        <f t="shared" si="19"/>
        <v>1.433333333</v>
      </c>
      <c r="T88" s="29">
        <f>+[1]kpi!T88</f>
        <v>0</v>
      </c>
      <c r="U88" s="29">
        <f>+[1]kpi!U88</f>
        <v>0</v>
      </c>
      <c r="V88" s="29">
        <f>+[1]kpi!V88</f>
        <v>0</v>
      </c>
      <c r="W88" s="29">
        <f>+[1]kpi!W88</f>
        <v>1.433333333</v>
      </c>
      <c r="X88" s="29">
        <f>+[1]kpi!X88</f>
        <v>0</v>
      </c>
      <c r="Y88" s="29">
        <f>+[1]kpi!Y88</f>
        <v>0</v>
      </c>
      <c r="Z88" s="29">
        <f>+[1]kpi!Z88</f>
        <v>0</v>
      </c>
      <c r="AA88" s="29">
        <f>+[1]kpi!AA88</f>
        <v>0</v>
      </c>
      <c r="AB88" s="29">
        <f>+[1]kpi!AB88</f>
        <v>0</v>
      </c>
      <c r="AC88" s="29">
        <f>+[1]kpi!AC88</f>
        <v>0</v>
      </c>
      <c r="AD88" s="29">
        <f>+[1]kpi!AD88</f>
        <v>0</v>
      </c>
      <c r="AE88" s="30">
        <f>+[1]kpi!AE88</f>
        <v>0</v>
      </c>
      <c r="AG88" s="56">
        <f t="shared" si="20"/>
        <v>26444454.859999999</v>
      </c>
      <c r="AH88" s="29">
        <f>+[1]kpi!AO88</f>
        <v>0</v>
      </c>
      <c r="AI88" s="29">
        <f>+[1]kpi!AP88</f>
        <v>0</v>
      </c>
      <c r="AJ88" s="29">
        <f>+[1]kpi!AQ88</f>
        <v>398433.3</v>
      </c>
      <c r="AK88" s="29">
        <f>+[1]kpi!AR88</f>
        <v>2600312.19</v>
      </c>
      <c r="AL88" s="29">
        <f>+[1]kpi!AS88</f>
        <v>0</v>
      </c>
      <c r="AM88" s="29">
        <f>+[1]kpi!AT88</f>
        <v>23445709.370000001</v>
      </c>
      <c r="AN88" s="29">
        <f>+[1]kpi!AU88</f>
        <v>0</v>
      </c>
      <c r="AO88" s="29">
        <f>+[1]kpi!AV88</f>
        <v>0</v>
      </c>
      <c r="AP88" s="29">
        <f>+[1]kpi!AW88</f>
        <v>0</v>
      </c>
      <c r="AQ88" s="29">
        <f>+[1]kpi!AX88</f>
        <v>0</v>
      </c>
      <c r="AR88" s="29">
        <f>+[1]kpi!AY88</f>
        <v>0</v>
      </c>
      <c r="AS88" s="30">
        <v>0</v>
      </c>
      <c r="AU88" s="56">
        <f t="shared" si="24"/>
        <v>-1048805923.4355454</v>
      </c>
      <c r="AV88" s="56">
        <f t="shared" si="21"/>
        <v>-2703828.73</v>
      </c>
      <c r="AW88" s="29">
        <f>+[1]kpi!BD88</f>
        <v>0</v>
      </c>
      <c r="AX88" s="29">
        <f>+[1]kpi!BE88</f>
        <v>0</v>
      </c>
      <c r="AY88" s="29">
        <f>+[1]kpi!BF88</f>
        <v>-486807.69</v>
      </c>
      <c r="AZ88" s="29">
        <f>+[1]kpi!BG88</f>
        <v>-2202677.54</v>
      </c>
      <c r="BA88" s="29">
        <f>+[1]kpi!BH88</f>
        <v>-5863.28</v>
      </c>
      <c r="BB88" s="29">
        <f>+[1]kpi!BI88</f>
        <v>-8480.2199999999993</v>
      </c>
      <c r="BC88" s="29">
        <f>+[1]kpi!BJ88</f>
        <v>0</v>
      </c>
      <c r="BD88" s="29">
        <f>+[1]kpi!BK88</f>
        <v>0</v>
      </c>
      <c r="BE88" s="29">
        <f>+[1]kpi!BL88</f>
        <v>0</v>
      </c>
      <c r="BF88" s="29">
        <f>+[1]kpi!BM88</f>
        <v>0</v>
      </c>
      <c r="BG88" s="29">
        <f>+[1]kpi!BN88</f>
        <v>0</v>
      </c>
      <c r="BH88" s="30"/>
      <c r="BJ88" s="64">
        <f t="shared" si="25"/>
        <v>256190366.53000003</v>
      </c>
      <c r="BK88" s="64">
        <f t="shared" si="26"/>
        <v>256190366.53000003</v>
      </c>
      <c r="BL88" s="64">
        <f t="shared" si="30"/>
        <v>256190366.53000003</v>
      </c>
      <c r="BM88" s="64">
        <f t="shared" si="31"/>
        <v>-8744914.1199999992</v>
      </c>
      <c r="BN88" s="64">
        <f t="shared" si="32"/>
        <v>-13696432.959999999</v>
      </c>
      <c r="BO88" s="64">
        <f t="shared" si="33"/>
        <v>-14634175.77</v>
      </c>
      <c r="BP88" s="68">
        <f>IFERROR(+BJ88/debt!C88,0)</f>
        <v>1.2400842816715054</v>
      </c>
      <c r="BQ88" s="68">
        <f>IFERROR(+BK88/debt!C88,0)</f>
        <v>1.2400842816715054</v>
      </c>
      <c r="BR88" s="68">
        <f>IFERROR(+BL88/debt!C88,0)</f>
        <v>1.2400842816715054</v>
      </c>
      <c r="BS88" s="68">
        <f>(BJ88+debt!$C88)/-BM88</f>
        <v>52.920069044639668</v>
      </c>
      <c r="BT88" s="68">
        <f>(BK88+debt!$C88)/-BN88</f>
        <v>33.788465972956828</v>
      </c>
      <c r="BU88" s="68">
        <f>(BL88+debt!$C88)/-BO88</f>
        <v>31.623336106741618</v>
      </c>
      <c r="BV88" s="64">
        <f>(debt!C88-HLOOKUP(B88,Flc_Arqos_Base!$C$2:$GX$47,46,TRUE))</f>
        <v>-115847880.34845886</v>
      </c>
    </row>
    <row r="89" spans="2:74" x14ac:dyDescent="0.25">
      <c r="B89" s="59">
        <v>47515</v>
      </c>
      <c r="C89" s="56">
        <f t="shared" si="22"/>
        <v>1848482815.29</v>
      </c>
      <c r="D89" s="56">
        <f t="shared" si="18"/>
        <v>3762500</v>
      </c>
      <c r="E89" s="29">
        <f>+[1]kpi!E89</f>
        <v>0</v>
      </c>
      <c r="F89" s="29">
        <f>+[1]kpi!F89</f>
        <v>0</v>
      </c>
      <c r="G89" s="29">
        <f>+[1]kpi!G89</f>
        <v>0</v>
      </c>
      <c r="H89" s="29">
        <f>+[1]kpi!H89</f>
        <v>3762500</v>
      </c>
      <c r="I89" s="29">
        <f>+[1]kpi!I89</f>
        <v>0</v>
      </c>
      <c r="J89" s="29">
        <f>+[1]kpi!J89</f>
        <v>0</v>
      </c>
      <c r="K89" s="29">
        <f>+[1]kpi!K89</f>
        <v>0</v>
      </c>
      <c r="L89" s="29">
        <f>+[1]kpi!L89</f>
        <v>0</v>
      </c>
      <c r="M89" s="29">
        <f>+[1]kpi!M89</f>
        <v>0</v>
      </c>
      <c r="N89" s="29">
        <f>+[1]kpi!N89</f>
        <v>0</v>
      </c>
      <c r="O89" s="29">
        <f>+[1]kpi!O89</f>
        <v>0</v>
      </c>
      <c r="P89" s="30"/>
      <c r="R89" s="56">
        <f t="shared" si="23"/>
        <v>799.00272012400023</v>
      </c>
      <c r="S89" s="56">
        <f t="shared" si="19"/>
        <v>1.433333333</v>
      </c>
      <c r="T89" s="29">
        <f>+[1]kpi!T89</f>
        <v>0</v>
      </c>
      <c r="U89" s="29">
        <f>+[1]kpi!U89</f>
        <v>0</v>
      </c>
      <c r="V89" s="29">
        <f>+[1]kpi!V89</f>
        <v>0</v>
      </c>
      <c r="W89" s="29">
        <f>+[1]kpi!W89</f>
        <v>1.433333333</v>
      </c>
      <c r="X89" s="29">
        <f>+[1]kpi!X89</f>
        <v>0</v>
      </c>
      <c r="Y89" s="29">
        <f>+[1]kpi!Y89</f>
        <v>0</v>
      </c>
      <c r="Z89" s="29">
        <f>+[1]kpi!Z89</f>
        <v>0</v>
      </c>
      <c r="AA89" s="29">
        <f>+[1]kpi!AA89</f>
        <v>0</v>
      </c>
      <c r="AB89" s="29">
        <f>+[1]kpi!AB89</f>
        <v>0</v>
      </c>
      <c r="AC89" s="29">
        <f>+[1]kpi!AC89</f>
        <v>0</v>
      </c>
      <c r="AD89" s="29">
        <f>+[1]kpi!AD89</f>
        <v>0</v>
      </c>
      <c r="AE89" s="30">
        <f>+[1]kpi!AE89</f>
        <v>0</v>
      </c>
      <c r="AG89" s="56">
        <f t="shared" si="20"/>
        <v>26636669.670000002</v>
      </c>
      <c r="AH89" s="29">
        <f>+[1]kpi!AO89</f>
        <v>0</v>
      </c>
      <c r="AI89" s="29">
        <f>+[1]kpi!AP89</f>
        <v>0</v>
      </c>
      <c r="AJ89" s="29">
        <f>+[1]kpi!AQ89</f>
        <v>399577.17</v>
      </c>
      <c r="AK89" s="29">
        <f>+[1]kpi!AR89</f>
        <v>2762623.24</v>
      </c>
      <c r="AL89" s="29">
        <f>+[1]kpi!AS89</f>
        <v>0</v>
      </c>
      <c r="AM89" s="29">
        <f>+[1]kpi!AT89</f>
        <v>23474469.260000002</v>
      </c>
      <c r="AN89" s="29">
        <f>+[1]kpi!AU89</f>
        <v>0</v>
      </c>
      <c r="AO89" s="29">
        <f>+[1]kpi!AV89</f>
        <v>0</v>
      </c>
      <c r="AP89" s="29">
        <f>+[1]kpi!AW89</f>
        <v>0</v>
      </c>
      <c r="AQ89" s="29">
        <f>+[1]kpi!AX89</f>
        <v>0</v>
      </c>
      <c r="AR89" s="29">
        <f>+[1]kpi!AY89</f>
        <v>0</v>
      </c>
      <c r="AS89" s="30">
        <v>0</v>
      </c>
      <c r="AU89" s="56">
        <f t="shared" si="24"/>
        <v>-1050782570.1555455</v>
      </c>
      <c r="AV89" s="56">
        <f t="shared" si="21"/>
        <v>-1976646.72</v>
      </c>
      <c r="AW89" s="29">
        <f>+[1]kpi!BD89</f>
        <v>0</v>
      </c>
      <c r="AX89" s="29">
        <f>+[1]kpi!BE89</f>
        <v>0</v>
      </c>
      <c r="AY89" s="29">
        <f>+[1]kpi!BF89</f>
        <v>-487810.44</v>
      </c>
      <c r="AZ89" s="29">
        <f>+[1]kpi!BG89</f>
        <v>-1474434.34</v>
      </c>
      <c r="BA89" s="29">
        <f>+[1]kpi!BH89</f>
        <v>-5887.17</v>
      </c>
      <c r="BB89" s="29">
        <f>+[1]kpi!BI89</f>
        <v>-8514.77</v>
      </c>
      <c r="BC89" s="29">
        <f>+[1]kpi!BJ89</f>
        <v>0</v>
      </c>
      <c r="BD89" s="29">
        <f>+[1]kpi!BK89</f>
        <v>0</v>
      </c>
      <c r="BE89" s="29">
        <f>+[1]kpi!BL89</f>
        <v>0</v>
      </c>
      <c r="BF89" s="29">
        <f>+[1]kpi!BM89</f>
        <v>0</v>
      </c>
      <c r="BG89" s="29">
        <f>+[1]kpi!BN89</f>
        <v>0</v>
      </c>
      <c r="BH89" s="30"/>
      <c r="BJ89" s="64">
        <f t="shared" si="25"/>
        <v>229745911.67000002</v>
      </c>
      <c r="BK89" s="64">
        <f t="shared" si="26"/>
        <v>229745911.67000002</v>
      </c>
      <c r="BL89" s="64">
        <f t="shared" si="30"/>
        <v>229745911.67000002</v>
      </c>
      <c r="BM89" s="64">
        <f t="shared" si="31"/>
        <v>-6472275.7600000007</v>
      </c>
      <c r="BN89" s="64">
        <f t="shared" si="32"/>
        <v>-11179317.65</v>
      </c>
      <c r="BO89" s="64">
        <f t="shared" si="33"/>
        <v>-11946551.270000001</v>
      </c>
      <c r="BP89" s="68">
        <f>IFERROR(+BJ89/debt!C89,0)</f>
        <v>1.1069737258407955</v>
      </c>
      <c r="BQ89" s="68">
        <f>IFERROR(+BK89/debt!C89,0)</f>
        <v>1.1069737258407955</v>
      </c>
      <c r="BR89" s="68">
        <f>IFERROR(+BL89/debt!C89,0)</f>
        <v>1.1069737258407955</v>
      </c>
      <c r="BS89" s="68">
        <f>(BJ89+debt!$C89)/-BM89</f>
        <v>67.563569516365021</v>
      </c>
      <c r="BT89" s="68">
        <f>(BK89+debt!$C89)/-BN89</f>
        <v>39.115987838474581</v>
      </c>
      <c r="BU89" s="68">
        <f>(BL89+debt!$C89)/-BO89</f>
        <v>36.603873649959581</v>
      </c>
      <c r="BV89" s="64">
        <f>(debt!C89-HLOOKUP(B89,Flc_Arqos_Base!$C$2:$GX$47,46,TRUE))</f>
        <v>-117227803.26556009</v>
      </c>
    </row>
    <row r="90" spans="2:74" x14ac:dyDescent="0.25">
      <c r="B90" s="60">
        <v>47543</v>
      </c>
      <c r="C90" s="56">
        <f t="shared" si="22"/>
        <v>1848482815.29</v>
      </c>
      <c r="D90" s="56">
        <f t="shared" si="18"/>
        <v>0</v>
      </c>
      <c r="E90" s="29">
        <f>+[1]kpi!E90</f>
        <v>0</v>
      </c>
      <c r="F90" s="29">
        <f>+[1]kpi!F90</f>
        <v>0</v>
      </c>
      <c r="G90" s="29">
        <f>+[1]kpi!G90</f>
        <v>0</v>
      </c>
      <c r="H90" s="29">
        <f>+[1]kpi!H90</f>
        <v>0</v>
      </c>
      <c r="I90" s="29">
        <f>+[1]kpi!I90</f>
        <v>0</v>
      </c>
      <c r="J90" s="29">
        <f>+[1]kpi!J90</f>
        <v>0</v>
      </c>
      <c r="K90" s="29">
        <f>+[1]kpi!K90</f>
        <v>0</v>
      </c>
      <c r="L90" s="29">
        <f>+[1]kpi!L90</f>
        <v>0</v>
      </c>
      <c r="M90" s="29">
        <f>+[1]kpi!M90</f>
        <v>0</v>
      </c>
      <c r="N90" s="29">
        <f>+[1]kpi!N90</f>
        <v>0</v>
      </c>
      <c r="O90" s="29">
        <f>+[1]kpi!O90</f>
        <v>0</v>
      </c>
      <c r="P90" s="30"/>
      <c r="R90" s="56">
        <f t="shared" si="23"/>
        <v>799.00272012400023</v>
      </c>
      <c r="S90" s="56">
        <f t="shared" si="19"/>
        <v>0</v>
      </c>
      <c r="T90" s="29">
        <f>+[1]kpi!T90</f>
        <v>0</v>
      </c>
      <c r="U90" s="29">
        <f>+[1]kpi!U90</f>
        <v>0</v>
      </c>
      <c r="V90" s="29">
        <f>+[1]kpi!V90</f>
        <v>0</v>
      </c>
      <c r="W90" s="29">
        <f>+[1]kpi!W90</f>
        <v>0</v>
      </c>
      <c r="X90" s="29">
        <f>+[1]kpi!X90</f>
        <v>0</v>
      </c>
      <c r="Y90" s="29">
        <f>+[1]kpi!Y90</f>
        <v>0</v>
      </c>
      <c r="Z90" s="29">
        <f>+[1]kpi!Z90</f>
        <v>0</v>
      </c>
      <c r="AA90" s="29">
        <f>+[1]kpi!AA90</f>
        <v>0</v>
      </c>
      <c r="AB90" s="29">
        <f>+[1]kpi!AB90</f>
        <v>0</v>
      </c>
      <c r="AC90" s="29">
        <f>+[1]kpi!AC90</f>
        <v>0</v>
      </c>
      <c r="AD90" s="29">
        <f>+[1]kpi!AD90</f>
        <v>0</v>
      </c>
      <c r="AE90" s="30">
        <f>+[1]kpi!AE90</f>
        <v>0</v>
      </c>
      <c r="AG90" s="56">
        <f t="shared" si="20"/>
        <v>22383474.210000001</v>
      </c>
      <c r="AH90" s="29">
        <f>+[1]kpi!AO90</f>
        <v>0</v>
      </c>
      <c r="AI90" s="29">
        <f>+[1]kpi!AP90</f>
        <v>0</v>
      </c>
      <c r="AJ90" s="29">
        <f>+[1]kpi!AQ90</f>
        <v>50982.71</v>
      </c>
      <c r="AK90" s="29">
        <f>+[1]kpi!AR90</f>
        <v>22265123.100000001</v>
      </c>
      <c r="AL90" s="29">
        <f>+[1]kpi!AS90</f>
        <v>0</v>
      </c>
      <c r="AM90" s="29">
        <f>+[1]kpi!AT90</f>
        <v>67368.399999999994</v>
      </c>
      <c r="AN90" s="29">
        <f>+[1]kpi!AU90</f>
        <v>0</v>
      </c>
      <c r="AO90" s="29">
        <f>+[1]kpi!AV90</f>
        <v>0</v>
      </c>
      <c r="AP90" s="29">
        <f>+[1]kpi!AW90</f>
        <v>0</v>
      </c>
      <c r="AQ90" s="29">
        <f>+[1]kpi!AX90</f>
        <v>0</v>
      </c>
      <c r="AR90" s="29">
        <f>+[1]kpi!AY90</f>
        <v>0</v>
      </c>
      <c r="AS90" s="30">
        <v>0</v>
      </c>
      <c r="AU90" s="56">
        <f t="shared" si="24"/>
        <v>-1051368092.7555455</v>
      </c>
      <c r="AV90" s="56">
        <f t="shared" si="21"/>
        <v>-585522.6</v>
      </c>
      <c r="AW90" s="29">
        <f>+[1]kpi!BD90</f>
        <v>0</v>
      </c>
      <c r="AX90" s="29">
        <f>+[1]kpi!BE90</f>
        <v>0</v>
      </c>
      <c r="AY90" s="29">
        <f>+[1]kpi!BF90</f>
        <v>-488815.25</v>
      </c>
      <c r="AZ90" s="29">
        <f>+[1]kpi!BG90</f>
        <v>-82246.740000000005</v>
      </c>
      <c r="BA90" s="29">
        <f>+[1]kpi!BH90</f>
        <v>-5911.15</v>
      </c>
      <c r="BB90" s="29">
        <f>+[1]kpi!BI90</f>
        <v>-8549.4599999999991</v>
      </c>
      <c r="BC90" s="29">
        <f>+[1]kpi!BJ90</f>
        <v>0</v>
      </c>
      <c r="BD90" s="29">
        <f>+[1]kpi!BK90</f>
        <v>0</v>
      </c>
      <c r="BE90" s="29">
        <f>+[1]kpi!BL90</f>
        <v>0</v>
      </c>
      <c r="BF90" s="29">
        <f>+[1]kpi!BM90</f>
        <v>0</v>
      </c>
      <c r="BG90" s="29">
        <f>+[1]kpi!BN90</f>
        <v>0</v>
      </c>
      <c r="BH90" s="30"/>
      <c r="BJ90" s="64">
        <f t="shared" si="25"/>
        <v>203109242</v>
      </c>
      <c r="BK90" s="64">
        <f t="shared" si="26"/>
        <v>203109242</v>
      </c>
      <c r="BL90" s="64">
        <f t="shared" si="30"/>
        <v>203109242</v>
      </c>
      <c r="BM90" s="64">
        <f t="shared" si="31"/>
        <v>-4927908.84</v>
      </c>
      <c r="BN90" s="64">
        <f t="shared" si="32"/>
        <v>-9389800.9200000037</v>
      </c>
      <c r="BO90" s="64">
        <f t="shared" si="33"/>
        <v>-9986174.8000000045</v>
      </c>
      <c r="BP90" s="68">
        <f>IFERROR(+BJ90/debt!C90,0)</f>
        <v>0.97863153574801443</v>
      </c>
      <c r="BQ90" s="68">
        <f>IFERROR(+BK90/debt!C90,0)</f>
        <v>0.97863153574801443</v>
      </c>
      <c r="BR90" s="68">
        <f>IFERROR(+BL90/debt!C90,0)</f>
        <v>0.97863153574801443</v>
      </c>
      <c r="BS90" s="68">
        <f>(BJ90+debt!$C90)/-BM90</f>
        <v>83.332179409764464</v>
      </c>
      <c r="BT90" s="68">
        <f>(BK90+debt!$C90)/-BN90</f>
        <v>43.733981909580685</v>
      </c>
      <c r="BU90" s="68">
        <f>(BL90+debt!$C90)/-BO90</f>
        <v>41.122190607943701</v>
      </c>
      <c r="BV90" s="64">
        <f>(debt!C90-HLOOKUP(B90,Flc_Arqos_Base!$C$2:$GX$47,46,TRUE))</f>
        <v>-139172201.05184054</v>
      </c>
    </row>
    <row r="91" spans="2:74" x14ac:dyDescent="0.25">
      <c r="B91" s="59">
        <v>47574</v>
      </c>
      <c r="C91" s="56">
        <f t="shared" si="22"/>
        <v>1848482815.29</v>
      </c>
      <c r="D91" s="56">
        <f t="shared" si="18"/>
        <v>0</v>
      </c>
      <c r="E91" s="29">
        <f>+[1]kpi!E91</f>
        <v>0</v>
      </c>
      <c r="F91" s="29">
        <f>+[1]kpi!F91</f>
        <v>0</v>
      </c>
      <c r="G91" s="29">
        <f>+[1]kpi!G91</f>
        <v>0</v>
      </c>
      <c r="H91" s="29">
        <f>+[1]kpi!H91</f>
        <v>0</v>
      </c>
      <c r="I91" s="29">
        <f>+[1]kpi!I91</f>
        <v>0</v>
      </c>
      <c r="J91" s="29">
        <f>+[1]kpi!J91</f>
        <v>0</v>
      </c>
      <c r="K91" s="29">
        <f>+[1]kpi!K91</f>
        <v>0</v>
      </c>
      <c r="L91" s="29">
        <f>+[1]kpi!L91</f>
        <v>0</v>
      </c>
      <c r="M91" s="29">
        <f>+[1]kpi!M91</f>
        <v>0</v>
      </c>
      <c r="N91" s="29">
        <f>+[1]kpi!N91</f>
        <v>0</v>
      </c>
      <c r="O91" s="29">
        <f>+[1]kpi!O91</f>
        <v>0</v>
      </c>
      <c r="P91" s="30"/>
      <c r="R91" s="56">
        <f t="shared" si="23"/>
        <v>799.00272012400023</v>
      </c>
      <c r="S91" s="56">
        <f t="shared" si="19"/>
        <v>0</v>
      </c>
      <c r="T91" s="29">
        <f>+[1]kpi!T91</f>
        <v>0</v>
      </c>
      <c r="U91" s="29">
        <f>+[1]kpi!U91</f>
        <v>0</v>
      </c>
      <c r="V91" s="29">
        <f>+[1]kpi!V91</f>
        <v>0</v>
      </c>
      <c r="W91" s="29">
        <f>+[1]kpi!W91</f>
        <v>0</v>
      </c>
      <c r="X91" s="29">
        <f>+[1]kpi!X91</f>
        <v>0</v>
      </c>
      <c r="Y91" s="29">
        <f>+[1]kpi!Y91</f>
        <v>0</v>
      </c>
      <c r="Z91" s="29">
        <f>+[1]kpi!Z91</f>
        <v>0</v>
      </c>
      <c r="AA91" s="29">
        <f>+[1]kpi!AA91</f>
        <v>0</v>
      </c>
      <c r="AB91" s="29">
        <f>+[1]kpi!AB91</f>
        <v>0</v>
      </c>
      <c r="AC91" s="29">
        <f>+[1]kpi!AC91</f>
        <v>0</v>
      </c>
      <c r="AD91" s="29">
        <f>+[1]kpi!AD91</f>
        <v>0</v>
      </c>
      <c r="AE91" s="30">
        <f>+[1]kpi!AE91</f>
        <v>0</v>
      </c>
      <c r="AG91" s="56">
        <f t="shared" si="20"/>
        <v>90081697.170000002</v>
      </c>
      <c r="AH91" s="29">
        <f>+[1]kpi!AO91</f>
        <v>0</v>
      </c>
      <c r="AI91" s="29">
        <f>+[1]kpi!AP91</f>
        <v>0</v>
      </c>
      <c r="AJ91" s="29">
        <f>+[1]kpi!AQ91</f>
        <v>0</v>
      </c>
      <c r="AK91" s="29">
        <f>+[1]kpi!AR91</f>
        <v>90081697.170000002</v>
      </c>
      <c r="AL91" s="29">
        <f>+[1]kpi!AS91</f>
        <v>0</v>
      </c>
      <c r="AM91" s="29">
        <f>+[1]kpi!AT91</f>
        <v>0</v>
      </c>
      <c r="AN91" s="29">
        <f>+[1]kpi!AU91</f>
        <v>0</v>
      </c>
      <c r="AO91" s="29">
        <f>+[1]kpi!AV91</f>
        <v>0</v>
      </c>
      <c r="AP91" s="29">
        <f>+[1]kpi!AW91</f>
        <v>0</v>
      </c>
      <c r="AQ91" s="29">
        <f>+[1]kpi!AX91</f>
        <v>0</v>
      </c>
      <c r="AR91" s="29">
        <f>+[1]kpi!AY91</f>
        <v>0</v>
      </c>
      <c r="AS91" s="30">
        <v>0</v>
      </c>
      <c r="AU91" s="56">
        <f t="shared" si="24"/>
        <v>-1051955016.2355455</v>
      </c>
      <c r="AV91" s="56">
        <f t="shared" si="21"/>
        <v>-586923.48</v>
      </c>
      <c r="AW91" s="29">
        <f>+[1]kpi!BD91</f>
        <v>0</v>
      </c>
      <c r="AX91" s="29">
        <f>+[1]kpi!BE91</f>
        <v>0</v>
      </c>
      <c r="AY91" s="29">
        <f>+[1]kpi!BF91</f>
        <v>-489822.13</v>
      </c>
      <c r="AZ91" s="29">
        <f>+[1]kpi!BG91</f>
        <v>-82581.820000000007</v>
      </c>
      <c r="BA91" s="29">
        <f>+[1]kpi!BH91</f>
        <v>-5935.23</v>
      </c>
      <c r="BB91" s="29">
        <f>+[1]kpi!BI91</f>
        <v>-8584.2999999999993</v>
      </c>
      <c r="BC91" s="29">
        <f>+[1]kpi!BJ91</f>
        <v>0</v>
      </c>
      <c r="BD91" s="29">
        <f>+[1]kpi!BK91</f>
        <v>0</v>
      </c>
      <c r="BE91" s="29">
        <f>+[1]kpi!BL91</f>
        <v>0</v>
      </c>
      <c r="BF91" s="29">
        <f>+[1]kpi!BM91</f>
        <v>0</v>
      </c>
      <c r="BG91" s="29">
        <f>+[1]kpi!BN91</f>
        <v>0</v>
      </c>
      <c r="BH91" s="30"/>
      <c r="BJ91" s="64">
        <f t="shared" ref="BJ91:BJ98" si="34">SUM(AG91:AG100)</f>
        <v>180725767.78999999</v>
      </c>
      <c r="BK91" s="64">
        <f t="shared" ref="BK91:BK98" si="35">SUM(AG91:AG115)</f>
        <v>180725767.78999999</v>
      </c>
      <c r="BL91" s="64">
        <f t="shared" ref="BL91:BL98" si="36">SUM(AG91:AG120)</f>
        <v>180725767.78999999</v>
      </c>
      <c r="BM91" s="64">
        <f t="shared" ref="BM91:BM98" si="37">SUM(AV91:AV100)</f>
        <v>-4775758.5200000005</v>
      </c>
      <c r="BN91" s="64">
        <f t="shared" ref="BN91:BN98" si="38">SUM(AV91:AV115)</f>
        <v>-8991825.9000000022</v>
      </c>
      <c r="BO91" s="64">
        <f t="shared" ref="BO91:BO98" si="39">SUM(AV91:AV120)</f>
        <v>-9416988.7300000023</v>
      </c>
      <c r="BP91" s="68">
        <f>IFERROR(+BJ91/debt!C91,0)</f>
        <v>1.2936007568693311</v>
      </c>
      <c r="BQ91" s="68">
        <f>IFERROR(+BK91/debt!C91,0)</f>
        <v>1.2936007568693311</v>
      </c>
      <c r="BR91" s="68">
        <f>IFERROR(+BL91/debt!C91,0)</f>
        <v>1.2936007568693311</v>
      </c>
      <c r="BS91" s="68">
        <f>(BJ91+debt!$C91)/-BM91</f>
        <v>67.095791675380639</v>
      </c>
      <c r="BT91" s="68">
        <f>(BK91+debt!$C91)/-BN91</f>
        <v>35.636065723853051</v>
      </c>
      <c r="BU91" s="68">
        <f>(BL91+debt!$C91)/-BO91</f>
        <v>34.027151134739029</v>
      </c>
      <c r="BV91" s="64">
        <f>(debt!C91-HLOOKUP(B91,Flc_Arqos_Base!$C$2:$GX$47,46,TRUE))</f>
        <v>-228339956.56114835</v>
      </c>
    </row>
    <row r="92" spans="2:74" x14ac:dyDescent="0.25">
      <c r="B92" s="60">
        <v>47604</v>
      </c>
      <c r="C92" s="56">
        <f t="shared" si="22"/>
        <v>1848482815.29</v>
      </c>
      <c r="D92" s="56">
        <f t="shared" si="18"/>
        <v>0</v>
      </c>
      <c r="E92" s="29">
        <f>+[1]kpi!E92</f>
        <v>0</v>
      </c>
      <c r="F92" s="29">
        <f>+[1]kpi!F92</f>
        <v>0</v>
      </c>
      <c r="G92" s="29">
        <f>+[1]kpi!G92</f>
        <v>0</v>
      </c>
      <c r="H92" s="29">
        <f>+[1]kpi!H92</f>
        <v>0</v>
      </c>
      <c r="I92" s="29">
        <f>+[1]kpi!I92</f>
        <v>0</v>
      </c>
      <c r="J92" s="29">
        <f>+[1]kpi!J92</f>
        <v>0</v>
      </c>
      <c r="K92" s="29">
        <f>+[1]kpi!K92</f>
        <v>0</v>
      </c>
      <c r="L92" s="29">
        <f>+[1]kpi!L92</f>
        <v>0</v>
      </c>
      <c r="M92" s="29">
        <f>+[1]kpi!M92</f>
        <v>0</v>
      </c>
      <c r="N92" s="29">
        <f>+[1]kpi!N92</f>
        <v>0</v>
      </c>
      <c r="O92" s="29">
        <f>+[1]kpi!O92</f>
        <v>0</v>
      </c>
      <c r="P92" s="30"/>
      <c r="R92" s="56">
        <f t="shared" si="23"/>
        <v>799.00272012400023</v>
      </c>
      <c r="S92" s="56">
        <f t="shared" si="19"/>
        <v>0</v>
      </c>
      <c r="T92" s="29">
        <f>+[1]kpi!T92</f>
        <v>0</v>
      </c>
      <c r="U92" s="29">
        <f>+[1]kpi!U92</f>
        <v>0</v>
      </c>
      <c r="V92" s="29">
        <f>+[1]kpi!V92</f>
        <v>0</v>
      </c>
      <c r="W92" s="29">
        <f>+[1]kpi!W92</f>
        <v>0</v>
      </c>
      <c r="X92" s="29">
        <f>+[1]kpi!X92</f>
        <v>0</v>
      </c>
      <c r="Y92" s="29">
        <f>+[1]kpi!Y92</f>
        <v>0</v>
      </c>
      <c r="Z92" s="29">
        <f>+[1]kpi!Z92</f>
        <v>0</v>
      </c>
      <c r="AA92" s="29">
        <f>+[1]kpi!AA92</f>
        <v>0</v>
      </c>
      <c r="AB92" s="29">
        <f>+[1]kpi!AB92</f>
        <v>0</v>
      </c>
      <c r="AC92" s="29">
        <f>+[1]kpi!AC92</f>
        <v>0</v>
      </c>
      <c r="AD92" s="29">
        <f>+[1]kpi!AD92</f>
        <v>0</v>
      </c>
      <c r="AE92" s="30">
        <f>+[1]kpi!AE92</f>
        <v>0</v>
      </c>
      <c r="AG92" s="56">
        <f t="shared" si="20"/>
        <v>64670486.030000001</v>
      </c>
      <c r="AH92" s="29">
        <f>+[1]kpi!AO92</f>
        <v>0</v>
      </c>
      <c r="AI92" s="29">
        <f>+[1]kpi!AP92</f>
        <v>0</v>
      </c>
      <c r="AJ92" s="29">
        <f>+[1]kpi!AQ92</f>
        <v>0</v>
      </c>
      <c r="AK92" s="29">
        <f>+[1]kpi!AR92</f>
        <v>64670486.030000001</v>
      </c>
      <c r="AL92" s="29">
        <f>+[1]kpi!AS92</f>
        <v>0</v>
      </c>
      <c r="AM92" s="29">
        <f>+[1]kpi!AT92</f>
        <v>0</v>
      </c>
      <c r="AN92" s="29">
        <f>+[1]kpi!AU92</f>
        <v>0</v>
      </c>
      <c r="AO92" s="29">
        <f>+[1]kpi!AV92</f>
        <v>0</v>
      </c>
      <c r="AP92" s="29">
        <f>+[1]kpi!AW92</f>
        <v>0</v>
      </c>
      <c r="AQ92" s="29">
        <f>+[1]kpi!AX92</f>
        <v>0</v>
      </c>
      <c r="AR92" s="29">
        <f>+[1]kpi!AY92</f>
        <v>0</v>
      </c>
      <c r="AS92" s="30">
        <v>0</v>
      </c>
      <c r="AU92" s="56">
        <f t="shared" si="24"/>
        <v>-1052543344.2755455</v>
      </c>
      <c r="AV92" s="56">
        <f t="shared" si="21"/>
        <v>-588328.04</v>
      </c>
      <c r="AW92" s="29">
        <f>+[1]kpi!BD92</f>
        <v>0</v>
      </c>
      <c r="AX92" s="29">
        <f>+[1]kpi!BE92</f>
        <v>0</v>
      </c>
      <c r="AY92" s="29">
        <f>+[1]kpi!BF92</f>
        <v>-490831.08</v>
      </c>
      <c r="AZ92" s="29">
        <f>+[1]kpi!BG92</f>
        <v>-82918.27</v>
      </c>
      <c r="BA92" s="29">
        <f>+[1]kpi!BH92</f>
        <v>-5959.42</v>
      </c>
      <c r="BB92" s="29">
        <f>+[1]kpi!BI92</f>
        <v>-8619.27</v>
      </c>
      <c r="BC92" s="29">
        <f>+[1]kpi!BJ92</f>
        <v>0</v>
      </c>
      <c r="BD92" s="29">
        <f>+[1]kpi!BK92</f>
        <v>0</v>
      </c>
      <c r="BE92" s="29">
        <f>+[1]kpi!BL92</f>
        <v>0</v>
      </c>
      <c r="BF92" s="29">
        <f>+[1]kpi!BM92</f>
        <v>0</v>
      </c>
      <c r="BG92" s="29">
        <f>+[1]kpi!BN92</f>
        <v>0</v>
      </c>
      <c r="BH92" s="30"/>
      <c r="BJ92" s="64">
        <f t="shared" si="34"/>
        <v>90644070.620000005</v>
      </c>
      <c r="BK92" s="64">
        <f t="shared" si="35"/>
        <v>90644070.620000005</v>
      </c>
      <c r="BL92" s="64">
        <f t="shared" si="36"/>
        <v>90644070.620000005</v>
      </c>
      <c r="BM92" s="64">
        <f t="shared" si="37"/>
        <v>-4623302.8699999992</v>
      </c>
      <c r="BN92" s="64">
        <f t="shared" si="38"/>
        <v>-8592868.5500000007</v>
      </c>
      <c r="BO92" s="64">
        <f t="shared" si="39"/>
        <v>-8846468.3399999999</v>
      </c>
      <c r="BP92" s="68">
        <f>IFERROR(+BJ92/debt!C92,0)</f>
        <v>0.70311637782375458</v>
      </c>
      <c r="BQ92" s="68">
        <f>IFERROR(+BK92/debt!C92,0)</f>
        <v>0.70311637782375458</v>
      </c>
      <c r="BR92" s="68">
        <f>IFERROR(+BL92/debt!C92,0)</f>
        <v>0.70311637782375458</v>
      </c>
      <c r="BS92" s="68">
        <f>(BJ92+debt!$C92)/-BM92</f>
        <v>47.490218403070848</v>
      </c>
      <c r="BT92" s="68">
        <f>(BK92+debt!$C92)/-BN92</f>
        <v>25.551614313923633</v>
      </c>
      <c r="BU92" s="68">
        <f>(BL92+debt!$C92)/-BO92</f>
        <v>24.819131725942995</v>
      </c>
      <c r="BV92" s="64">
        <f>(debt!C92-HLOOKUP(B92,Flc_Arqos_Base!$C$2:$GX$47,46,TRUE))</f>
        <v>-290191148.61530221</v>
      </c>
    </row>
    <row r="93" spans="2:74" x14ac:dyDescent="0.25">
      <c r="B93" s="59">
        <v>47635</v>
      </c>
      <c r="C93" s="56">
        <f t="shared" si="22"/>
        <v>1848482815.29</v>
      </c>
      <c r="D93" s="56">
        <f t="shared" si="18"/>
        <v>0</v>
      </c>
      <c r="E93" s="29">
        <f>+[1]kpi!E93</f>
        <v>0</v>
      </c>
      <c r="F93" s="29">
        <f>+[1]kpi!F93</f>
        <v>0</v>
      </c>
      <c r="G93" s="29">
        <f>+[1]kpi!G93</f>
        <v>0</v>
      </c>
      <c r="H93" s="29">
        <f>+[1]kpi!H93</f>
        <v>0</v>
      </c>
      <c r="I93" s="29">
        <f>+[1]kpi!I93</f>
        <v>0</v>
      </c>
      <c r="J93" s="29">
        <f>+[1]kpi!J93</f>
        <v>0</v>
      </c>
      <c r="K93" s="29">
        <f>+[1]kpi!K93</f>
        <v>0</v>
      </c>
      <c r="L93" s="29">
        <f>+[1]kpi!L93</f>
        <v>0</v>
      </c>
      <c r="M93" s="29">
        <f>+[1]kpi!M93</f>
        <v>0</v>
      </c>
      <c r="N93" s="29">
        <f>+[1]kpi!N93</f>
        <v>0</v>
      </c>
      <c r="O93" s="29">
        <f>+[1]kpi!O93</f>
        <v>0</v>
      </c>
      <c r="P93" s="30"/>
      <c r="R93" s="56">
        <f t="shared" si="23"/>
        <v>799.00272012400023</v>
      </c>
      <c r="S93" s="56">
        <f t="shared" si="19"/>
        <v>0</v>
      </c>
      <c r="T93" s="29">
        <f>+[1]kpi!T93</f>
        <v>0</v>
      </c>
      <c r="U93" s="29">
        <f>+[1]kpi!U93</f>
        <v>0</v>
      </c>
      <c r="V93" s="29">
        <f>+[1]kpi!V93</f>
        <v>0</v>
      </c>
      <c r="W93" s="29">
        <f>+[1]kpi!W93</f>
        <v>0</v>
      </c>
      <c r="X93" s="29">
        <f>+[1]kpi!X93</f>
        <v>0</v>
      </c>
      <c r="Y93" s="29">
        <f>+[1]kpi!Y93</f>
        <v>0</v>
      </c>
      <c r="Z93" s="29">
        <f>+[1]kpi!Z93</f>
        <v>0</v>
      </c>
      <c r="AA93" s="29">
        <f>+[1]kpi!AA93</f>
        <v>0</v>
      </c>
      <c r="AB93" s="29">
        <f>+[1]kpi!AB93</f>
        <v>0</v>
      </c>
      <c r="AC93" s="29">
        <f>+[1]kpi!AC93</f>
        <v>0</v>
      </c>
      <c r="AD93" s="29">
        <f>+[1]kpi!AD93</f>
        <v>0</v>
      </c>
      <c r="AE93" s="30">
        <f>+[1]kpi!AE93</f>
        <v>0</v>
      </c>
      <c r="AG93" s="56">
        <f t="shared" si="20"/>
        <v>25973584.59</v>
      </c>
      <c r="AH93" s="29">
        <f>+[1]kpi!AO93</f>
        <v>0</v>
      </c>
      <c r="AI93" s="29">
        <f>+[1]kpi!AP93</f>
        <v>0</v>
      </c>
      <c r="AJ93" s="29">
        <f>+[1]kpi!AQ93</f>
        <v>0</v>
      </c>
      <c r="AK93" s="29">
        <f>+[1]kpi!AR93</f>
        <v>25973584.59</v>
      </c>
      <c r="AL93" s="29">
        <f>+[1]kpi!AS93</f>
        <v>0</v>
      </c>
      <c r="AM93" s="29">
        <f>+[1]kpi!AT93</f>
        <v>0</v>
      </c>
      <c r="AN93" s="29">
        <f>+[1]kpi!AU93</f>
        <v>0</v>
      </c>
      <c r="AO93" s="29">
        <f>+[1]kpi!AV93</f>
        <v>0</v>
      </c>
      <c r="AP93" s="29">
        <f>+[1]kpi!AW93</f>
        <v>0</v>
      </c>
      <c r="AQ93" s="29">
        <f>+[1]kpi!AX93</f>
        <v>0</v>
      </c>
      <c r="AR93" s="29">
        <f>+[1]kpi!AY93</f>
        <v>0</v>
      </c>
      <c r="AS93" s="30">
        <v>0</v>
      </c>
      <c r="AU93" s="56">
        <f t="shared" si="24"/>
        <v>-1053133080.5455455</v>
      </c>
      <c r="AV93" s="56">
        <f t="shared" si="21"/>
        <v>-589736.2699999999</v>
      </c>
      <c r="AW93" s="29">
        <f>+[1]kpi!BD93</f>
        <v>0</v>
      </c>
      <c r="AX93" s="29">
        <f>+[1]kpi!BE93</f>
        <v>0</v>
      </c>
      <c r="AY93" s="29">
        <f>+[1]kpi!BF93</f>
        <v>-491842.11</v>
      </c>
      <c r="AZ93" s="29">
        <f>+[1]kpi!BG93</f>
        <v>-83256.09</v>
      </c>
      <c r="BA93" s="29">
        <f>+[1]kpi!BH93</f>
        <v>-5983.69</v>
      </c>
      <c r="BB93" s="29">
        <f>+[1]kpi!BI93</f>
        <v>-8654.3799999999992</v>
      </c>
      <c r="BC93" s="29">
        <f>+[1]kpi!BJ93</f>
        <v>0</v>
      </c>
      <c r="BD93" s="29">
        <f>+[1]kpi!BK93</f>
        <v>0</v>
      </c>
      <c r="BE93" s="29">
        <f>+[1]kpi!BL93</f>
        <v>0</v>
      </c>
      <c r="BF93" s="29">
        <f>+[1]kpi!BM93</f>
        <v>0</v>
      </c>
      <c r="BG93" s="29">
        <f>+[1]kpi!BN93</f>
        <v>0</v>
      </c>
      <c r="BH93" s="30"/>
      <c r="BJ93" s="64">
        <f t="shared" si="34"/>
        <v>25973584.59</v>
      </c>
      <c r="BK93" s="64">
        <f t="shared" si="35"/>
        <v>25973584.59</v>
      </c>
      <c r="BL93" s="64">
        <f t="shared" si="36"/>
        <v>25973584.59</v>
      </c>
      <c r="BM93" s="64">
        <f t="shared" si="37"/>
        <v>-4470541.3099999996</v>
      </c>
      <c r="BN93" s="64">
        <f t="shared" si="38"/>
        <v>-8192926.2000000011</v>
      </c>
      <c r="BO93" s="64">
        <f t="shared" si="39"/>
        <v>-8274610.2200000016</v>
      </c>
      <c r="BP93" s="68">
        <f>IFERROR(+BJ93/debt!C93,0)</f>
        <v>0.20147432249131805</v>
      </c>
      <c r="BQ93" s="68">
        <f>IFERROR(+BK93/debt!C93,0)</f>
        <v>0.20147432249131805</v>
      </c>
      <c r="BR93" s="68">
        <f>IFERROR(+BL93/debt!C93,0)</f>
        <v>0.20147432249131805</v>
      </c>
      <c r="BS93" s="68">
        <f>(BJ93+debt!$C93)/-BM93</f>
        <v>34.647074318130898</v>
      </c>
      <c r="BT93" s="68">
        <f>(BK93+debt!$C93)/-BN93</f>
        <v>18.905476899064979</v>
      </c>
      <c r="BU93" s="68">
        <f>(BL93+debt!$C93)/-BO93</f>
        <v>18.718848730235926</v>
      </c>
      <c r="BV93" s="64">
        <f>(debt!C93-HLOOKUP(B93,Flc_Arqos_Base!$C$2:$GX$47,46,TRUE))</f>
        <v>-314828240.2251699</v>
      </c>
    </row>
    <row r="94" spans="2:74" x14ac:dyDescent="0.25">
      <c r="B94" s="60">
        <v>47665</v>
      </c>
      <c r="C94" s="56">
        <f t="shared" si="22"/>
        <v>1848482815.29</v>
      </c>
      <c r="D94" s="56">
        <f t="shared" si="18"/>
        <v>0</v>
      </c>
      <c r="E94" s="29">
        <f>+[1]kpi!E94</f>
        <v>0</v>
      </c>
      <c r="F94" s="29">
        <f>+[1]kpi!F94</f>
        <v>0</v>
      </c>
      <c r="G94" s="29">
        <f>+[1]kpi!G94</f>
        <v>0</v>
      </c>
      <c r="H94" s="29">
        <f>+[1]kpi!H94</f>
        <v>0</v>
      </c>
      <c r="I94" s="29">
        <f>+[1]kpi!I94</f>
        <v>0</v>
      </c>
      <c r="J94" s="29">
        <f>+[1]kpi!J94</f>
        <v>0</v>
      </c>
      <c r="K94" s="29">
        <f>+[1]kpi!K94</f>
        <v>0</v>
      </c>
      <c r="L94" s="29">
        <f>+[1]kpi!L94</f>
        <v>0</v>
      </c>
      <c r="M94" s="29">
        <f>+[1]kpi!M94</f>
        <v>0</v>
      </c>
      <c r="N94" s="29">
        <f>+[1]kpi!N94</f>
        <v>0</v>
      </c>
      <c r="O94" s="29">
        <f>+[1]kpi!O94</f>
        <v>0</v>
      </c>
      <c r="P94" s="30"/>
      <c r="R94" s="56">
        <f t="shared" si="23"/>
        <v>799.00272012400023</v>
      </c>
      <c r="S94" s="56">
        <f t="shared" si="19"/>
        <v>0</v>
      </c>
      <c r="T94" s="29">
        <f>+[1]kpi!T94</f>
        <v>0</v>
      </c>
      <c r="U94" s="29">
        <f>+[1]kpi!U94</f>
        <v>0</v>
      </c>
      <c r="V94" s="29">
        <f>+[1]kpi!V94</f>
        <v>0</v>
      </c>
      <c r="W94" s="29">
        <f>+[1]kpi!W94</f>
        <v>0</v>
      </c>
      <c r="X94" s="29">
        <f>+[1]kpi!X94</f>
        <v>0</v>
      </c>
      <c r="Y94" s="29">
        <f>+[1]kpi!Y94</f>
        <v>0</v>
      </c>
      <c r="Z94" s="29">
        <f>+[1]kpi!Z94</f>
        <v>0</v>
      </c>
      <c r="AA94" s="29">
        <f>+[1]kpi!AA94</f>
        <v>0</v>
      </c>
      <c r="AB94" s="29">
        <f>+[1]kpi!AB94</f>
        <v>0</v>
      </c>
      <c r="AC94" s="29">
        <f>+[1]kpi!AC94</f>
        <v>0</v>
      </c>
      <c r="AD94" s="29">
        <f>+[1]kpi!AD94</f>
        <v>0</v>
      </c>
      <c r="AE94" s="30">
        <f>+[1]kpi!AE94</f>
        <v>0</v>
      </c>
      <c r="AG94" s="56">
        <f t="shared" si="20"/>
        <v>0</v>
      </c>
      <c r="AH94" s="29">
        <f>+[1]kpi!AO94</f>
        <v>0</v>
      </c>
      <c r="AI94" s="29">
        <f>+[1]kpi!AP94</f>
        <v>0</v>
      </c>
      <c r="AJ94" s="29">
        <f>+[1]kpi!AQ94</f>
        <v>0</v>
      </c>
      <c r="AK94" s="29">
        <f>+[1]kpi!AR94</f>
        <v>0</v>
      </c>
      <c r="AL94" s="29">
        <f>+[1]kpi!AS94</f>
        <v>0</v>
      </c>
      <c r="AM94" s="29">
        <f>+[1]kpi!AT94</f>
        <v>0</v>
      </c>
      <c r="AN94" s="29">
        <f>+[1]kpi!AU94</f>
        <v>0</v>
      </c>
      <c r="AO94" s="29">
        <f>+[1]kpi!AV94</f>
        <v>0</v>
      </c>
      <c r="AP94" s="29">
        <f>+[1]kpi!AW94</f>
        <v>0</v>
      </c>
      <c r="AQ94" s="29">
        <f>+[1]kpi!AX94</f>
        <v>0</v>
      </c>
      <c r="AR94" s="29">
        <f>+[1]kpi!AY94</f>
        <v>0</v>
      </c>
      <c r="AS94" s="30">
        <v>0</v>
      </c>
      <c r="AU94" s="56">
        <f t="shared" si="24"/>
        <v>-1053559943.6955454</v>
      </c>
      <c r="AV94" s="56">
        <f t="shared" si="21"/>
        <v>-426863.15</v>
      </c>
      <c r="AW94" s="29">
        <f>+[1]kpi!BD94</f>
        <v>0</v>
      </c>
      <c r="AX94" s="29">
        <f>+[1]kpi!BE94</f>
        <v>0</v>
      </c>
      <c r="AY94" s="29">
        <f>+[1]kpi!BF94</f>
        <v>-328570.15000000002</v>
      </c>
      <c r="AZ94" s="29">
        <f>+[1]kpi!BG94</f>
        <v>-83595.289999999994</v>
      </c>
      <c r="BA94" s="29">
        <f>+[1]kpi!BH94</f>
        <v>-6008.07</v>
      </c>
      <c r="BB94" s="29">
        <f>+[1]kpi!BI94</f>
        <v>-8689.64</v>
      </c>
      <c r="BC94" s="29">
        <f>+[1]kpi!BJ94</f>
        <v>0</v>
      </c>
      <c r="BD94" s="29">
        <f>+[1]kpi!BK94</f>
        <v>0</v>
      </c>
      <c r="BE94" s="29">
        <f>+[1]kpi!BL94</f>
        <v>0</v>
      </c>
      <c r="BF94" s="29">
        <f>+[1]kpi!BM94</f>
        <v>0</v>
      </c>
      <c r="BG94" s="29">
        <f>+[1]kpi!BN94</f>
        <v>0</v>
      </c>
      <c r="BH94" s="30"/>
      <c r="BJ94" s="64">
        <f t="shared" si="34"/>
        <v>0</v>
      </c>
      <c r="BK94" s="64">
        <f t="shared" si="35"/>
        <v>0</v>
      </c>
      <c r="BL94" s="64">
        <f t="shared" si="36"/>
        <v>0</v>
      </c>
      <c r="BM94" s="64">
        <f t="shared" si="37"/>
        <v>-4317473.25</v>
      </c>
      <c r="BN94" s="64">
        <f t="shared" si="38"/>
        <v>-7619394.160000002</v>
      </c>
      <c r="BO94" s="64">
        <f t="shared" si="39"/>
        <v>-7701410.9800000023</v>
      </c>
      <c r="BP94" s="68">
        <f>IFERROR(+BJ94/debt!C94,0)</f>
        <v>0</v>
      </c>
      <c r="BQ94" s="68">
        <f>IFERROR(+BK94/debt!C94,0)</f>
        <v>0</v>
      </c>
      <c r="BR94" s="68">
        <f>IFERROR(+BL94/debt!C94,0)</f>
        <v>0</v>
      </c>
      <c r="BS94" s="68">
        <f>(BJ94+debt!$C94)/-BM94</f>
        <v>29.859499979494775</v>
      </c>
      <c r="BT94" s="68">
        <f>(BK94+debt!$C94)/-BN94</f>
        <v>16.919664439547017</v>
      </c>
      <c r="BU94" s="68">
        <f>(BL94+debt!$C94)/-BO94</f>
        <v>16.739477058766731</v>
      </c>
      <c r="BV94" s="64">
        <f>(debt!C94-HLOOKUP(B94,Flc_Arqos_Base!$C$2:$GX$47,46,TRUE))</f>
        <v>-315379176.78560281</v>
      </c>
    </row>
    <row r="95" spans="2:74" x14ac:dyDescent="0.25">
      <c r="B95" s="60">
        <v>47696</v>
      </c>
      <c r="C95" s="56">
        <f t="shared" si="22"/>
        <v>1848482815.29</v>
      </c>
      <c r="D95" s="56">
        <f t="shared" si="18"/>
        <v>0</v>
      </c>
      <c r="E95" s="29">
        <f>+[1]kpi!E95</f>
        <v>0</v>
      </c>
      <c r="F95" s="29">
        <f>+[1]kpi!F95</f>
        <v>0</v>
      </c>
      <c r="G95" s="29">
        <f>+[1]kpi!G95</f>
        <v>0</v>
      </c>
      <c r="H95" s="29">
        <f>+[1]kpi!H95</f>
        <v>0</v>
      </c>
      <c r="I95" s="29">
        <f>+[1]kpi!I95</f>
        <v>0</v>
      </c>
      <c r="J95" s="29">
        <f>+[1]kpi!J95</f>
        <v>0</v>
      </c>
      <c r="K95" s="29">
        <f>+[1]kpi!K95</f>
        <v>0</v>
      </c>
      <c r="L95" s="29">
        <f>+[1]kpi!L95</f>
        <v>0</v>
      </c>
      <c r="M95" s="29">
        <f>+[1]kpi!M95</f>
        <v>0</v>
      </c>
      <c r="N95" s="29">
        <f>+[1]kpi!N95</f>
        <v>0</v>
      </c>
      <c r="O95" s="29">
        <f>+[1]kpi!O95</f>
        <v>0</v>
      </c>
      <c r="P95" s="30"/>
      <c r="R95" s="56">
        <f t="shared" si="23"/>
        <v>799.00272012400023</v>
      </c>
      <c r="S95" s="56">
        <f t="shared" si="19"/>
        <v>0</v>
      </c>
      <c r="T95" s="29">
        <f>+[1]kpi!T95</f>
        <v>0</v>
      </c>
      <c r="U95" s="29">
        <f>+[1]kpi!U95</f>
        <v>0</v>
      </c>
      <c r="V95" s="29">
        <f>+[1]kpi!V95</f>
        <v>0</v>
      </c>
      <c r="W95" s="29">
        <f>+[1]kpi!W95</f>
        <v>0</v>
      </c>
      <c r="X95" s="29">
        <f>+[1]kpi!X95</f>
        <v>0</v>
      </c>
      <c r="Y95" s="29">
        <f>+[1]kpi!Y95</f>
        <v>0</v>
      </c>
      <c r="Z95" s="29">
        <f>+[1]kpi!Z95</f>
        <v>0</v>
      </c>
      <c r="AA95" s="29">
        <f>+[1]kpi!AA95</f>
        <v>0</v>
      </c>
      <c r="AB95" s="29">
        <f>+[1]kpi!AB95</f>
        <v>0</v>
      </c>
      <c r="AC95" s="29">
        <f>+[1]kpi!AC95</f>
        <v>0</v>
      </c>
      <c r="AD95" s="29">
        <f>+[1]kpi!AD95</f>
        <v>0</v>
      </c>
      <c r="AE95" s="30">
        <f>+[1]kpi!AE95</f>
        <v>0</v>
      </c>
      <c r="AG95" s="56">
        <f t="shared" si="20"/>
        <v>0</v>
      </c>
      <c r="AH95" s="29">
        <f>+[1]kpi!AO95</f>
        <v>0</v>
      </c>
      <c r="AI95" s="29">
        <f>+[1]kpi!AP95</f>
        <v>0</v>
      </c>
      <c r="AJ95" s="29">
        <f>+[1]kpi!AQ95</f>
        <v>0</v>
      </c>
      <c r="AK95" s="29">
        <f>+[1]kpi!AR95</f>
        <v>0</v>
      </c>
      <c r="AL95" s="29">
        <f>+[1]kpi!AS95</f>
        <v>0</v>
      </c>
      <c r="AM95" s="29">
        <f>+[1]kpi!AT95</f>
        <v>0</v>
      </c>
      <c r="AN95" s="29">
        <f>+[1]kpi!AU95</f>
        <v>0</v>
      </c>
      <c r="AO95" s="29">
        <f>+[1]kpi!AV95</f>
        <v>0</v>
      </c>
      <c r="AP95" s="29">
        <f>+[1]kpi!AW95</f>
        <v>0</v>
      </c>
      <c r="AQ95" s="29">
        <f>+[1]kpi!AX95</f>
        <v>0</v>
      </c>
      <c r="AR95" s="29">
        <f>+[1]kpi!AY95</f>
        <v>0</v>
      </c>
      <c r="AS95" s="30">
        <v>0</v>
      </c>
      <c r="AU95" s="56">
        <f t="shared" si="24"/>
        <v>-1053987884.1055454</v>
      </c>
      <c r="AV95" s="56">
        <f t="shared" si="21"/>
        <v>-427940.41</v>
      </c>
      <c r="AW95" s="29">
        <f>+[1]kpi!BD95</f>
        <v>0</v>
      </c>
      <c r="AX95" s="29">
        <f>+[1]kpi!BE95</f>
        <v>0</v>
      </c>
      <c r="AY95" s="29">
        <f>+[1]kpi!BF95</f>
        <v>-329246.95</v>
      </c>
      <c r="AZ95" s="29">
        <f>+[1]kpi!BG95</f>
        <v>-83935.86</v>
      </c>
      <c r="BA95" s="29">
        <f>+[1]kpi!BH95</f>
        <v>-6032.55</v>
      </c>
      <c r="BB95" s="29">
        <f>+[1]kpi!BI95</f>
        <v>-8725.0499999999993</v>
      </c>
      <c r="BC95" s="29">
        <f>+[1]kpi!BJ95</f>
        <v>0</v>
      </c>
      <c r="BD95" s="29">
        <f>+[1]kpi!BK95</f>
        <v>0</v>
      </c>
      <c r="BE95" s="29">
        <f>+[1]kpi!BL95</f>
        <v>0</v>
      </c>
      <c r="BF95" s="29">
        <f>+[1]kpi!BM95</f>
        <v>0</v>
      </c>
      <c r="BG95" s="29">
        <f>+[1]kpi!BN95</f>
        <v>0</v>
      </c>
      <c r="BH95" s="30"/>
      <c r="BJ95" s="64">
        <f t="shared" si="34"/>
        <v>0</v>
      </c>
      <c r="BK95" s="64">
        <f t="shared" si="35"/>
        <v>0</v>
      </c>
      <c r="BL95" s="64">
        <f t="shared" si="36"/>
        <v>0</v>
      </c>
      <c r="BM95" s="64">
        <f t="shared" si="37"/>
        <v>-4328383.1399999997</v>
      </c>
      <c r="BN95" s="64">
        <f t="shared" si="38"/>
        <v>-7208801.2600000016</v>
      </c>
      <c r="BO95" s="64">
        <f t="shared" si="39"/>
        <v>-7284364.7500000019</v>
      </c>
      <c r="BP95" s="68">
        <f>IFERROR(+BJ95/debt!C95,0)</f>
        <v>0</v>
      </c>
      <c r="BQ95" s="68">
        <f>IFERROR(+BK95/debt!C95,0)</f>
        <v>0</v>
      </c>
      <c r="BR95" s="68">
        <f>IFERROR(+BL95/debt!C95,0)</f>
        <v>0</v>
      </c>
      <c r="BS95" s="68">
        <f>(BJ95+debt!$C95)/-BM95</f>
        <v>29.784237728050169</v>
      </c>
      <c r="BT95" s="68">
        <f>(BK95+debt!$C95)/-BN95</f>
        <v>17.883360599102467</v>
      </c>
      <c r="BU95" s="68">
        <f>(BL95+debt!$C95)/-BO95</f>
        <v>17.697849688244155</v>
      </c>
      <c r="BV95" s="64">
        <f>(debt!C95-HLOOKUP(B95,Flc_Arqos_Base!$C$2:$GX$47,46,TRUE))</f>
        <v>-316974942.06209397</v>
      </c>
    </row>
    <row r="96" spans="2:74" x14ac:dyDescent="0.25">
      <c r="B96" s="59">
        <v>47727</v>
      </c>
      <c r="C96" s="56">
        <f t="shared" si="22"/>
        <v>1848482815.29</v>
      </c>
      <c r="D96" s="56">
        <f t="shared" si="18"/>
        <v>0</v>
      </c>
      <c r="E96" s="29">
        <f>+[1]kpi!E96</f>
        <v>0</v>
      </c>
      <c r="F96" s="29">
        <f>+[1]kpi!F96</f>
        <v>0</v>
      </c>
      <c r="G96" s="29">
        <f>+[1]kpi!G96</f>
        <v>0</v>
      </c>
      <c r="H96" s="29">
        <f>+[1]kpi!H96</f>
        <v>0</v>
      </c>
      <c r="I96" s="29">
        <f>+[1]kpi!I96</f>
        <v>0</v>
      </c>
      <c r="J96" s="29">
        <f>+[1]kpi!J96</f>
        <v>0</v>
      </c>
      <c r="K96" s="29">
        <f>+[1]kpi!K96</f>
        <v>0</v>
      </c>
      <c r="L96" s="29">
        <f>+[1]kpi!L96</f>
        <v>0</v>
      </c>
      <c r="M96" s="29">
        <f>+[1]kpi!M96</f>
        <v>0</v>
      </c>
      <c r="N96" s="29">
        <f>+[1]kpi!N96</f>
        <v>0</v>
      </c>
      <c r="O96" s="29">
        <f>+[1]kpi!O96</f>
        <v>0</v>
      </c>
      <c r="P96" s="30"/>
      <c r="R96" s="56">
        <f t="shared" si="23"/>
        <v>799.00272012400023</v>
      </c>
      <c r="S96" s="56">
        <f t="shared" si="19"/>
        <v>0</v>
      </c>
      <c r="T96" s="29">
        <f>+[1]kpi!T96</f>
        <v>0</v>
      </c>
      <c r="U96" s="29">
        <f>+[1]kpi!U96</f>
        <v>0</v>
      </c>
      <c r="V96" s="29">
        <f>+[1]kpi!V96</f>
        <v>0</v>
      </c>
      <c r="W96" s="29">
        <f>+[1]kpi!W96</f>
        <v>0</v>
      </c>
      <c r="X96" s="29">
        <f>+[1]kpi!X96</f>
        <v>0</v>
      </c>
      <c r="Y96" s="29">
        <f>+[1]kpi!Y96</f>
        <v>0</v>
      </c>
      <c r="Z96" s="29">
        <f>+[1]kpi!Z96</f>
        <v>0</v>
      </c>
      <c r="AA96" s="29">
        <f>+[1]kpi!AA96</f>
        <v>0</v>
      </c>
      <c r="AB96" s="29">
        <f>+[1]kpi!AB96</f>
        <v>0</v>
      </c>
      <c r="AC96" s="29">
        <f>+[1]kpi!AC96</f>
        <v>0</v>
      </c>
      <c r="AD96" s="29">
        <f>+[1]kpi!AD96</f>
        <v>0</v>
      </c>
      <c r="AE96" s="30">
        <f>+[1]kpi!AE96</f>
        <v>0</v>
      </c>
      <c r="AG96" s="56">
        <f t="shared" si="20"/>
        <v>0</v>
      </c>
      <c r="AH96" s="29">
        <f>+[1]kpi!AO96</f>
        <v>0</v>
      </c>
      <c r="AI96" s="29">
        <f>+[1]kpi!AP96</f>
        <v>0</v>
      </c>
      <c r="AJ96" s="29">
        <f>+[1]kpi!AQ96</f>
        <v>0</v>
      </c>
      <c r="AK96" s="29">
        <f>+[1]kpi!AR96</f>
        <v>0</v>
      </c>
      <c r="AL96" s="29">
        <f>+[1]kpi!AS96</f>
        <v>0</v>
      </c>
      <c r="AM96" s="29">
        <f>+[1]kpi!AT96</f>
        <v>0</v>
      </c>
      <c r="AN96" s="29">
        <f>+[1]kpi!AU96</f>
        <v>0</v>
      </c>
      <c r="AO96" s="29">
        <f>+[1]kpi!AV96</f>
        <v>0</v>
      </c>
      <c r="AP96" s="29">
        <f>+[1]kpi!AW96</f>
        <v>0</v>
      </c>
      <c r="AQ96" s="29">
        <f>+[1]kpi!AX96</f>
        <v>0</v>
      </c>
      <c r="AR96" s="29">
        <f>+[1]kpi!AY96</f>
        <v>0</v>
      </c>
      <c r="AS96" s="30">
        <v>0</v>
      </c>
      <c r="AU96" s="56">
        <f t="shared" si="24"/>
        <v>-1054416904.8055454</v>
      </c>
      <c r="AV96" s="56">
        <f t="shared" si="21"/>
        <v>-429020.70000000007</v>
      </c>
      <c r="AW96" s="29">
        <f>+[1]kpi!BD96</f>
        <v>0</v>
      </c>
      <c r="AX96" s="29">
        <f>+[1]kpi!BE96</f>
        <v>0</v>
      </c>
      <c r="AY96" s="29">
        <f>+[1]kpi!BF96</f>
        <v>-329925.15000000002</v>
      </c>
      <c r="AZ96" s="29">
        <f>+[1]kpi!BG96</f>
        <v>-84277.83</v>
      </c>
      <c r="BA96" s="29">
        <f>+[1]kpi!BH96</f>
        <v>-6057.13</v>
      </c>
      <c r="BB96" s="29">
        <f>+[1]kpi!BI96</f>
        <v>-8760.59</v>
      </c>
      <c r="BC96" s="29">
        <f>+[1]kpi!BJ96</f>
        <v>0</v>
      </c>
      <c r="BD96" s="29">
        <f>+[1]kpi!BK96</f>
        <v>0</v>
      </c>
      <c r="BE96" s="29">
        <f>+[1]kpi!BL96</f>
        <v>0</v>
      </c>
      <c r="BF96" s="29">
        <f>+[1]kpi!BM96</f>
        <v>0</v>
      </c>
      <c r="BG96" s="29">
        <f>+[1]kpi!BN96</f>
        <v>0</v>
      </c>
      <c r="BH96" s="30"/>
      <c r="BJ96" s="64">
        <f t="shared" si="34"/>
        <v>0</v>
      </c>
      <c r="BK96" s="64">
        <f t="shared" si="35"/>
        <v>0</v>
      </c>
      <c r="BL96" s="64">
        <f t="shared" si="36"/>
        <v>0</v>
      </c>
      <c r="BM96" s="64">
        <f t="shared" si="37"/>
        <v>-4339323.72</v>
      </c>
      <c r="BN96" s="64">
        <f t="shared" si="38"/>
        <v>-6797197.3800000018</v>
      </c>
      <c r="BO96" s="64">
        <f t="shared" si="39"/>
        <v>-6866281.2500000019</v>
      </c>
      <c r="BP96" s="68">
        <f>IFERROR(+BJ96/debt!C96,0)</f>
        <v>0</v>
      </c>
      <c r="BQ96" s="68">
        <f>IFERROR(+BK96/debt!C96,0)</f>
        <v>0</v>
      </c>
      <c r="BR96" s="68">
        <f>IFERROR(+BL96/debt!C96,0)</f>
        <v>0</v>
      </c>
      <c r="BS96" s="68">
        <f>(BJ96+debt!$C96)/-BM96</f>
        <v>29.709143806363507</v>
      </c>
      <c r="BT96" s="68">
        <f>(BK96+debt!$C96)/-BN96</f>
        <v>18.966286428457991</v>
      </c>
      <c r="BU96" s="68">
        <f>(BL96+debt!$C96)/-BO96</f>
        <v>18.775460504162162</v>
      </c>
      <c r="BV96" s="64">
        <f>(debt!C96-HLOOKUP(B96,Flc_Arqos_Base!$C$2:$GX$47,46,TRUE))</f>
        <v>-318595448.54378688</v>
      </c>
    </row>
    <row r="97" spans="2:74" x14ac:dyDescent="0.25">
      <c r="B97" s="60">
        <v>47757</v>
      </c>
      <c r="C97" s="56">
        <f t="shared" si="22"/>
        <v>1848482815.29</v>
      </c>
      <c r="D97" s="56">
        <f t="shared" si="18"/>
        <v>0</v>
      </c>
      <c r="E97" s="29">
        <f>+[1]kpi!E97</f>
        <v>0</v>
      </c>
      <c r="F97" s="29">
        <f>+[1]kpi!F97</f>
        <v>0</v>
      </c>
      <c r="G97" s="29">
        <f>+[1]kpi!G97</f>
        <v>0</v>
      </c>
      <c r="H97" s="29">
        <f>+[1]kpi!H97</f>
        <v>0</v>
      </c>
      <c r="I97" s="29">
        <f>+[1]kpi!I97</f>
        <v>0</v>
      </c>
      <c r="J97" s="29">
        <f>+[1]kpi!J97</f>
        <v>0</v>
      </c>
      <c r="K97" s="29">
        <f>+[1]kpi!K97</f>
        <v>0</v>
      </c>
      <c r="L97" s="29">
        <f>+[1]kpi!L97</f>
        <v>0</v>
      </c>
      <c r="M97" s="29">
        <f>+[1]kpi!M97</f>
        <v>0</v>
      </c>
      <c r="N97" s="29">
        <f>+[1]kpi!N97</f>
        <v>0</v>
      </c>
      <c r="O97" s="29">
        <f>+[1]kpi!O97</f>
        <v>0</v>
      </c>
      <c r="P97" s="30"/>
      <c r="R97" s="56">
        <f t="shared" si="23"/>
        <v>799.00272012400023</v>
      </c>
      <c r="S97" s="56">
        <f t="shared" si="19"/>
        <v>0</v>
      </c>
      <c r="T97" s="29">
        <f>+[1]kpi!T97</f>
        <v>0</v>
      </c>
      <c r="U97" s="29">
        <f>+[1]kpi!U97</f>
        <v>0</v>
      </c>
      <c r="V97" s="29">
        <f>+[1]kpi!V97</f>
        <v>0</v>
      </c>
      <c r="W97" s="29">
        <f>+[1]kpi!W97</f>
        <v>0</v>
      </c>
      <c r="X97" s="29">
        <f>+[1]kpi!X97</f>
        <v>0</v>
      </c>
      <c r="Y97" s="29">
        <f>+[1]kpi!Y97</f>
        <v>0</v>
      </c>
      <c r="Z97" s="29">
        <f>+[1]kpi!Z97</f>
        <v>0</v>
      </c>
      <c r="AA97" s="29">
        <f>+[1]kpi!AA97</f>
        <v>0</v>
      </c>
      <c r="AB97" s="29">
        <f>+[1]kpi!AB97</f>
        <v>0</v>
      </c>
      <c r="AC97" s="29">
        <f>+[1]kpi!AC97</f>
        <v>0</v>
      </c>
      <c r="AD97" s="29">
        <f>+[1]kpi!AD97</f>
        <v>0</v>
      </c>
      <c r="AE97" s="30">
        <f>+[1]kpi!AE97</f>
        <v>0</v>
      </c>
      <c r="AG97" s="56">
        <f t="shared" si="20"/>
        <v>0</v>
      </c>
      <c r="AH97" s="29">
        <f>+[1]kpi!AO97</f>
        <v>0</v>
      </c>
      <c r="AI97" s="29">
        <f>+[1]kpi!AP97</f>
        <v>0</v>
      </c>
      <c r="AJ97" s="29">
        <f>+[1]kpi!AQ97</f>
        <v>0</v>
      </c>
      <c r="AK97" s="29">
        <f>+[1]kpi!AR97</f>
        <v>0</v>
      </c>
      <c r="AL97" s="29">
        <f>+[1]kpi!AS97</f>
        <v>0</v>
      </c>
      <c r="AM97" s="29">
        <f>+[1]kpi!AT97</f>
        <v>0</v>
      </c>
      <c r="AN97" s="29">
        <f>+[1]kpi!AU97</f>
        <v>0</v>
      </c>
      <c r="AO97" s="29">
        <f>+[1]kpi!AV97</f>
        <v>0</v>
      </c>
      <c r="AP97" s="29">
        <f>+[1]kpi!AW97</f>
        <v>0</v>
      </c>
      <c r="AQ97" s="29">
        <f>+[1]kpi!AX97</f>
        <v>0</v>
      </c>
      <c r="AR97" s="29">
        <f>+[1]kpi!AY97</f>
        <v>0</v>
      </c>
      <c r="AS97" s="30">
        <v>0</v>
      </c>
      <c r="AU97" s="56">
        <f t="shared" si="24"/>
        <v>-1054847008.8255454</v>
      </c>
      <c r="AV97" s="56">
        <f t="shared" si="21"/>
        <v>-430104.02</v>
      </c>
      <c r="AW97" s="29">
        <f>+[1]kpi!BD97</f>
        <v>0</v>
      </c>
      <c r="AX97" s="29">
        <f>+[1]kpi!BE97</f>
        <v>0</v>
      </c>
      <c r="AY97" s="29">
        <f>+[1]kpi!BF97</f>
        <v>-330604.74</v>
      </c>
      <c r="AZ97" s="29">
        <f>+[1]kpi!BG97</f>
        <v>-84621.19</v>
      </c>
      <c r="BA97" s="29">
        <f>+[1]kpi!BH97</f>
        <v>-6081.81</v>
      </c>
      <c r="BB97" s="29">
        <f>+[1]kpi!BI97</f>
        <v>-8796.2800000000007</v>
      </c>
      <c r="BC97" s="29">
        <f>+[1]kpi!BJ97</f>
        <v>0</v>
      </c>
      <c r="BD97" s="29">
        <f>+[1]kpi!BK97</f>
        <v>0</v>
      </c>
      <c r="BE97" s="29">
        <f>+[1]kpi!BL97</f>
        <v>0</v>
      </c>
      <c r="BF97" s="29">
        <f>+[1]kpi!BM97</f>
        <v>0</v>
      </c>
      <c r="BG97" s="29">
        <f>+[1]kpi!BN97</f>
        <v>0</v>
      </c>
      <c r="BH97" s="30"/>
      <c r="BJ97" s="64">
        <f t="shared" si="34"/>
        <v>0</v>
      </c>
      <c r="BK97" s="64">
        <f t="shared" si="35"/>
        <v>0</v>
      </c>
      <c r="BL97" s="64">
        <f t="shared" si="36"/>
        <v>0</v>
      </c>
      <c r="BM97" s="64">
        <f t="shared" si="37"/>
        <v>-4181902.8799999994</v>
      </c>
      <c r="BN97" s="64">
        <f t="shared" si="38"/>
        <v>-6384579.7700000005</v>
      </c>
      <c r="BO97" s="64">
        <f t="shared" si="39"/>
        <v>-6447157.620000001</v>
      </c>
      <c r="BP97" s="68">
        <f>IFERROR(+BJ97/debt!C97,0)</f>
        <v>0</v>
      </c>
      <c r="BQ97" s="68">
        <f>IFERROR(+BK97/debt!C97,0)</f>
        <v>0</v>
      </c>
      <c r="BR97" s="68">
        <f>IFERROR(+BL97/debt!C97,0)</f>
        <v>0</v>
      </c>
      <c r="BS97" s="68">
        <f>(BJ97+debt!$C97)/-BM97</f>
        <v>30.827495549070296</v>
      </c>
      <c r="BT97" s="68">
        <f>(BK97+debt!$C97)/-BN97</f>
        <v>20.192024700764954</v>
      </c>
      <c r="BU97" s="68">
        <f>(BL97+debt!$C97)/-BO97</f>
        <v>19.996035465291481</v>
      </c>
      <c r="BV97" s="64">
        <f>(debt!C97-HLOOKUP(B97,Flc_Arqos_Base!$C$2:$GX$47,46,TRUE))</f>
        <v>-320226220.91115069</v>
      </c>
    </row>
    <row r="98" spans="2:74" x14ac:dyDescent="0.25">
      <c r="B98" s="59">
        <v>47788</v>
      </c>
      <c r="C98" s="56">
        <f t="shared" si="22"/>
        <v>1848482815.29</v>
      </c>
      <c r="D98" s="56">
        <f t="shared" si="18"/>
        <v>0</v>
      </c>
      <c r="E98" s="29">
        <f>+[1]kpi!E98</f>
        <v>0</v>
      </c>
      <c r="F98" s="29">
        <f>+[1]kpi!F98</f>
        <v>0</v>
      </c>
      <c r="G98" s="29">
        <f>+[1]kpi!G98</f>
        <v>0</v>
      </c>
      <c r="H98" s="29">
        <f>+[1]kpi!H98</f>
        <v>0</v>
      </c>
      <c r="I98" s="29">
        <f>+[1]kpi!I98</f>
        <v>0</v>
      </c>
      <c r="J98" s="29">
        <f>+[1]kpi!J98</f>
        <v>0</v>
      </c>
      <c r="K98" s="29">
        <f>+[1]kpi!K98</f>
        <v>0</v>
      </c>
      <c r="L98" s="29">
        <f>+[1]kpi!L98</f>
        <v>0</v>
      </c>
      <c r="M98" s="29">
        <f>+[1]kpi!M98</f>
        <v>0</v>
      </c>
      <c r="N98" s="29">
        <f>+[1]kpi!N98</f>
        <v>0</v>
      </c>
      <c r="O98" s="29">
        <f>+[1]kpi!O98</f>
        <v>0</v>
      </c>
      <c r="P98" s="30"/>
      <c r="R98" s="56">
        <f t="shared" si="23"/>
        <v>799.00272012400023</v>
      </c>
      <c r="S98" s="56">
        <f t="shared" si="19"/>
        <v>0</v>
      </c>
      <c r="T98" s="29">
        <f>+[1]kpi!T98</f>
        <v>0</v>
      </c>
      <c r="U98" s="29">
        <f>+[1]kpi!U98</f>
        <v>0</v>
      </c>
      <c r="V98" s="29">
        <f>+[1]kpi!V98</f>
        <v>0</v>
      </c>
      <c r="W98" s="29">
        <f>+[1]kpi!W98</f>
        <v>0</v>
      </c>
      <c r="X98" s="29">
        <f>+[1]kpi!X98</f>
        <v>0</v>
      </c>
      <c r="Y98" s="29">
        <f>+[1]kpi!Y98</f>
        <v>0</v>
      </c>
      <c r="Z98" s="29">
        <f>+[1]kpi!Z98</f>
        <v>0</v>
      </c>
      <c r="AA98" s="29">
        <f>+[1]kpi!AA98</f>
        <v>0</v>
      </c>
      <c r="AB98" s="29">
        <f>+[1]kpi!AB98</f>
        <v>0</v>
      </c>
      <c r="AC98" s="29">
        <f>+[1]kpi!AC98</f>
        <v>0</v>
      </c>
      <c r="AD98" s="29">
        <f>+[1]kpi!AD98</f>
        <v>0</v>
      </c>
      <c r="AE98" s="30">
        <f>+[1]kpi!AE98</f>
        <v>0</v>
      </c>
      <c r="AG98" s="56">
        <f t="shared" si="20"/>
        <v>0</v>
      </c>
      <c r="AH98" s="29">
        <f>+[1]kpi!AO98</f>
        <v>0</v>
      </c>
      <c r="AI98" s="29">
        <f>+[1]kpi!AP98</f>
        <v>0</v>
      </c>
      <c r="AJ98" s="29">
        <f>+[1]kpi!AQ98</f>
        <v>0</v>
      </c>
      <c r="AK98" s="29">
        <f>+[1]kpi!AR98</f>
        <v>0</v>
      </c>
      <c r="AL98" s="29">
        <f>+[1]kpi!AS98</f>
        <v>0</v>
      </c>
      <c r="AM98" s="29">
        <f>+[1]kpi!AT98</f>
        <v>0</v>
      </c>
      <c r="AN98" s="29">
        <f>+[1]kpi!AU98</f>
        <v>0</v>
      </c>
      <c r="AO98" s="29">
        <f>+[1]kpi!AV98</f>
        <v>0</v>
      </c>
      <c r="AP98" s="29">
        <f>+[1]kpi!AW98</f>
        <v>0</v>
      </c>
      <c r="AQ98" s="29">
        <f>+[1]kpi!AX98</f>
        <v>0</v>
      </c>
      <c r="AR98" s="29">
        <f>+[1]kpi!AY98</f>
        <v>0</v>
      </c>
      <c r="AS98" s="30">
        <v>0</v>
      </c>
      <c r="AU98" s="56">
        <f t="shared" si="24"/>
        <v>-1055278199.1955454</v>
      </c>
      <c r="AV98" s="56">
        <f t="shared" si="21"/>
        <v>-431190.37</v>
      </c>
      <c r="AW98" s="29">
        <f>+[1]kpi!BD98</f>
        <v>0</v>
      </c>
      <c r="AX98" s="29">
        <f>+[1]kpi!BE98</f>
        <v>0</v>
      </c>
      <c r="AY98" s="29">
        <f>+[1]kpi!BF98</f>
        <v>-331285.73</v>
      </c>
      <c r="AZ98" s="29">
        <f>+[1]kpi!BG98</f>
        <v>-84965.94</v>
      </c>
      <c r="BA98" s="29">
        <f>+[1]kpi!BH98</f>
        <v>-6106.58</v>
      </c>
      <c r="BB98" s="29">
        <f>+[1]kpi!BI98</f>
        <v>-8832.1200000000008</v>
      </c>
      <c r="BC98" s="29">
        <f>+[1]kpi!BJ98</f>
        <v>0</v>
      </c>
      <c r="BD98" s="29">
        <f>+[1]kpi!BK98</f>
        <v>0</v>
      </c>
      <c r="BE98" s="29">
        <f>+[1]kpi!BL98</f>
        <v>0</v>
      </c>
      <c r="BF98" s="29">
        <f>+[1]kpi!BM98</f>
        <v>0</v>
      </c>
      <c r="BG98" s="29">
        <f>+[1]kpi!BN98</f>
        <v>0</v>
      </c>
      <c r="BH98" s="30"/>
      <c r="BJ98" s="64">
        <f t="shared" si="34"/>
        <v>0</v>
      </c>
      <c r="BK98" s="64">
        <f t="shared" si="35"/>
        <v>0</v>
      </c>
      <c r="BL98" s="64">
        <f t="shared" si="36"/>
        <v>0</v>
      </c>
      <c r="BM98" s="64">
        <f t="shared" si="37"/>
        <v>-4024166.06</v>
      </c>
      <c r="BN98" s="64">
        <f t="shared" si="38"/>
        <v>-5970945.6700000009</v>
      </c>
      <c r="BO98" s="64">
        <f t="shared" si="39"/>
        <v>-6026990.9900000012</v>
      </c>
      <c r="BP98" s="68">
        <f>IFERROR(+BJ98/debt!C98,0)</f>
        <v>0</v>
      </c>
      <c r="BQ98" s="68">
        <f>IFERROR(+BK98/debt!C98,0)</f>
        <v>0</v>
      </c>
      <c r="BR98" s="68">
        <f>IFERROR(+BL98/debt!C98,0)</f>
        <v>0</v>
      </c>
      <c r="BS98" s="68">
        <f>(BJ98+debt!$C98)/-BM98</f>
        <v>32.035853018412524</v>
      </c>
      <c r="BT98" s="68">
        <f>(BK98+debt!$C98)/-BN98</f>
        <v>21.590816521337434</v>
      </c>
      <c r="BU98" s="68">
        <f>(BL98+debt!$C98)/-BO98</f>
        <v>21.3900423335201</v>
      </c>
      <c r="BV98" s="64">
        <f>(debt!C98-HLOOKUP(B98,Flc_Arqos_Base!$C$2:$GX$47,46,TRUE))</f>
        <v>-321758527.36648846</v>
      </c>
    </row>
    <row r="99" spans="2:74" x14ac:dyDescent="0.25">
      <c r="B99" s="60">
        <v>47818</v>
      </c>
      <c r="C99" s="69">
        <f t="shared" si="22"/>
        <v>1848482815.29</v>
      </c>
      <c r="D99" s="69">
        <f t="shared" si="18"/>
        <v>0</v>
      </c>
      <c r="E99" s="70">
        <f>+[1]kpi!E99</f>
        <v>0</v>
      </c>
      <c r="F99" s="70">
        <f>+[1]kpi!F99</f>
        <v>0</v>
      </c>
      <c r="G99" s="70">
        <f>+[1]kpi!G99</f>
        <v>0</v>
      </c>
      <c r="H99" s="70">
        <f>+[1]kpi!H99</f>
        <v>0</v>
      </c>
      <c r="I99" s="70">
        <f>+[1]kpi!I99</f>
        <v>0</v>
      </c>
      <c r="J99" s="70">
        <f>+[1]kpi!J99</f>
        <v>0</v>
      </c>
      <c r="K99" s="70">
        <f>+[1]kpi!K99</f>
        <v>0</v>
      </c>
      <c r="L99" s="70">
        <f>+[1]kpi!L99</f>
        <v>0</v>
      </c>
      <c r="M99" s="70">
        <f>+[1]kpi!M99</f>
        <v>0</v>
      </c>
      <c r="N99" s="70">
        <f>+[1]kpi!N99</f>
        <v>0</v>
      </c>
      <c r="O99" s="70">
        <f>+[1]kpi!O99</f>
        <v>0</v>
      </c>
      <c r="P99" s="71"/>
      <c r="Q99" s="72"/>
      <c r="R99" s="69">
        <f t="shared" si="23"/>
        <v>799.00272012400023</v>
      </c>
      <c r="S99" s="69">
        <f t="shared" si="19"/>
        <v>0</v>
      </c>
      <c r="T99" s="70">
        <f>+[1]kpi!T99</f>
        <v>0</v>
      </c>
      <c r="U99" s="70">
        <f>+[1]kpi!U99</f>
        <v>0</v>
      </c>
      <c r="V99" s="70">
        <f>+[1]kpi!V99</f>
        <v>0</v>
      </c>
      <c r="W99" s="70">
        <f>+[1]kpi!W99</f>
        <v>0</v>
      </c>
      <c r="X99" s="70">
        <f>+[1]kpi!X99</f>
        <v>0</v>
      </c>
      <c r="Y99" s="70">
        <f>+[1]kpi!Y99</f>
        <v>0</v>
      </c>
      <c r="Z99" s="70">
        <f>+[1]kpi!Z99</f>
        <v>0</v>
      </c>
      <c r="AA99" s="70">
        <f>+[1]kpi!AA99</f>
        <v>0</v>
      </c>
      <c r="AB99" s="70">
        <f>+[1]kpi!AB99</f>
        <v>0</v>
      </c>
      <c r="AC99" s="70">
        <f>+[1]kpi!AC99</f>
        <v>0</v>
      </c>
      <c r="AD99" s="70">
        <f>+[1]kpi!AD99</f>
        <v>0</v>
      </c>
      <c r="AE99" s="71">
        <f>+[1]kpi!AE99</f>
        <v>0</v>
      </c>
      <c r="AF99" s="72"/>
      <c r="AG99" s="69">
        <f t="shared" si="20"/>
        <v>0</v>
      </c>
      <c r="AH99" s="70">
        <f>+[1]kpi!AO99</f>
        <v>0</v>
      </c>
      <c r="AI99" s="70">
        <f>+[1]kpi!AP99</f>
        <v>0</v>
      </c>
      <c r="AJ99" s="70">
        <f>+[1]kpi!AQ99</f>
        <v>0</v>
      </c>
      <c r="AK99" s="70">
        <f>+[1]kpi!AR99</f>
        <v>0</v>
      </c>
      <c r="AL99" s="70">
        <f>+[1]kpi!AS99</f>
        <v>0</v>
      </c>
      <c r="AM99" s="70">
        <f>+[1]kpi!AT99</f>
        <v>0</v>
      </c>
      <c r="AN99" s="70">
        <f>+[1]kpi!AU99</f>
        <v>0</v>
      </c>
      <c r="AO99" s="70">
        <f>+[1]kpi!AV99</f>
        <v>0</v>
      </c>
      <c r="AP99" s="70">
        <f>+[1]kpi!AW99</f>
        <v>0</v>
      </c>
      <c r="AQ99" s="70">
        <f>+[1]kpi!AX99</f>
        <v>0</v>
      </c>
      <c r="AR99" s="70">
        <f>+[1]kpi!AY99</f>
        <v>0</v>
      </c>
      <c r="AS99" s="71">
        <v>0</v>
      </c>
      <c r="AT99" s="72"/>
      <c r="AU99" s="69">
        <f t="shared" si="24"/>
        <v>-1055710478.9955454</v>
      </c>
      <c r="AV99" s="69">
        <f t="shared" si="21"/>
        <v>-432279.8</v>
      </c>
      <c r="AW99" s="70">
        <f>+[1]kpi!BD99</f>
        <v>0</v>
      </c>
      <c r="AX99" s="70">
        <f>+[1]kpi!BE99</f>
        <v>0</v>
      </c>
      <c r="AY99" s="70">
        <f>+[1]kpi!BF99</f>
        <v>-331968.12</v>
      </c>
      <c r="AZ99" s="70">
        <f>+[1]kpi!BG99</f>
        <v>-85312.11</v>
      </c>
      <c r="BA99" s="70">
        <f>+[1]kpi!BH99</f>
        <v>-6131.46</v>
      </c>
      <c r="BB99" s="70">
        <f>+[1]kpi!BI99</f>
        <v>-8868.11</v>
      </c>
      <c r="BC99" s="70">
        <f>+[1]kpi!BJ99</f>
        <v>0</v>
      </c>
      <c r="BD99" s="70">
        <f>+[1]kpi!BK99</f>
        <v>0</v>
      </c>
      <c r="BE99" s="70">
        <f>+[1]kpi!BL99</f>
        <v>0</v>
      </c>
      <c r="BF99" s="70">
        <f>+[1]kpi!BM99</f>
        <v>0</v>
      </c>
      <c r="BG99" s="70">
        <f>+[1]kpi!BN99</f>
        <v>0</v>
      </c>
      <c r="BH99" s="71"/>
      <c r="BI99" s="72"/>
      <c r="BJ99" s="72"/>
      <c r="BK99" s="72"/>
      <c r="BL99" s="72"/>
      <c r="BM99" s="72"/>
      <c r="BN99" s="72"/>
      <c r="BO99" s="72"/>
      <c r="BP99" s="72"/>
      <c r="BQ99" s="72"/>
      <c r="BR99" s="72"/>
      <c r="BS99" s="72"/>
      <c r="BT99" s="72"/>
      <c r="BU99" s="72"/>
      <c r="BV99" s="74">
        <f>(debt!C99-HLOOKUP(B99,Flc_Arqos_Base!$C$2:$GX$47,46,TRUE))</f>
        <v>-323146974.11014473</v>
      </c>
    </row>
    <row r="100" spans="2:74" x14ac:dyDescent="0.25">
      <c r="B100" s="62">
        <v>47849</v>
      </c>
      <c r="C100" s="56">
        <f t="shared" si="22"/>
        <v>1848482815.29</v>
      </c>
      <c r="D100" s="56">
        <f t="shared" si="18"/>
        <v>0</v>
      </c>
      <c r="E100" s="29">
        <f>+[1]kpi!E100</f>
        <v>0</v>
      </c>
      <c r="F100" s="29">
        <f>+[1]kpi!F100</f>
        <v>0</v>
      </c>
      <c r="G100" s="29">
        <f>+[1]kpi!G100</f>
        <v>0</v>
      </c>
      <c r="H100" s="29">
        <f>+[1]kpi!H100</f>
        <v>0</v>
      </c>
      <c r="I100" s="29">
        <f>+[1]kpi!I100</f>
        <v>0</v>
      </c>
      <c r="J100" s="29">
        <f>+[1]kpi!J100</f>
        <v>0</v>
      </c>
      <c r="K100" s="29">
        <f>+[1]kpi!K100</f>
        <v>0</v>
      </c>
      <c r="L100" s="29">
        <f>+[1]kpi!L100</f>
        <v>0</v>
      </c>
      <c r="M100" s="29">
        <f>+[1]kpi!M100</f>
        <v>0</v>
      </c>
      <c r="N100" s="29">
        <f>+[1]kpi!N100</f>
        <v>0</v>
      </c>
      <c r="O100" s="29">
        <f>+[1]kpi!O100</f>
        <v>0</v>
      </c>
      <c r="P100" s="30"/>
      <c r="R100" s="56">
        <f t="shared" si="23"/>
        <v>799.00272012400023</v>
      </c>
      <c r="S100" s="56">
        <f t="shared" si="19"/>
        <v>0</v>
      </c>
      <c r="T100" s="29">
        <f>+[1]kpi!T100</f>
        <v>0</v>
      </c>
      <c r="U100" s="29">
        <f>+[1]kpi!U100</f>
        <v>0</v>
      </c>
      <c r="V100" s="29">
        <f>+[1]kpi!V100</f>
        <v>0</v>
      </c>
      <c r="W100" s="29">
        <f>+[1]kpi!W100</f>
        <v>0</v>
      </c>
      <c r="X100" s="29">
        <f>+[1]kpi!X100</f>
        <v>0</v>
      </c>
      <c r="Y100" s="29">
        <f>+[1]kpi!Y100</f>
        <v>0</v>
      </c>
      <c r="Z100" s="29">
        <f>+[1]kpi!Z100</f>
        <v>0</v>
      </c>
      <c r="AA100" s="29">
        <f>+[1]kpi!AA100</f>
        <v>0</v>
      </c>
      <c r="AB100" s="29">
        <f>+[1]kpi!AB100</f>
        <v>0</v>
      </c>
      <c r="AC100" s="29">
        <f>+[1]kpi!AC100</f>
        <v>0</v>
      </c>
      <c r="AD100" s="29">
        <f>+[1]kpi!AD100</f>
        <v>0</v>
      </c>
      <c r="AE100" s="30">
        <f>+[1]kpi!AE100</f>
        <v>0</v>
      </c>
      <c r="AG100" s="56">
        <f t="shared" si="20"/>
        <v>0</v>
      </c>
      <c r="AH100" s="29">
        <f>+[1]kpi!AO100</f>
        <v>0</v>
      </c>
      <c r="AI100" s="29">
        <f>+[1]kpi!AP100</f>
        <v>0</v>
      </c>
      <c r="AJ100" s="29">
        <f>+[1]kpi!AQ100</f>
        <v>0</v>
      </c>
      <c r="AK100" s="29">
        <f>+[1]kpi!AR100</f>
        <v>0</v>
      </c>
      <c r="AL100" s="29">
        <f>+[1]kpi!AS100</f>
        <v>0</v>
      </c>
      <c r="AM100" s="29">
        <f>+[1]kpi!AT100</f>
        <v>0</v>
      </c>
      <c r="AN100" s="29">
        <f>+[1]kpi!AU100</f>
        <v>0</v>
      </c>
      <c r="AO100" s="29">
        <f>+[1]kpi!AV100</f>
        <v>0</v>
      </c>
      <c r="AP100" s="29">
        <f>+[1]kpi!AW100</f>
        <v>0</v>
      </c>
      <c r="AQ100" s="29">
        <f>+[1]kpi!AX100</f>
        <v>0</v>
      </c>
      <c r="AR100" s="29">
        <f>+[1]kpi!AY100</f>
        <v>0</v>
      </c>
      <c r="AS100" s="30">
        <v>0</v>
      </c>
      <c r="AU100" s="56">
        <f t="shared" si="24"/>
        <v>-1056143851.2755454</v>
      </c>
      <c r="AV100" s="56">
        <f t="shared" si="21"/>
        <v>-433372.27999999997</v>
      </c>
      <c r="AW100" s="29">
        <f>+[1]kpi!BD100</f>
        <v>0</v>
      </c>
      <c r="AX100" s="29">
        <f>+[1]kpi!BE100</f>
        <v>0</v>
      </c>
      <c r="AY100" s="29">
        <f>+[1]kpi!BF100</f>
        <v>-332651.92</v>
      </c>
      <c r="AZ100" s="29">
        <f>+[1]kpi!BG100</f>
        <v>-85659.68</v>
      </c>
      <c r="BA100" s="29">
        <f>+[1]kpi!BH100</f>
        <v>-6156.44</v>
      </c>
      <c r="BB100" s="29">
        <f>+[1]kpi!BI100</f>
        <v>-8904.24</v>
      </c>
      <c r="BC100" s="29">
        <f>+[1]kpi!BJ100</f>
        <v>0</v>
      </c>
      <c r="BD100" s="29">
        <f>+[1]kpi!BK100</f>
        <v>0</v>
      </c>
      <c r="BE100" s="29">
        <f>+[1]kpi!BL100</f>
        <v>0</v>
      </c>
      <c r="BF100" s="29">
        <f>+[1]kpi!BM100</f>
        <v>0</v>
      </c>
      <c r="BG100" s="29">
        <f>+[1]kpi!BN100</f>
        <v>0</v>
      </c>
      <c r="BH100" s="30"/>
      <c r="BV100" s="64">
        <f>(debt!C100-HLOOKUP(B100,Flc_Arqos_Base!$C$2:$GX$47,46,TRUE))</f>
        <v>-324809554.06061351</v>
      </c>
    </row>
    <row r="101" spans="2:74" x14ac:dyDescent="0.25">
      <c r="B101" s="61">
        <v>47880</v>
      </c>
      <c r="C101" s="56">
        <f t="shared" si="22"/>
        <v>1848482815.29</v>
      </c>
      <c r="D101" s="56">
        <f t="shared" si="18"/>
        <v>0</v>
      </c>
      <c r="E101" s="29">
        <f>+[1]kpi!E101</f>
        <v>0</v>
      </c>
      <c r="F101" s="29">
        <f>+[1]kpi!F101</f>
        <v>0</v>
      </c>
      <c r="G101" s="29">
        <f>+[1]kpi!G101</f>
        <v>0</v>
      </c>
      <c r="H101" s="29">
        <f>+[1]kpi!H101</f>
        <v>0</v>
      </c>
      <c r="I101" s="29">
        <f>+[1]kpi!I101</f>
        <v>0</v>
      </c>
      <c r="J101" s="29">
        <f>+[1]kpi!J101</f>
        <v>0</v>
      </c>
      <c r="K101" s="29">
        <f>+[1]kpi!K101</f>
        <v>0</v>
      </c>
      <c r="L101" s="29">
        <f>+[1]kpi!L101</f>
        <v>0</v>
      </c>
      <c r="M101" s="29">
        <f>+[1]kpi!M101</f>
        <v>0</v>
      </c>
      <c r="N101" s="29">
        <f>+[1]kpi!N101</f>
        <v>0</v>
      </c>
      <c r="O101" s="29">
        <f>+[1]kpi!O101</f>
        <v>0</v>
      </c>
      <c r="P101" s="30"/>
      <c r="R101" s="56">
        <f t="shared" si="23"/>
        <v>799.00272012400023</v>
      </c>
      <c r="S101" s="56">
        <f t="shared" si="19"/>
        <v>0</v>
      </c>
      <c r="T101" s="29">
        <f>+[1]kpi!T101</f>
        <v>0</v>
      </c>
      <c r="U101" s="29">
        <f>+[1]kpi!U101</f>
        <v>0</v>
      </c>
      <c r="V101" s="29">
        <f>+[1]kpi!V101</f>
        <v>0</v>
      </c>
      <c r="W101" s="29">
        <f>+[1]kpi!W101</f>
        <v>0</v>
      </c>
      <c r="X101" s="29">
        <f>+[1]kpi!X101</f>
        <v>0</v>
      </c>
      <c r="Y101" s="29">
        <f>+[1]kpi!Y101</f>
        <v>0</v>
      </c>
      <c r="Z101" s="29">
        <f>+[1]kpi!Z101</f>
        <v>0</v>
      </c>
      <c r="AA101" s="29">
        <f>+[1]kpi!AA101</f>
        <v>0</v>
      </c>
      <c r="AB101" s="29">
        <f>+[1]kpi!AB101</f>
        <v>0</v>
      </c>
      <c r="AC101" s="29">
        <f>+[1]kpi!AC101</f>
        <v>0</v>
      </c>
      <c r="AD101" s="29">
        <f>+[1]kpi!AD101</f>
        <v>0</v>
      </c>
      <c r="AE101" s="30">
        <f>+[1]kpi!AE101</f>
        <v>0</v>
      </c>
      <c r="AG101" s="56">
        <f t="shared" si="20"/>
        <v>0</v>
      </c>
      <c r="AH101" s="29">
        <f>+[1]kpi!AO101</f>
        <v>0</v>
      </c>
      <c r="AI101" s="29">
        <f>+[1]kpi!AP101</f>
        <v>0</v>
      </c>
      <c r="AJ101" s="29">
        <f>+[1]kpi!AQ101</f>
        <v>0</v>
      </c>
      <c r="AK101" s="29">
        <f>+[1]kpi!AR101</f>
        <v>0</v>
      </c>
      <c r="AL101" s="29">
        <f>+[1]kpi!AS101</f>
        <v>0</v>
      </c>
      <c r="AM101" s="29">
        <f>+[1]kpi!AT101</f>
        <v>0</v>
      </c>
      <c r="AN101" s="29">
        <f>+[1]kpi!AU101</f>
        <v>0</v>
      </c>
      <c r="AO101" s="29">
        <f>+[1]kpi!AV101</f>
        <v>0</v>
      </c>
      <c r="AP101" s="29">
        <f>+[1]kpi!AW101</f>
        <v>0</v>
      </c>
      <c r="AQ101" s="29">
        <f>+[1]kpi!AX101</f>
        <v>0</v>
      </c>
      <c r="AR101" s="29">
        <f>+[1]kpi!AY101</f>
        <v>0</v>
      </c>
      <c r="AS101" s="30">
        <v>0</v>
      </c>
      <c r="AU101" s="56">
        <f t="shared" si="24"/>
        <v>-1056578319.1055454</v>
      </c>
      <c r="AV101" s="56">
        <f t="shared" si="21"/>
        <v>-434467.83</v>
      </c>
      <c r="AW101" s="29">
        <f>+[1]kpi!BD101</f>
        <v>0</v>
      </c>
      <c r="AX101" s="29">
        <f>+[1]kpi!BE101</f>
        <v>0</v>
      </c>
      <c r="AY101" s="29">
        <f>+[1]kpi!BF101</f>
        <v>-333337.13</v>
      </c>
      <c r="AZ101" s="29">
        <f>+[1]kpi!BG101</f>
        <v>-86008.67</v>
      </c>
      <c r="BA101" s="29">
        <f>+[1]kpi!BH101</f>
        <v>-6181.52</v>
      </c>
      <c r="BB101" s="29">
        <f>+[1]kpi!BI101</f>
        <v>-8940.51</v>
      </c>
      <c r="BC101" s="29">
        <f>+[1]kpi!BJ101</f>
        <v>0</v>
      </c>
      <c r="BD101" s="29">
        <f>+[1]kpi!BK101</f>
        <v>0</v>
      </c>
      <c r="BE101" s="29">
        <f>+[1]kpi!BL101</f>
        <v>0</v>
      </c>
      <c r="BF101" s="29">
        <f>+[1]kpi!BM101</f>
        <v>0</v>
      </c>
      <c r="BG101" s="29">
        <f>+[1]kpi!BN101</f>
        <v>0</v>
      </c>
      <c r="BH101" s="30"/>
      <c r="BV101" s="64">
        <f>(debt!C101-HLOOKUP(B101,Flc_Arqos_Base!$C$2:$GX$47,46,TRUE))</f>
        <v>-326482694.37044299</v>
      </c>
    </row>
    <row r="102" spans="2:74" x14ac:dyDescent="0.25">
      <c r="B102" s="62">
        <v>47908</v>
      </c>
      <c r="C102" s="56">
        <f t="shared" si="22"/>
        <v>1848482815.29</v>
      </c>
      <c r="D102" s="56">
        <f t="shared" si="18"/>
        <v>0</v>
      </c>
      <c r="E102" s="29">
        <f>+[1]kpi!E102</f>
        <v>0</v>
      </c>
      <c r="F102" s="29">
        <f>+[1]kpi!F102</f>
        <v>0</v>
      </c>
      <c r="G102" s="29">
        <f>+[1]kpi!G102</f>
        <v>0</v>
      </c>
      <c r="H102" s="29">
        <f>+[1]kpi!H102</f>
        <v>0</v>
      </c>
      <c r="I102" s="29">
        <f>+[1]kpi!I102</f>
        <v>0</v>
      </c>
      <c r="J102" s="29">
        <f>+[1]kpi!J102</f>
        <v>0</v>
      </c>
      <c r="K102" s="29">
        <f>+[1]kpi!K102</f>
        <v>0</v>
      </c>
      <c r="L102" s="29">
        <f>+[1]kpi!L102</f>
        <v>0</v>
      </c>
      <c r="M102" s="29">
        <f>+[1]kpi!M102</f>
        <v>0</v>
      </c>
      <c r="N102" s="29">
        <f>+[1]kpi!N102</f>
        <v>0</v>
      </c>
      <c r="O102" s="29">
        <f>+[1]kpi!O102</f>
        <v>0</v>
      </c>
      <c r="P102" s="30"/>
      <c r="R102" s="56">
        <f t="shared" si="23"/>
        <v>799.00272012400023</v>
      </c>
      <c r="S102" s="56">
        <f t="shared" si="19"/>
        <v>0</v>
      </c>
      <c r="T102" s="29">
        <f>+[1]kpi!T102</f>
        <v>0</v>
      </c>
      <c r="U102" s="29">
        <f>+[1]kpi!U102</f>
        <v>0</v>
      </c>
      <c r="V102" s="29">
        <f>+[1]kpi!V102</f>
        <v>0</v>
      </c>
      <c r="W102" s="29">
        <f>+[1]kpi!W102</f>
        <v>0</v>
      </c>
      <c r="X102" s="29">
        <f>+[1]kpi!X102</f>
        <v>0</v>
      </c>
      <c r="Y102" s="29">
        <f>+[1]kpi!Y102</f>
        <v>0</v>
      </c>
      <c r="Z102" s="29">
        <f>+[1]kpi!Z102</f>
        <v>0</v>
      </c>
      <c r="AA102" s="29">
        <f>+[1]kpi!AA102</f>
        <v>0</v>
      </c>
      <c r="AB102" s="29">
        <f>+[1]kpi!AB102</f>
        <v>0</v>
      </c>
      <c r="AC102" s="29">
        <f>+[1]kpi!AC102</f>
        <v>0</v>
      </c>
      <c r="AD102" s="29">
        <f>+[1]kpi!AD102</f>
        <v>0</v>
      </c>
      <c r="AE102" s="30">
        <f>+[1]kpi!AE102</f>
        <v>0</v>
      </c>
      <c r="AG102" s="56">
        <f t="shared" si="20"/>
        <v>0</v>
      </c>
      <c r="AH102" s="29">
        <f>+[1]kpi!AO102</f>
        <v>0</v>
      </c>
      <c r="AI102" s="29">
        <f>+[1]kpi!AP102</f>
        <v>0</v>
      </c>
      <c r="AJ102" s="29">
        <f>+[1]kpi!AQ102</f>
        <v>0</v>
      </c>
      <c r="AK102" s="29">
        <f>+[1]kpi!AR102</f>
        <v>0</v>
      </c>
      <c r="AL102" s="29">
        <f>+[1]kpi!AS102</f>
        <v>0</v>
      </c>
      <c r="AM102" s="29">
        <f>+[1]kpi!AT102</f>
        <v>0</v>
      </c>
      <c r="AN102" s="29">
        <f>+[1]kpi!AU102</f>
        <v>0</v>
      </c>
      <c r="AO102" s="29">
        <f>+[1]kpi!AV102</f>
        <v>0</v>
      </c>
      <c r="AP102" s="29">
        <f>+[1]kpi!AW102</f>
        <v>0</v>
      </c>
      <c r="AQ102" s="29">
        <f>+[1]kpi!AX102</f>
        <v>0</v>
      </c>
      <c r="AR102" s="29">
        <f>+[1]kpi!AY102</f>
        <v>0</v>
      </c>
      <c r="AS102" s="30">
        <v>0</v>
      </c>
      <c r="AU102" s="56">
        <f t="shared" si="24"/>
        <v>-1057013885.5855454</v>
      </c>
      <c r="AV102" s="56">
        <f t="shared" si="21"/>
        <v>-435566.48000000004</v>
      </c>
      <c r="AW102" s="29">
        <f>+[1]kpi!BD102</f>
        <v>0</v>
      </c>
      <c r="AX102" s="29">
        <f>+[1]kpi!BE102</f>
        <v>0</v>
      </c>
      <c r="AY102" s="29">
        <f>+[1]kpi!BF102</f>
        <v>-334023.75</v>
      </c>
      <c r="AZ102" s="29">
        <f>+[1]kpi!BG102</f>
        <v>-86359.08</v>
      </c>
      <c r="BA102" s="29">
        <f>+[1]kpi!BH102</f>
        <v>-6206.71</v>
      </c>
      <c r="BB102" s="29">
        <f>+[1]kpi!BI102</f>
        <v>-8976.94</v>
      </c>
      <c r="BC102" s="29">
        <f>+[1]kpi!BJ102</f>
        <v>0</v>
      </c>
      <c r="BD102" s="29">
        <f>+[1]kpi!BK102</f>
        <v>0</v>
      </c>
      <c r="BE102" s="29">
        <f>+[1]kpi!BL102</f>
        <v>0</v>
      </c>
      <c r="BF102" s="29">
        <f>+[1]kpi!BM102</f>
        <v>0</v>
      </c>
      <c r="BG102" s="29">
        <f>+[1]kpi!BN102</f>
        <v>0</v>
      </c>
      <c r="BH102" s="30"/>
      <c r="BV102" s="64">
        <f>(debt!C102-HLOOKUP(B102,Flc_Arqos_Base!$C$2:$GX$47,46,TRUE))</f>
        <v>-328166452.74837446</v>
      </c>
    </row>
    <row r="103" spans="2:74" x14ac:dyDescent="0.25">
      <c r="B103" s="61">
        <v>47939</v>
      </c>
      <c r="C103" s="56">
        <f t="shared" si="22"/>
        <v>1848482815.29</v>
      </c>
      <c r="D103" s="56">
        <f t="shared" si="18"/>
        <v>0</v>
      </c>
      <c r="E103" s="29">
        <f>+[1]kpi!E103</f>
        <v>0</v>
      </c>
      <c r="F103" s="29">
        <f>+[1]kpi!F103</f>
        <v>0</v>
      </c>
      <c r="G103" s="29">
        <f>+[1]kpi!G103</f>
        <v>0</v>
      </c>
      <c r="H103" s="29">
        <f>+[1]kpi!H103</f>
        <v>0</v>
      </c>
      <c r="I103" s="29">
        <f>+[1]kpi!I103</f>
        <v>0</v>
      </c>
      <c r="J103" s="29">
        <f>+[1]kpi!J103</f>
        <v>0</v>
      </c>
      <c r="K103" s="29">
        <f>+[1]kpi!K103</f>
        <v>0</v>
      </c>
      <c r="L103" s="29">
        <f>+[1]kpi!L103</f>
        <v>0</v>
      </c>
      <c r="M103" s="29">
        <f>+[1]kpi!M103</f>
        <v>0</v>
      </c>
      <c r="N103" s="29">
        <f>+[1]kpi!N103</f>
        <v>0</v>
      </c>
      <c r="O103" s="29">
        <f>+[1]kpi!O103</f>
        <v>0</v>
      </c>
      <c r="P103" s="30"/>
      <c r="R103" s="56">
        <f t="shared" si="23"/>
        <v>799.00272012400023</v>
      </c>
      <c r="S103" s="56">
        <f t="shared" si="19"/>
        <v>0</v>
      </c>
      <c r="T103" s="29">
        <f>+[1]kpi!T103</f>
        <v>0</v>
      </c>
      <c r="U103" s="29">
        <f>+[1]kpi!U103</f>
        <v>0</v>
      </c>
      <c r="V103" s="29">
        <f>+[1]kpi!V103</f>
        <v>0</v>
      </c>
      <c r="W103" s="29">
        <f>+[1]kpi!W103</f>
        <v>0</v>
      </c>
      <c r="X103" s="29">
        <f>+[1]kpi!X103</f>
        <v>0</v>
      </c>
      <c r="Y103" s="29">
        <f>+[1]kpi!Y103</f>
        <v>0</v>
      </c>
      <c r="Z103" s="29">
        <f>+[1]kpi!Z103</f>
        <v>0</v>
      </c>
      <c r="AA103" s="29">
        <f>+[1]kpi!AA103</f>
        <v>0</v>
      </c>
      <c r="AB103" s="29">
        <f>+[1]kpi!AB103</f>
        <v>0</v>
      </c>
      <c r="AC103" s="29">
        <f>+[1]kpi!AC103</f>
        <v>0</v>
      </c>
      <c r="AD103" s="29">
        <f>+[1]kpi!AD103</f>
        <v>0</v>
      </c>
      <c r="AE103" s="30">
        <f>+[1]kpi!AE103</f>
        <v>0</v>
      </c>
      <c r="AG103" s="56">
        <f t="shared" si="20"/>
        <v>0</v>
      </c>
      <c r="AH103" s="29">
        <f>+[1]kpi!AO103</f>
        <v>0</v>
      </c>
      <c r="AI103" s="29">
        <f>+[1]kpi!AP103</f>
        <v>0</v>
      </c>
      <c r="AJ103" s="29">
        <f>+[1]kpi!AQ103</f>
        <v>0</v>
      </c>
      <c r="AK103" s="29">
        <f>+[1]kpi!AR103</f>
        <v>0</v>
      </c>
      <c r="AL103" s="29">
        <f>+[1]kpi!AS103</f>
        <v>0</v>
      </c>
      <c r="AM103" s="29">
        <f>+[1]kpi!AT103</f>
        <v>0</v>
      </c>
      <c r="AN103" s="29">
        <f>+[1]kpi!AU103</f>
        <v>0</v>
      </c>
      <c r="AO103" s="29">
        <f>+[1]kpi!AV103</f>
        <v>0</v>
      </c>
      <c r="AP103" s="29">
        <f>+[1]kpi!AW103</f>
        <v>0</v>
      </c>
      <c r="AQ103" s="29">
        <f>+[1]kpi!AX103</f>
        <v>0</v>
      </c>
      <c r="AR103" s="29">
        <f>+[1]kpi!AY103</f>
        <v>0</v>
      </c>
      <c r="AS103" s="30">
        <v>0</v>
      </c>
      <c r="AU103" s="56">
        <f t="shared" si="24"/>
        <v>-1057450553.7955455</v>
      </c>
      <c r="AV103" s="56">
        <f t="shared" si="21"/>
        <v>-436668.20999999996</v>
      </c>
      <c r="AW103" s="29">
        <f>+[1]kpi!BD103</f>
        <v>0</v>
      </c>
      <c r="AX103" s="29">
        <f>+[1]kpi!BE103</f>
        <v>0</v>
      </c>
      <c r="AY103" s="29">
        <f>+[1]kpi!BF103</f>
        <v>-334711.78999999998</v>
      </c>
      <c r="AZ103" s="29">
        <f>+[1]kpi!BG103</f>
        <v>-86710.91</v>
      </c>
      <c r="BA103" s="29">
        <f>+[1]kpi!BH103</f>
        <v>-6232</v>
      </c>
      <c r="BB103" s="29">
        <f>+[1]kpi!BI103</f>
        <v>-9013.51</v>
      </c>
      <c r="BC103" s="29">
        <f>+[1]kpi!BJ103</f>
        <v>0</v>
      </c>
      <c r="BD103" s="29">
        <f>+[1]kpi!BK103</f>
        <v>0</v>
      </c>
      <c r="BE103" s="29">
        <f>+[1]kpi!BL103</f>
        <v>0</v>
      </c>
      <c r="BF103" s="29">
        <f>+[1]kpi!BM103</f>
        <v>0</v>
      </c>
      <c r="BG103" s="29">
        <f>+[1]kpi!BN103</f>
        <v>0</v>
      </c>
      <c r="BH103" s="30"/>
      <c r="BV103" s="64">
        <f>(debt!C103-HLOOKUP(B103,Flc_Arqos_Base!$C$2:$GX$47,46,TRUE))</f>
        <v>-329860900.41137612</v>
      </c>
    </row>
    <row r="104" spans="2:74" x14ac:dyDescent="0.25">
      <c r="B104" s="61">
        <v>47969</v>
      </c>
      <c r="C104" s="56">
        <f t="shared" si="22"/>
        <v>1848482815.29</v>
      </c>
      <c r="D104" s="56">
        <f t="shared" si="18"/>
        <v>0</v>
      </c>
      <c r="E104" s="29">
        <f>+[1]kpi!E104</f>
        <v>0</v>
      </c>
      <c r="F104" s="29">
        <f>+[1]kpi!F104</f>
        <v>0</v>
      </c>
      <c r="G104" s="29">
        <f>+[1]kpi!G104</f>
        <v>0</v>
      </c>
      <c r="H104" s="29">
        <f>+[1]kpi!H104</f>
        <v>0</v>
      </c>
      <c r="I104" s="29">
        <f>+[1]kpi!I104</f>
        <v>0</v>
      </c>
      <c r="J104" s="29">
        <f>+[1]kpi!J104</f>
        <v>0</v>
      </c>
      <c r="K104" s="29">
        <f>+[1]kpi!K104</f>
        <v>0</v>
      </c>
      <c r="L104" s="29">
        <f>+[1]kpi!L104</f>
        <v>0</v>
      </c>
      <c r="M104" s="29">
        <f>+[1]kpi!M104</f>
        <v>0</v>
      </c>
      <c r="N104" s="29">
        <f>+[1]kpi!N104</f>
        <v>0</v>
      </c>
      <c r="O104" s="29">
        <f>+[1]kpi!O104</f>
        <v>0</v>
      </c>
      <c r="P104" s="30"/>
      <c r="R104" s="56">
        <f t="shared" si="23"/>
        <v>799.00272012400023</v>
      </c>
      <c r="S104" s="56">
        <f t="shared" si="19"/>
        <v>0</v>
      </c>
      <c r="T104" s="29">
        <f>+[1]kpi!T104</f>
        <v>0</v>
      </c>
      <c r="U104" s="29">
        <f>+[1]kpi!U104</f>
        <v>0</v>
      </c>
      <c r="V104" s="29">
        <f>+[1]kpi!V104</f>
        <v>0</v>
      </c>
      <c r="W104" s="29">
        <f>+[1]kpi!W104</f>
        <v>0</v>
      </c>
      <c r="X104" s="29">
        <f>+[1]kpi!X104</f>
        <v>0</v>
      </c>
      <c r="Y104" s="29">
        <f>+[1]kpi!Y104</f>
        <v>0</v>
      </c>
      <c r="Z104" s="29">
        <f>+[1]kpi!Z104</f>
        <v>0</v>
      </c>
      <c r="AA104" s="29">
        <f>+[1]kpi!AA104</f>
        <v>0</v>
      </c>
      <c r="AB104" s="29">
        <f>+[1]kpi!AB104</f>
        <v>0</v>
      </c>
      <c r="AC104" s="29">
        <f>+[1]kpi!AC104</f>
        <v>0</v>
      </c>
      <c r="AD104" s="29">
        <f>+[1]kpi!AD104</f>
        <v>0</v>
      </c>
      <c r="AE104" s="30">
        <f>+[1]kpi!AE104</f>
        <v>0</v>
      </c>
      <c r="AG104" s="56">
        <f t="shared" si="20"/>
        <v>0</v>
      </c>
      <c r="AH104" s="29">
        <f>+[1]kpi!AO104</f>
        <v>0</v>
      </c>
      <c r="AI104" s="29">
        <f>+[1]kpi!AP104</f>
        <v>0</v>
      </c>
      <c r="AJ104" s="29">
        <f>+[1]kpi!AQ104</f>
        <v>0</v>
      </c>
      <c r="AK104" s="29">
        <f>+[1]kpi!AR104</f>
        <v>0</v>
      </c>
      <c r="AL104" s="29">
        <f>+[1]kpi!AS104</f>
        <v>0</v>
      </c>
      <c r="AM104" s="29">
        <f>+[1]kpi!AT104</f>
        <v>0</v>
      </c>
      <c r="AN104" s="29">
        <f>+[1]kpi!AU104</f>
        <v>0</v>
      </c>
      <c r="AO104" s="29">
        <f>+[1]kpi!AV104</f>
        <v>0</v>
      </c>
      <c r="AP104" s="29">
        <f>+[1]kpi!AW104</f>
        <v>0</v>
      </c>
      <c r="AQ104" s="29">
        <f>+[1]kpi!AX104</f>
        <v>0</v>
      </c>
      <c r="AR104" s="29">
        <f>+[1]kpi!AY104</f>
        <v>0</v>
      </c>
      <c r="AS104" s="30">
        <v>0</v>
      </c>
      <c r="AU104" s="56">
        <f t="shared" si="24"/>
        <v>-1057888326.8355454</v>
      </c>
      <c r="AV104" s="56">
        <f t="shared" si="21"/>
        <v>-437773.04</v>
      </c>
      <c r="AW104" s="29">
        <f>+[1]kpi!BD104</f>
        <v>0</v>
      </c>
      <c r="AX104" s="29">
        <f>+[1]kpi!BE104</f>
        <v>0</v>
      </c>
      <c r="AY104" s="29">
        <f>+[1]kpi!BF104</f>
        <v>-335401.24</v>
      </c>
      <c r="AZ104" s="29">
        <f>+[1]kpi!BG104</f>
        <v>-87064.18</v>
      </c>
      <c r="BA104" s="29">
        <f>+[1]kpi!BH104</f>
        <v>-6257.39</v>
      </c>
      <c r="BB104" s="29">
        <f>+[1]kpi!BI104</f>
        <v>-9050.23</v>
      </c>
      <c r="BC104" s="29">
        <f>+[1]kpi!BJ104</f>
        <v>0</v>
      </c>
      <c r="BD104" s="29">
        <f>+[1]kpi!BK104</f>
        <v>0</v>
      </c>
      <c r="BE104" s="29">
        <f>+[1]kpi!BL104</f>
        <v>0</v>
      </c>
      <c r="BF104" s="29">
        <f>+[1]kpi!BM104</f>
        <v>0</v>
      </c>
      <c r="BG104" s="29">
        <f>+[1]kpi!BN104</f>
        <v>0</v>
      </c>
      <c r="BH104" s="30"/>
      <c r="BV104" s="64">
        <f>(debt!C104-HLOOKUP(B104,Flc_Arqos_Base!$C$2:$GX$47,46,TRUE))</f>
        <v>-331566108.97114992</v>
      </c>
    </row>
    <row r="105" spans="2:74" x14ac:dyDescent="0.25">
      <c r="B105" s="61">
        <v>48000</v>
      </c>
      <c r="C105" s="56">
        <f t="shared" si="22"/>
        <v>1848482815.29</v>
      </c>
      <c r="D105" s="56">
        <f t="shared" si="18"/>
        <v>0</v>
      </c>
      <c r="E105" s="29">
        <f>+[1]kpi!E105</f>
        <v>0</v>
      </c>
      <c r="F105" s="29">
        <f>+[1]kpi!F105</f>
        <v>0</v>
      </c>
      <c r="G105" s="29">
        <f>+[1]kpi!G105</f>
        <v>0</v>
      </c>
      <c r="H105" s="29">
        <f>+[1]kpi!H105</f>
        <v>0</v>
      </c>
      <c r="I105" s="29">
        <f>+[1]kpi!I105</f>
        <v>0</v>
      </c>
      <c r="J105" s="29">
        <f>+[1]kpi!J105</f>
        <v>0</v>
      </c>
      <c r="K105" s="29">
        <f>+[1]kpi!K105</f>
        <v>0</v>
      </c>
      <c r="L105" s="29">
        <f>+[1]kpi!L105</f>
        <v>0</v>
      </c>
      <c r="M105" s="29">
        <f>+[1]kpi!M105</f>
        <v>0</v>
      </c>
      <c r="N105" s="29">
        <f>+[1]kpi!N105</f>
        <v>0</v>
      </c>
      <c r="O105" s="29">
        <f>+[1]kpi!O105</f>
        <v>0</v>
      </c>
      <c r="P105" s="30"/>
      <c r="R105" s="56">
        <f t="shared" si="23"/>
        <v>799.00272012400023</v>
      </c>
      <c r="S105" s="56">
        <f t="shared" si="19"/>
        <v>0</v>
      </c>
      <c r="T105" s="29">
        <f>+[1]kpi!T105</f>
        <v>0</v>
      </c>
      <c r="U105" s="29">
        <f>+[1]kpi!U105</f>
        <v>0</v>
      </c>
      <c r="V105" s="29">
        <f>+[1]kpi!V105</f>
        <v>0</v>
      </c>
      <c r="W105" s="29">
        <f>+[1]kpi!W105</f>
        <v>0</v>
      </c>
      <c r="X105" s="29">
        <f>+[1]kpi!X105</f>
        <v>0</v>
      </c>
      <c r="Y105" s="29">
        <f>+[1]kpi!Y105</f>
        <v>0</v>
      </c>
      <c r="Z105" s="29">
        <f>+[1]kpi!Z105</f>
        <v>0</v>
      </c>
      <c r="AA105" s="29">
        <f>+[1]kpi!AA105</f>
        <v>0</v>
      </c>
      <c r="AB105" s="29">
        <f>+[1]kpi!AB105</f>
        <v>0</v>
      </c>
      <c r="AC105" s="29">
        <f>+[1]kpi!AC105</f>
        <v>0</v>
      </c>
      <c r="AD105" s="29">
        <f>+[1]kpi!AD105</f>
        <v>0</v>
      </c>
      <c r="AE105" s="30">
        <f>+[1]kpi!AE105</f>
        <v>0</v>
      </c>
      <c r="AG105" s="56">
        <f t="shared" si="20"/>
        <v>0</v>
      </c>
      <c r="AH105" s="29">
        <f>+[1]kpi!AO105</f>
        <v>0</v>
      </c>
      <c r="AI105" s="29">
        <f>+[1]kpi!AP105</f>
        <v>0</v>
      </c>
      <c r="AJ105" s="29">
        <f>+[1]kpi!AQ105</f>
        <v>0</v>
      </c>
      <c r="AK105" s="29">
        <f>+[1]kpi!AR105</f>
        <v>0</v>
      </c>
      <c r="AL105" s="29">
        <f>+[1]kpi!AS105</f>
        <v>0</v>
      </c>
      <c r="AM105" s="29">
        <f>+[1]kpi!AT105</f>
        <v>0</v>
      </c>
      <c r="AN105" s="29">
        <f>+[1]kpi!AU105</f>
        <v>0</v>
      </c>
      <c r="AO105" s="29">
        <f>+[1]kpi!AV105</f>
        <v>0</v>
      </c>
      <c r="AP105" s="29">
        <f>+[1]kpi!AW105</f>
        <v>0</v>
      </c>
      <c r="AQ105" s="29">
        <f>+[1]kpi!AX105</f>
        <v>0</v>
      </c>
      <c r="AR105" s="29">
        <f>+[1]kpi!AY105</f>
        <v>0</v>
      </c>
      <c r="AS105" s="30">
        <v>0</v>
      </c>
      <c r="AU105" s="56">
        <f t="shared" si="24"/>
        <v>-1058327207.8255454</v>
      </c>
      <c r="AV105" s="56">
        <f t="shared" si="21"/>
        <v>-438880.99</v>
      </c>
      <c r="AW105" s="29">
        <f>+[1]kpi!BD105</f>
        <v>0</v>
      </c>
      <c r="AX105" s="29">
        <f>+[1]kpi!BE105</f>
        <v>0</v>
      </c>
      <c r="AY105" s="29">
        <f>+[1]kpi!BF105</f>
        <v>-336092.11</v>
      </c>
      <c r="AZ105" s="29">
        <f>+[1]kpi!BG105</f>
        <v>-87418.9</v>
      </c>
      <c r="BA105" s="29">
        <f>+[1]kpi!BH105</f>
        <v>-6282.88</v>
      </c>
      <c r="BB105" s="29">
        <f>+[1]kpi!BI105</f>
        <v>-9087.1</v>
      </c>
      <c r="BC105" s="29">
        <f>+[1]kpi!BJ105</f>
        <v>0</v>
      </c>
      <c r="BD105" s="29">
        <f>+[1]kpi!BK105</f>
        <v>0</v>
      </c>
      <c r="BE105" s="29">
        <f>+[1]kpi!BL105</f>
        <v>0</v>
      </c>
      <c r="BF105" s="29">
        <f>+[1]kpi!BM105</f>
        <v>0</v>
      </c>
      <c r="BG105" s="29">
        <f>+[1]kpi!BN105</f>
        <v>0</v>
      </c>
      <c r="BH105" s="30"/>
      <c r="BV105" s="64">
        <f>(debt!C105-HLOOKUP(B105,Flc_Arqos_Base!$C$2:$GX$47,46,TRUE))</f>
        <v>-333282150.5188874</v>
      </c>
    </row>
    <row r="106" spans="2:74" x14ac:dyDescent="0.25">
      <c r="B106" s="61">
        <v>48030</v>
      </c>
      <c r="C106" s="56">
        <f t="shared" si="22"/>
        <v>1848482815.29</v>
      </c>
      <c r="D106" s="56">
        <f t="shared" si="18"/>
        <v>0</v>
      </c>
      <c r="E106" s="29">
        <f>+[1]kpi!E106</f>
        <v>0</v>
      </c>
      <c r="F106" s="29">
        <f>+[1]kpi!F106</f>
        <v>0</v>
      </c>
      <c r="G106" s="29">
        <f>+[1]kpi!G106</f>
        <v>0</v>
      </c>
      <c r="H106" s="29">
        <f>+[1]kpi!H106</f>
        <v>0</v>
      </c>
      <c r="I106" s="29">
        <f>+[1]kpi!I106</f>
        <v>0</v>
      </c>
      <c r="J106" s="29">
        <f>+[1]kpi!J106</f>
        <v>0</v>
      </c>
      <c r="K106" s="29">
        <f>+[1]kpi!K106</f>
        <v>0</v>
      </c>
      <c r="L106" s="29">
        <f>+[1]kpi!L106</f>
        <v>0</v>
      </c>
      <c r="M106" s="29">
        <f>+[1]kpi!M106</f>
        <v>0</v>
      </c>
      <c r="N106" s="29">
        <f>+[1]kpi!N106</f>
        <v>0</v>
      </c>
      <c r="O106" s="29">
        <f>+[1]kpi!O106</f>
        <v>0</v>
      </c>
      <c r="P106" s="30"/>
      <c r="R106" s="56">
        <f t="shared" si="23"/>
        <v>799.00272012400023</v>
      </c>
      <c r="S106" s="56">
        <f t="shared" si="19"/>
        <v>0</v>
      </c>
      <c r="T106" s="29">
        <f>+[1]kpi!T106</f>
        <v>0</v>
      </c>
      <c r="U106" s="29">
        <f>+[1]kpi!U106</f>
        <v>0</v>
      </c>
      <c r="V106" s="29">
        <f>+[1]kpi!V106</f>
        <v>0</v>
      </c>
      <c r="W106" s="29">
        <f>+[1]kpi!W106</f>
        <v>0</v>
      </c>
      <c r="X106" s="29">
        <f>+[1]kpi!X106</f>
        <v>0</v>
      </c>
      <c r="Y106" s="29">
        <f>+[1]kpi!Y106</f>
        <v>0</v>
      </c>
      <c r="Z106" s="29">
        <f>+[1]kpi!Z106</f>
        <v>0</v>
      </c>
      <c r="AA106" s="29">
        <f>+[1]kpi!AA106</f>
        <v>0</v>
      </c>
      <c r="AB106" s="29">
        <f>+[1]kpi!AB106</f>
        <v>0</v>
      </c>
      <c r="AC106" s="29">
        <f>+[1]kpi!AC106</f>
        <v>0</v>
      </c>
      <c r="AD106" s="29">
        <f>+[1]kpi!AD106</f>
        <v>0</v>
      </c>
      <c r="AE106" s="30">
        <f>+[1]kpi!AE106</f>
        <v>0</v>
      </c>
      <c r="AG106" s="56">
        <f t="shared" si="20"/>
        <v>0</v>
      </c>
      <c r="AH106" s="29">
        <f>+[1]kpi!AO106</f>
        <v>0</v>
      </c>
      <c r="AI106" s="29">
        <f>+[1]kpi!AP106</f>
        <v>0</v>
      </c>
      <c r="AJ106" s="29">
        <f>+[1]kpi!AQ106</f>
        <v>0</v>
      </c>
      <c r="AK106" s="29">
        <f>+[1]kpi!AR106</f>
        <v>0</v>
      </c>
      <c r="AL106" s="29">
        <f>+[1]kpi!AS106</f>
        <v>0</v>
      </c>
      <c r="AM106" s="29">
        <f>+[1]kpi!AT106</f>
        <v>0</v>
      </c>
      <c r="AN106" s="29">
        <f>+[1]kpi!AU106</f>
        <v>0</v>
      </c>
      <c r="AO106" s="29">
        <f>+[1]kpi!AV106</f>
        <v>0</v>
      </c>
      <c r="AP106" s="29">
        <f>+[1]kpi!AW106</f>
        <v>0</v>
      </c>
      <c r="AQ106" s="29">
        <f>+[1]kpi!AX106</f>
        <v>0</v>
      </c>
      <c r="AR106" s="29">
        <f>+[1]kpi!AY106</f>
        <v>0</v>
      </c>
      <c r="AS106" s="30">
        <v>0</v>
      </c>
      <c r="AU106" s="56">
        <f t="shared" si="24"/>
        <v>-1058598807.6855454</v>
      </c>
      <c r="AV106" s="56">
        <f t="shared" si="21"/>
        <v>-271599.86</v>
      </c>
      <c r="AW106" s="29">
        <f>+[1]kpi!BD106</f>
        <v>0</v>
      </c>
      <c r="AX106" s="29">
        <f>+[1]kpi!BE106</f>
        <v>0</v>
      </c>
      <c r="AY106" s="29">
        <f>+[1]kpi!BF106</f>
        <v>-168392.2</v>
      </c>
      <c r="AZ106" s="29">
        <f>+[1]kpi!BG106</f>
        <v>-87775.05</v>
      </c>
      <c r="BA106" s="29">
        <f>+[1]kpi!BH106</f>
        <v>-6308.48</v>
      </c>
      <c r="BB106" s="29">
        <f>+[1]kpi!BI106</f>
        <v>-9124.1299999999992</v>
      </c>
      <c r="BC106" s="29">
        <f>+[1]kpi!BJ106</f>
        <v>0</v>
      </c>
      <c r="BD106" s="29">
        <f>+[1]kpi!BK106</f>
        <v>0</v>
      </c>
      <c r="BE106" s="29">
        <f>+[1]kpi!BL106</f>
        <v>0</v>
      </c>
      <c r="BF106" s="29">
        <f>+[1]kpi!BM106</f>
        <v>0</v>
      </c>
      <c r="BG106" s="29">
        <f>+[1]kpi!BN106</f>
        <v>0</v>
      </c>
      <c r="BH106" s="30"/>
      <c r="BV106" s="64">
        <f>(debt!C106-HLOOKUP(B106,Flc_Arqos_Base!$C$2:$GX$47,46,TRUE))</f>
        <v>-335177489.86796796</v>
      </c>
    </row>
    <row r="107" spans="2:74" x14ac:dyDescent="0.25">
      <c r="B107" s="62">
        <v>48061</v>
      </c>
      <c r="C107" s="56">
        <f t="shared" si="22"/>
        <v>1848482815.29</v>
      </c>
      <c r="D107" s="56">
        <f t="shared" si="18"/>
        <v>0</v>
      </c>
      <c r="E107" s="29">
        <f>+[1]kpi!E107</f>
        <v>0</v>
      </c>
      <c r="F107" s="29">
        <f>+[1]kpi!F107</f>
        <v>0</v>
      </c>
      <c r="G107" s="29">
        <f>+[1]kpi!G107</f>
        <v>0</v>
      </c>
      <c r="H107" s="29">
        <f>+[1]kpi!H107</f>
        <v>0</v>
      </c>
      <c r="I107" s="29">
        <f>+[1]kpi!I107</f>
        <v>0</v>
      </c>
      <c r="J107" s="29">
        <f>+[1]kpi!J107</f>
        <v>0</v>
      </c>
      <c r="K107" s="29">
        <f>+[1]kpi!K107</f>
        <v>0</v>
      </c>
      <c r="L107" s="29">
        <f>+[1]kpi!L107</f>
        <v>0</v>
      </c>
      <c r="M107" s="29">
        <f>+[1]kpi!M107</f>
        <v>0</v>
      </c>
      <c r="N107" s="29">
        <f>+[1]kpi!N107</f>
        <v>0</v>
      </c>
      <c r="O107" s="29">
        <f>+[1]kpi!O107</f>
        <v>0</v>
      </c>
      <c r="P107" s="30"/>
      <c r="R107" s="56">
        <f t="shared" si="23"/>
        <v>799.00272012400023</v>
      </c>
      <c r="S107" s="56">
        <f t="shared" si="19"/>
        <v>0</v>
      </c>
      <c r="T107" s="29">
        <f>+[1]kpi!T107</f>
        <v>0</v>
      </c>
      <c r="U107" s="29">
        <f>+[1]kpi!U107</f>
        <v>0</v>
      </c>
      <c r="V107" s="29">
        <f>+[1]kpi!V107</f>
        <v>0</v>
      </c>
      <c r="W107" s="29">
        <f>+[1]kpi!W107</f>
        <v>0</v>
      </c>
      <c r="X107" s="29">
        <f>+[1]kpi!X107</f>
        <v>0</v>
      </c>
      <c r="Y107" s="29">
        <f>+[1]kpi!Y107</f>
        <v>0</v>
      </c>
      <c r="Z107" s="29">
        <f>+[1]kpi!Z107</f>
        <v>0</v>
      </c>
      <c r="AA107" s="29">
        <f>+[1]kpi!AA107</f>
        <v>0</v>
      </c>
      <c r="AB107" s="29">
        <f>+[1]kpi!AB107</f>
        <v>0</v>
      </c>
      <c r="AC107" s="29">
        <f>+[1]kpi!AC107</f>
        <v>0</v>
      </c>
      <c r="AD107" s="29">
        <f>+[1]kpi!AD107</f>
        <v>0</v>
      </c>
      <c r="AE107" s="30">
        <f>+[1]kpi!AE107</f>
        <v>0</v>
      </c>
      <c r="AG107" s="56">
        <f t="shared" si="20"/>
        <v>0</v>
      </c>
      <c r="AH107" s="29">
        <f>+[1]kpi!AO107</f>
        <v>0</v>
      </c>
      <c r="AI107" s="29">
        <f>+[1]kpi!AP107</f>
        <v>0</v>
      </c>
      <c r="AJ107" s="29">
        <f>+[1]kpi!AQ107</f>
        <v>0</v>
      </c>
      <c r="AK107" s="29">
        <f>+[1]kpi!AR107</f>
        <v>0</v>
      </c>
      <c r="AL107" s="29">
        <f>+[1]kpi!AS107</f>
        <v>0</v>
      </c>
      <c r="AM107" s="29">
        <f>+[1]kpi!AT107</f>
        <v>0</v>
      </c>
      <c r="AN107" s="29">
        <f>+[1]kpi!AU107</f>
        <v>0</v>
      </c>
      <c r="AO107" s="29">
        <f>+[1]kpi!AV107</f>
        <v>0</v>
      </c>
      <c r="AP107" s="29">
        <f>+[1]kpi!AW107</f>
        <v>0</v>
      </c>
      <c r="AQ107" s="29">
        <f>+[1]kpi!AX107</f>
        <v>0</v>
      </c>
      <c r="AR107" s="29">
        <f>+[1]kpi!AY107</f>
        <v>0</v>
      </c>
      <c r="AS107" s="30">
        <v>0</v>
      </c>
      <c r="AU107" s="56">
        <f t="shared" si="24"/>
        <v>-1058871174.8855455</v>
      </c>
      <c r="AV107" s="56">
        <f t="shared" si="21"/>
        <v>-272367.2</v>
      </c>
      <c r="AW107" s="29">
        <f>+[1]kpi!BD107</f>
        <v>0</v>
      </c>
      <c r="AX107" s="29">
        <f>+[1]kpi!BE107</f>
        <v>0</v>
      </c>
      <c r="AY107" s="29">
        <f>+[1]kpi!BF107</f>
        <v>-168739.06</v>
      </c>
      <c r="AZ107" s="29">
        <f>+[1]kpi!BG107</f>
        <v>-88132.66</v>
      </c>
      <c r="BA107" s="29">
        <f>+[1]kpi!BH107</f>
        <v>-6334.18</v>
      </c>
      <c r="BB107" s="29">
        <f>+[1]kpi!BI107</f>
        <v>-9161.2999999999993</v>
      </c>
      <c r="BC107" s="29">
        <f>+[1]kpi!BJ107</f>
        <v>0</v>
      </c>
      <c r="BD107" s="29">
        <f>+[1]kpi!BK107</f>
        <v>0</v>
      </c>
      <c r="BE107" s="29">
        <f>+[1]kpi!BL107</f>
        <v>0</v>
      </c>
      <c r="BF107" s="29">
        <f>+[1]kpi!BM107</f>
        <v>0</v>
      </c>
      <c r="BG107" s="29">
        <f>+[1]kpi!BN107</f>
        <v>0</v>
      </c>
      <c r="BH107" s="30"/>
      <c r="BV107" s="64">
        <f>(debt!C107-HLOOKUP(B107,Flc_Arqos_Base!$C$2:$GX$47,46,TRUE))</f>
        <v>-337085335.96348333</v>
      </c>
    </row>
    <row r="108" spans="2:74" x14ac:dyDescent="0.25">
      <c r="B108" s="61">
        <v>48092</v>
      </c>
      <c r="C108" s="56">
        <f t="shared" si="22"/>
        <v>1848482815.29</v>
      </c>
      <c r="D108" s="56">
        <f t="shared" si="18"/>
        <v>0</v>
      </c>
      <c r="E108" s="29">
        <f>+[1]kpi!E108</f>
        <v>0</v>
      </c>
      <c r="F108" s="29">
        <f>+[1]kpi!F108</f>
        <v>0</v>
      </c>
      <c r="G108" s="29">
        <f>+[1]kpi!G108</f>
        <v>0</v>
      </c>
      <c r="H108" s="29">
        <f>+[1]kpi!H108</f>
        <v>0</v>
      </c>
      <c r="I108" s="29">
        <f>+[1]kpi!I108</f>
        <v>0</v>
      </c>
      <c r="J108" s="29">
        <f>+[1]kpi!J108</f>
        <v>0</v>
      </c>
      <c r="K108" s="29">
        <f>+[1]kpi!K108</f>
        <v>0</v>
      </c>
      <c r="L108" s="29">
        <f>+[1]kpi!L108</f>
        <v>0</v>
      </c>
      <c r="M108" s="29">
        <f>+[1]kpi!M108</f>
        <v>0</v>
      </c>
      <c r="N108" s="29">
        <f>+[1]kpi!N108</f>
        <v>0</v>
      </c>
      <c r="O108" s="29">
        <f>+[1]kpi!O108</f>
        <v>0</v>
      </c>
      <c r="P108" s="30"/>
      <c r="R108" s="56">
        <f t="shared" si="23"/>
        <v>799.00272012400023</v>
      </c>
      <c r="S108" s="56">
        <f t="shared" si="19"/>
        <v>0</v>
      </c>
      <c r="T108" s="29">
        <f>+[1]kpi!T108</f>
        <v>0</v>
      </c>
      <c r="U108" s="29">
        <f>+[1]kpi!U108</f>
        <v>0</v>
      </c>
      <c r="V108" s="29">
        <f>+[1]kpi!V108</f>
        <v>0</v>
      </c>
      <c r="W108" s="29">
        <f>+[1]kpi!W108</f>
        <v>0</v>
      </c>
      <c r="X108" s="29">
        <f>+[1]kpi!X108</f>
        <v>0</v>
      </c>
      <c r="Y108" s="29">
        <f>+[1]kpi!Y108</f>
        <v>0</v>
      </c>
      <c r="Z108" s="29">
        <f>+[1]kpi!Z108</f>
        <v>0</v>
      </c>
      <c r="AA108" s="29">
        <f>+[1]kpi!AA108</f>
        <v>0</v>
      </c>
      <c r="AB108" s="29">
        <f>+[1]kpi!AB108</f>
        <v>0</v>
      </c>
      <c r="AC108" s="29">
        <f>+[1]kpi!AC108</f>
        <v>0</v>
      </c>
      <c r="AD108" s="29">
        <f>+[1]kpi!AD108</f>
        <v>0</v>
      </c>
      <c r="AE108" s="30">
        <f>+[1]kpi!AE108</f>
        <v>0</v>
      </c>
      <c r="AG108" s="56">
        <f t="shared" si="20"/>
        <v>0</v>
      </c>
      <c r="AH108" s="29">
        <f>+[1]kpi!AO108</f>
        <v>0</v>
      </c>
      <c r="AI108" s="29">
        <f>+[1]kpi!AP108</f>
        <v>0</v>
      </c>
      <c r="AJ108" s="29">
        <f>+[1]kpi!AQ108</f>
        <v>0</v>
      </c>
      <c r="AK108" s="29">
        <f>+[1]kpi!AR108</f>
        <v>0</v>
      </c>
      <c r="AL108" s="29">
        <f>+[1]kpi!AS108</f>
        <v>0</v>
      </c>
      <c r="AM108" s="29">
        <f>+[1]kpi!AT108</f>
        <v>0</v>
      </c>
      <c r="AN108" s="29">
        <f>+[1]kpi!AU108</f>
        <v>0</v>
      </c>
      <c r="AO108" s="29">
        <f>+[1]kpi!AV108</f>
        <v>0</v>
      </c>
      <c r="AP108" s="29">
        <f>+[1]kpi!AW108</f>
        <v>0</v>
      </c>
      <c r="AQ108" s="29">
        <f>+[1]kpi!AX108</f>
        <v>0</v>
      </c>
      <c r="AR108" s="29">
        <f>+[1]kpi!AY108</f>
        <v>0</v>
      </c>
      <c r="AS108" s="30">
        <v>0</v>
      </c>
      <c r="AU108" s="56">
        <f t="shared" si="24"/>
        <v>-1059055820.1255455</v>
      </c>
      <c r="AV108" s="56">
        <f t="shared" si="21"/>
        <v>-184645.24000000002</v>
      </c>
      <c r="AW108" s="29">
        <f>+[1]kpi!BD108</f>
        <v>0</v>
      </c>
      <c r="AX108" s="29">
        <f>+[1]kpi!BE108</f>
        <v>0</v>
      </c>
      <c r="AY108" s="29">
        <f>+[1]kpi!BF108</f>
        <v>-169086.64</v>
      </c>
      <c r="AZ108" s="29">
        <f>+[1]kpi!BG108</f>
        <v>0</v>
      </c>
      <c r="BA108" s="29">
        <f>+[1]kpi!BH108</f>
        <v>-6359.98</v>
      </c>
      <c r="BB108" s="29">
        <f>+[1]kpi!BI108</f>
        <v>-9198.6200000000008</v>
      </c>
      <c r="BC108" s="29">
        <f>+[1]kpi!BJ108</f>
        <v>0</v>
      </c>
      <c r="BD108" s="29">
        <f>+[1]kpi!BK108</f>
        <v>0</v>
      </c>
      <c r="BE108" s="29">
        <f>+[1]kpi!BL108</f>
        <v>0</v>
      </c>
      <c r="BF108" s="29">
        <f>+[1]kpi!BM108</f>
        <v>0</v>
      </c>
      <c r="BG108" s="29">
        <f>+[1]kpi!BN108</f>
        <v>0</v>
      </c>
      <c r="BH108" s="30"/>
      <c r="BV108" s="64">
        <f>(debt!C108-HLOOKUP(B108,Flc_Arqos_Base!$C$2:$GX$47,46,TRUE))</f>
        <v>-339094257.26680708</v>
      </c>
    </row>
    <row r="109" spans="2:74" x14ac:dyDescent="0.25">
      <c r="B109" s="62">
        <v>48122</v>
      </c>
      <c r="C109" s="56">
        <f t="shared" si="22"/>
        <v>1848482815.29</v>
      </c>
      <c r="D109" s="56">
        <f t="shared" si="18"/>
        <v>0</v>
      </c>
      <c r="E109" s="29">
        <f>+[1]kpi!E109</f>
        <v>0</v>
      </c>
      <c r="F109" s="29">
        <f>+[1]kpi!F109</f>
        <v>0</v>
      </c>
      <c r="G109" s="29">
        <f>+[1]kpi!G109</f>
        <v>0</v>
      </c>
      <c r="H109" s="29">
        <f>+[1]kpi!H109</f>
        <v>0</v>
      </c>
      <c r="I109" s="29">
        <f>+[1]kpi!I109</f>
        <v>0</v>
      </c>
      <c r="J109" s="29">
        <f>+[1]kpi!J109</f>
        <v>0</v>
      </c>
      <c r="K109" s="29">
        <f>+[1]kpi!K109</f>
        <v>0</v>
      </c>
      <c r="L109" s="29">
        <f>+[1]kpi!L109</f>
        <v>0</v>
      </c>
      <c r="M109" s="29">
        <f>+[1]kpi!M109</f>
        <v>0</v>
      </c>
      <c r="N109" s="29">
        <f>+[1]kpi!N109</f>
        <v>0</v>
      </c>
      <c r="O109" s="29">
        <f>+[1]kpi!O109</f>
        <v>0</v>
      </c>
      <c r="P109" s="30"/>
      <c r="R109" s="56">
        <f t="shared" si="23"/>
        <v>799.00272012400023</v>
      </c>
      <c r="S109" s="56">
        <f t="shared" si="19"/>
        <v>0</v>
      </c>
      <c r="T109" s="29">
        <f>+[1]kpi!T109</f>
        <v>0</v>
      </c>
      <c r="U109" s="29">
        <f>+[1]kpi!U109</f>
        <v>0</v>
      </c>
      <c r="V109" s="29">
        <f>+[1]kpi!V109</f>
        <v>0</v>
      </c>
      <c r="W109" s="29">
        <f>+[1]kpi!W109</f>
        <v>0</v>
      </c>
      <c r="X109" s="29">
        <f>+[1]kpi!X109</f>
        <v>0</v>
      </c>
      <c r="Y109" s="29">
        <f>+[1]kpi!Y109</f>
        <v>0</v>
      </c>
      <c r="Z109" s="29">
        <f>+[1]kpi!Z109</f>
        <v>0</v>
      </c>
      <c r="AA109" s="29">
        <f>+[1]kpi!AA109</f>
        <v>0</v>
      </c>
      <c r="AB109" s="29">
        <f>+[1]kpi!AB109</f>
        <v>0</v>
      </c>
      <c r="AC109" s="29">
        <f>+[1]kpi!AC109</f>
        <v>0</v>
      </c>
      <c r="AD109" s="29">
        <f>+[1]kpi!AD109</f>
        <v>0</v>
      </c>
      <c r="AE109" s="30">
        <f>+[1]kpi!AE109</f>
        <v>0</v>
      </c>
      <c r="AG109" s="56">
        <f t="shared" si="20"/>
        <v>0</v>
      </c>
      <c r="AH109" s="29">
        <f>+[1]kpi!AO109</f>
        <v>0</v>
      </c>
      <c r="AI109" s="29">
        <f>+[1]kpi!AP109</f>
        <v>0</v>
      </c>
      <c r="AJ109" s="29">
        <f>+[1]kpi!AQ109</f>
        <v>0</v>
      </c>
      <c r="AK109" s="29">
        <f>+[1]kpi!AR109</f>
        <v>0</v>
      </c>
      <c r="AL109" s="29">
        <f>+[1]kpi!AS109</f>
        <v>0</v>
      </c>
      <c r="AM109" s="29">
        <f>+[1]kpi!AT109</f>
        <v>0</v>
      </c>
      <c r="AN109" s="29">
        <f>+[1]kpi!AU109</f>
        <v>0</v>
      </c>
      <c r="AO109" s="29">
        <f>+[1]kpi!AV109</f>
        <v>0</v>
      </c>
      <c r="AP109" s="29">
        <f>+[1]kpi!AW109</f>
        <v>0</v>
      </c>
      <c r="AQ109" s="29">
        <f>+[1]kpi!AX109</f>
        <v>0</v>
      </c>
      <c r="AR109" s="29">
        <f>+[1]kpi!AY109</f>
        <v>0</v>
      </c>
      <c r="AS109" s="30">
        <v>0</v>
      </c>
      <c r="AU109" s="56">
        <f t="shared" si="24"/>
        <v>-1059240877.0555454</v>
      </c>
      <c r="AV109" s="56">
        <f t="shared" si="21"/>
        <v>-185056.93</v>
      </c>
      <c r="AW109" s="29">
        <f>+[1]kpi!BD109</f>
        <v>0</v>
      </c>
      <c r="AX109" s="29">
        <f>+[1]kpi!BE109</f>
        <v>0</v>
      </c>
      <c r="AY109" s="29">
        <f>+[1]kpi!BF109</f>
        <v>-169434.93</v>
      </c>
      <c r="AZ109" s="29">
        <f>+[1]kpi!BG109</f>
        <v>0</v>
      </c>
      <c r="BA109" s="29">
        <f>+[1]kpi!BH109</f>
        <v>-6385.9</v>
      </c>
      <c r="BB109" s="29">
        <f>+[1]kpi!BI109</f>
        <v>-9236.1</v>
      </c>
      <c r="BC109" s="29">
        <f>+[1]kpi!BJ109</f>
        <v>0</v>
      </c>
      <c r="BD109" s="29">
        <f>+[1]kpi!BK109</f>
        <v>0</v>
      </c>
      <c r="BE109" s="29">
        <f>+[1]kpi!BL109</f>
        <v>0</v>
      </c>
      <c r="BF109" s="29">
        <f>+[1]kpi!BM109</f>
        <v>0</v>
      </c>
      <c r="BG109" s="29">
        <f>+[1]kpi!BN109</f>
        <v>0</v>
      </c>
      <c r="BH109" s="30"/>
      <c r="BV109" s="64">
        <f>(debt!C109-HLOOKUP(B109,Flc_Arqos_Base!$C$2:$GX$47,46,TRUE))</f>
        <v>-341116828.85773218</v>
      </c>
    </row>
    <row r="110" spans="2:74" x14ac:dyDescent="0.25">
      <c r="B110" s="61">
        <v>48153</v>
      </c>
      <c r="C110" s="56">
        <f t="shared" si="22"/>
        <v>1848482815.29</v>
      </c>
      <c r="D110" s="56">
        <f t="shared" si="18"/>
        <v>0</v>
      </c>
      <c r="E110" s="29">
        <f>+[1]kpi!E110</f>
        <v>0</v>
      </c>
      <c r="F110" s="29">
        <f>+[1]kpi!F110</f>
        <v>0</v>
      </c>
      <c r="G110" s="29">
        <f>+[1]kpi!G110</f>
        <v>0</v>
      </c>
      <c r="H110" s="29">
        <f>+[1]kpi!H110</f>
        <v>0</v>
      </c>
      <c r="I110" s="29">
        <f>+[1]kpi!I110</f>
        <v>0</v>
      </c>
      <c r="J110" s="29">
        <f>+[1]kpi!J110</f>
        <v>0</v>
      </c>
      <c r="K110" s="29">
        <f>+[1]kpi!K110</f>
        <v>0</v>
      </c>
      <c r="L110" s="29">
        <f>+[1]kpi!L110</f>
        <v>0</v>
      </c>
      <c r="M110" s="29">
        <f>+[1]kpi!M110</f>
        <v>0</v>
      </c>
      <c r="N110" s="29">
        <f>+[1]kpi!N110</f>
        <v>0</v>
      </c>
      <c r="O110" s="29">
        <f>+[1]kpi!O110</f>
        <v>0</v>
      </c>
      <c r="P110" s="30"/>
      <c r="R110" s="56">
        <f t="shared" si="23"/>
        <v>799.00272012400023</v>
      </c>
      <c r="S110" s="56">
        <f t="shared" si="19"/>
        <v>0</v>
      </c>
      <c r="T110" s="29">
        <f>+[1]kpi!T110</f>
        <v>0</v>
      </c>
      <c r="U110" s="29">
        <f>+[1]kpi!U110</f>
        <v>0</v>
      </c>
      <c r="V110" s="29">
        <f>+[1]kpi!V110</f>
        <v>0</v>
      </c>
      <c r="W110" s="29">
        <f>+[1]kpi!W110</f>
        <v>0</v>
      </c>
      <c r="X110" s="29">
        <f>+[1]kpi!X110</f>
        <v>0</v>
      </c>
      <c r="Y110" s="29">
        <f>+[1]kpi!Y110</f>
        <v>0</v>
      </c>
      <c r="Z110" s="29">
        <f>+[1]kpi!Z110</f>
        <v>0</v>
      </c>
      <c r="AA110" s="29">
        <f>+[1]kpi!AA110</f>
        <v>0</v>
      </c>
      <c r="AB110" s="29">
        <f>+[1]kpi!AB110</f>
        <v>0</v>
      </c>
      <c r="AC110" s="29">
        <f>+[1]kpi!AC110</f>
        <v>0</v>
      </c>
      <c r="AD110" s="29">
        <f>+[1]kpi!AD110</f>
        <v>0</v>
      </c>
      <c r="AE110" s="30">
        <f>+[1]kpi!AE110</f>
        <v>0</v>
      </c>
      <c r="AG110" s="56">
        <f t="shared" si="20"/>
        <v>0</v>
      </c>
      <c r="AH110" s="29">
        <f>+[1]kpi!AO110</f>
        <v>0</v>
      </c>
      <c r="AI110" s="29">
        <f>+[1]kpi!AP110</f>
        <v>0</v>
      </c>
      <c r="AJ110" s="29">
        <f>+[1]kpi!AQ110</f>
        <v>0</v>
      </c>
      <c r="AK110" s="29">
        <f>+[1]kpi!AR110</f>
        <v>0</v>
      </c>
      <c r="AL110" s="29">
        <f>+[1]kpi!AS110</f>
        <v>0</v>
      </c>
      <c r="AM110" s="29">
        <f>+[1]kpi!AT110</f>
        <v>0</v>
      </c>
      <c r="AN110" s="29">
        <f>+[1]kpi!AU110</f>
        <v>0</v>
      </c>
      <c r="AO110" s="29">
        <f>+[1]kpi!AV110</f>
        <v>0</v>
      </c>
      <c r="AP110" s="29">
        <f>+[1]kpi!AW110</f>
        <v>0</v>
      </c>
      <c r="AQ110" s="29">
        <f>+[1]kpi!AX110</f>
        <v>0</v>
      </c>
      <c r="AR110" s="29">
        <f>+[1]kpi!AY110</f>
        <v>0</v>
      </c>
      <c r="AS110" s="30">
        <v>0</v>
      </c>
      <c r="AU110" s="56">
        <f t="shared" si="24"/>
        <v>-1059426346.6355455</v>
      </c>
      <c r="AV110" s="56">
        <f t="shared" si="21"/>
        <v>-185469.58000000002</v>
      </c>
      <c r="AW110" s="29">
        <f>+[1]kpi!BD110</f>
        <v>0</v>
      </c>
      <c r="AX110" s="29">
        <f>+[1]kpi!BE110</f>
        <v>0</v>
      </c>
      <c r="AY110" s="29">
        <f>+[1]kpi!BF110</f>
        <v>-169783.94</v>
      </c>
      <c r="AZ110" s="29">
        <f>+[1]kpi!BG110</f>
        <v>0</v>
      </c>
      <c r="BA110" s="29">
        <f>+[1]kpi!BH110</f>
        <v>-6411.91</v>
      </c>
      <c r="BB110" s="29">
        <f>+[1]kpi!BI110</f>
        <v>-9273.73</v>
      </c>
      <c r="BC110" s="29">
        <f>+[1]kpi!BJ110</f>
        <v>0</v>
      </c>
      <c r="BD110" s="29">
        <f>+[1]kpi!BK110</f>
        <v>0</v>
      </c>
      <c r="BE110" s="29">
        <f>+[1]kpi!BL110</f>
        <v>0</v>
      </c>
      <c r="BF110" s="29">
        <f>+[1]kpi!BM110</f>
        <v>0</v>
      </c>
      <c r="BG110" s="29">
        <f>+[1]kpi!BN110</f>
        <v>0</v>
      </c>
      <c r="BH110" s="30"/>
      <c r="BV110" s="64">
        <f>(debt!C110-HLOOKUP(B110,Flc_Arqos_Base!$C$2:$GX$47,46,TRUE))</f>
        <v>-343041140.79822421</v>
      </c>
    </row>
    <row r="111" spans="2:74" x14ac:dyDescent="0.25">
      <c r="B111" s="62">
        <v>48183</v>
      </c>
      <c r="C111" s="69">
        <f t="shared" si="22"/>
        <v>1848482815.29</v>
      </c>
      <c r="D111" s="69">
        <f t="shared" si="18"/>
        <v>0</v>
      </c>
      <c r="E111" s="70">
        <f>+[1]kpi!E111</f>
        <v>0</v>
      </c>
      <c r="F111" s="70">
        <f>+[1]kpi!F111</f>
        <v>0</v>
      </c>
      <c r="G111" s="70">
        <f>+[1]kpi!G111</f>
        <v>0</v>
      </c>
      <c r="H111" s="70">
        <f>+[1]kpi!H111</f>
        <v>0</v>
      </c>
      <c r="I111" s="70">
        <f>+[1]kpi!I111</f>
        <v>0</v>
      </c>
      <c r="J111" s="70">
        <f>+[1]kpi!J111</f>
        <v>0</v>
      </c>
      <c r="K111" s="70">
        <f>+[1]kpi!K111</f>
        <v>0</v>
      </c>
      <c r="L111" s="70">
        <f>+[1]kpi!L111</f>
        <v>0</v>
      </c>
      <c r="M111" s="70">
        <f>+[1]kpi!M111</f>
        <v>0</v>
      </c>
      <c r="N111" s="70">
        <f>+[1]kpi!N111</f>
        <v>0</v>
      </c>
      <c r="O111" s="70">
        <f>+[1]kpi!O111</f>
        <v>0</v>
      </c>
      <c r="P111" s="71"/>
      <c r="Q111" s="72"/>
      <c r="R111" s="69">
        <f t="shared" si="23"/>
        <v>799.00272012400023</v>
      </c>
      <c r="S111" s="69">
        <f t="shared" si="19"/>
        <v>0</v>
      </c>
      <c r="T111" s="70">
        <f>+[1]kpi!T111</f>
        <v>0</v>
      </c>
      <c r="U111" s="70">
        <f>+[1]kpi!U111</f>
        <v>0</v>
      </c>
      <c r="V111" s="70">
        <f>+[1]kpi!V111</f>
        <v>0</v>
      </c>
      <c r="W111" s="70">
        <f>+[1]kpi!W111</f>
        <v>0</v>
      </c>
      <c r="X111" s="70">
        <f>+[1]kpi!X111</f>
        <v>0</v>
      </c>
      <c r="Y111" s="70">
        <f>+[1]kpi!Y111</f>
        <v>0</v>
      </c>
      <c r="Z111" s="70">
        <f>+[1]kpi!Z111</f>
        <v>0</v>
      </c>
      <c r="AA111" s="70">
        <f>+[1]kpi!AA111</f>
        <v>0</v>
      </c>
      <c r="AB111" s="70">
        <f>+[1]kpi!AB111</f>
        <v>0</v>
      </c>
      <c r="AC111" s="70">
        <f>+[1]kpi!AC111</f>
        <v>0</v>
      </c>
      <c r="AD111" s="70">
        <f>+[1]kpi!AD111</f>
        <v>0</v>
      </c>
      <c r="AE111" s="71">
        <f>+[1]kpi!AE111</f>
        <v>0</v>
      </c>
      <c r="AF111" s="72"/>
      <c r="AG111" s="69">
        <f t="shared" si="20"/>
        <v>0</v>
      </c>
      <c r="AH111" s="70">
        <f>+[1]kpi!AO111</f>
        <v>0</v>
      </c>
      <c r="AI111" s="70">
        <f>+[1]kpi!AP111</f>
        <v>0</v>
      </c>
      <c r="AJ111" s="70">
        <f>+[1]kpi!AQ111</f>
        <v>0</v>
      </c>
      <c r="AK111" s="70">
        <f>+[1]kpi!AR111</f>
        <v>0</v>
      </c>
      <c r="AL111" s="70">
        <f>+[1]kpi!AS111</f>
        <v>0</v>
      </c>
      <c r="AM111" s="70">
        <f>+[1]kpi!AT111</f>
        <v>0</v>
      </c>
      <c r="AN111" s="70">
        <f>+[1]kpi!AU111</f>
        <v>0</v>
      </c>
      <c r="AO111" s="70">
        <f>+[1]kpi!AV111</f>
        <v>0</v>
      </c>
      <c r="AP111" s="70">
        <f>+[1]kpi!AW111</f>
        <v>0</v>
      </c>
      <c r="AQ111" s="70">
        <f>+[1]kpi!AX111</f>
        <v>0</v>
      </c>
      <c r="AR111" s="70">
        <f>+[1]kpi!AY111</f>
        <v>0</v>
      </c>
      <c r="AS111" s="71">
        <v>0</v>
      </c>
      <c r="AT111" s="72"/>
      <c r="AU111" s="69">
        <f t="shared" si="24"/>
        <v>-1059612229.8455455</v>
      </c>
      <c r="AV111" s="69">
        <f t="shared" si="21"/>
        <v>-185883.21000000002</v>
      </c>
      <c r="AW111" s="70">
        <f>+[1]kpi!BD111</f>
        <v>0</v>
      </c>
      <c r="AX111" s="70">
        <f>+[1]kpi!BE111</f>
        <v>0</v>
      </c>
      <c r="AY111" s="70">
        <f>+[1]kpi!BF111</f>
        <v>-170133.66</v>
      </c>
      <c r="AZ111" s="70">
        <f>+[1]kpi!BG111</f>
        <v>0</v>
      </c>
      <c r="BA111" s="70">
        <f>+[1]kpi!BH111</f>
        <v>-6438.04</v>
      </c>
      <c r="BB111" s="70">
        <f>+[1]kpi!BI111</f>
        <v>-9311.51</v>
      </c>
      <c r="BC111" s="70">
        <f>+[1]kpi!BJ111</f>
        <v>0</v>
      </c>
      <c r="BD111" s="70">
        <f>+[1]kpi!BK111</f>
        <v>0</v>
      </c>
      <c r="BE111" s="70">
        <f>+[1]kpi!BL111</f>
        <v>0</v>
      </c>
      <c r="BF111" s="70">
        <f>+[1]kpi!BM111</f>
        <v>0</v>
      </c>
      <c r="BG111" s="70">
        <f>+[1]kpi!BN111</f>
        <v>0</v>
      </c>
      <c r="BH111" s="71"/>
      <c r="BI111" s="72"/>
      <c r="BJ111" s="72"/>
      <c r="BK111" s="72"/>
      <c r="BL111" s="72"/>
      <c r="BM111" s="72"/>
      <c r="BN111" s="72"/>
      <c r="BO111" s="72"/>
      <c r="BP111" s="72"/>
      <c r="BQ111" s="72"/>
      <c r="BR111" s="72"/>
      <c r="BS111" s="72"/>
      <c r="BT111" s="72"/>
      <c r="BU111" s="72"/>
      <c r="BV111" s="74">
        <f>(debt!C111-HLOOKUP(B111,Flc_Arqos_Base!$C$2:$GX$47,46,TRUE))</f>
        <v>-344825002.488199</v>
      </c>
    </row>
    <row r="112" spans="2:74" x14ac:dyDescent="0.25">
      <c r="B112" s="60">
        <v>48214</v>
      </c>
      <c r="C112" s="56">
        <f t="shared" si="22"/>
        <v>1848482815.29</v>
      </c>
      <c r="D112" s="56">
        <f t="shared" si="18"/>
        <v>0</v>
      </c>
      <c r="E112" s="29">
        <f>+[1]kpi!E112</f>
        <v>0</v>
      </c>
      <c r="F112" s="29">
        <f>+[1]kpi!F112</f>
        <v>0</v>
      </c>
      <c r="G112" s="29">
        <f>+[1]kpi!G112</f>
        <v>0</v>
      </c>
      <c r="H112" s="29">
        <f>+[1]kpi!H112</f>
        <v>0</v>
      </c>
      <c r="I112" s="29">
        <f>+[1]kpi!I112</f>
        <v>0</v>
      </c>
      <c r="J112" s="29">
        <f>+[1]kpi!J112</f>
        <v>0</v>
      </c>
      <c r="K112" s="29">
        <f>+[1]kpi!K112</f>
        <v>0</v>
      </c>
      <c r="L112" s="29">
        <f>+[1]kpi!L112</f>
        <v>0</v>
      </c>
      <c r="M112" s="29">
        <f>+[1]kpi!M112</f>
        <v>0</v>
      </c>
      <c r="N112" s="29">
        <f>+[1]kpi!N112</f>
        <v>0</v>
      </c>
      <c r="O112" s="29">
        <f>+[1]kpi!O112</f>
        <v>0</v>
      </c>
      <c r="P112" s="30"/>
      <c r="R112" s="56">
        <f t="shared" si="23"/>
        <v>799.00272012400023</v>
      </c>
      <c r="S112" s="56">
        <f t="shared" si="19"/>
        <v>0</v>
      </c>
      <c r="T112" s="29">
        <f>+[1]kpi!T112</f>
        <v>0</v>
      </c>
      <c r="U112" s="29">
        <f>+[1]kpi!U112</f>
        <v>0</v>
      </c>
      <c r="V112" s="29">
        <f>+[1]kpi!V112</f>
        <v>0</v>
      </c>
      <c r="W112" s="29">
        <f>+[1]kpi!W112</f>
        <v>0</v>
      </c>
      <c r="X112" s="29">
        <f>+[1]kpi!X112</f>
        <v>0</v>
      </c>
      <c r="Y112" s="29">
        <f>+[1]kpi!Y112</f>
        <v>0</v>
      </c>
      <c r="Z112" s="29">
        <f>+[1]kpi!Z112</f>
        <v>0</v>
      </c>
      <c r="AA112" s="29">
        <f>+[1]kpi!AA112</f>
        <v>0</v>
      </c>
      <c r="AB112" s="29">
        <f>+[1]kpi!AB112</f>
        <v>0</v>
      </c>
      <c r="AC112" s="29">
        <f>+[1]kpi!AC112</f>
        <v>0</v>
      </c>
      <c r="AD112" s="29">
        <f>+[1]kpi!AD112</f>
        <v>0</v>
      </c>
      <c r="AE112" s="30">
        <f>+[1]kpi!AE112</f>
        <v>0</v>
      </c>
      <c r="AG112" s="56">
        <f t="shared" si="20"/>
        <v>0</v>
      </c>
      <c r="AH112" s="29">
        <f>+[1]kpi!AO112</f>
        <v>0</v>
      </c>
      <c r="AI112" s="29">
        <f>+[1]kpi!AP112</f>
        <v>0</v>
      </c>
      <c r="AJ112" s="29">
        <f>+[1]kpi!AQ112</f>
        <v>0</v>
      </c>
      <c r="AK112" s="29">
        <f>+[1]kpi!AR112</f>
        <v>0</v>
      </c>
      <c r="AL112" s="29">
        <f>+[1]kpi!AS112</f>
        <v>0</v>
      </c>
      <c r="AM112" s="29">
        <f>+[1]kpi!AT112</f>
        <v>0</v>
      </c>
      <c r="AN112" s="29">
        <f>+[1]kpi!AU112</f>
        <v>0</v>
      </c>
      <c r="AO112" s="29">
        <f>+[1]kpi!AV112</f>
        <v>0</v>
      </c>
      <c r="AP112" s="29">
        <f>+[1]kpi!AW112</f>
        <v>0</v>
      </c>
      <c r="AQ112" s="29">
        <f>+[1]kpi!AX112</f>
        <v>0</v>
      </c>
      <c r="AR112" s="29">
        <f>+[1]kpi!AY112</f>
        <v>0</v>
      </c>
      <c r="AS112" s="30">
        <v>0</v>
      </c>
      <c r="AU112" s="56">
        <f t="shared" si="24"/>
        <v>-1059798527.6655456</v>
      </c>
      <c r="AV112" s="56">
        <f t="shared" si="21"/>
        <v>-186297.82</v>
      </c>
      <c r="AW112" s="29">
        <f>+[1]kpi!BD112</f>
        <v>0</v>
      </c>
      <c r="AX112" s="29">
        <f>+[1]kpi!BE112</f>
        <v>0</v>
      </c>
      <c r="AY112" s="29">
        <f>+[1]kpi!BF112</f>
        <v>-170484.11</v>
      </c>
      <c r="AZ112" s="29">
        <f>+[1]kpi!BG112</f>
        <v>0</v>
      </c>
      <c r="BA112" s="29">
        <f>+[1]kpi!BH112</f>
        <v>-6464.26</v>
      </c>
      <c r="BB112" s="29">
        <f>+[1]kpi!BI112</f>
        <v>-9349.4500000000007</v>
      </c>
      <c r="BC112" s="29">
        <f>+[1]kpi!BJ112</f>
        <v>0</v>
      </c>
      <c r="BD112" s="29">
        <f>+[1]kpi!BK112</f>
        <v>0</v>
      </c>
      <c r="BE112" s="29">
        <f>+[1]kpi!BL112</f>
        <v>0</v>
      </c>
      <c r="BF112" s="29">
        <f>+[1]kpi!BM112</f>
        <v>0</v>
      </c>
      <c r="BG112" s="29">
        <f>+[1]kpi!BN112</f>
        <v>0</v>
      </c>
      <c r="BH112" s="30"/>
      <c r="BV112" s="64">
        <f>(debt!C112-HLOOKUP(B112,Flc_Arqos_Base!$C$2:$GX$47,46,TRUE))</f>
        <v>-346886432.83301032</v>
      </c>
    </row>
    <row r="113" spans="2:74" x14ac:dyDescent="0.25">
      <c r="B113" s="60">
        <v>48245</v>
      </c>
      <c r="C113" s="56">
        <f t="shared" si="22"/>
        <v>1848482815.29</v>
      </c>
      <c r="D113" s="56">
        <f t="shared" si="18"/>
        <v>0</v>
      </c>
      <c r="E113" s="29">
        <f>+[1]kpi!E113</f>
        <v>0</v>
      </c>
      <c r="F113" s="29">
        <f>+[1]kpi!F113</f>
        <v>0</v>
      </c>
      <c r="G113" s="29">
        <f>+[1]kpi!G113</f>
        <v>0</v>
      </c>
      <c r="H113" s="29">
        <f>+[1]kpi!H113</f>
        <v>0</v>
      </c>
      <c r="I113" s="29">
        <f>+[1]kpi!I113</f>
        <v>0</v>
      </c>
      <c r="J113" s="29">
        <f>+[1]kpi!J113</f>
        <v>0</v>
      </c>
      <c r="K113" s="29">
        <f>+[1]kpi!K113</f>
        <v>0</v>
      </c>
      <c r="L113" s="29">
        <f>+[1]kpi!L113</f>
        <v>0</v>
      </c>
      <c r="M113" s="29">
        <f>+[1]kpi!M113</f>
        <v>0</v>
      </c>
      <c r="N113" s="29">
        <f>+[1]kpi!N113</f>
        <v>0</v>
      </c>
      <c r="O113" s="29">
        <f>+[1]kpi!O113</f>
        <v>0</v>
      </c>
      <c r="P113" s="30"/>
      <c r="R113" s="56">
        <f t="shared" si="23"/>
        <v>799.00272012400023</v>
      </c>
      <c r="S113" s="56">
        <f t="shared" si="19"/>
        <v>0</v>
      </c>
      <c r="T113" s="29">
        <f>+[1]kpi!T113</f>
        <v>0</v>
      </c>
      <c r="U113" s="29">
        <f>+[1]kpi!U113</f>
        <v>0</v>
      </c>
      <c r="V113" s="29">
        <f>+[1]kpi!V113</f>
        <v>0</v>
      </c>
      <c r="W113" s="29">
        <f>+[1]kpi!W113</f>
        <v>0</v>
      </c>
      <c r="X113" s="29">
        <f>+[1]kpi!X113</f>
        <v>0</v>
      </c>
      <c r="Y113" s="29">
        <f>+[1]kpi!Y113</f>
        <v>0</v>
      </c>
      <c r="Z113" s="29">
        <f>+[1]kpi!Z113</f>
        <v>0</v>
      </c>
      <c r="AA113" s="29">
        <f>+[1]kpi!AA113</f>
        <v>0</v>
      </c>
      <c r="AB113" s="29">
        <f>+[1]kpi!AB113</f>
        <v>0</v>
      </c>
      <c r="AC113" s="29">
        <f>+[1]kpi!AC113</f>
        <v>0</v>
      </c>
      <c r="AD113" s="29">
        <f>+[1]kpi!AD113</f>
        <v>0</v>
      </c>
      <c r="AE113" s="30">
        <f>+[1]kpi!AE113</f>
        <v>0</v>
      </c>
      <c r="AG113" s="56">
        <f t="shared" si="20"/>
        <v>0</v>
      </c>
      <c r="AH113" s="29">
        <f>+[1]kpi!AO113</f>
        <v>0</v>
      </c>
      <c r="AI113" s="29">
        <f>+[1]kpi!AP113</f>
        <v>0</v>
      </c>
      <c r="AJ113" s="29">
        <f>+[1]kpi!AQ113</f>
        <v>0</v>
      </c>
      <c r="AK113" s="29">
        <f>+[1]kpi!AR113</f>
        <v>0</v>
      </c>
      <c r="AL113" s="29">
        <f>+[1]kpi!AS113</f>
        <v>0</v>
      </c>
      <c r="AM113" s="29">
        <f>+[1]kpi!AT113</f>
        <v>0</v>
      </c>
      <c r="AN113" s="29">
        <f>+[1]kpi!AU113</f>
        <v>0</v>
      </c>
      <c r="AO113" s="29">
        <f>+[1]kpi!AV113</f>
        <v>0</v>
      </c>
      <c r="AP113" s="29">
        <f>+[1]kpi!AW113</f>
        <v>0</v>
      </c>
      <c r="AQ113" s="29">
        <f>+[1]kpi!AX113</f>
        <v>0</v>
      </c>
      <c r="AR113" s="29">
        <f>+[1]kpi!AY113</f>
        <v>0</v>
      </c>
      <c r="AS113" s="30">
        <v>0</v>
      </c>
      <c r="AU113" s="56">
        <f t="shared" si="24"/>
        <v>-1059985241.0855455</v>
      </c>
      <c r="AV113" s="56">
        <f t="shared" si="21"/>
        <v>-186713.42</v>
      </c>
      <c r="AW113" s="29">
        <f>+[1]kpi!BD113</f>
        <v>0</v>
      </c>
      <c r="AX113" s="29">
        <f>+[1]kpi!BE113</f>
        <v>0</v>
      </c>
      <c r="AY113" s="29">
        <f>+[1]kpi!BF113</f>
        <v>-170835.28</v>
      </c>
      <c r="AZ113" s="29">
        <f>+[1]kpi!BG113</f>
        <v>0</v>
      </c>
      <c r="BA113" s="29">
        <f>+[1]kpi!BH113</f>
        <v>-6490.6</v>
      </c>
      <c r="BB113" s="29">
        <f>+[1]kpi!BI113</f>
        <v>-9387.5400000000009</v>
      </c>
      <c r="BC113" s="29">
        <f>+[1]kpi!BJ113</f>
        <v>0</v>
      </c>
      <c r="BD113" s="29">
        <f>+[1]kpi!BK113</f>
        <v>0</v>
      </c>
      <c r="BE113" s="29">
        <f>+[1]kpi!BL113</f>
        <v>0</v>
      </c>
      <c r="BF113" s="29">
        <f>+[1]kpi!BM113</f>
        <v>0</v>
      </c>
      <c r="BG113" s="29">
        <f>+[1]kpi!BN113</f>
        <v>0</v>
      </c>
      <c r="BH113" s="30"/>
      <c r="BV113" s="64">
        <f>(debt!C113-HLOOKUP(B113,Flc_Arqos_Base!$C$2:$GX$47,46,TRUE))</f>
        <v>-348961885.02584255</v>
      </c>
    </row>
    <row r="114" spans="2:74" x14ac:dyDescent="0.25">
      <c r="B114" s="60">
        <v>48274</v>
      </c>
      <c r="C114" s="56">
        <f t="shared" si="22"/>
        <v>1848482815.29</v>
      </c>
      <c r="D114" s="56">
        <f t="shared" si="18"/>
        <v>0</v>
      </c>
      <c r="E114" s="29">
        <f>+[1]kpi!E114</f>
        <v>0</v>
      </c>
      <c r="F114" s="29">
        <f>+[1]kpi!F114</f>
        <v>0</v>
      </c>
      <c r="G114" s="29">
        <f>+[1]kpi!G114</f>
        <v>0</v>
      </c>
      <c r="H114" s="29">
        <f>+[1]kpi!H114</f>
        <v>0</v>
      </c>
      <c r="I114" s="29">
        <f>+[1]kpi!I114</f>
        <v>0</v>
      </c>
      <c r="J114" s="29">
        <f>+[1]kpi!J114</f>
        <v>0</v>
      </c>
      <c r="K114" s="29">
        <f>+[1]kpi!K114</f>
        <v>0</v>
      </c>
      <c r="L114" s="29">
        <f>+[1]kpi!L114</f>
        <v>0</v>
      </c>
      <c r="M114" s="29">
        <f>+[1]kpi!M114</f>
        <v>0</v>
      </c>
      <c r="N114" s="29">
        <f>+[1]kpi!N114</f>
        <v>0</v>
      </c>
      <c r="O114" s="29">
        <f>+[1]kpi!O114</f>
        <v>0</v>
      </c>
      <c r="P114" s="30"/>
      <c r="R114" s="56">
        <f t="shared" si="23"/>
        <v>799.00272012400023</v>
      </c>
      <c r="S114" s="56">
        <f t="shared" si="19"/>
        <v>0</v>
      </c>
      <c r="T114" s="29">
        <f>+[1]kpi!T114</f>
        <v>0</v>
      </c>
      <c r="U114" s="29">
        <f>+[1]kpi!U114</f>
        <v>0</v>
      </c>
      <c r="V114" s="29">
        <f>+[1]kpi!V114</f>
        <v>0</v>
      </c>
      <c r="W114" s="29">
        <f>+[1]kpi!W114</f>
        <v>0</v>
      </c>
      <c r="X114" s="29">
        <f>+[1]kpi!X114</f>
        <v>0</v>
      </c>
      <c r="Y114" s="29">
        <f>+[1]kpi!Y114</f>
        <v>0</v>
      </c>
      <c r="Z114" s="29">
        <f>+[1]kpi!Z114</f>
        <v>0</v>
      </c>
      <c r="AA114" s="29">
        <f>+[1]kpi!AA114</f>
        <v>0</v>
      </c>
      <c r="AB114" s="29">
        <f>+[1]kpi!AB114</f>
        <v>0</v>
      </c>
      <c r="AC114" s="29">
        <f>+[1]kpi!AC114</f>
        <v>0</v>
      </c>
      <c r="AD114" s="29">
        <f>+[1]kpi!AD114</f>
        <v>0</v>
      </c>
      <c r="AE114" s="30">
        <f>+[1]kpi!AE114</f>
        <v>0</v>
      </c>
      <c r="AG114" s="56">
        <f t="shared" si="20"/>
        <v>0</v>
      </c>
      <c r="AH114" s="29">
        <f>+[1]kpi!AO114</f>
        <v>0</v>
      </c>
      <c r="AI114" s="29">
        <f>+[1]kpi!AP114</f>
        <v>0</v>
      </c>
      <c r="AJ114" s="29">
        <f>+[1]kpi!AQ114</f>
        <v>0</v>
      </c>
      <c r="AK114" s="29">
        <f>+[1]kpi!AR114</f>
        <v>0</v>
      </c>
      <c r="AL114" s="29">
        <f>+[1]kpi!AS114</f>
        <v>0</v>
      </c>
      <c r="AM114" s="29">
        <f>+[1]kpi!AT114</f>
        <v>0</v>
      </c>
      <c r="AN114" s="29">
        <f>+[1]kpi!AU114</f>
        <v>0</v>
      </c>
      <c r="AO114" s="29">
        <f>+[1]kpi!AV114</f>
        <v>0</v>
      </c>
      <c r="AP114" s="29">
        <f>+[1]kpi!AW114</f>
        <v>0</v>
      </c>
      <c r="AQ114" s="29">
        <f>+[1]kpi!AX114</f>
        <v>0</v>
      </c>
      <c r="AR114" s="29">
        <f>+[1]kpi!AY114</f>
        <v>0</v>
      </c>
      <c r="AS114" s="30">
        <v>0</v>
      </c>
      <c r="AU114" s="56">
        <f t="shared" si="24"/>
        <v>-1060172371.0755455</v>
      </c>
      <c r="AV114" s="56">
        <f t="shared" si="21"/>
        <v>-187129.99000000002</v>
      </c>
      <c r="AW114" s="29">
        <f>+[1]kpi!BD114</f>
        <v>0</v>
      </c>
      <c r="AX114" s="29">
        <f>+[1]kpi!BE114</f>
        <v>0</v>
      </c>
      <c r="AY114" s="29">
        <f>+[1]kpi!BF114</f>
        <v>-171187.17</v>
      </c>
      <c r="AZ114" s="29">
        <f>+[1]kpi!BG114</f>
        <v>0</v>
      </c>
      <c r="BA114" s="29">
        <f>+[1]kpi!BH114</f>
        <v>-6517.04</v>
      </c>
      <c r="BB114" s="29">
        <f>+[1]kpi!BI114</f>
        <v>-9425.7800000000007</v>
      </c>
      <c r="BC114" s="29">
        <f>+[1]kpi!BJ114</f>
        <v>0</v>
      </c>
      <c r="BD114" s="29">
        <f>+[1]kpi!BK114</f>
        <v>0</v>
      </c>
      <c r="BE114" s="29">
        <f>+[1]kpi!BL114</f>
        <v>0</v>
      </c>
      <c r="BF114" s="29">
        <f>+[1]kpi!BM114</f>
        <v>0</v>
      </c>
      <c r="BG114" s="29">
        <f>+[1]kpi!BN114</f>
        <v>0</v>
      </c>
      <c r="BH114" s="30"/>
      <c r="BV114" s="64">
        <f>(debt!C114-HLOOKUP(B114,Flc_Arqos_Base!$C$2:$GX$47,46,TRUE))</f>
        <v>-351051442.99857152</v>
      </c>
    </row>
    <row r="115" spans="2:74" x14ac:dyDescent="0.25">
      <c r="B115" s="59">
        <v>48305</v>
      </c>
      <c r="C115" s="56">
        <f t="shared" si="22"/>
        <v>1848482815.29</v>
      </c>
      <c r="D115" s="56">
        <f t="shared" si="18"/>
        <v>0</v>
      </c>
      <c r="E115" s="29">
        <f>+[1]kpi!E115</f>
        <v>0</v>
      </c>
      <c r="F115" s="29">
        <f>+[1]kpi!F115</f>
        <v>0</v>
      </c>
      <c r="G115" s="29">
        <f>+[1]kpi!G115</f>
        <v>0</v>
      </c>
      <c r="H115" s="29">
        <f>+[1]kpi!H115</f>
        <v>0</v>
      </c>
      <c r="I115" s="29">
        <f>+[1]kpi!I115</f>
        <v>0</v>
      </c>
      <c r="J115" s="29">
        <f>+[1]kpi!J115</f>
        <v>0</v>
      </c>
      <c r="K115" s="29">
        <f>+[1]kpi!K115</f>
        <v>0</v>
      </c>
      <c r="L115" s="29">
        <f>+[1]kpi!L115</f>
        <v>0</v>
      </c>
      <c r="M115" s="29">
        <f>+[1]kpi!M115</f>
        <v>0</v>
      </c>
      <c r="N115" s="29">
        <f>+[1]kpi!N115</f>
        <v>0</v>
      </c>
      <c r="O115" s="29">
        <f>+[1]kpi!O115</f>
        <v>0</v>
      </c>
      <c r="P115" s="30"/>
      <c r="R115" s="56">
        <f t="shared" si="23"/>
        <v>799.00272012400023</v>
      </c>
      <c r="S115" s="56">
        <f t="shared" si="19"/>
        <v>0</v>
      </c>
      <c r="T115" s="29">
        <f>+[1]kpi!T115</f>
        <v>0</v>
      </c>
      <c r="U115" s="29">
        <f>+[1]kpi!U115</f>
        <v>0</v>
      </c>
      <c r="V115" s="29">
        <f>+[1]kpi!V115</f>
        <v>0</v>
      </c>
      <c r="W115" s="29">
        <f>+[1]kpi!W115</f>
        <v>0</v>
      </c>
      <c r="X115" s="29">
        <f>+[1]kpi!X115</f>
        <v>0</v>
      </c>
      <c r="Y115" s="29">
        <f>+[1]kpi!Y115</f>
        <v>0</v>
      </c>
      <c r="Z115" s="29">
        <f>+[1]kpi!Z115</f>
        <v>0</v>
      </c>
      <c r="AA115" s="29">
        <f>+[1]kpi!AA115</f>
        <v>0</v>
      </c>
      <c r="AB115" s="29">
        <f>+[1]kpi!AB115</f>
        <v>0</v>
      </c>
      <c r="AC115" s="29">
        <f>+[1]kpi!AC115</f>
        <v>0</v>
      </c>
      <c r="AD115" s="29">
        <f>+[1]kpi!AD115</f>
        <v>0</v>
      </c>
      <c r="AE115" s="30">
        <f>+[1]kpi!AE115</f>
        <v>0</v>
      </c>
      <c r="AG115" s="56">
        <f t="shared" si="20"/>
        <v>0</v>
      </c>
      <c r="AH115" s="29">
        <f>+[1]kpi!AO115</f>
        <v>0</v>
      </c>
      <c r="AI115" s="29">
        <f>+[1]kpi!AP115</f>
        <v>0</v>
      </c>
      <c r="AJ115" s="29">
        <f>+[1]kpi!AQ115</f>
        <v>0</v>
      </c>
      <c r="AK115" s="29">
        <f>+[1]kpi!AR115</f>
        <v>0</v>
      </c>
      <c r="AL115" s="29">
        <f>+[1]kpi!AS115</f>
        <v>0</v>
      </c>
      <c r="AM115" s="29">
        <f>+[1]kpi!AT115</f>
        <v>0</v>
      </c>
      <c r="AN115" s="29">
        <f>+[1]kpi!AU115</f>
        <v>0</v>
      </c>
      <c r="AO115" s="29">
        <f>+[1]kpi!AV115</f>
        <v>0</v>
      </c>
      <c r="AP115" s="29">
        <f>+[1]kpi!AW115</f>
        <v>0</v>
      </c>
      <c r="AQ115" s="29">
        <f>+[1]kpi!AX115</f>
        <v>0</v>
      </c>
      <c r="AR115" s="29">
        <f>+[1]kpi!AY115</f>
        <v>0</v>
      </c>
      <c r="AS115" s="30">
        <v>0</v>
      </c>
      <c r="AU115" s="56">
        <f t="shared" si="24"/>
        <v>-1060359918.6555456</v>
      </c>
      <c r="AV115" s="56">
        <f t="shared" si="21"/>
        <v>-187547.58000000002</v>
      </c>
      <c r="AW115" s="29">
        <f>+[1]kpi!BD115</f>
        <v>0</v>
      </c>
      <c r="AX115" s="29">
        <f>+[1]kpi!BE115</f>
        <v>0</v>
      </c>
      <c r="AY115" s="29">
        <f>+[1]kpi!BF115</f>
        <v>-171539.79</v>
      </c>
      <c r="AZ115" s="29">
        <f>+[1]kpi!BG115</f>
        <v>0</v>
      </c>
      <c r="BA115" s="29">
        <f>+[1]kpi!BH115</f>
        <v>-6543.6</v>
      </c>
      <c r="BB115" s="29">
        <f>+[1]kpi!BI115</f>
        <v>-9464.19</v>
      </c>
      <c r="BC115" s="29">
        <f>+[1]kpi!BJ115</f>
        <v>0</v>
      </c>
      <c r="BD115" s="29">
        <f>+[1]kpi!BK115</f>
        <v>0</v>
      </c>
      <c r="BE115" s="29">
        <f>+[1]kpi!BL115</f>
        <v>0</v>
      </c>
      <c r="BF115" s="29">
        <f>+[1]kpi!BM115</f>
        <v>0</v>
      </c>
      <c r="BG115" s="29">
        <f>+[1]kpi!BN115</f>
        <v>0</v>
      </c>
      <c r="BH115" s="30"/>
      <c r="BV115" s="64">
        <f>(debt!C115-HLOOKUP(B115,Flc_Arqos_Base!$C$2:$GX$47,46,TRUE))</f>
        <v>-353155204.37396443</v>
      </c>
    </row>
    <row r="116" spans="2:74" x14ac:dyDescent="0.25">
      <c r="B116" s="60">
        <v>48335</v>
      </c>
      <c r="C116" s="56">
        <f t="shared" si="22"/>
        <v>1848482815.29</v>
      </c>
      <c r="D116" s="56">
        <f t="shared" si="18"/>
        <v>0</v>
      </c>
      <c r="E116" s="29">
        <f>+[1]kpi!E116</f>
        <v>0</v>
      </c>
      <c r="F116" s="29">
        <f>+[1]kpi!F116</f>
        <v>0</v>
      </c>
      <c r="G116" s="29">
        <f>+[1]kpi!G116</f>
        <v>0</v>
      </c>
      <c r="H116" s="29">
        <f>+[1]kpi!H116</f>
        <v>0</v>
      </c>
      <c r="I116" s="29">
        <f>+[1]kpi!I116</f>
        <v>0</v>
      </c>
      <c r="J116" s="29">
        <f>+[1]kpi!J116</f>
        <v>0</v>
      </c>
      <c r="K116" s="29">
        <f>+[1]kpi!K116</f>
        <v>0</v>
      </c>
      <c r="L116" s="29">
        <f>+[1]kpi!L116</f>
        <v>0</v>
      </c>
      <c r="M116" s="29">
        <f>+[1]kpi!M116</f>
        <v>0</v>
      </c>
      <c r="N116" s="29">
        <f>+[1]kpi!N116</f>
        <v>0</v>
      </c>
      <c r="O116" s="29">
        <f>+[1]kpi!O116</f>
        <v>0</v>
      </c>
      <c r="P116" s="30"/>
      <c r="R116" s="56">
        <f t="shared" si="23"/>
        <v>799.00272012400023</v>
      </c>
      <c r="S116" s="56">
        <f t="shared" si="19"/>
        <v>0</v>
      </c>
      <c r="T116" s="29">
        <f>+[1]kpi!T116</f>
        <v>0</v>
      </c>
      <c r="U116" s="29">
        <f>+[1]kpi!U116</f>
        <v>0</v>
      </c>
      <c r="V116" s="29">
        <f>+[1]kpi!V116</f>
        <v>0</v>
      </c>
      <c r="W116" s="29">
        <f>+[1]kpi!W116</f>
        <v>0</v>
      </c>
      <c r="X116" s="29">
        <f>+[1]kpi!X116</f>
        <v>0</v>
      </c>
      <c r="Y116" s="29">
        <f>+[1]kpi!Y116</f>
        <v>0</v>
      </c>
      <c r="Z116" s="29">
        <f>+[1]kpi!Z116</f>
        <v>0</v>
      </c>
      <c r="AA116" s="29">
        <f>+[1]kpi!AA116</f>
        <v>0</v>
      </c>
      <c r="AB116" s="29">
        <f>+[1]kpi!AB116</f>
        <v>0</v>
      </c>
      <c r="AC116" s="29">
        <f>+[1]kpi!AC116</f>
        <v>0</v>
      </c>
      <c r="AD116" s="29">
        <f>+[1]kpi!AD116</f>
        <v>0</v>
      </c>
      <c r="AE116" s="30">
        <f>+[1]kpi!AE116</f>
        <v>0</v>
      </c>
      <c r="AG116" s="56">
        <f t="shared" si="20"/>
        <v>0</v>
      </c>
      <c r="AH116" s="29">
        <f>+[1]kpi!AO116</f>
        <v>0</v>
      </c>
      <c r="AI116" s="29">
        <f>+[1]kpi!AP116</f>
        <v>0</v>
      </c>
      <c r="AJ116" s="29">
        <f>+[1]kpi!AQ116</f>
        <v>0</v>
      </c>
      <c r="AK116" s="29">
        <f>+[1]kpi!AR116</f>
        <v>0</v>
      </c>
      <c r="AL116" s="29">
        <f>+[1]kpi!AS116</f>
        <v>0</v>
      </c>
      <c r="AM116" s="29">
        <f>+[1]kpi!AT116</f>
        <v>0</v>
      </c>
      <c r="AN116" s="29">
        <f>+[1]kpi!AU116</f>
        <v>0</v>
      </c>
      <c r="AO116" s="29">
        <f>+[1]kpi!AV116</f>
        <v>0</v>
      </c>
      <c r="AP116" s="29">
        <f>+[1]kpi!AW116</f>
        <v>0</v>
      </c>
      <c r="AQ116" s="29">
        <f>+[1]kpi!AX116</f>
        <v>0</v>
      </c>
      <c r="AR116" s="29">
        <f>+[1]kpi!AY116</f>
        <v>0</v>
      </c>
      <c r="AS116" s="30">
        <v>0</v>
      </c>
      <c r="AU116" s="56">
        <f t="shared" si="24"/>
        <v>-1060547884.7855456</v>
      </c>
      <c r="AV116" s="56">
        <f t="shared" si="21"/>
        <v>-187966.13</v>
      </c>
      <c r="AW116" s="29">
        <f>+[1]kpi!BD116</f>
        <v>0</v>
      </c>
      <c r="AX116" s="29">
        <f>+[1]kpi!BE116</f>
        <v>0</v>
      </c>
      <c r="AY116" s="29">
        <f>+[1]kpi!BF116</f>
        <v>-171893.13</v>
      </c>
      <c r="AZ116" s="29">
        <f>+[1]kpi!BG116</f>
        <v>0</v>
      </c>
      <c r="BA116" s="29">
        <f>+[1]kpi!BH116</f>
        <v>-6570.26</v>
      </c>
      <c r="BB116" s="29">
        <f>+[1]kpi!BI116</f>
        <v>-9502.74</v>
      </c>
      <c r="BC116" s="29">
        <f>+[1]kpi!BJ116</f>
        <v>0</v>
      </c>
      <c r="BD116" s="29">
        <f>+[1]kpi!BK116</f>
        <v>0</v>
      </c>
      <c r="BE116" s="29">
        <f>+[1]kpi!BL116</f>
        <v>0</v>
      </c>
      <c r="BF116" s="29">
        <f>+[1]kpi!BM116</f>
        <v>0</v>
      </c>
      <c r="BG116" s="29">
        <f>+[1]kpi!BN116</f>
        <v>0</v>
      </c>
      <c r="BH116" s="30"/>
      <c r="BV116" s="64">
        <f>(debt!C116-HLOOKUP(B116,Flc_Arqos_Base!$C$2:$GX$47,46,TRUE))</f>
        <v>-355273267.37346804</v>
      </c>
    </row>
    <row r="117" spans="2:74" x14ac:dyDescent="0.25">
      <c r="B117" s="59">
        <v>48366</v>
      </c>
      <c r="C117" s="56">
        <f t="shared" si="22"/>
        <v>1848482815.29</v>
      </c>
      <c r="D117" s="56">
        <f t="shared" si="18"/>
        <v>0</v>
      </c>
      <c r="E117" s="29">
        <f>+[1]kpi!E117</f>
        <v>0</v>
      </c>
      <c r="F117" s="29">
        <f>+[1]kpi!F117</f>
        <v>0</v>
      </c>
      <c r="G117" s="29">
        <f>+[1]kpi!G117</f>
        <v>0</v>
      </c>
      <c r="H117" s="29">
        <f>+[1]kpi!H117</f>
        <v>0</v>
      </c>
      <c r="I117" s="29">
        <f>+[1]kpi!I117</f>
        <v>0</v>
      </c>
      <c r="J117" s="29">
        <f>+[1]kpi!J117</f>
        <v>0</v>
      </c>
      <c r="K117" s="29">
        <f>+[1]kpi!K117</f>
        <v>0</v>
      </c>
      <c r="L117" s="29">
        <f>+[1]kpi!L117</f>
        <v>0</v>
      </c>
      <c r="M117" s="29">
        <f>+[1]kpi!M117</f>
        <v>0</v>
      </c>
      <c r="N117" s="29">
        <f>+[1]kpi!N117</f>
        <v>0</v>
      </c>
      <c r="O117" s="29">
        <f>+[1]kpi!O117</f>
        <v>0</v>
      </c>
      <c r="P117" s="30"/>
      <c r="R117" s="56">
        <f t="shared" si="23"/>
        <v>799.00272012400023</v>
      </c>
      <c r="S117" s="56">
        <f t="shared" si="19"/>
        <v>0</v>
      </c>
      <c r="T117" s="29">
        <f>+[1]kpi!T117</f>
        <v>0</v>
      </c>
      <c r="U117" s="29">
        <f>+[1]kpi!U117</f>
        <v>0</v>
      </c>
      <c r="V117" s="29">
        <f>+[1]kpi!V117</f>
        <v>0</v>
      </c>
      <c r="W117" s="29">
        <f>+[1]kpi!W117</f>
        <v>0</v>
      </c>
      <c r="X117" s="29">
        <f>+[1]kpi!X117</f>
        <v>0</v>
      </c>
      <c r="Y117" s="29">
        <f>+[1]kpi!Y117</f>
        <v>0</v>
      </c>
      <c r="Z117" s="29">
        <f>+[1]kpi!Z117</f>
        <v>0</v>
      </c>
      <c r="AA117" s="29">
        <f>+[1]kpi!AA117</f>
        <v>0</v>
      </c>
      <c r="AB117" s="29">
        <f>+[1]kpi!AB117</f>
        <v>0</v>
      </c>
      <c r="AC117" s="29">
        <f>+[1]kpi!AC117</f>
        <v>0</v>
      </c>
      <c r="AD117" s="29">
        <f>+[1]kpi!AD117</f>
        <v>0</v>
      </c>
      <c r="AE117" s="30">
        <f>+[1]kpi!AE117</f>
        <v>0</v>
      </c>
      <c r="AG117" s="56">
        <f t="shared" si="20"/>
        <v>0</v>
      </c>
      <c r="AH117" s="29">
        <f>+[1]kpi!AO117</f>
        <v>0</v>
      </c>
      <c r="AI117" s="29">
        <f>+[1]kpi!AP117</f>
        <v>0</v>
      </c>
      <c r="AJ117" s="29">
        <f>+[1]kpi!AQ117</f>
        <v>0</v>
      </c>
      <c r="AK117" s="29">
        <f>+[1]kpi!AR117</f>
        <v>0</v>
      </c>
      <c r="AL117" s="29">
        <f>+[1]kpi!AS117</f>
        <v>0</v>
      </c>
      <c r="AM117" s="29">
        <f>+[1]kpi!AT117</f>
        <v>0</v>
      </c>
      <c r="AN117" s="29">
        <f>+[1]kpi!AU117</f>
        <v>0</v>
      </c>
      <c r="AO117" s="29">
        <f>+[1]kpi!AV117</f>
        <v>0</v>
      </c>
      <c r="AP117" s="29">
        <f>+[1]kpi!AW117</f>
        <v>0</v>
      </c>
      <c r="AQ117" s="29">
        <f>+[1]kpi!AX117</f>
        <v>0</v>
      </c>
      <c r="AR117" s="29">
        <f>+[1]kpi!AY117</f>
        <v>0</v>
      </c>
      <c r="AS117" s="30">
        <v>0</v>
      </c>
      <c r="AU117" s="56">
        <f t="shared" si="24"/>
        <v>-1060736270.4755456</v>
      </c>
      <c r="AV117" s="56">
        <f t="shared" si="21"/>
        <v>-188385.68999999997</v>
      </c>
      <c r="AW117" s="29">
        <f>+[1]kpi!BD117</f>
        <v>0</v>
      </c>
      <c r="AX117" s="29">
        <f>+[1]kpi!BE117</f>
        <v>0</v>
      </c>
      <c r="AY117" s="29">
        <f>+[1]kpi!BF117</f>
        <v>-172247.21</v>
      </c>
      <c r="AZ117" s="29">
        <f>+[1]kpi!BG117</f>
        <v>0</v>
      </c>
      <c r="BA117" s="29">
        <f>+[1]kpi!BH117</f>
        <v>-6597.02</v>
      </c>
      <c r="BB117" s="29">
        <f>+[1]kpi!BI117</f>
        <v>-9541.4599999999991</v>
      </c>
      <c r="BC117" s="29">
        <f>+[1]kpi!BJ117</f>
        <v>0</v>
      </c>
      <c r="BD117" s="29">
        <f>+[1]kpi!BK117</f>
        <v>0</v>
      </c>
      <c r="BE117" s="29">
        <f>+[1]kpi!BL117</f>
        <v>0</v>
      </c>
      <c r="BF117" s="29">
        <f>+[1]kpi!BM117</f>
        <v>0</v>
      </c>
      <c r="BG117" s="29">
        <f>+[1]kpi!BN117</f>
        <v>0</v>
      </c>
      <c r="BH117" s="30"/>
      <c r="BV117" s="64">
        <f>(debt!C117-HLOOKUP(B117,Flc_Arqos_Base!$C$2:$GX$47,46,TRUE))</f>
        <v>-357405730.88338494</v>
      </c>
    </row>
    <row r="118" spans="2:74" x14ac:dyDescent="0.25">
      <c r="B118" s="60">
        <v>48396</v>
      </c>
      <c r="C118" s="56">
        <f t="shared" si="22"/>
        <v>1848482815.29</v>
      </c>
      <c r="D118" s="56">
        <f t="shared" si="18"/>
        <v>0</v>
      </c>
      <c r="E118" s="29">
        <f>+[1]kpi!E118</f>
        <v>0</v>
      </c>
      <c r="F118" s="29">
        <f>+[1]kpi!F118</f>
        <v>0</v>
      </c>
      <c r="G118" s="29">
        <f>+[1]kpi!G118</f>
        <v>0</v>
      </c>
      <c r="H118" s="29">
        <f>+[1]kpi!H118</f>
        <v>0</v>
      </c>
      <c r="I118" s="29">
        <f>+[1]kpi!I118</f>
        <v>0</v>
      </c>
      <c r="J118" s="29">
        <f>+[1]kpi!J118</f>
        <v>0</v>
      </c>
      <c r="K118" s="29">
        <f>+[1]kpi!K118</f>
        <v>0</v>
      </c>
      <c r="L118" s="29">
        <f>+[1]kpi!L118</f>
        <v>0</v>
      </c>
      <c r="M118" s="29">
        <f>+[1]kpi!M118</f>
        <v>0</v>
      </c>
      <c r="N118" s="29">
        <f>+[1]kpi!N118</f>
        <v>0</v>
      </c>
      <c r="O118" s="29">
        <f>+[1]kpi!O118</f>
        <v>0</v>
      </c>
      <c r="P118" s="30"/>
      <c r="R118" s="56">
        <f t="shared" si="23"/>
        <v>799.00272012400023</v>
      </c>
      <c r="S118" s="56">
        <f t="shared" si="19"/>
        <v>0</v>
      </c>
      <c r="T118" s="29">
        <f>+[1]kpi!T118</f>
        <v>0</v>
      </c>
      <c r="U118" s="29">
        <f>+[1]kpi!U118</f>
        <v>0</v>
      </c>
      <c r="V118" s="29">
        <f>+[1]kpi!V118</f>
        <v>0</v>
      </c>
      <c r="W118" s="29">
        <f>+[1]kpi!W118</f>
        <v>0</v>
      </c>
      <c r="X118" s="29">
        <f>+[1]kpi!X118</f>
        <v>0</v>
      </c>
      <c r="Y118" s="29">
        <f>+[1]kpi!Y118</f>
        <v>0</v>
      </c>
      <c r="Z118" s="29">
        <f>+[1]kpi!Z118</f>
        <v>0</v>
      </c>
      <c r="AA118" s="29">
        <f>+[1]kpi!AA118</f>
        <v>0</v>
      </c>
      <c r="AB118" s="29">
        <f>+[1]kpi!AB118</f>
        <v>0</v>
      </c>
      <c r="AC118" s="29">
        <f>+[1]kpi!AC118</f>
        <v>0</v>
      </c>
      <c r="AD118" s="29">
        <f>+[1]kpi!AD118</f>
        <v>0</v>
      </c>
      <c r="AE118" s="30">
        <f>+[1]kpi!AE118</f>
        <v>0</v>
      </c>
      <c r="AG118" s="56">
        <f t="shared" si="20"/>
        <v>0</v>
      </c>
      <c r="AH118" s="29">
        <f>+[1]kpi!AO118</f>
        <v>0</v>
      </c>
      <c r="AI118" s="29">
        <f>+[1]kpi!AP118</f>
        <v>0</v>
      </c>
      <c r="AJ118" s="29">
        <f>+[1]kpi!AQ118</f>
        <v>0</v>
      </c>
      <c r="AK118" s="29">
        <f>+[1]kpi!AR118</f>
        <v>0</v>
      </c>
      <c r="AL118" s="29">
        <f>+[1]kpi!AS118</f>
        <v>0</v>
      </c>
      <c r="AM118" s="29">
        <f>+[1]kpi!AT118</f>
        <v>0</v>
      </c>
      <c r="AN118" s="29">
        <f>+[1]kpi!AU118</f>
        <v>0</v>
      </c>
      <c r="AO118" s="29">
        <f>+[1]kpi!AV118</f>
        <v>0</v>
      </c>
      <c r="AP118" s="29">
        <f>+[1]kpi!AW118</f>
        <v>0</v>
      </c>
      <c r="AQ118" s="29">
        <f>+[1]kpi!AX118</f>
        <v>0</v>
      </c>
      <c r="AR118" s="29">
        <f>+[1]kpi!AY118</f>
        <v>0</v>
      </c>
      <c r="AS118" s="30">
        <v>0</v>
      </c>
      <c r="AU118" s="56">
        <f t="shared" si="24"/>
        <v>-1060752474.7055457</v>
      </c>
      <c r="AV118" s="56">
        <f t="shared" si="21"/>
        <v>-16204.23</v>
      </c>
      <c r="AW118" s="29">
        <f>+[1]kpi!BD118</f>
        <v>0</v>
      </c>
      <c r="AX118" s="29">
        <f>+[1]kpi!BE118</f>
        <v>0</v>
      </c>
      <c r="AY118" s="29">
        <f>+[1]kpi!BF118</f>
        <v>0</v>
      </c>
      <c r="AZ118" s="29">
        <f>+[1]kpi!BG118</f>
        <v>0</v>
      </c>
      <c r="BA118" s="29">
        <f>+[1]kpi!BH118</f>
        <v>-6623.9</v>
      </c>
      <c r="BB118" s="29">
        <f>+[1]kpi!BI118</f>
        <v>-9580.33</v>
      </c>
      <c r="BC118" s="29">
        <f>+[1]kpi!BJ118</f>
        <v>0</v>
      </c>
      <c r="BD118" s="29">
        <f>+[1]kpi!BK118</f>
        <v>0</v>
      </c>
      <c r="BE118" s="29">
        <f>+[1]kpi!BL118</f>
        <v>0</v>
      </c>
      <c r="BF118" s="29">
        <f>+[1]kpi!BM118</f>
        <v>0</v>
      </c>
      <c r="BG118" s="29">
        <f>+[1]kpi!BN118</f>
        <v>0</v>
      </c>
      <c r="BH118" s="30"/>
      <c r="BV118" s="64">
        <f>(debt!C118-HLOOKUP(B118,Flc_Arqos_Base!$C$2:$GX$47,46,TRUE))</f>
        <v>-359725296.50886285</v>
      </c>
    </row>
    <row r="119" spans="2:74" x14ac:dyDescent="0.25">
      <c r="B119" s="59">
        <v>48427</v>
      </c>
      <c r="C119" s="56">
        <f t="shared" si="22"/>
        <v>1848482815.29</v>
      </c>
      <c r="D119" s="56">
        <f t="shared" si="18"/>
        <v>0</v>
      </c>
      <c r="E119" s="29">
        <f>+[1]kpi!E119</f>
        <v>0</v>
      </c>
      <c r="F119" s="29">
        <f>+[1]kpi!F119</f>
        <v>0</v>
      </c>
      <c r="G119" s="29">
        <f>+[1]kpi!G119</f>
        <v>0</v>
      </c>
      <c r="H119" s="29">
        <f>+[1]kpi!H119</f>
        <v>0</v>
      </c>
      <c r="I119" s="29">
        <f>+[1]kpi!I119</f>
        <v>0</v>
      </c>
      <c r="J119" s="29">
        <f>+[1]kpi!J119</f>
        <v>0</v>
      </c>
      <c r="K119" s="29">
        <f>+[1]kpi!K119</f>
        <v>0</v>
      </c>
      <c r="L119" s="29">
        <f>+[1]kpi!L119</f>
        <v>0</v>
      </c>
      <c r="M119" s="29">
        <f>+[1]kpi!M119</f>
        <v>0</v>
      </c>
      <c r="N119" s="29">
        <f>+[1]kpi!N119</f>
        <v>0</v>
      </c>
      <c r="O119" s="29">
        <f>+[1]kpi!O119</f>
        <v>0</v>
      </c>
      <c r="P119" s="30"/>
      <c r="R119" s="56">
        <f t="shared" si="23"/>
        <v>799.00272012400023</v>
      </c>
      <c r="S119" s="56">
        <f t="shared" si="19"/>
        <v>0</v>
      </c>
      <c r="T119" s="29">
        <f>+[1]kpi!T119</f>
        <v>0</v>
      </c>
      <c r="U119" s="29">
        <f>+[1]kpi!U119</f>
        <v>0</v>
      </c>
      <c r="V119" s="29">
        <f>+[1]kpi!V119</f>
        <v>0</v>
      </c>
      <c r="W119" s="29">
        <f>+[1]kpi!W119</f>
        <v>0</v>
      </c>
      <c r="X119" s="29">
        <f>+[1]kpi!X119</f>
        <v>0</v>
      </c>
      <c r="Y119" s="29">
        <f>+[1]kpi!Y119</f>
        <v>0</v>
      </c>
      <c r="Z119" s="29">
        <f>+[1]kpi!Z119</f>
        <v>0</v>
      </c>
      <c r="AA119" s="29">
        <f>+[1]kpi!AA119</f>
        <v>0</v>
      </c>
      <c r="AB119" s="29">
        <f>+[1]kpi!AB119</f>
        <v>0</v>
      </c>
      <c r="AC119" s="29">
        <f>+[1]kpi!AC119</f>
        <v>0</v>
      </c>
      <c r="AD119" s="29">
        <f>+[1]kpi!AD119</f>
        <v>0</v>
      </c>
      <c r="AE119" s="30">
        <f>+[1]kpi!AE119</f>
        <v>0</v>
      </c>
      <c r="AG119" s="56">
        <f t="shared" si="20"/>
        <v>0</v>
      </c>
      <c r="AH119" s="29">
        <f>+[1]kpi!AO119</f>
        <v>0</v>
      </c>
      <c r="AI119" s="29">
        <f>+[1]kpi!AP119</f>
        <v>0</v>
      </c>
      <c r="AJ119" s="29">
        <f>+[1]kpi!AQ119</f>
        <v>0</v>
      </c>
      <c r="AK119" s="29">
        <f>+[1]kpi!AR119</f>
        <v>0</v>
      </c>
      <c r="AL119" s="29">
        <f>+[1]kpi!AS119</f>
        <v>0</v>
      </c>
      <c r="AM119" s="29">
        <f>+[1]kpi!AT119</f>
        <v>0</v>
      </c>
      <c r="AN119" s="29">
        <f>+[1]kpi!AU119</f>
        <v>0</v>
      </c>
      <c r="AO119" s="29">
        <f>+[1]kpi!AV119</f>
        <v>0</v>
      </c>
      <c r="AP119" s="29">
        <f>+[1]kpi!AW119</f>
        <v>0</v>
      </c>
      <c r="AQ119" s="29">
        <f>+[1]kpi!AX119</f>
        <v>0</v>
      </c>
      <c r="AR119" s="29">
        <f>+[1]kpi!AY119</f>
        <v>0</v>
      </c>
      <c r="AS119" s="30">
        <v>0</v>
      </c>
      <c r="AU119" s="56">
        <f t="shared" si="24"/>
        <v>-1060768744.9555457</v>
      </c>
      <c r="AV119" s="56">
        <f t="shared" si="21"/>
        <v>-16270.25</v>
      </c>
      <c r="AW119" s="29">
        <f>+[1]kpi!BD119</f>
        <v>0</v>
      </c>
      <c r="AX119" s="29">
        <f>+[1]kpi!BE119</f>
        <v>0</v>
      </c>
      <c r="AY119" s="29">
        <f>+[1]kpi!BF119</f>
        <v>0</v>
      </c>
      <c r="AZ119" s="29">
        <f>+[1]kpi!BG119</f>
        <v>0</v>
      </c>
      <c r="BA119" s="29">
        <f>+[1]kpi!BH119</f>
        <v>-6650.89</v>
      </c>
      <c r="BB119" s="29">
        <f>+[1]kpi!BI119</f>
        <v>-9619.36</v>
      </c>
      <c r="BC119" s="29">
        <f>+[1]kpi!BJ119</f>
        <v>0</v>
      </c>
      <c r="BD119" s="29">
        <f>+[1]kpi!BK119</f>
        <v>0</v>
      </c>
      <c r="BE119" s="29">
        <f>+[1]kpi!BL119</f>
        <v>0</v>
      </c>
      <c r="BF119" s="29">
        <f>+[1]kpi!BM119</f>
        <v>0</v>
      </c>
      <c r="BG119" s="29">
        <f>+[1]kpi!BN119</f>
        <v>0</v>
      </c>
      <c r="BH119" s="30"/>
      <c r="BV119" s="64">
        <f>(debt!C119-HLOOKUP(B119,Flc_Arqos_Base!$C$2:$GX$47,46,TRUE))</f>
        <v>-362061028.78490078</v>
      </c>
    </row>
    <row r="120" spans="2:74" x14ac:dyDescent="0.25">
      <c r="B120" s="60">
        <v>48458</v>
      </c>
      <c r="C120" s="56">
        <f t="shared" si="22"/>
        <v>1848482815.29</v>
      </c>
      <c r="D120" s="56">
        <f t="shared" si="18"/>
        <v>0</v>
      </c>
      <c r="E120" s="29">
        <f>+[1]kpi!E120</f>
        <v>0</v>
      </c>
      <c r="F120" s="29">
        <f>+[1]kpi!F120</f>
        <v>0</v>
      </c>
      <c r="G120" s="29">
        <f>+[1]kpi!G120</f>
        <v>0</v>
      </c>
      <c r="H120" s="29">
        <f>+[1]kpi!H120</f>
        <v>0</v>
      </c>
      <c r="I120" s="29">
        <f>+[1]kpi!I120</f>
        <v>0</v>
      </c>
      <c r="J120" s="29">
        <f>+[1]kpi!J120</f>
        <v>0</v>
      </c>
      <c r="K120" s="29">
        <f>+[1]kpi!K120</f>
        <v>0</v>
      </c>
      <c r="L120" s="29">
        <f>+[1]kpi!L120</f>
        <v>0</v>
      </c>
      <c r="M120" s="29">
        <f>+[1]kpi!M120</f>
        <v>0</v>
      </c>
      <c r="N120" s="29">
        <f>+[1]kpi!N120</f>
        <v>0</v>
      </c>
      <c r="O120" s="29">
        <f>+[1]kpi!O120</f>
        <v>0</v>
      </c>
      <c r="P120" s="30"/>
      <c r="R120" s="56">
        <f t="shared" si="23"/>
        <v>799.00272012400023</v>
      </c>
      <c r="S120" s="56">
        <f t="shared" si="19"/>
        <v>0</v>
      </c>
      <c r="T120" s="29">
        <f>+[1]kpi!T120</f>
        <v>0</v>
      </c>
      <c r="U120" s="29">
        <f>+[1]kpi!U120</f>
        <v>0</v>
      </c>
      <c r="V120" s="29">
        <f>+[1]kpi!V120</f>
        <v>0</v>
      </c>
      <c r="W120" s="29">
        <f>+[1]kpi!W120</f>
        <v>0</v>
      </c>
      <c r="X120" s="29">
        <f>+[1]kpi!X120</f>
        <v>0</v>
      </c>
      <c r="Y120" s="29">
        <f>+[1]kpi!Y120</f>
        <v>0</v>
      </c>
      <c r="Z120" s="29">
        <f>+[1]kpi!Z120</f>
        <v>0</v>
      </c>
      <c r="AA120" s="29">
        <f>+[1]kpi!AA120</f>
        <v>0</v>
      </c>
      <c r="AB120" s="29">
        <f>+[1]kpi!AB120</f>
        <v>0</v>
      </c>
      <c r="AC120" s="29">
        <f>+[1]kpi!AC120</f>
        <v>0</v>
      </c>
      <c r="AD120" s="29">
        <f>+[1]kpi!AD120</f>
        <v>0</v>
      </c>
      <c r="AE120" s="30">
        <f>+[1]kpi!AE120</f>
        <v>0</v>
      </c>
      <c r="AG120" s="56">
        <f t="shared" si="20"/>
        <v>0</v>
      </c>
      <c r="AH120" s="29">
        <f>+[1]kpi!AO120</f>
        <v>0</v>
      </c>
      <c r="AI120" s="29">
        <f>+[1]kpi!AP120</f>
        <v>0</v>
      </c>
      <c r="AJ120" s="29">
        <f>+[1]kpi!AQ120</f>
        <v>0</v>
      </c>
      <c r="AK120" s="29">
        <f>+[1]kpi!AR120</f>
        <v>0</v>
      </c>
      <c r="AL120" s="29">
        <f>+[1]kpi!AS120</f>
        <v>0</v>
      </c>
      <c r="AM120" s="29">
        <f>+[1]kpi!AT120</f>
        <v>0</v>
      </c>
      <c r="AN120" s="29">
        <f>+[1]kpi!AU120</f>
        <v>0</v>
      </c>
      <c r="AO120" s="29">
        <f>+[1]kpi!AV120</f>
        <v>0</v>
      </c>
      <c r="AP120" s="29">
        <f>+[1]kpi!AW120</f>
        <v>0</v>
      </c>
      <c r="AQ120" s="29">
        <f>+[1]kpi!AX120</f>
        <v>0</v>
      </c>
      <c r="AR120" s="29">
        <f>+[1]kpi!AY120</f>
        <v>0</v>
      </c>
      <c r="AS120" s="30">
        <v>0</v>
      </c>
      <c r="AU120" s="56">
        <f t="shared" si="24"/>
        <v>-1060785081.4855456</v>
      </c>
      <c r="AV120" s="56">
        <f t="shared" si="21"/>
        <v>-16336.529999999999</v>
      </c>
      <c r="AW120" s="29">
        <f>+[1]kpi!BD120</f>
        <v>0</v>
      </c>
      <c r="AX120" s="29">
        <f>+[1]kpi!BE120</f>
        <v>0</v>
      </c>
      <c r="AY120" s="29">
        <f>+[1]kpi!BF120</f>
        <v>0</v>
      </c>
      <c r="AZ120" s="29">
        <f>+[1]kpi!BG120</f>
        <v>0</v>
      </c>
      <c r="BA120" s="29">
        <f>+[1]kpi!BH120</f>
        <v>-6677.98</v>
      </c>
      <c r="BB120" s="29">
        <f>+[1]kpi!BI120</f>
        <v>-9658.5499999999993</v>
      </c>
      <c r="BC120" s="29">
        <f>+[1]kpi!BJ120</f>
        <v>0</v>
      </c>
      <c r="BD120" s="29">
        <f>+[1]kpi!BK120</f>
        <v>0</v>
      </c>
      <c r="BE120" s="29">
        <f>+[1]kpi!BL120</f>
        <v>0</v>
      </c>
      <c r="BF120" s="29">
        <f>+[1]kpi!BM120</f>
        <v>0</v>
      </c>
      <c r="BG120" s="29">
        <f>+[1]kpi!BN120</f>
        <v>0</v>
      </c>
      <c r="BH120" s="30"/>
      <c r="BV120" s="64">
        <f>(debt!C120-HLOOKUP(B120,Flc_Arqos_Base!$C$2:$GX$47,46,TRUE))</f>
        <v>-364413031.91289186</v>
      </c>
    </row>
    <row r="121" spans="2:74" x14ac:dyDescent="0.25">
      <c r="B121" s="59">
        <v>48488</v>
      </c>
      <c r="C121" s="56">
        <f t="shared" si="22"/>
        <v>1848482815.29</v>
      </c>
      <c r="D121" s="56">
        <f t="shared" si="18"/>
        <v>0</v>
      </c>
      <c r="E121" s="29">
        <f>+[1]kpi!E121</f>
        <v>0</v>
      </c>
      <c r="F121" s="29">
        <f>+[1]kpi!F121</f>
        <v>0</v>
      </c>
      <c r="G121" s="29">
        <f>+[1]kpi!G121</f>
        <v>0</v>
      </c>
      <c r="H121" s="29">
        <f>+[1]kpi!H121</f>
        <v>0</v>
      </c>
      <c r="I121" s="29">
        <f>+[1]kpi!I121</f>
        <v>0</v>
      </c>
      <c r="J121" s="29">
        <f>+[1]kpi!J121</f>
        <v>0</v>
      </c>
      <c r="K121" s="29">
        <f>+[1]kpi!K121</f>
        <v>0</v>
      </c>
      <c r="L121" s="29">
        <f>+[1]kpi!L121</f>
        <v>0</v>
      </c>
      <c r="M121" s="29">
        <f>+[1]kpi!M121</f>
        <v>0</v>
      </c>
      <c r="N121" s="29">
        <f>+[1]kpi!N121</f>
        <v>0</v>
      </c>
      <c r="O121" s="29">
        <f>+[1]kpi!O121</f>
        <v>0</v>
      </c>
      <c r="P121" s="30"/>
      <c r="R121" s="56">
        <f t="shared" si="23"/>
        <v>799.00272012400023</v>
      </c>
      <c r="S121" s="56">
        <f t="shared" si="19"/>
        <v>0</v>
      </c>
      <c r="T121" s="29">
        <f>+[1]kpi!T121</f>
        <v>0</v>
      </c>
      <c r="U121" s="29">
        <f>+[1]kpi!U121</f>
        <v>0</v>
      </c>
      <c r="V121" s="29">
        <f>+[1]kpi!V121</f>
        <v>0</v>
      </c>
      <c r="W121" s="29">
        <f>+[1]kpi!W121</f>
        <v>0</v>
      </c>
      <c r="X121" s="29">
        <f>+[1]kpi!X121</f>
        <v>0</v>
      </c>
      <c r="Y121" s="29">
        <f>+[1]kpi!Y121</f>
        <v>0</v>
      </c>
      <c r="Z121" s="29">
        <f>+[1]kpi!Z121</f>
        <v>0</v>
      </c>
      <c r="AA121" s="29">
        <f>+[1]kpi!AA121</f>
        <v>0</v>
      </c>
      <c r="AB121" s="29">
        <f>+[1]kpi!AB121</f>
        <v>0</v>
      </c>
      <c r="AC121" s="29">
        <f>+[1]kpi!AC121</f>
        <v>0</v>
      </c>
      <c r="AD121" s="29">
        <f>+[1]kpi!AD121</f>
        <v>0</v>
      </c>
      <c r="AE121" s="30">
        <f>+[1]kpi!AE121</f>
        <v>0</v>
      </c>
      <c r="AG121" s="56">
        <f t="shared" si="20"/>
        <v>0</v>
      </c>
      <c r="AH121" s="29">
        <f>+[1]kpi!AO121</f>
        <v>0</v>
      </c>
      <c r="AI121" s="29">
        <f>+[1]kpi!AP121</f>
        <v>0</v>
      </c>
      <c r="AJ121" s="29">
        <f>+[1]kpi!AQ121</f>
        <v>0</v>
      </c>
      <c r="AK121" s="29">
        <f>+[1]kpi!AR121</f>
        <v>0</v>
      </c>
      <c r="AL121" s="29">
        <f>+[1]kpi!AS121</f>
        <v>0</v>
      </c>
      <c r="AM121" s="29">
        <f>+[1]kpi!AT121</f>
        <v>0</v>
      </c>
      <c r="AN121" s="29">
        <f>+[1]kpi!AU121</f>
        <v>0</v>
      </c>
      <c r="AO121" s="29">
        <f>+[1]kpi!AV121</f>
        <v>0</v>
      </c>
      <c r="AP121" s="29">
        <f>+[1]kpi!AW121</f>
        <v>0</v>
      </c>
      <c r="AQ121" s="29">
        <f>+[1]kpi!AX121</f>
        <v>0</v>
      </c>
      <c r="AR121" s="29">
        <f>+[1]kpi!AY121</f>
        <v>0</v>
      </c>
      <c r="AS121" s="30">
        <v>0</v>
      </c>
      <c r="AU121" s="56">
        <f t="shared" si="24"/>
        <v>-1060801484.5755457</v>
      </c>
      <c r="AV121" s="56">
        <f t="shared" si="21"/>
        <v>-16403.09</v>
      </c>
      <c r="AW121" s="29">
        <f>+[1]kpi!BD121</f>
        <v>0</v>
      </c>
      <c r="AX121" s="29">
        <f>+[1]kpi!BE121</f>
        <v>0</v>
      </c>
      <c r="AY121" s="29">
        <f>+[1]kpi!BF121</f>
        <v>0</v>
      </c>
      <c r="AZ121" s="29">
        <f>+[1]kpi!BG121</f>
        <v>0</v>
      </c>
      <c r="BA121" s="29">
        <f>+[1]kpi!BH121</f>
        <v>-6705.19</v>
      </c>
      <c r="BB121" s="29">
        <f>+[1]kpi!BI121</f>
        <v>-9697.9</v>
      </c>
      <c r="BC121" s="29">
        <f>+[1]kpi!BJ121</f>
        <v>0</v>
      </c>
      <c r="BD121" s="29">
        <f>+[1]kpi!BK121</f>
        <v>0</v>
      </c>
      <c r="BE121" s="29">
        <f>+[1]kpi!BL121</f>
        <v>0</v>
      </c>
      <c r="BF121" s="29">
        <f>+[1]kpi!BM121</f>
        <v>0</v>
      </c>
      <c r="BG121" s="29">
        <f>+[1]kpi!BN121</f>
        <v>0</v>
      </c>
      <c r="BH121" s="30"/>
      <c r="BV121" s="64">
        <f>(debt!C121-HLOOKUP(B121,Flc_Arqos_Base!$C$2:$GX$47,46,TRUE))</f>
        <v>-366781419.29561055</v>
      </c>
    </row>
    <row r="122" spans="2:74" x14ac:dyDescent="0.25">
      <c r="B122" s="60">
        <v>48519</v>
      </c>
      <c r="C122" s="56">
        <f t="shared" si="22"/>
        <v>1848482815.29</v>
      </c>
      <c r="D122" s="56">
        <f t="shared" si="18"/>
        <v>0</v>
      </c>
      <c r="E122" s="29">
        <f>+[1]kpi!E122</f>
        <v>0</v>
      </c>
      <c r="F122" s="29">
        <f>+[1]kpi!F122</f>
        <v>0</v>
      </c>
      <c r="G122" s="29">
        <f>+[1]kpi!G122</f>
        <v>0</v>
      </c>
      <c r="H122" s="29">
        <f>+[1]kpi!H122</f>
        <v>0</v>
      </c>
      <c r="I122" s="29">
        <f>+[1]kpi!I122</f>
        <v>0</v>
      </c>
      <c r="J122" s="29">
        <f>+[1]kpi!J122</f>
        <v>0</v>
      </c>
      <c r="K122" s="29">
        <f>+[1]kpi!K122</f>
        <v>0</v>
      </c>
      <c r="L122" s="29">
        <f>+[1]kpi!L122</f>
        <v>0</v>
      </c>
      <c r="M122" s="29">
        <f>+[1]kpi!M122</f>
        <v>0</v>
      </c>
      <c r="N122" s="29">
        <f>+[1]kpi!N122</f>
        <v>0</v>
      </c>
      <c r="O122" s="29">
        <f>+[1]kpi!O122</f>
        <v>0</v>
      </c>
      <c r="P122" s="30"/>
      <c r="R122" s="56">
        <f t="shared" si="23"/>
        <v>799.00272012400023</v>
      </c>
      <c r="S122" s="56">
        <f t="shared" si="19"/>
        <v>0</v>
      </c>
      <c r="T122" s="29">
        <f>+[1]kpi!T122</f>
        <v>0</v>
      </c>
      <c r="U122" s="29">
        <f>+[1]kpi!U122</f>
        <v>0</v>
      </c>
      <c r="V122" s="29">
        <f>+[1]kpi!V122</f>
        <v>0</v>
      </c>
      <c r="W122" s="29">
        <f>+[1]kpi!W122</f>
        <v>0</v>
      </c>
      <c r="X122" s="29">
        <f>+[1]kpi!X122</f>
        <v>0</v>
      </c>
      <c r="Y122" s="29">
        <f>+[1]kpi!Y122</f>
        <v>0</v>
      </c>
      <c r="Z122" s="29">
        <f>+[1]kpi!Z122</f>
        <v>0</v>
      </c>
      <c r="AA122" s="29">
        <f>+[1]kpi!AA122</f>
        <v>0</v>
      </c>
      <c r="AB122" s="29">
        <f>+[1]kpi!AB122</f>
        <v>0</v>
      </c>
      <c r="AC122" s="29">
        <f>+[1]kpi!AC122</f>
        <v>0</v>
      </c>
      <c r="AD122" s="29">
        <f>+[1]kpi!AD122</f>
        <v>0</v>
      </c>
      <c r="AE122" s="30">
        <f>+[1]kpi!AE122</f>
        <v>0</v>
      </c>
      <c r="AG122" s="56">
        <f t="shared" si="20"/>
        <v>0</v>
      </c>
      <c r="AH122" s="29">
        <f>+[1]kpi!AO122</f>
        <v>0</v>
      </c>
      <c r="AI122" s="29">
        <f>+[1]kpi!AP122</f>
        <v>0</v>
      </c>
      <c r="AJ122" s="29">
        <f>+[1]kpi!AQ122</f>
        <v>0</v>
      </c>
      <c r="AK122" s="29">
        <f>+[1]kpi!AR122</f>
        <v>0</v>
      </c>
      <c r="AL122" s="29">
        <f>+[1]kpi!AS122</f>
        <v>0</v>
      </c>
      <c r="AM122" s="29">
        <f>+[1]kpi!AT122</f>
        <v>0</v>
      </c>
      <c r="AN122" s="29">
        <f>+[1]kpi!AU122</f>
        <v>0</v>
      </c>
      <c r="AO122" s="29">
        <f>+[1]kpi!AV122</f>
        <v>0</v>
      </c>
      <c r="AP122" s="29">
        <f>+[1]kpi!AW122</f>
        <v>0</v>
      </c>
      <c r="AQ122" s="29">
        <f>+[1]kpi!AX122</f>
        <v>0</v>
      </c>
      <c r="AR122" s="29">
        <f>+[1]kpi!AY122</f>
        <v>0</v>
      </c>
      <c r="AS122" s="30">
        <v>0</v>
      </c>
      <c r="AU122" s="56">
        <f t="shared" si="24"/>
        <v>-1060817954.4955456</v>
      </c>
      <c r="AV122" s="56">
        <f t="shared" si="21"/>
        <v>-16469.919999999998</v>
      </c>
      <c r="AW122" s="29">
        <f>+[1]kpi!BD122</f>
        <v>0</v>
      </c>
      <c r="AX122" s="29">
        <f>+[1]kpi!BE122</f>
        <v>0</v>
      </c>
      <c r="AY122" s="29">
        <f>+[1]kpi!BF122</f>
        <v>0</v>
      </c>
      <c r="AZ122" s="29">
        <f>+[1]kpi!BG122</f>
        <v>0</v>
      </c>
      <c r="BA122" s="29">
        <f>+[1]kpi!BH122</f>
        <v>-6732.51</v>
      </c>
      <c r="BB122" s="29">
        <f>+[1]kpi!BI122</f>
        <v>-9737.41</v>
      </c>
      <c r="BC122" s="29">
        <f>+[1]kpi!BJ122</f>
        <v>0</v>
      </c>
      <c r="BD122" s="29">
        <f>+[1]kpi!BK122</f>
        <v>0</v>
      </c>
      <c r="BE122" s="29">
        <f>+[1]kpi!BL122</f>
        <v>0</v>
      </c>
      <c r="BF122" s="29">
        <f>+[1]kpi!BM122</f>
        <v>0</v>
      </c>
      <c r="BG122" s="29">
        <f>+[1]kpi!BN122</f>
        <v>0</v>
      </c>
      <c r="BH122" s="30"/>
      <c r="BV122" s="64">
        <f>(debt!C122-HLOOKUP(B122,Flc_Arqos_Base!$C$2:$GX$47,46,TRUE))</f>
        <v>-369054305.06676376</v>
      </c>
    </row>
    <row r="123" spans="2:74" x14ac:dyDescent="0.25">
      <c r="B123" s="60">
        <v>48549</v>
      </c>
      <c r="C123" s="69">
        <f t="shared" si="22"/>
        <v>1848482815.29</v>
      </c>
      <c r="D123" s="69">
        <f t="shared" si="18"/>
        <v>0</v>
      </c>
      <c r="E123" s="70">
        <f>+[1]kpi!E123</f>
        <v>0</v>
      </c>
      <c r="F123" s="70">
        <f>+[1]kpi!F123</f>
        <v>0</v>
      </c>
      <c r="G123" s="70">
        <f>+[1]kpi!G123</f>
        <v>0</v>
      </c>
      <c r="H123" s="70">
        <f>+[1]kpi!H123</f>
        <v>0</v>
      </c>
      <c r="I123" s="70">
        <f>+[1]kpi!I123</f>
        <v>0</v>
      </c>
      <c r="J123" s="70">
        <f>+[1]kpi!J123</f>
        <v>0</v>
      </c>
      <c r="K123" s="70">
        <f>+[1]kpi!K123</f>
        <v>0</v>
      </c>
      <c r="L123" s="70">
        <f>+[1]kpi!L123</f>
        <v>0</v>
      </c>
      <c r="M123" s="70">
        <f>+[1]kpi!M123</f>
        <v>0</v>
      </c>
      <c r="N123" s="70">
        <f>+[1]kpi!N123</f>
        <v>0</v>
      </c>
      <c r="O123" s="70">
        <f>+[1]kpi!O123</f>
        <v>0</v>
      </c>
      <c r="P123" s="71"/>
      <c r="Q123" s="72"/>
      <c r="R123" s="69">
        <f t="shared" si="23"/>
        <v>799.00272012400023</v>
      </c>
      <c r="S123" s="69">
        <f t="shared" si="19"/>
        <v>0</v>
      </c>
      <c r="T123" s="70">
        <f>+[1]kpi!T123</f>
        <v>0</v>
      </c>
      <c r="U123" s="70">
        <f>+[1]kpi!U123</f>
        <v>0</v>
      </c>
      <c r="V123" s="70">
        <f>+[1]kpi!V123</f>
        <v>0</v>
      </c>
      <c r="W123" s="70">
        <f>+[1]kpi!W123</f>
        <v>0</v>
      </c>
      <c r="X123" s="70">
        <f>+[1]kpi!X123</f>
        <v>0</v>
      </c>
      <c r="Y123" s="70">
        <f>+[1]kpi!Y123</f>
        <v>0</v>
      </c>
      <c r="Z123" s="70">
        <f>+[1]kpi!Z123</f>
        <v>0</v>
      </c>
      <c r="AA123" s="70">
        <f>+[1]kpi!AA123</f>
        <v>0</v>
      </c>
      <c r="AB123" s="70">
        <f>+[1]kpi!AB123</f>
        <v>0</v>
      </c>
      <c r="AC123" s="70">
        <f>+[1]kpi!AC123</f>
        <v>0</v>
      </c>
      <c r="AD123" s="70">
        <f>+[1]kpi!AD123</f>
        <v>0</v>
      </c>
      <c r="AE123" s="71">
        <f>+[1]kpi!AE123</f>
        <v>0</v>
      </c>
      <c r="AF123" s="72"/>
      <c r="AG123" s="69">
        <f t="shared" si="20"/>
        <v>0</v>
      </c>
      <c r="AH123" s="70">
        <f>+[1]kpi!AO123</f>
        <v>0</v>
      </c>
      <c r="AI123" s="70">
        <f>+[1]kpi!AP123</f>
        <v>0</v>
      </c>
      <c r="AJ123" s="70">
        <f>+[1]kpi!AQ123</f>
        <v>0</v>
      </c>
      <c r="AK123" s="70">
        <f>+[1]kpi!AR123</f>
        <v>0</v>
      </c>
      <c r="AL123" s="70">
        <f>+[1]kpi!AS123</f>
        <v>0</v>
      </c>
      <c r="AM123" s="70">
        <f>+[1]kpi!AT123</f>
        <v>0</v>
      </c>
      <c r="AN123" s="70">
        <f>+[1]kpi!AU123</f>
        <v>0</v>
      </c>
      <c r="AO123" s="70">
        <f>+[1]kpi!AV123</f>
        <v>0</v>
      </c>
      <c r="AP123" s="70">
        <f>+[1]kpi!AW123</f>
        <v>0</v>
      </c>
      <c r="AQ123" s="70">
        <f>+[1]kpi!AX123</f>
        <v>0</v>
      </c>
      <c r="AR123" s="70">
        <f>+[1]kpi!AY123</f>
        <v>0</v>
      </c>
      <c r="AS123" s="71">
        <v>0</v>
      </c>
      <c r="AT123" s="72"/>
      <c r="AU123" s="69">
        <f t="shared" si="24"/>
        <v>-1060834491.5255456</v>
      </c>
      <c r="AV123" s="69">
        <f t="shared" si="21"/>
        <v>-16537.03</v>
      </c>
      <c r="AW123" s="70">
        <f>+[1]kpi!BD123</f>
        <v>0</v>
      </c>
      <c r="AX123" s="70">
        <f>+[1]kpi!BE123</f>
        <v>0</v>
      </c>
      <c r="AY123" s="70">
        <f>+[1]kpi!BF123</f>
        <v>0</v>
      </c>
      <c r="AZ123" s="70">
        <f>+[1]kpi!BG123</f>
        <v>0</v>
      </c>
      <c r="BA123" s="70">
        <f>+[1]kpi!BH123</f>
        <v>-6759.94</v>
      </c>
      <c r="BB123" s="70">
        <f>+[1]kpi!BI123</f>
        <v>-9777.09</v>
      </c>
      <c r="BC123" s="70">
        <f>+[1]kpi!BJ123</f>
        <v>0</v>
      </c>
      <c r="BD123" s="70">
        <f>+[1]kpi!BK123</f>
        <v>0</v>
      </c>
      <c r="BE123" s="70">
        <f>+[1]kpi!BL123</f>
        <v>0</v>
      </c>
      <c r="BF123" s="70">
        <f>+[1]kpi!BM123</f>
        <v>0</v>
      </c>
      <c r="BG123" s="70">
        <f>+[1]kpi!BN123</f>
        <v>0</v>
      </c>
      <c r="BH123" s="71"/>
      <c r="BI123" s="72"/>
      <c r="BJ123" s="72"/>
      <c r="BK123" s="72"/>
      <c r="BL123" s="72"/>
      <c r="BM123" s="72"/>
      <c r="BN123" s="72"/>
      <c r="BO123" s="72"/>
      <c r="BP123" s="72"/>
      <c r="BQ123" s="72"/>
      <c r="BR123" s="72"/>
      <c r="BS123" s="72"/>
      <c r="BT123" s="72"/>
      <c r="BU123" s="72"/>
      <c r="BV123" s="74">
        <f>(debt!C123-HLOOKUP(B123,Flc_Arqos_Base!$C$2:$GX$47,46,TRUE))</f>
        <v>-371189518.51903534</v>
      </c>
    </row>
    <row r="124" spans="2:74" x14ac:dyDescent="0.25">
      <c r="B124" s="61">
        <v>48580</v>
      </c>
      <c r="C124" s="56">
        <f t="shared" si="22"/>
        <v>1848482815.29</v>
      </c>
      <c r="D124" s="56">
        <f t="shared" si="18"/>
        <v>0</v>
      </c>
      <c r="E124" s="29">
        <f>+[1]kpi!E124</f>
        <v>0</v>
      </c>
      <c r="F124" s="29">
        <f>+[1]kpi!F124</f>
        <v>0</v>
      </c>
      <c r="G124" s="29">
        <f>+[1]kpi!G124</f>
        <v>0</v>
      </c>
      <c r="H124" s="29">
        <f>+[1]kpi!H124</f>
        <v>0</v>
      </c>
      <c r="I124" s="29">
        <f>+[1]kpi!I124</f>
        <v>0</v>
      </c>
      <c r="J124" s="29">
        <f>+[1]kpi!J124</f>
        <v>0</v>
      </c>
      <c r="K124" s="29">
        <f>+[1]kpi!K124</f>
        <v>0</v>
      </c>
      <c r="L124" s="29">
        <f>+[1]kpi!L124</f>
        <v>0</v>
      </c>
      <c r="M124" s="29">
        <f>+[1]kpi!M124</f>
        <v>0</v>
      </c>
      <c r="N124" s="29">
        <f>+[1]kpi!N124</f>
        <v>0</v>
      </c>
      <c r="O124" s="29">
        <f>+[1]kpi!O124</f>
        <v>0</v>
      </c>
      <c r="P124" s="30"/>
      <c r="R124" s="56">
        <f t="shared" si="23"/>
        <v>799.00272012400023</v>
      </c>
      <c r="S124" s="56">
        <f t="shared" si="19"/>
        <v>0</v>
      </c>
      <c r="T124" s="29">
        <f>+[1]kpi!T124</f>
        <v>0</v>
      </c>
      <c r="U124" s="29">
        <f>+[1]kpi!U124</f>
        <v>0</v>
      </c>
      <c r="V124" s="29">
        <f>+[1]kpi!V124</f>
        <v>0</v>
      </c>
      <c r="W124" s="29">
        <f>+[1]kpi!W124</f>
        <v>0</v>
      </c>
      <c r="X124" s="29">
        <f>+[1]kpi!X124</f>
        <v>0</v>
      </c>
      <c r="Y124" s="29">
        <f>+[1]kpi!Y124</f>
        <v>0</v>
      </c>
      <c r="Z124" s="29">
        <f>+[1]kpi!Z124</f>
        <v>0</v>
      </c>
      <c r="AA124" s="29">
        <f>+[1]kpi!AA124</f>
        <v>0</v>
      </c>
      <c r="AB124" s="29">
        <f>+[1]kpi!AB124</f>
        <v>0</v>
      </c>
      <c r="AC124" s="29">
        <f>+[1]kpi!AC124</f>
        <v>0</v>
      </c>
      <c r="AD124" s="29">
        <f>+[1]kpi!AD124</f>
        <v>0</v>
      </c>
      <c r="AE124" s="30">
        <f>+[1]kpi!AE124</f>
        <v>0</v>
      </c>
      <c r="AG124" s="56">
        <f t="shared" si="20"/>
        <v>0</v>
      </c>
      <c r="AH124" s="29">
        <f>+[1]kpi!AO124</f>
        <v>0</v>
      </c>
      <c r="AI124" s="29">
        <f>+[1]kpi!AP124</f>
        <v>0</v>
      </c>
      <c r="AJ124" s="29">
        <f>+[1]kpi!AQ124</f>
        <v>0</v>
      </c>
      <c r="AK124" s="29">
        <f>+[1]kpi!AR124</f>
        <v>0</v>
      </c>
      <c r="AL124" s="29">
        <f>+[1]kpi!AS124</f>
        <v>0</v>
      </c>
      <c r="AM124" s="29">
        <f>+[1]kpi!AT124</f>
        <v>0</v>
      </c>
      <c r="AN124" s="29">
        <f>+[1]kpi!AU124</f>
        <v>0</v>
      </c>
      <c r="AO124" s="29">
        <f>+[1]kpi!AV124</f>
        <v>0</v>
      </c>
      <c r="AP124" s="29">
        <f>+[1]kpi!AW124</f>
        <v>0</v>
      </c>
      <c r="AQ124" s="29">
        <f>+[1]kpi!AX124</f>
        <v>0</v>
      </c>
      <c r="AR124" s="29">
        <f>+[1]kpi!AY124</f>
        <v>0</v>
      </c>
      <c r="AS124" s="30">
        <v>0</v>
      </c>
      <c r="AU124" s="56">
        <f t="shared" si="24"/>
        <v>-1060844308.4455456</v>
      </c>
      <c r="AV124" s="56">
        <f t="shared" si="21"/>
        <v>-9816.92</v>
      </c>
      <c r="AW124" s="29">
        <f>+[1]kpi!BD124</f>
        <v>0</v>
      </c>
      <c r="AX124" s="29">
        <f>+[1]kpi!BE124</f>
        <v>0</v>
      </c>
      <c r="AY124" s="29">
        <f>+[1]kpi!BF124</f>
        <v>0</v>
      </c>
      <c r="AZ124" s="29">
        <f>+[1]kpi!BG124</f>
        <v>0</v>
      </c>
      <c r="BA124" s="29">
        <f>+[1]kpi!BH124</f>
        <v>0</v>
      </c>
      <c r="BB124" s="29">
        <f>+[1]kpi!BI124</f>
        <v>-9816.92</v>
      </c>
      <c r="BC124" s="29">
        <f>+[1]kpi!BJ124</f>
        <v>0</v>
      </c>
      <c r="BD124" s="29">
        <f>+[1]kpi!BK124</f>
        <v>0</v>
      </c>
      <c r="BE124" s="29">
        <f>+[1]kpi!BL124</f>
        <v>0</v>
      </c>
      <c r="BF124" s="29">
        <f>+[1]kpi!BM124</f>
        <v>0</v>
      </c>
      <c r="BG124" s="29">
        <f>+[1]kpi!BN124</f>
        <v>0</v>
      </c>
      <c r="BH124" s="30"/>
      <c r="BV124" s="64">
        <f>(debt!C124-HLOOKUP(B124,Flc_Arqos_Base!$C$2:$GX$47,46,TRUE))</f>
        <v>-373605098.63933086</v>
      </c>
    </row>
    <row r="125" spans="2:74" x14ac:dyDescent="0.25">
      <c r="B125" s="61">
        <v>48611</v>
      </c>
      <c r="C125" s="56">
        <f t="shared" si="22"/>
        <v>1848482815.29</v>
      </c>
      <c r="D125" s="56">
        <f t="shared" si="18"/>
        <v>0</v>
      </c>
      <c r="E125" s="29">
        <f>+[1]kpi!E125</f>
        <v>0</v>
      </c>
      <c r="F125" s="29">
        <f>+[1]kpi!F125</f>
        <v>0</v>
      </c>
      <c r="G125" s="29">
        <f>+[1]kpi!G125</f>
        <v>0</v>
      </c>
      <c r="H125" s="29">
        <f>+[1]kpi!H125</f>
        <v>0</v>
      </c>
      <c r="I125" s="29">
        <f>+[1]kpi!I125</f>
        <v>0</v>
      </c>
      <c r="J125" s="29">
        <f>+[1]kpi!J125</f>
        <v>0</v>
      </c>
      <c r="K125" s="29">
        <f>+[1]kpi!K125</f>
        <v>0</v>
      </c>
      <c r="L125" s="29">
        <f>+[1]kpi!L125</f>
        <v>0</v>
      </c>
      <c r="M125" s="29">
        <f>+[1]kpi!M125</f>
        <v>0</v>
      </c>
      <c r="N125" s="29">
        <f>+[1]kpi!N125</f>
        <v>0</v>
      </c>
      <c r="O125" s="29">
        <f>+[1]kpi!O125</f>
        <v>0</v>
      </c>
      <c r="P125" s="30"/>
      <c r="R125" s="56">
        <f t="shared" si="23"/>
        <v>799.00272012400023</v>
      </c>
      <c r="S125" s="56">
        <f t="shared" si="19"/>
        <v>0</v>
      </c>
      <c r="T125" s="29">
        <f>+[1]kpi!T125</f>
        <v>0</v>
      </c>
      <c r="U125" s="29">
        <f>+[1]kpi!U125</f>
        <v>0</v>
      </c>
      <c r="V125" s="29">
        <f>+[1]kpi!V125</f>
        <v>0</v>
      </c>
      <c r="W125" s="29">
        <f>+[1]kpi!W125</f>
        <v>0</v>
      </c>
      <c r="X125" s="29">
        <f>+[1]kpi!X125</f>
        <v>0</v>
      </c>
      <c r="Y125" s="29">
        <f>+[1]kpi!Y125</f>
        <v>0</v>
      </c>
      <c r="Z125" s="29">
        <f>+[1]kpi!Z125</f>
        <v>0</v>
      </c>
      <c r="AA125" s="29">
        <f>+[1]kpi!AA125</f>
        <v>0</v>
      </c>
      <c r="AB125" s="29">
        <f>+[1]kpi!AB125</f>
        <v>0</v>
      </c>
      <c r="AC125" s="29">
        <f>+[1]kpi!AC125</f>
        <v>0</v>
      </c>
      <c r="AD125" s="29">
        <f>+[1]kpi!AD125</f>
        <v>0</v>
      </c>
      <c r="AE125" s="30">
        <f>+[1]kpi!AE125</f>
        <v>0</v>
      </c>
      <c r="AG125" s="56">
        <f t="shared" si="20"/>
        <v>0</v>
      </c>
      <c r="AH125" s="29">
        <f>+[1]kpi!AO125</f>
        <v>0</v>
      </c>
      <c r="AI125" s="29">
        <f>+[1]kpi!AP125</f>
        <v>0</v>
      </c>
      <c r="AJ125" s="29">
        <f>+[1]kpi!AQ125</f>
        <v>0</v>
      </c>
      <c r="AK125" s="29">
        <f>+[1]kpi!AR125</f>
        <v>0</v>
      </c>
      <c r="AL125" s="29">
        <f>+[1]kpi!AS125</f>
        <v>0</v>
      </c>
      <c r="AM125" s="29">
        <f>+[1]kpi!AT125</f>
        <v>0</v>
      </c>
      <c r="AN125" s="29">
        <f>+[1]kpi!AU125</f>
        <v>0</v>
      </c>
      <c r="AO125" s="29">
        <f>+[1]kpi!AV125</f>
        <v>0</v>
      </c>
      <c r="AP125" s="29">
        <f>+[1]kpi!AW125</f>
        <v>0</v>
      </c>
      <c r="AQ125" s="29">
        <f>+[1]kpi!AX125</f>
        <v>0</v>
      </c>
      <c r="AR125" s="29">
        <f>+[1]kpi!AY125</f>
        <v>0</v>
      </c>
      <c r="AS125" s="30">
        <v>0</v>
      </c>
      <c r="AU125" s="56">
        <f t="shared" si="24"/>
        <v>-1060854165.3555455</v>
      </c>
      <c r="AV125" s="56">
        <f t="shared" si="21"/>
        <v>-9856.91</v>
      </c>
      <c r="AW125" s="29">
        <f>+[1]kpi!BD125</f>
        <v>0</v>
      </c>
      <c r="AX125" s="29">
        <f>+[1]kpi!BE125</f>
        <v>0</v>
      </c>
      <c r="AY125" s="29">
        <f>+[1]kpi!BF125</f>
        <v>0</v>
      </c>
      <c r="AZ125" s="29">
        <f>+[1]kpi!BG125</f>
        <v>0</v>
      </c>
      <c r="BA125" s="29">
        <f>+[1]kpi!BH125</f>
        <v>0</v>
      </c>
      <c r="BB125" s="29">
        <f>+[1]kpi!BI125</f>
        <v>-9856.91</v>
      </c>
      <c r="BC125" s="29">
        <f>+[1]kpi!BJ125</f>
        <v>0</v>
      </c>
      <c r="BD125" s="29">
        <f>+[1]kpi!BK125</f>
        <v>0</v>
      </c>
      <c r="BE125" s="29">
        <f>+[1]kpi!BL125</f>
        <v>0</v>
      </c>
      <c r="BF125" s="29">
        <f>+[1]kpi!BM125</f>
        <v>0</v>
      </c>
      <c r="BG125" s="29">
        <f>+[1]kpi!BN125</f>
        <v>0</v>
      </c>
      <c r="BH125" s="30"/>
      <c r="BV125" s="64">
        <f>(debt!C125-HLOOKUP(B125,Flc_Arqos_Base!$C$2:$GX$47,46,TRUE))</f>
        <v>-376037518.83206689</v>
      </c>
    </row>
    <row r="126" spans="2:74" x14ac:dyDescent="0.25">
      <c r="B126" s="62">
        <v>48639</v>
      </c>
      <c r="C126" s="56">
        <f t="shared" si="22"/>
        <v>1848482815.29</v>
      </c>
      <c r="D126" s="56">
        <f t="shared" si="18"/>
        <v>0</v>
      </c>
      <c r="E126" s="29">
        <f>+[1]kpi!E126</f>
        <v>0</v>
      </c>
      <c r="F126" s="29">
        <f>+[1]kpi!F126</f>
        <v>0</v>
      </c>
      <c r="G126" s="29">
        <f>+[1]kpi!G126</f>
        <v>0</v>
      </c>
      <c r="H126" s="29">
        <f>+[1]kpi!H126</f>
        <v>0</v>
      </c>
      <c r="I126" s="29">
        <f>+[1]kpi!I126</f>
        <v>0</v>
      </c>
      <c r="J126" s="29">
        <f>+[1]kpi!J126</f>
        <v>0</v>
      </c>
      <c r="K126" s="29">
        <f>+[1]kpi!K126</f>
        <v>0</v>
      </c>
      <c r="L126" s="29">
        <f>+[1]kpi!L126</f>
        <v>0</v>
      </c>
      <c r="M126" s="29">
        <f>+[1]kpi!M126</f>
        <v>0</v>
      </c>
      <c r="N126" s="29">
        <f>+[1]kpi!N126</f>
        <v>0</v>
      </c>
      <c r="O126" s="29">
        <f>+[1]kpi!O126</f>
        <v>0</v>
      </c>
      <c r="P126" s="30"/>
      <c r="R126" s="56">
        <f t="shared" si="23"/>
        <v>799.00272012400023</v>
      </c>
      <c r="S126" s="56">
        <f t="shared" si="19"/>
        <v>0</v>
      </c>
      <c r="T126" s="29">
        <f>+[1]kpi!T126</f>
        <v>0</v>
      </c>
      <c r="U126" s="29">
        <f>+[1]kpi!U126</f>
        <v>0</v>
      </c>
      <c r="V126" s="29">
        <f>+[1]kpi!V126</f>
        <v>0</v>
      </c>
      <c r="W126" s="29">
        <f>+[1]kpi!W126</f>
        <v>0</v>
      </c>
      <c r="X126" s="29">
        <f>+[1]kpi!X126</f>
        <v>0</v>
      </c>
      <c r="Y126" s="29">
        <f>+[1]kpi!Y126</f>
        <v>0</v>
      </c>
      <c r="Z126" s="29">
        <f>+[1]kpi!Z126</f>
        <v>0</v>
      </c>
      <c r="AA126" s="29">
        <f>+[1]kpi!AA126</f>
        <v>0</v>
      </c>
      <c r="AB126" s="29">
        <f>+[1]kpi!AB126</f>
        <v>0</v>
      </c>
      <c r="AC126" s="29">
        <f>+[1]kpi!AC126</f>
        <v>0</v>
      </c>
      <c r="AD126" s="29">
        <f>+[1]kpi!AD126</f>
        <v>0</v>
      </c>
      <c r="AE126" s="30">
        <f>+[1]kpi!AE126</f>
        <v>0</v>
      </c>
      <c r="AG126" s="56">
        <f t="shared" si="20"/>
        <v>0</v>
      </c>
      <c r="AH126" s="29">
        <f>+[1]kpi!AO126</f>
        <v>0</v>
      </c>
      <c r="AI126" s="29">
        <f>+[1]kpi!AP126</f>
        <v>0</v>
      </c>
      <c r="AJ126" s="29">
        <f>+[1]kpi!AQ126</f>
        <v>0</v>
      </c>
      <c r="AK126" s="29">
        <f>+[1]kpi!AR126</f>
        <v>0</v>
      </c>
      <c r="AL126" s="29">
        <f>+[1]kpi!AS126</f>
        <v>0</v>
      </c>
      <c r="AM126" s="29">
        <f>+[1]kpi!AT126</f>
        <v>0</v>
      </c>
      <c r="AN126" s="29">
        <f>+[1]kpi!AU126</f>
        <v>0</v>
      </c>
      <c r="AO126" s="29">
        <f>+[1]kpi!AV126</f>
        <v>0</v>
      </c>
      <c r="AP126" s="29">
        <f>+[1]kpi!AW126</f>
        <v>0</v>
      </c>
      <c r="AQ126" s="29">
        <f>+[1]kpi!AX126</f>
        <v>0</v>
      </c>
      <c r="AR126" s="29">
        <f>+[1]kpi!AY126</f>
        <v>0</v>
      </c>
      <c r="AS126" s="30">
        <v>0</v>
      </c>
      <c r="AU126" s="56">
        <f t="shared" si="24"/>
        <v>-1060864062.4255456</v>
      </c>
      <c r="AV126" s="56">
        <f t="shared" si="21"/>
        <v>-9897.07</v>
      </c>
      <c r="AW126" s="29">
        <f>+[1]kpi!BD126</f>
        <v>0</v>
      </c>
      <c r="AX126" s="29">
        <f>+[1]kpi!BE126</f>
        <v>0</v>
      </c>
      <c r="AY126" s="29">
        <f>+[1]kpi!BF126</f>
        <v>0</v>
      </c>
      <c r="AZ126" s="29">
        <f>+[1]kpi!BG126</f>
        <v>0</v>
      </c>
      <c r="BA126" s="29">
        <f>+[1]kpi!BH126</f>
        <v>0</v>
      </c>
      <c r="BB126" s="29">
        <f>+[1]kpi!BI126</f>
        <v>-9897.07</v>
      </c>
      <c r="BC126" s="29">
        <f>+[1]kpi!BJ126</f>
        <v>0</v>
      </c>
      <c r="BD126" s="29">
        <f>+[1]kpi!BK126</f>
        <v>0</v>
      </c>
      <c r="BE126" s="29">
        <f>+[1]kpi!BL126</f>
        <v>0</v>
      </c>
      <c r="BF126" s="29">
        <f>+[1]kpi!BM126</f>
        <v>0</v>
      </c>
      <c r="BG126" s="29">
        <f>+[1]kpi!BN126</f>
        <v>0</v>
      </c>
      <c r="BH126" s="30"/>
      <c r="BV126" s="64">
        <f>(debt!C126-HLOOKUP(B126,Flc_Arqos_Base!$C$2:$GX$47,46,TRUE))</f>
        <v>-378486883.38114548</v>
      </c>
    </row>
    <row r="127" spans="2:74" x14ac:dyDescent="0.25">
      <c r="B127" s="61">
        <v>48670</v>
      </c>
      <c r="C127" s="56">
        <f t="shared" si="22"/>
        <v>1848482815.29</v>
      </c>
      <c r="D127" s="56">
        <f t="shared" si="18"/>
        <v>0</v>
      </c>
      <c r="E127" s="29">
        <f>+[1]kpi!E127</f>
        <v>0</v>
      </c>
      <c r="F127" s="29">
        <f>+[1]kpi!F127</f>
        <v>0</v>
      </c>
      <c r="G127" s="29">
        <f>+[1]kpi!G127</f>
        <v>0</v>
      </c>
      <c r="H127" s="29">
        <f>+[1]kpi!H127</f>
        <v>0</v>
      </c>
      <c r="I127" s="29">
        <f>+[1]kpi!I127</f>
        <v>0</v>
      </c>
      <c r="J127" s="29">
        <f>+[1]kpi!J127</f>
        <v>0</v>
      </c>
      <c r="K127" s="29">
        <f>+[1]kpi!K127</f>
        <v>0</v>
      </c>
      <c r="L127" s="29">
        <f>+[1]kpi!L127</f>
        <v>0</v>
      </c>
      <c r="M127" s="29">
        <f>+[1]kpi!M127</f>
        <v>0</v>
      </c>
      <c r="N127" s="29">
        <f>+[1]kpi!N127</f>
        <v>0</v>
      </c>
      <c r="O127" s="29">
        <f>+[1]kpi!O127</f>
        <v>0</v>
      </c>
      <c r="P127" s="30"/>
      <c r="R127" s="56">
        <f t="shared" si="23"/>
        <v>799.00272012400023</v>
      </c>
      <c r="S127" s="56">
        <f t="shared" si="19"/>
        <v>0</v>
      </c>
      <c r="T127" s="29">
        <f>+[1]kpi!T127</f>
        <v>0</v>
      </c>
      <c r="U127" s="29">
        <f>+[1]kpi!U127</f>
        <v>0</v>
      </c>
      <c r="V127" s="29">
        <f>+[1]kpi!V127</f>
        <v>0</v>
      </c>
      <c r="W127" s="29">
        <f>+[1]kpi!W127</f>
        <v>0</v>
      </c>
      <c r="X127" s="29">
        <f>+[1]kpi!X127</f>
        <v>0</v>
      </c>
      <c r="Y127" s="29">
        <f>+[1]kpi!Y127</f>
        <v>0</v>
      </c>
      <c r="Z127" s="29">
        <f>+[1]kpi!Z127</f>
        <v>0</v>
      </c>
      <c r="AA127" s="29">
        <f>+[1]kpi!AA127</f>
        <v>0</v>
      </c>
      <c r="AB127" s="29">
        <f>+[1]kpi!AB127</f>
        <v>0</v>
      </c>
      <c r="AC127" s="29">
        <f>+[1]kpi!AC127</f>
        <v>0</v>
      </c>
      <c r="AD127" s="29">
        <f>+[1]kpi!AD127</f>
        <v>0</v>
      </c>
      <c r="AE127" s="30">
        <f>+[1]kpi!AE127</f>
        <v>0</v>
      </c>
      <c r="AG127" s="56">
        <f t="shared" si="20"/>
        <v>0</v>
      </c>
      <c r="AH127" s="29">
        <f>+[1]kpi!AO127</f>
        <v>0</v>
      </c>
      <c r="AI127" s="29">
        <f>+[1]kpi!AP127</f>
        <v>0</v>
      </c>
      <c r="AJ127" s="29">
        <f>+[1]kpi!AQ127</f>
        <v>0</v>
      </c>
      <c r="AK127" s="29">
        <f>+[1]kpi!AR127</f>
        <v>0</v>
      </c>
      <c r="AL127" s="29">
        <f>+[1]kpi!AS127</f>
        <v>0</v>
      </c>
      <c r="AM127" s="29">
        <f>+[1]kpi!AT127</f>
        <v>0</v>
      </c>
      <c r="AN127" s="29">
        <f>+[1]kpi!AU127</f>
        <v>0</v>
      </c>
      <c r="AO127" s="29">
        <f>+[1]kpi!AV127</f>
        <v>0</v>
      </c>
      <c r="AP127" s="29">
        <f>+[1]kpi!AW127</f>
        <v>0</v>
      </c>
      <c r="AQ127" s="29">
        <f>+[1]kpi!AX127</f>
        <v>0</v>
      </c>
      <c r="AR127" s="29">
        <f>+[1]kpi!AY127</f>
        <v>0</v>
      </c>
      <c r="AS127" s="30">
        <v>0</v>
      </c>
      <c r="AU127" s="56">
        <f t="shared" si="24"/>
        <v>-1060873999.8155456</v>
      </c>
      <c r="AV127" s="56">
        <f t="shared" si="21"/>
        <v>-9937.39</v>
      </c>
      <c r="AW127" s="29">
        <f>+[1]kpi!BD127</f>
        <v>0</v>
      </c>
      <c r="AX127" s="29">
        <f>+[1]kpi!BE127</f>
        <v>0</v>
      </c>
      <c r="AY127" s="29">
        <f>+[1]kpi!BF127</f>
        <v>0</v>
      </c>
      <c r="AZ127" s="29">
        <f>+[1]kpi!BG127</f>
        <v>0</v>
      </c>
      <c r="BA127" s="29">
        <f>+[1]kpi!BH127</f>
        <v>0</v>
      </c>
      <c r="BB127" s="29">
        <f>+[1]kpi!BI127</f>
        <v>-9937.39</v>
      </c>
      <c r="BC127" s="29">
        <f>+[1]kpi!BJ127</f>
        <v>0</v>
      </c>
      <c r="BD127" s="29">
        <f>+[1]kpi!BK127</f>
        <v>0</v>
      </c>
      <c r="BE127" s="29">
        <f>+[1]kpi!BL127</f>
        <v>0</v>
      </c>
      <c r="BF127" s="29">
        <f>+[1]kpi!BM127</f>
        <v>0</v>
      </c>
      <c r="BG127" s="29">
        <f>+[1]kpi!BN127</f>
        <v>0</v>
      </c>
      <c r="BH127" s="30"/>
      <c r="BV127" s="64">
        <f>(debt!C127-HLOOKUP(B127,Flc_Arqos_Base!$C$2:$GX$47,46,TRUE))</f>
        <v>-380953310.4131341</v>
      </c>
    </row>
    <row r="128" spans="2:74" x14ac:dyDescent="0.25">
      <c r="B128" s="62">
        <v>48700</v>
      </c>
      <c r="C128" s="56">
        <f t="shared" si="22"/>
        <v>1848482815.29</v>
      </c>
      <c r="D128" s="56">
        <f t="shared" si="18"/>
        <v>0</v>
      </c>
      <c r="E128" s="29">
        <f>+[1]kpi!E128</f>
        <v>0</v>
      </c>
      <c r="F128" s="29">
        <f>+[1]kpi!F128</f>
        <v>0</v>
      </c>
      <c r="G128" s="29">
        <f>+[1]kpi!G128</f>
        <v>0</v>
      </c>
      <c r="H128" s="29">
        <f>+[1]kpi!H128</f>
        <v>0</v>
      </c>
      <c r="I128" s="29">
        <f>+[1]kpi!I128</f>
        <v>0</v>
      </c>
      <c r="J128" s="29">
        <f>+[1]kpi!J128</f>
        <v>0</v>
      </c>
      <c r="K128" s="29">
        <f>+[1]kpi!K128</f>
        <v>0</v>
      </c>
      <c r="L128" s="29">
        <f>+[1]kpi!L128</f>
        <v>0</v>
      </c>
      <c r="M128" s="29">
        <f>+[1]kpi!M128</f>
        <v>0</v>
      </c>
      <c r="N128" s="29">
        <f>+[1]kpi!N128</f>
        <v>0</v>
      </c>
      <c r="O128" s="29">
        <f>+[1]kpi!O128</f>
        <v>0</v>
      </c>
      <c r="P128" s="30"/>
      <c r="R128" s="56">
        <f t="shared" si="23"/>
        <v>799.00272012400023</v>
      </c>
      <c r="S128" s="56">
        <f t="shared" si="19"/>
        <v>0</v>
      </c>
      <c r="T128" s="29">
        <f>+[1]kpi!T128</f>
        <v>0</v>
      </c>
      <c r="U128" s="29">
        <f>+[1]kpi!U128</f>
        <v>0</v>
      </c>
      <c r="V128" s="29">
        <f>+[1]kpi!V128</f>
        <v>0</v>
      </c>
      <c r="W128" s="29">
        <f>+[1]kpi!W128</f>
        <v>0</v>
      </c>
      <c r="X128" s="29">
        <f>+[1]kpi!X128</f>
        <v>0</v>
      </c>
      <c r="Y128" s="29">
        <f>+[1]kpi!Y128</f>
        <v>0</v>
      </c>
      <c r="Z128" s="29">
        <f>+[1]kpi!Z128</f>
        <v>0</v>
      </c>
      <c r="AA128" s="29">
        <f>+[1]kpi!AA128</f>
        <v>0</v>
      </c>
      <c r="AB128" s="29">
        <f>+[1]kpi!AB128</f>
        <v>0</v>
      </c>
      <c r="AC128" s="29">
        <f>+[1]kpi!AC128</f>
        <v>0</v>
      </c>
      <c r="AD128" s="29">
        <f>+[1]kpi!AD128</f>
        <v>0</v>
      </c>
      <c r="AE128" s="30">
        <f>+[1]kpi!AE128</f>
        <v>0</v>
      </c>
      <c r="AG128" s="56">
        <f t="shared" si="20"/>
        <v>0</v>
      </c>
      <c r="AH128" s="29">
        <f>+[1]kpi!AO128</f>
        <v>0</v>
      </c>
      <c r="AI128" s="29">
        <f>+[1]kpi!AP128</f>
        <v>0</v>
      </c>
      <c r="AJ128" s="29">
        <f>+[1]kpi!AQ128</f>
        <v>0</v>
      </c>
      <c r="AK128" s="29">
        <f>+[1]kpi!AR128</f>
        <v>0</v>
      </c>
      <c r="AL128" s="29">
        <f>+[1]kpi!AS128</f>
        <v>0</v>
      </c>
      <c r="AM128" s="29">
        <f>+[1]kpi!AT128</f>
        <v>0</v>
      </c>
      <c r="AN128" s="29">
        <f>+[1]kpi!AU128</f>
        <v>0</v>
      </c>
      <c r="AO128" s="29">
        <f>+[1]kpi!AV128</f>
        <v>0</v>
      </c>
      <c r="AP128" s="29">
        <f>+[1]kpi!AW128</f>
        <v>0</v>
      </c>
      <c r="AQ128" s="29">
        <f>+[1]kpi!AX128</f>
        <v>0</v>
      </c>
      <c r="AR128" s="29">
        <f>+[1]kpi!AY128</f>
        <v>0</v>
      </c>
      <c r="AS128" s="30">
        <v>0</v>
      </c>
      <c r="AU128" s="56">
        <f t="shared" si="24"/>
        <v>-1060883977.6955456</v>
      </c>
      <c r="AV128" s="56">
        <f t="shared" si="21"/>
        <v>-9977.8799999999992</v>
      </c>
      <c r="AW128" s="29">
        <f>+[1]kpi!BD128</f>
        <v>0</v>
      </c>
      <c r="AX128" s="29">
        <f>+[1]kpi!BE128</f>
        <v>0</v>
      </c>
      <c r="AY128" s="29">
        <f>+[1]kpi!BF128</f>
        <v>0</v>
      </c>
      <c r="AZ128" s="29">
        <f>+[1]kpi!BG128</f>
        <v>0</v>
      </c>
      <c r="BA128" s="29">
        <f>+[1]kpi!BH128</f>
        <v>0</v>
      </c>
      <c r="BB128" s="29">
        <f>+[1]kpi!BI128</f>
        <v>-9977.8799999999992</v>
      </c>
      <c r="BC128" s="29">
        <f>+[1]kpi!BJ128</f>
        <v>0</v>
      </c>
      <c r="BD128" s="29">
        <f>+[1]kpi!BK128</f>
        <v>0</v>
      </c>
      <c r="BE128" s="29">
        <f>+[1]kpi!BL128</f>
        <v>0</v>
      </c>
      <c r="BF128" s="29">
        <f>+[1]kpi!BM128</f>
        <v>0</v>
      </c>
      <c r="BG128" s="29">
        <f>+[1]kpi!BN128</f>
        <v>0</v>
      </c>
      <c r="BH128" s="30"/>
      <c r="BV128" s="64">
        <f>(debt!C128-HLOOKUP(B128,Flc_Arqos_Base!$C$2:$GX$47,46,TRUE))</f>
        <v>-383436918.78611159</v>
      </c>
    </row>
    <row r="129" spans="2:74" x14ac:dyDescent="0.25">
      <c r="B129" s="61">
        <v>48731</v>
      </c>
      <c r="C129" s="56">
        <f t="shared" si="22"/>
        <v>1848482815.29</v>
      </c>
      <c r="D129" s="56">
        <f t="shared" si="18"/>
        <v>0</v>
      </c>
      <c r="E129" s="29">
        <f>+[1]kpi!E129</f>
        <v>0</v>
      </c>
      <c r="F129" s="29">
        <f>+[1]kpi!F129</f>
        <v>0</v>
      </c>
      <c r="G129" s="29">
        <f>+[1]kpi!G129</f>
        <v>0</v>
      </c>
      <c r="H129" s="29">
        <f>+[1]kpi!H129</f>
        <v>0</v>
      </c>
      <c r="I129" s="29">
        <f>+[1]kpi!I129</f>
        <v>0</v>
      </c>
      <c r="J129" s="29">
        <f>+[1]kpi!J129</f>
        <v>0</v>
      </c>
      <c r="K129" s="29">
        <f>+[1]kpi!K129</f>
        <v>0</v>
      </c>
      <c r="L129" s="29">
        <f>+[1]kpi!L129</f>
        <v>0</v>
      </c>
      <c r="M129" s="29">
        <f>+[1]kpi!M129</f>
        <v>0</v>
      </c>
      <c r="N129" s="29">
        <f>+[1]kpi!N129</f>
        <v>0</v>
      </c>
      <c r="O129" s="29">
        <f>+[1]kpi!O129</f>
        <v>0</v>
      </c>
      <c r="P129" s="30"/>
      <c r="R129" s="56">
        <f t="shared" si="23"/>
        <v>799.00272012400023</v>
      </c>
      <c r="S129" s="56">
        <f t="shared" si="19"/>
        <v>0</v>
      </c>
      <c r="T129" s="29">
        <f>+[1]kpi!T129</f>
        <v>0</v>
      </c>
      <c r="U129" s="29">
        <f>+[1]kpi!U129</f>
        <v>0</v>
      </c>
      <c r="V129" s="29">
        <f>+[1]kpi!V129</f>
        <v>0</v>
      </c>
      <c r="W129" s="29">
        <f>+[1]kpi!W129</f>
        <v>0</v>
      </c>
      <c r="X129" s="29">
        <f>+[1]kpi!X129</f>
        <v>0</v>
      </c>
      <c r="Y129" s="29">
        <f>+[1]kpi!Y129</f>
        <v>0</v>
      </c>
      <c r="Z129" s="29">
        <f>+[1]kpi!Z129</f>
        <v>0</v>
      </c>
      <c r="AA129" s="29">
        <f>+[1]kpi!AA129</f>
        <v>0</v>
      </c>
      <c r="AB129" s="29">
        <f>+[1]kpi!AB129</f>
        <v>0</v>
      </c>
      <c r="AC129" s="29">
        <f>+[1]kpi!AC129</f>
        <v>0</v>
      </c>
      <c r="AD129" s="29">
        <f>+[1]kpi!AD129</f>
        <v>0</v>
      </c>
      <c r="AE129" s="30">
        <f>+[1]kpi!AE129</f>
        <v>0</v>
      </c>
      <c r="AG129" s="56">
        <f t="shared" si="20"/>
        <v>0</v>
      </c>
      <c r="AH129" s="29">
        <f>+[1]kpi!AO129</f>
        <v>0</v>
      </c>
      <c r="AI129" s="29">
        <f>+[1]kpi!AP129</f>
        <v>0</v>
      </c>
      <c r="AJ129" s="29">
        <f>+[1]kpi!AQ129</f>
        <v>0</v>
      </c>
      <c r="AK129" s="29">
        <f>+[1]kpi!AR129</f>
        <v>0</v>
      </c>
      <c r="AL129" s="29">
        <f>+[1]kpi!AS129</f>
        <v>0</v>
      </c>
      <c r="AM129" s="29">
        <f>+[1]kpi!AT129</f>
        <v>0</v>
      </c>
      <c r="AN129" s="29">
        <f>+[1]kpi!AU129</f>
        <v>0</v>
      </c>
      <c r="AO129" s="29">
        <f>+[1]kpi!AV129</f>
        <v>0</v>
      </c>
      <c r="AP129" s="29">
        <f>+[1]kpi!AW129</f>
        <v>0</v>
      </c>
      <c r="AQ129" s="29">
        <f>+[1]kpi!AX129</f>
        <v>0</v>
      </c>
      <c r="AR129" s="29">
        <f>+[1]kpi!AY129</f>
        <v>0</v>
      </c>
      <c r="AS129" s="30">
        <v>0</v>
      </c>
      <c r="AU129" s="56">
        <f t="shared" si="24"/>
        <v>-1060893996.2255455</v>
      </c>
      <c r="AV129" s="56">
        <f t="shared" si="21"/>
        <v>-10018.530000000001</v>
      </c>
      <c r="AW129" s="29">
        <f>+[1]kpi!BD129</f>
        <v>0</v>
      </c>
      <c r="AX129" s="29">
        <f>+[1]kpi!BE129</f>
        <v>0</v>
      </c>
      <c r="AY129" s="29">
        <f>+[1]kpi!BF129</f>
        <v>0</v>
      </c>
      <c r="AZ129" s="29">
        <f>+[1]kpi!BG129</f>
        <v>0</v>
      </c>
      <c r="BA129" s="29">
        <f>+[1]kpi!BH129</f>
        <v>0</v>
      </c>
      <c r="BB129" s="29">
        <f>+[1]kpi!BI129</f>
        <v>-10018.530000000001</v>
      </c>
      <c r="BC129" s="29">
        <f>+[1]kpi!BJ129</f>
        <v>0</v>
      </c>
      <c r="BD129" s="29">
        <f>+[1]kpi!BK129</f>
        <v>0</v>
      </c>
      <c r="BE129" s="29">
        <f>+[1]kpi!BL129</f>
        <v>0</v>
      </c>
      <c r="BF129" s="29">
        <f>+[1]kpi!BM129</f>
        <v>0</v>
      </c>
      <c r="BG129" s="29">
        <f>+[1]kpi!BN129</f>
        <v>0</v>
      </c>
      <c r="BH129" s="30"/>
      <c r="BV129" s="64">
        <f>(debt!C129-HLOOKUP(B129,Flc_Arqos_Base!$C$2:$GX$47,46,TRUE))</f>
        <v>-385937828.18676829</v>
      </c>
    </row>
    <row r="130" spans="2:74" x14ac:dyDescent="0.25">
      <c r="B130" s="62">
        <v>48761</v>
      </c>
      <c r="C130" s="56">
        <f t="shared" si="22"/>
        <v>1848482815.29</v>
      </c>
      <c r="D130" s="56">
        <f t="shared" si="18"/>
        <v>0</v>
      </c>
      <c r="E130" s="29">
        <f>+[1]kpi!E130</f>
        <v>0</v>
      </c>
      <c r="F130" s="29">
        <f>+[1]kpi!F130</f>
        <v>0</v>
      </c>
      <c r="G130" s="29">
        <f>+[1]kpi!G130</f>
        <v>0</v>
      </c>
      <c r="H130" s="29">
        <f>+[1]kpi!H130</f>
        <v>0</v>
      </c>
      <c r="I130" s="29">
        <f>+[1]kpi!I130</f>
        <v>0</v>
      </c>
      <c r="J130" s="29">
        <f>+[1]kpi!J130</f>
        <v>0</v>
      </c>
      <c r="K130" s="29">
        <f>+[1]kpi!K130</f>
        <v>0</v>
      </c>
      <c r="L130" s="29">
        <f>+[1]kpi!L130</f>
        <v>0</v>
      </c>
      <c r="M130" s="29">
        <f>+[1]kpi!M130</f>
        <v>0</v>
      </c>
      <c r="N130" s="29">
        <f>+[1]kpi!N130</f>
        <v>0</v>
      </c>
      <c r="O130" s="29">
        <f>+[1]kpi!O130</f>
        <v>0</v>
      </c>
      <c r="P130" s="30"/>
      <c r="R130" s="56">
        <f t="shared" si="23"/>
        <v>799.00272012400023</v>
      </c>
      <c r="S130" s="56">
        <f t="shared" si="19"/>
        <v>0</v>
      </c>
      <c r="T130" s="29">
        <f>+[1]kpi!T130</f>
        <v>0</v>
      </c>
      <c r="U130" s="29">
        <f>+[1]kpi!U130</f>
        <v>0</v>
      </c>
      <c r="V130" s="29">
        <f>+[1]kpi!V130</f>
        <v>0</v>
      </c>
      <c r="W130" s="29">
        <f>+[1]kpi!W130</f>
        <v>0</v>
      </c>
      <c r="X130" s="29">
        <f>+[1]kpi!X130</f>
        <v>0</v>
      </c>
      <c r="Y130" s="29">
        <f>+[1]kpi!Y130</f>
        <v>0</v>
      </c>
      <c r="Z130" s="29">
        <f>+[1]kpi!Z130</f>
        <v>0</v>
      </c>
      <c r="AA130" s="29">
        <f>+[1]kpi!AA130</f>
        <v>0</v>
      </c>
      <c r="AB130" s="29">
        <f>+[1]kpi!AB130</f>
        <v>0</v>
      </c>
      <c r="AC130" s="29">
        <f>+[1]kpi!AC130</f>
        <v>0</v>
      </c>
      <c r="AD130" s="29">
        <f>+[1]kpi!AD130</f>
        <v>0</v>
      </c>
      <c r="AE130" s="30">
        <f>+[1]kpi!AE130</f>
        <v>0</v>
      </c>
      <c r="AG130" s="56">
        <f t="shared" si="20"/>
        <v>0</v>
      </c>
      <c r="AH130" s="29">
        <f>+[1]kpi!AO130</f>
        <v>0</v>
      </c>
      <c r="AI130" s="29">
        <f>+[1]kpi!AP130</f>
        <v>0</v>
      </c>
      <c r="AJ130" s="29">
        <f>+[1]kpi!AQ130</f>
        <v>0</v>
      </c>
      <c r="AK130" s="29">
        <f>+[1]kpi!AR130</f>
        <v>0</v>
      </c>
      <c r="AL130" s="29">
        <f>+[1]kpi!AS130</f>
        <v>0</v>
      </c>
      <c r="AM130" s="29">
        <f>+[1]kpi!AT130</f>
        <v>0</v>
      </c>
      <c r="AN130" s="29">
        <f>+[1]kpi!AU130</f>
        <v>0</v>
      </c>
      <c r="AO130" s="29">
        <f>+[1]kpi!AV130</f>
        <v>0</v>
      </c>
      <c r="AP130" s="29">
        <f>+[1]kpi!AW130</f>
        <v>0</v>
      </c>
      <c r="AQ130" s="29">
        <f>+[1]kpi!AX130</f>
        <v>0</v>
      </c>
      <c r="AR130" s="29">
        <f>+[1]kpi!AY130</f>
        <v>0</v>
      </c>
      <c r="AS130" s="30">
        <v>0</v>
      </c>
      <c r="AU130" s="56">
        <f t="shared" si="24"/>
        <v>-1060904055.5755455</v>
      </c>
      <c r="AV130" s="56">
        <f t="shared" si="21"/>
        <v>-10059.35</v>
      </c>
      <c r="AW130" s="29">
        <f>+[1]kpi!BD130</f>
        <v>0</v>
      </c>
      <c r="AX130" s="29">
        <f>+[1]kpi!BE130</f>
        <v>0</v>
      </c>
      <c r="AY130" s="29">
        <f>+[1]kpi!BF130</f>
        <v>0</v>
      </c>
      <c r="AZ130" s="29">
        <f>+[1]kpi!BG130</f>
        <v>0</v>
      </c>
      <c r="BA130" s="29">
        <f>+[1]kpi!BH130</f>
        <v>0</v>
      </c>
      <c r="BB130" s="29">
        <f>+[1]kpi!BI130</f>
        <v>-10059.35</v>
      </c>
      <c r="BC130" s="29">
        <f>+[1]kpi!BJ130</f>
        <v>0</v>
      </c>
      <c r="BD130" s="29">
        <f>+[1]kpi!BK130</f>
        <v>0</v>
      </c>
      <c r="BE130" s="29">
        <f>+[1]kpi!BL130</f>
        <v>0</v>
      </c>
      <c r="BF130" s="29">
        <f>+[1]kpi!BM130</f>
        <v>0</v>
      </c>
      <c r="BG130" s="29">
        <f>+[1]kpi!BN130</f>
        <v>0</v>
      </c>
      <c r="BH130" s="30"/>
      <c r="BV130" s="64">
        <f>(debt!C130-HLOOKUP(B130,Flc_Arqos_Base!$C$2:$GX$47,46,TRUE))</f>
        <v>-388456159.13553834</v>
      </c>
    </row>
    <row r="131" spans="2:74" x14ac:dyDescent="0.25">
      <c r="B131" s="61">
        <v>48792</v>
      </c>
      <c r="C131" s="56">
        <f t="shared" si="22"/>
        <v>1848482815.29</v>
      </c>
      <c r="D131" s="56">
        <f t="shared" si="18"/>
        <v>0</v>
      </c>
      <c r="E131" s="29">
        <f>+[1]kpi!E131</f>
        <v>0</v>
      </c>
      <c r="F131" s="29">
        <f>+[1]kpi!F131</f>
        <v>0</v>
      </c>
      <c r="G131" s="29">
        <f>+[1]kpi!G131</f>
        <v>0</v>
      </c>
      <c r="H131" s="29">
        <f>+[1]kpi!H131</f>
        <v>0</v>
      </c>
      <c r="I131" s="29">
        <f>+[1]kpi!I131</f>
        <v>0</v>
      </c>
      <c r="J131" s="29">
        <f>+[1]kpi!J131</f>
        <v>0</v>
      </c>
      <c r="K131" s="29">
        <f>+[1]kpi!K131</f>
        <v>0</v>
      </c>
      <c r="L131" s="29">
        <f>+[1]kpi!L131</f>
        <v>0</v>
      </c>
      <c r="M131" s="29">
        <f>+[1]kpi!M131</f>
        <v>0</v>
      </c>
      <c r="N131" s="29">
        <f>+[1]kpi!N131</f>
        <v>0</v>
      </c>
      <c r="O131" s="29">
        <f>+[1]kpi!O131</f>
        <v>0</v>
      </c>
      <c r="P131" s="30"/>
      <c r="R131" s="56">
        <f t="shared" si="23"/>
        <v>799.00272012400023</v>
      </c>
      <c r="S131" s="56">
        <f t="shared" si="19"/>
        <v>0</v>
      </c>
      <c r="T131" s="29">
        <f>+[1]kpi!T131</f>
        <v>0</v>
      </c>
      <c r="U131" s="29">
        <f>+[1]kpi!U131</f>
        <v>0</v>
      </c>
      <c r="V131" s="29">
        <f>+[1]kpi!V131</f>
        <v>0</v>
      </c>
      <c r="W131" s="29">
        <f>+[1]kpi!W131</f>
        <v>0</v>
      </c>
      <c r="X131" s="29">
        <f>+[1]kpi!X131</f>
        <v>0</v>
      </c>
      <c r="Y131" s="29">
        <f>+[1]kpi!Y131</f>
        <v>0</v>
      </c>
      <c r="Z131" s="29">
        <f>+[1]kpi!Z131</f>
        <v>0</v>
      </c>
      <c r="AA131" s="29">
        <f>+[1]kpi!AA131</f>
        <v>0</v>
      </c>
      <c r="AB131" s="29">
        <f>+[1]kpi!AB131</f>
        <v>0</v>
      </c>
      <c r="AC131" s="29">
        <f>+[1]kpi!AC131</f>
        <v>0</v>
      </c>
      <c r="AD131" s="29">
        <f>+[1]kpi!AD131</f>
        <v>0</v>
      </c>
      <c r="AE131" s="30">
        <f>+[1]kpi!AE131</f>
        <v>0</v>
      </c>
      <c r="AG131" s="56">
        <f t="shared" si="20"/>
        <v>0</v>
      </c>
      <c r="AH131" s="29">
        <f>+[1]kpi!AO131</f>
        <v>0</v>
      </c>
      <c r="AI131" s="29">
        <f>+[1]kpi!AP131</f>
        <v>0</v>
      </c>
      <c r="AJ131" s="29">
        <f>+[1]kpi!AQ131</f>
        <v>0</v>
      </c>
      <c r="AK131" s="29">
        <f>+[1]kpi!AR131</f>
        <v>0</v>
      </c>
      <c r="AL131" s="29">
        <f>+[1]kpi!AS131</f>
        <v>0</v>
      </c>
      <c r="AM131" s="29">
        <f>+[1]kpi!AT131</f>
        <v>0</v>
      </c>
      <c r="AN131" s="29">
        <f>+[1]kpi!AU131</f>
        <v>0</v>
      </c>
      <c r="AO131" s="29">
        <f>+[1]kpi!AV131</f>
        <v>0</v>
      </c>
      <c r="AP131" s="29">
        <f>+[1]kpi!AW131</f>
        <v>0</v>
      </c>
      <c r="AQ131" s="29">
        <f>+[1]kpi!AX131</f>
        <v>0</v>
      </c>
      <c r="AR131" s="29">
        <f>+[1]kpi!AY131</f>
        <v>0</v>
      </c>
      <c r="AS131" s="30">
        <v>0</v>
      </c>
      <c r="AU131" s="56">
        <f t="shared" si="24"/>
        <v>-1060914155.9055456</v>
      </c>
      <c r="AV131" s="56">
        <f t="shared" si="21"/>
        <v>-10100.33</v>
      </c>
      <c r="AW131" s="29">
        <f>+[1]kpi!BD131</f>
        <v>0</v>
      </c>
      <c r="AX131" s="29">
        <f>+[1]kpi!BE131</f>
        <v>0</v>
      </c>
      <c r="AY131" s="29">
        <f>+[1]kpi!BF131</f>
        <v>0</v>
      </c>
      <c r="AZ131" s="29">
        <f>+[1]kpi!BG131</f>
        <v>0</v>
      </c>
      <c r="BA131" s="29">
        <f>+[1]kpi!BH131</f>
        <v>0</v>
      </c>
      <c r="BB131" s="29">
        <f>+[1]kpi!BI131</f>
        <v>-10100.33</v>
      </c>
      <c r="BC131" s="29">
        <f>+[1]kpi!BJ131</f>
        <v>0</v>
      </c>
      <c r="BD131" s="29">
        <f>+[1]kpi!BK131</f>
        <v>0</v>
      </c>
      <c r="BE131" s="29">
        <f>+[1]kpi!BL131</f>
        <v>0</v>
      </c>
      <c r="BF131" s="29">
        <f>+[1]kpi!BM131</f>
        <v>0</v>
      </c>
      <c r="BG131" s="29">
        <f>+[1]kpi!BN131</f>
        <v>0</v>
      </c>
      <c r="BH131" s="30"/>
      <c r="BV131" s="64">
        <f>(debt!C131-HLOOKUP(B131,Flc_Arqos_Base!$C$2:$GX$47,46,TRUE))</f>
        <v>-390992032.99241102</v>
      </c>
    </row>
    <row r="132" spans="2:74" x14ac:dyDescent="0.25">
      <c r="B132" s="61">
        <v>48823</v>
      </c>
      <c r="C132" s="56">
        <f t="shared" si="22"/>
        <v>1848482815.29</v>
      </c>
      <c r="D132" s="56">
        <f t="shared" ref="D132:D195" si="40">SUM(E132:P132)</f>
        <v>0</v>
      </c>
      <c r="E132" s="29">
        <f>+[1]kpi!E132</f>
        <v>0</v>
      </c>
      <c r="F132" s="29">
        <f>+[1]kpi!F132</f>
        <v>0</v>
      </c>
      <c r="G132" s="29">
        <f>+[1]kpi!G132</f>
        <v>0</v>
      </c>
      <c r="H132" s="29">
        <f>+[1]kpi!H132</f>
        <v>0</v>
      </c>
      <c r="I132" s="29">
        <f>+[1]kpi!I132</f>
        <v>0</v>
      </c>
      <c r="J132" s="29">
        <f>+[1]kpi!J132</f>
        <v>0</v>
      </c>
      <c r="K132" s="29">
        <f>+[1]kpi!K132</f>
        <v>0</v>
      </c>
      <c r="L132" s="29">
        <f>+[1]kpi!L132</f>
        <v>0</v>
      </c>
      <c r="M132" s="29">
        <f>+[1]kpi!M132</f>
        <v>0</v>
      </c>
      <c r="N132" s="29">
        <f>+[1]kpi!N132</f>
        <v>0</v>
      </c>
      <c r="O132" s="29">
        <f>+[1]kpi!O132</f>
        <v>0</v>
      </c>
      <c r="P132" s="30"/>
      <c r="R132" s="56">
        <f t="shared" si="23"/>
        <v>799.00272012400023</v>
      </c>
      <c r="S132" s="56">
        <f t="shared" ref="S132:S195" si="41">SUM(T132:AE132)</f>
        <v>0</v>
      </c>
      <c r="T132" s="29">
        <f>+[1]kpi!T132</f>
        <v>0</v>
      </c>
      <c r="U132" s="29">
        <f>+[1]kpi!U132</f>
        <v>0</v>
      </c>
      <c r="V132" s="29">
        <f>+[1]kpi!V132</f>
        <v>0</v>
      </c>
      <c r="W132" s="29">
        <f>+[1]kpi!W132</f>
        <v>0</v>
      </c>
      <c r="X132" s="29">
        <f>+[1]kpi!X132</f>
        <v>0</v>
      </c>
      <c r="Y132" s="29">
        <f>+[1]kpi!Y132</f>
        <v>0</v>
      </c>
      <c r="Z132" s="29">
        <f>+[1]kpi!Z132</f>
        <v>0</v>
      </c>
      <c r="AA132" s="29">
        <f>+[1]kpi!AA132</f>
        <v>0</v>
      </c>
      <c r="AB132" s="29">
        <f>+[1]kpi!AB132</f>
        <v>0</v>
      </c>
      <c r="AC132" s="29">
        <f>+[1]kpi!AC132</f>
        <v>0</v>
      </c>
      <c r="AD132" s="29">
        <f>+[1]kpi!AD132</f>
        <v>0</v>
      </c>
      <c r="AE132" s="30">
        <f>+[1]kpi!AE132</f>
        <v>0</v>
      </c>
      <c r="AG132" s="56">
        <f t="shared" ref="AG132:AG195" si="42">SUM(AH132:AS132)</f>
        <v>0</v>
      </c>
      <c r="AH132" s="29">
        <f>+[1]kpi!AO132</f>
        <v>0</v>
      </c>
      <c r="AI132" s="29">
        <f>+[1]kpi!AP132</f>
        <v>0</v>
      </c>
      <c r="AJ132" s="29">
        <f>+[1]kpi!AQ132</f>
        <v>0</v>
      </c>
      <c r="AK132" s="29">
        <f>+[1]kpi!AR132</f>
        <v>0</v>
      </c>
      <c r="AL132" s="29">
        <f>+[1]kpi!AS132</f>
        <v>0</v>
      </c>
      <c r="AM132" s="29">
        <f>+[1]kpi!AT132</f>
        <v>0</v>
      </c>
      <c r="AN132" s="29">
        <f>+[1]kpi!AU132</f>
        <v>0</v>
      </c>
      <c r="AO132" s="29">
        <f>+[1]kpi!AV132</f>
        <v>0</v>
      </c>
      <c r="AP132" s="29">
        <f>+[1]kpi!AW132</f>
        <v>0</v>
      </c>
      <c r="AQ132" s="29">
        <f>+[1]kpi!AX132</f>
        <v>0</v>
      </c>
      <c r="AR132" s="29">
        <f>+[1]kpi!AY132</f>
        <v>0</v>
      </c>
      <c r="AS132" s="30">
        <v>0</v>
      </c>
      <c r="AU132" s="56">
        <f t="shared" si="24"/>
        <v>-1060924297.3855456</v>
      </c>
      <c r="AV132" s="56">
        <f t="shared" ref="AV132:AV195" si="43">SUM(AW132:BH132)</f>
        <v>-10141.48</v>
      </c>
      <c r="AW132" s="29">
        <f>+[1]kpi!BD132</f>
        <v>0</v>
      </c>
      <c r="AX132" s="29">
        <f>+[1]kpi!BE132</f>
        <v>0</v>
      </c>
      <c r="AY132" s="29">
        <f>+[1]kpi!BF132</f>
        <v>0</v>
      </c>
      <c r="AZ132" s="29">
        <f>+[1]kpi!BG132</f>
        <v>0</v>
      </c>
      <c r="BA132" s="29">
        <f>+[1]kpi!BH132</f>
        <v>0</v>
      </c>
      <c r="BB132" s="29">
        <f>+[1]kpi!BI132</f>
        <v>-10141.48</v>
      </c>
      <c r="BC132" s="29">
        <f>+[1]kpi!BJ132</f>
        <v>0</v>
      </c>
      <c r="BD132" s="29">
        <f>+[1]kpi!BK132</f>
        <v>0</v>
      </c>
      <c r="BE132" s="29">
        <f>+[1]kpi!BL132</f>
        <v>0</v>
      </c>
      <c r="BF132" s="29">
        <f>+[1]kpi!BM132</f>
        <v>0</v>
      </c>
      <c r="BG132" s="29">
        <f>+[1]kpi!BN132</f>
        <v>0</v>
      </c>
      <c r="BH132" s="30"/>
      <c r="BV132" s="64">
        <f>(debt!C132-HLOOKUP(B132,Flc_Arqos_Base!$C$2:$GX$47,46,TRUE))</f>
        <v>-393545571.96278012</v>
      </c>
    </row>
    <row r="133" spans="2:74" x14ac:dyDescent="0.25">
      <c r="B133" s="61">
        <v>48853</v>
      </c>
      <c r="C133" s="56">
        <f t="shared" ref="C133:C196" si="44">+C132+D133</f>
        <v>1848482815.29</v>
      </c>
      <c r="D133" s="56">
        <f t="shared" si="40"/>
        <v>0</v>
      </c>
      <c r="E133" s="29">
        <f>+[1]kpi!E133</f>
        <v>0</v>
      </c>
      <c r="F133" s="29">
        <f>+[1]kpi!F133</f>
        <v>0</v>
      </c>
      <c r="G133" s="29">
        <f>+[1]kpi!G133</f>
        <v>0</v>
      </c>
      <c r="H133" s="29">
        <f>+[1]kpi!H133</f>
        <v>0</v>
      </c>
      <c r="I133" s="29">
        <f>+[1]kpi!I133</f>
        <v>0</v>
      </c>
      <c r="J133" s="29">
        <f>+[1]kpi!J133</f>
        <v>0</v>
      </c>
      <c r="K133" s="29">
        <f>+[1]kpi!K133</f>
        <v>0</v>
      </c>
      <c r="L133" s="29">
        <f>+[1]kpi!L133</f>
        <v>0</v>
      </c>
      <c r="M133" s="29">
        <f>+[1]kpi!M133</f>
        <v>0</v>
      </c>
      <c r="N133" s="29">
        <f>+[1]kpi!N133</f>
        <v>0</v>
      </c>
      <c r="O133" s="29">
        <f>+[1]kpi!O133</f>
        <v>0</v>
      </c>
      <c r="P133" s="30"/>
      <c r="R133" s="56">
        <f t="shared" ref="R133:R196" si="45">+R132+S133</f>
        <v>799.00272012400023</v>
      </c>
      <c r="S133" s="56">
        <f t="shared" si="41"/>
        <v>0</v>
      </c>
      <c r="T133" s="29">
        <f>+[1]kpi!T133</f>
        <v>0</v>
      </c>
      <c r="U133" s="29">
        <f>+[1]kpi!U133</f>
        <v>0</v>
      </c>
      <c r="V133" s="29">
        <f>+[1]kpi!V133</f>
        <v>0</v>
      </c>
      <c r="W133" s="29">
        <f>+[1]kpi!W133</f>
        <v>0</v>
      </c>
      <c r="X133" s="29">
        <f>+[1]kpi!X133</f>
        <v>0</v>
      </c>
      <c r="Y133" s="29">
        <f>+[1]kpi!Y133</f>
        <v>0</v>
      </c>
      <c r="Z133" s="29">
        <f>+[1]kpi!Z133</f>
        <v>0</v>
      </c>
      <c r="AA133" s="29">
        <f>+[1]kpi!AA133</f>
        <v>0</v>
      </c>
      <c r="AB133" s="29">
        <f>+[1]kpi!AB133</f>
        <v>0</v>
      </c>
      <c r="AC133" s="29">
        <f>+[1]kpi!AC133</f>
        <v>0</v>
      </c>
      <c r="AD133" s="29">
        <f>+[1]kpi!AD133</f>
        <v>0</v>
      </c>
      <c r="AE133" s="30">
        <f>+[1]kpi!AE133</f>
        <v>0</v>
      </c>
      <c r="AG133" s="56">
        <f t="shared" si="42"/>
        <v>0</v>
      </c>
      <c r="AH133" s="29">
        <f>+[1]kpi!AO133</f>
        <v>0</v>
      </c>
      <c r="AI133" s="29">
        <f>+[1]kpi!AP133</f>
        <v>0</v>
      </c>
      <c r="AJ133" s="29">
        <f>+[1]kpi!AQ133</f>
        <v>0</v>
      </c>
      <c r="AK133" s="29">
        <f>+[1]kpi!AR133</f>
        <v>0</v>
      </c>
      <c r="AL133" s="29">
        <f>+[1]kpi!AS133</f>
        <v>0</v>
      </c>
      <c r="AM133" s="29">
        <f>+[1]kpi!AT133</f>
        <v>0</v>
      </c>
      <c r="AN133" s="29">
        <f>+[1]kpi!AU133</f>
        <v>0</v>
      </c>
      <c r="AO133" s="29">
        <f>+[1]kpi!AV133</f>
        <v>0</v>
      </c>
      <c r="AP133" s="29">
        <f>+[1]kpi!AW133</f>
        <v>0</v>
      </c>
      <c r="AQ133" s="29">
        <f>+[1]kpi!AX133</f>
        <v>0</v>
      </c>
      <c r="AR133" s="29">
        <f>+[1]kpi!AY133</f>
        <v>0</v>
      </c>
      <c r="AS133" s="30">
        <v>0</v>
      </c>
      <c r="AU133" s="56">
        <f t="shared" si="24"/>
        <v>-1060934480.1855456</v>
      </c>
      <c r="AV133" s="56">
        <f t="shared" si="43"/>
        <v>-10182.799999999999</v>
      </c>
      <c r="AW133" s="29">
        <f>+[1]kpi!BD133</f>
        <v>0</v>
      </c>
      <c r="AX133" s="29">
        <f>+[1]kpi!BE133</f>
        <v>0</v>
      </c>
      <c r="AY133" s="29">
        <f>+[1]kpi!BF133</f>
        <v>0</v>
      </c>
      <c r="AZ133" s="29">
        <f>+[1]kpi!BG133</f>
        <v>0</v>
      </c>
      <c r="BA133" s="29">
        <f>+[1]kpi!BH133</f>
        <v>0</v>
      </c>
      <c r="BB133" s="29">
        <f>+[1]kpi!BI133</f>
        <v>-10182.799999999999</v>
      </c>
      <c r="BC133" s="29">
        <f>+[1]kpi!BJ133</f>
        <v>0</v>
      </c>
      <c r="BD133" s="29">
        <f>+[1]kpi!BK133</f>
        <v>0</v>
      </c>
      <c r="BE133" s="29">
        <f>+[1]kpi!BL133</f>
        <v>0</v>
      </c>
      <c r="BF133" s="29">
        <f>+[1]kpi!BM133</f>
        <v>0</v>
      </c>
      <c r="BG133" s="29">
        <f>+[1]kpi!BN133</f>
        <v>0</v>
      </c>
      <c r="BH133" s="30"/>
      <c r="BV133" s="64">
        <f>(debt!C133-HLOOKUP(B133,Flc_Arqos_Base!$C$2:$GX$47,46,TRUE))</f>
        <v>-396116899.10333216</v>
      </c>
    </row>
    <row r="134" spans="2:74" x14ac:dyDescent="0.25">
      <c r="B134" s="62">
        <v>48884</v>
      </c>
      <c r="C134" s="56">
        <f t="shared" si="44"/>
        <v>1848482815.29</v>
      </c>
      <c r="D134" s="56">
        <f t="shared" si="40"/>
        <v>0</v>
      </c>
      <c r="E134" s="29">
        <f>+[1]kpi!E134</f>
        <v>0</v>
      </c>
      <c r="F134" s="29">
        <f>+[1]kpi!F134</f>
        <v>0</v>
      </c>
      <c r="G134" s="29">
        <f>+[1]kpi!G134</f>
        <v>0</v>
      </c>
      <c r="H134" s="29">
        <f>+[1]kpi!H134</f>
        <v>0</v>
      </c>
      <c r="I134" s="29">
        <f>+[1]kpi!I134</f>
        <v>0</v>
      </c>
      <c r="J134" s="29">
        <f>+[1]kpi!J134</f>
        <v>0</v>
      </c>
      <c r="K134" s="29">
        <f>+[1]kpi!K134</f>
        <v>0</v>
      </c>
      <c r="L134" s="29">
        <f>+[1]kpi!L134</f>
        <v>0</v>
      </c>
      <c r="M134" s="29">
        <f>+[1]kpi!M134</f>
        <v>0</v>
      </c>
      <c r="N134" s="29">
        <f>+[1]kpi!N134</f>
        <v>0</v>
      </c>
      <c r="O134" s="29">
        <f>+[1]kpi!O134</f>
        <v>0</v>
      </c>
      <c r="P134" s="30"/>
      <c r="R134" s="56">
        <f t="shared" si="45"/>
        <v>799.00272012400023</v>
      </c>
      <c r="S134" s="56">
        <f t="shared" si="41"/>
        <v>0</v>
      </c>
      <c r="T134" s="29">
        <f>+[1]kpi!T134</f>
        <v>0</v>
      </c>
      <c r="U134" s="29">
        <f>+[1]kpi!U134</f>
        <v>0</v>
      </c>
      <c r="V134" s="29">
        <f>+[1]kpi!V134</f>
        <v>0</v>
      </c>
      <c r="W134" s="29">
        <f>+[1]kpi!W134</f>
        <v>0</v>
      </c>
      <c r="X134" s="29">
        <f>+[1]kpi!X134</f>
        <v>0</v>
      </c>
      <c r="Y134" s="29">
        <f>+[1]kpi!Y134</f>
        <v>0</v>
      </c>
      <c r="Z134" s="29">
        <f>+[1]kpi!Z134</f>
        <v>0</v>
      </c>
      <c r="AA134" s="29">
        <f>+[1]kpi!AA134</f>
        <v>0</v>
      </c>
      <c r="AB134" s="29">
        <f>+[1]kpi!AB134</f>
        <v>0</v>
      </c>
      <c r="AC134" s="29">
        <f>+[1]kpi!AC134</f>
        <v>0</v>
      </c>
      <c r="AD134" s="29">
        <f>+[1]kpi!AD134</f>
        <v>0</v>
      </c>
      <c r="AE134" s="30">
        <f>+[1]kpi!AE134</f>
        <v>0</v>
      </c>
      <c r="AG134" s="56">
        <f t="shared" si="42"/>
        <v>0</v>
      </c>
      <c r="AH134" s="29">
        <f>+[1]kpi!AO134</f>
        <v>0</v>
      </c>
      <c r="AI134" s="29">
        <f>+[1]kpi!AP134</f>
        <v>0</v>
      </c>
      <c r="AJ134" s="29">
        <f>+[1]kpi!AQ134</f>
        <v>0</v>
      </c>
      <c r="AK134" s="29">
        <f>+[1]kpi!AR134</f>
        <v>0</v>
      </c>
      <c r="AL134" s="29">
        <f>+[1]kpi!AS134</f>
        <v>0</v>
      </c>
      <c r="AM134" s="29">
        <f>+[1]kpi!AT134</f>
        <v>0</v>
      </c>
      <c r="AN134" s="29">
        <f>+[1]kpi!AU134</f>
        <v>0</v>
      </c>
      <c r="AO134" s="29">
        <f>+[1]kpi!AV134</f>
        <v>0</v>
      </c>
      <c r="AP134" s="29">
        <f>+[1]kpi!AW134</f>
        <v>0</v>
      </c>
      <c r="AQ134" s="29">
        <f>+[1]kpi!AX134</f>
        <v>0</v>
      </c>
      <c r="AR134" s="29">
        <f>+[1]kpi!AY134</f>
        <v>0</v>
      </c>
      <c r="AS134" s="30">
        <v>0</v>
      </c>
      <c r="AU134" s="56">
        <f t="shared" ref="AU134:AU197" si="46">+AU133+AV134</f>
        <v>-1060944704.4755455</v>
      </c>
      <c r="AV134" s="56">
        <f t="shared" si="43"/>
        <v>-10224.290000000001</v>
      </c>
      <c r="AW134" s="29">
        <f>+[1]kpi!BD134</f>
        <v>0</v>
      </c>
      <c r="AX134" s="29">
        <f>+[1]kpi!BE134</f>
        <v>0</v>
      </c>
      <c r="AY134" s="29">
        <f>+[1]kpi!BF134</f>
        <v>0</v>
      </c>
      <c r="AZ134" s="29">
        <f>+[1]kpi!BG134</f>
        <v>0</v>
      </c>
      <c r="BA134" s="29">
        <f>+[1]kpi!BH134</f>
        <v>0</v>
      </c>
      <c r="BB134" s="29">
        <f>+[1]kpi!BI134</f>
        <v>-10224.290000000001</v>
      </c>
      <c r="BC134" s="29">
        <f>+[1]kpi!BJ134</f>
        <v>0</v>
      </c>
      <c r="BD134" s="29">
        <f>+[1]kpi!BK134</f>
        <v>0</v>
      </c>
      <c r="BE134" s="29">
        <f>+[1]kpi!BL134</f>
        <v>0</v>
      </c>
      <c r="BF134" s="29">
        <f>+[1]kpi!BM134</f>
        <v>0</v>
      </c>
      <c r="BG134" s="29">
        <f>+[1]kpi!BN134</f>
        <v>0</v>
      </c>
      <c r="BH134" s="30"/>
      <c r="BV134" s="64">
        <f>(debt!C134-HLOOKUP(B134,Flc_Arqos_Base!$C$2:$GX$47,46,TRUE))</f>
        <v>-398594138.32797754</v>
      </c>
    </row>
    <row r="135" spans="2:74" x14ac:dyDescent="0.25">
      <c r="B135" s="61">
        <v>48914</v>
      </c>
      <c r="C135" s="69">
        <f t="shared" si="44"/>
        <v>1848482815.29</v>
      </c>
      <c r="D135" s="69">
        <f t="shared" si="40"/>
        <v>0</v>
      </c>
      <c r="E135" s="70">
        <f>+[1]kpi!E135</f>
        <v>0</v>
      </c>
      <c r="F135" s="70">
        <f>+[1]kpi!F135</f>
        <v>0</v>
      </c>
      <c r="G135" s="70">
        <f>+[1]kpi!G135</f>
        <v>0</v>
      </c>
      <c r="H135" s="70">
        <f>+[1]kpi!H135</f>
        <v>0</v>
      </c>
      <c r="I135" s="70">
        <f>+[1]kpi!I135</f>
        <v>0</v>
      </c>
      <c r="J135" s="70">
        <f>+[1]kpi!J135</f>
        <v>0</v>
      </c>
      <c r="K135" s="70">
        <f>+[1]kpi!K135</f>
        <v>0</v>
      </c>
      <c r="L135" s="70">
        <f>+[1]kpi!L135</f>
        <v>0</v>
      </c>
      <c r="M135" s="70">
        <f>+[1]kpi!M135</f>
        <v>0</v>
      </c>
      <c r="N135" s="70">
        <f>+[1]kpi!N135</f>
        <v>0</v>
      </c>
      <c r="O135" s="70">
        <f>+[1]kpi!O135</f>
        <v>0</v>
      </c>
      <c r="P135" s="71"/>
      <c r="Q135" s="72"/>
      <c r="R135" s="69">
        <f t="shared" si="45"/>
        <v>799.00272012400023</v>
      </c>
      <c r="S135" s="69">
        <f t="shared" si="41"/>
        <v>0</v>
      </c>
      <c r="T135" s="70">
        <f>+[1]kpi!T135</f>
        <v>0</v>
      </c>
      <c r="U135" s="70">
        <f>+[1]kpi!U135</f>
        <v>0</v>
      </c>
      <c r="V135" s="70">
        <f>+[1]kpi!V135</f>
        <v>0</v>
      </c>
      <c r="W135" s="70">
        <f>+[1]kpi!W135</f>
        <v>0</v>
      </c>
      <c r="X135" s="70">
        <f>+[1]kpi!X135</f>
        <v>0</v>
      </c>
      <c r="Y135" s="70">
        <f>+[1]kpi!Y135</f>
        <v>0</v>
      </c>
      <c r="Z135" s="70">
        <f>+[1]kpi!Z135</f>
        <v>0</v>
      </c>
      <c r="AA135" s="70">
        <f>+[1]kpi!AA135</f>
        <v>0</v>
      </c>
      <c r="AB135" s="70">
        <f>+[1]kpi!AB135</f>
        <v>0</v>
      </c>
      <c r="AC135" s="70">
        <f>+[1]kpi!AC135</f>
        <v>0</v>
      </c>
      <c r="AD135" s="70">
        <f>+[1]kpi!AD135</f>
        <v>0</v>
      </c>
      <c r="AE135" s="71">
        <f>+[1]kpi!AE135</f>
        <v>0</v>
      </c>
      <c r="AF135" s="72"/>
      <c r="AG135" s="69">
        <f t="shared" si="42"/>
        <v>0</v>
      </c>
      <c r="AH135" s="70">
        <f>+[1]kpi!AO135</f>
        <v>0</v>
      </c>
      <c r="AI135" s="70">
        <f>+[1]kpi!AP135</f>
        <v>0</v>
      </c>
      <c r="AJ135" s="70">
        <f>+[1]kpi!AQ135</f>
        <v>0</v>
      </c>
      <c r="AK135" s="70">
        <f>+[1]kpi!AR135</f>
        <v>0</v>
      </c>
      <c r="AL135" s="70">
        <f>+[1]kpi!AS135</f>
        <v>0</v>
      </c>
      <c r="AM135" s="70">
        <f>+[1]kpi!AT135</f>
        <v>0</v>
      </c>
      <c r="AN135" s="70">
        <f>+[1]kpi!AU135</f>
        <v>0</v>
      </c>
      <c r="AO135" s="70">
        <f>+[1]kpi!AV135</f>
        <v>0</v>
      </c>
      <c r="AP135" s="70">
        <f>+[1]kpi!AW135</f>
        <v>0</v>
      </c>
      <c r="AQ135" s="70">
        <f>+[1]kpi!AX135</f>
        <v>0</v>
      </c>
      <c r="AR135" s="70">
        <f>+[1]kpi!AY135</f>
        <v>0</v>
      </c>
      <c r="AS135" s="71">
        <v>0</v>
      </c>
      <c r="AT135" s="72"/>
      <c r="AU135" s="69">
        <f t="shared" si="46"/>
        <v>-1060954970.4155456</v>
      </c>
      <c r="AV135" s="69">
        <f t="shared" si="43"/>
        <v>-10265.94</v>
      </c>
      <c r="AW135" s="70">
        <f>+[1]kpi!BD135</f>
        <v>0</v>
      </c>
      <c r="AX135" s="70">
        <f>+[1]kpi!BE135</f>
        <v>0</v>
      </c>
      <c r="AY135" s="70">
        <f>+[1]kpi!BF135</f>
        <v>0</v>
      </c>
      <c r="AZ135" s="70">
        <f>+[1]kpi!BG135</f>
        <v>0</v>
      </c>
      <c r="BA135" s="70">
        <f>+[1]kpi!BH135</f>
        <v>0</v>
      </c>
      <c r="BB135" s="70">
        <f>+[1]kpi!BI135</f>
        <v>-10265.94</v>
      </c>
      <c r="BC135" s="70">
        <f>+[1]kpi!BJ135</f>
        <v>0</v>
      </c>
      <c r="BD135" s="70">
        <f>+[1]kpi!BK135</f>
        <v>0</v>
      </c>
      <c r="BE135" s="70">
        <f>+[1]kpi!BL135</f>
        <v>0</v>
      </c>
      <c r="BF135" s="70">
        <f>+[1]kpi!BM135</f>
        <v>0</v>
      </c>
      <c r="BG135" s="70">
        <f>+[1]kpi!BN135</f>
        <v>0</v>
      </c>
      <c r="BH135" s="71"/>
      <c r="BI135" s="72"/>
      <c r="BJ135" s="72"/>
      <c r="BK135" s="72"/>
      <c r="BL135" s="72"/>
      <c r="BM135" s="72"/>
      <c r="BN135" s="72"/>
      <c r="BO135" s="72"/>
      <c r="BP135" s="72"/>
      <c r="BQ135" s="72"/>
      <c r="BR135" s="72"/>
      <c r="BS135" s="72"/>
      <c r="BT135" s="72"/>
      <c r="BU135" s="72"/>
      <c r="BV135" s="74">
        <f>(debt!C135-HLOOKUP(B135,Flc_Arqos_Base!$C$2:$GX$47,46,TRUE))</f>
        <v>-400935128.77732134</v>
      </c>
    </row>
    <row r="136" spans="2:74" x14ac:dyDescent="0.25">
      <c r="B136" s="60">
        <v>48945</v>
      </c>
      <c r="C136" s="56">
        <f t="shared" si="44"/>
        <v>1848482815.29</v>
      </c>
      <c r="D136" s="56">
        <f t="shared" si="40"/>
        <v>0</v>
      </c>
      <c r="E136" s="29">
        <f>+[1]kpi!E136</f>
        <v>0</v>
      </c>
      <c r="F136" s="29">
        <f>+[1]kpi!F136</f>
        <v>0</v>
      </c>
      <c r="G136" s="29">
        <f>+[1]kpi!G136</f>
        <v>0</v>
      </c>
      <c r="H136" s="29">
        <f>+[1]kpi!H136</f>
        <v>0</v>
      </c>
      <c r="I136" s="29">
        <f>+[1]kpi!I136</f>
        <v>0</v>
      </c>
      <c r="J136" s="29">
        <f>+[1]kpi!J136</f>
        <v>0</v>
      </c>
      <c r="K136" s="29">
        <f>+[1]kpi!K136</f>
        <v>0</v>
      </c>
      <c r="L136" s="29">
        <f>+[1]kpi!L136</f>
        <v>0</v>
      </c>
      <c r="M136" s="29">
        <f>+[1]kpi!M136</f>
        <v>0</v>
      </c>
      <c r="N136" s="29">
        <f>+[1]kpi!N136</f>
        <v>0</v>
      </c>
      <c r="O136" s="29">
        <f>+[1]kpi!O136</f>
        <v>0</v>
      </c>
      <c r="P136" s="30"/>
      <c r="R136" s="56">
        <f t="shared" si="45"/>
        <v>799.00272012400023</v>
      </c>
      <c r="S136" s="56">
        <f t="shared" si="41"/>
        <v>0</v>
      </c>
      <c r="T136" s="29">
        <f>+[1]kpi!T136</f>
        <v>0</v>
      </c>
      <c r="U136" s="29">
        <f>+[1]kpi!U136</f>
        <v>0</v>
      </c>
      <c r="V136" s="29">
        <f>+[1]kpi!V136</f>
        <v>0</v>
      </c>
      <c r="W136" s="29">
        <f>+[1]kpi!W136</f>
        <v>0</v>
      </c>
      <c r="X136" s="29">
        <f>+[1]kpi!X136</f>
        <v>0</v>
      </c>
      <c r="Y136" s="29">
        <f>+[1]kpi!Y136</f>
        <v>0</v>
      </c>
      <c r="Z136" s="29">
        <f>+[1]kpi!Z136</f>
        <v>0</v>
      </c>
      <c r="AA136" s="29">
        <f>+[1]kpi!AA136</f>
        <v>0</v>
      </c>
      <c r="AB136" s="29">
        <f>+[1]kpi!AB136</f>
        <v>0</v>
      </c>
      <c r="AC136" s="29">
        <f>+[1]kpi!AC136</f>
        <v>0</v>
      </c>
      <c r="AD136" s="29">
        <f>+[1]kpi!AD136</f>
        <v>0</v>
      </c>
      <c r="AE136" s="30">
        <f>+[1]kpi!AE136</f>
        <v>0</v>
      </c>
      <c r="AG136" s="56">
        <f t="shared" si="42"/>
        <v>0</v>
      </c>
      <c r="AH136" s="29">
        <f>+[1]kpi!AO136</f>
        <v>0</v>
      </c>
      <c r="AI136" s="29">
        <f>+[1]kpi!AP136</f>
        <v>0</v>
      </c>
      <c r="AJ136" s="29">
        <f>+[1]kpi!AQ136</f>
        <v>0</v>
      </c>
      <c r="AK136" s="29">
        <f>+[1]kpi!AR136</f>
        <v>0</v>
      </c>
      <c r="AL136" s="29">
        <f>+[1]kpi!AS136</f>
        <v>0</v>
      </c>
      <c r="AM136" s="29">
        <f>+[1]kpi!AT136</f>
        <v>0</v>
      </c>
      <c r="AN136" s="29">
        <f>+[1]kpi!AU136</f>
        <v>0</v>
      </c>
      <c r="AO136" s="29">
        <f>+[1]kpi!AV136</f>
        <v>0</v>
      </c>
      <c r="AP136" s="29">
        <f>+[1]kpi!AW136</f>
        <v>0</v>
      </c>
      <c r="AQ136" s="29">
        <f>+[1]kpi!AX136</f>
        <v>0</v>
      </c>
      <c r="AR136" s="29">
        <f>+[1]kpi!AY136</f>
        <v>0</v>
      </c>
      <c r="AS136" s="30">
        <v>0</v>
      </c>
      <c r="AU136" s="56">
        <f t="shared" si="46"/>
        <v>-1060965278.1755456</v>
      </c>
      <c r="AV136" s="56">
        <f t="shared" si="43"/>
        <v>-10307.76</v>
      </c>
      <c r="AW136" s="29">
        <f>+[1]kpi!BD136</f>
        <v>0</v>
      </c>
      <c r="AX136" s="29">
        <f>+[1]kpi!BE136</f>
        <v>0</v>
      </c>
      <c r="AY136" s="29">
        <f>+[1]kpi!BF136</f>
        <v>0</v>
      </c>
      <c r="AZ136" s="29">
        <f>+[1]kpi!BG136</f>
        <v>0</v>
      </c>
      <c r="BA136" s="29">
        <f>+[1]kpi!BH136</f>
        <v>0</v>
      </c>
      <c r="BB136" s="29">
        <f>+[1]kpi!BI136</f>
        <v>-10307.76</v>
      </c>
      <c r="BC136" s="29">
        <f>+[1]kpi!BJ136</f>
        <v>0</v>
      </c>
      <c r="BD136" s="29">
        <f>+[1]kpi!BK136</f>
        <v>0</v>
      </c>
      <c r="BE136" s="29">
        <f>+[1]kpi!BL136</f>
        <v>0</v>
      </c>
      <c r="BF136" s="29">
        <f>+[1]kpi!BM136</f>
        <v>0</v>
      </c>
      <c r="BG136" s="29">
        <f>+[1]kpi!BN136</f>
        <v>0</v>
      </c>
      <c r="BH136" s="30"/>
      <c r="BV136" s="64">
        <f>(debt!C136-HLOOKUP(B136,Flc_Arqos_Base!$C$2:$GX$47,46,TRUE))</f>
        <v>-403557919.35479534</v>
      </c>
    </row>
    <row r="137" spans="2:74" x14ac:dyDescent="0.25">
      <c r="B137" s="60">
        <v>48976</v>
      </c>
      <c r="C137" s="56">
        <f t="shared" si="44"/>
        <v>1848482815.29</v>
      </c>
      <c r="D137" s="56">
        <f t="shared" si="40"/>
        <v>0</v>
      </c>
      <c r="E137" s="29">
        <f>+[1]kpi!E137</f>
        <v>0</v>
      </c>
      <c r="F137" s="29">
        <f>+[1]kpi!F137</f>
        <v>0</v>
      </c>
      <c r="G137" s="29">
        <f>+[1]kpi!G137</f>
        <v>0</v>
      </c>
      <c r="H137" s="29">
        <f>+[1]kpi!H137</f>
        <v>0</v>
      </c>
      <c r="I137" s="29">
        <f>+[1]kpi!I137</f>
        <v>0</v>
      </c>
      <c r="J137" s="29">
        <f>+[1]kpi!J137</f>
        <v>0</v>
      </c>
      <c r="K137" s="29">
        <f>+[1]kpi!K137</f>
        <v>0</v>
      </c>
      <c r="L137" s="29">
        <f>+[1]kpi!L137</f>
        <v>0</v>
      </c>
      <c r="M137" s="29">
        <f>+[1]kpi!M137</f>
        <v>0</v>
      </c>
      <c r="N137" s="29">
        <f>+[1]kpi!N137</f>
        <v>0</v>
      </c>
      <c r="O137" s="29">
        <f>+[1]kpi!O137</f>
        <v>0</v>
      </c>
      <c r="P137" s="30"/>
      <c r="R137" s="56">
        <f t="shared" si="45"/>
        <v>799.00272012400023</v>
      </c>
      <c r="S137" s="56">
        <f t="shared" si="41"/>
        <v>0</v>
      </c>
      <c r="T137" s="29">
        <f>+[1]kpi!T137</f>
        <v>0</v>
      </c>
      <c r="U137" s="29">
        <f>+[1]kpi!U137</f>
        <v>0</v>
      </c>
      <c r="V137" s="29">
        <f>+[1]kpi!V137</f>
        <v>0</v>
      </c>
      <c r="W137" s="29">
        <f>+[1]kpi!W137</f>
        <v>0</v>
      </c>
      <c r="X137" s="29">
        <f>+[1]kpi!X137</f>
        <v>0</v>
      </c>
      <c r="Y137" s="29">
        <f>+[1]kpi!Y137</f>
        <v>0</v>
      </c>
      <c r="Z137" s="29">
        <f>+[1]kpi!Z137</f>
        <v>0</v>
      </c>
      <c r="AA137" s="29">
        <f>+[1]kpi!AA137</f>
        <v>0</v>
      </c>
      <c r="AB137" s="29">
        <f>+[1]kpi!AB137</f>
        <v>0</v>
      </c>
      <c r="AC137" s="29">
        <f>+[1]kpi!AC137</f>
        <v>0</v>
      </c>
      <c r="AD137" s="29">
        <f>+[1]kpi!AD137</f>
        <v>0</v>
      </c>
      <c r="AE137" s="30">
        <f>+[1]kpi!AE137</f>
        <v>0</v>
      </c>
      <c r="AG137" s="56">
        <f t="shared" si="42"/>
        <v>0</v>
      </c>
      <c r="AH137" s="29">
        <f>+[1]kpi!AO137</f>
        <v>0</v>
      </c>
      <c r="AI137" s="29">
        <f>+[1]kpi!AP137</f>
        <v>0</v>
      </c>
      <c r="AJ137" s="29">
        <f>+[1]kpi!AQ137</f>
        <v>0</v>
      </c>
      <c r="AK137" s="29">
        <f>+[1]kpi!AR137</f>
        <v>0</v>
      </c>
      <c r="AL137" s="29">
        <f>+[1]kpi!AS137</f>
        <v>0</v>
      </c>
      <c r="AM137" s="29">
        <f>+[1]kpi!AT137</f>
        <v>0</v>
      </c>
      <c r="AN137" s="29">
        <f>+[1]kpi!AU137</f>
        <v>0</v>
      </c>
      <c r="AO137" s="29">
        <f>+[1]kpi!AV137</f>
        <v>0</v>
      </c>
      <c r="AP137" s="29">
        <f>+[1]kpi!AW137</f>
        <v>0</v>
      </c>
      <c r="AQ137" s="29">
        <f>+[1]kpi!AX137</f>
        <v>0</v>
      </c>
      <c r="AR137" s="29">
        <f>+[1]kpi!AY137</f>
        <v>0</v>
      </c>
      <c r="AS137" s="30">
        <v>0</v>
      </c>
      <c r="AU137" s="56">
        <f t="shared" si="46"/>
        <v>-1060975627.9355456</v>
      </c>
      <c r="AV137" s="56">
        <f t="shared" si="43"/>
        <v>-10349.76</v>
      </c>
      <c r="AW137" s="29">
        <f>+[1]kpi!BD137</f>
        <v>0</v>
      </c>
      <c r="AX137" s="29">
        <f>+[1]kpi!BE137</f>
        <v>0</v>
      </c>
      <c r="AY137" s="29">
        <f>+[1]kpi!BF137</f>
        <v>0</v>
      </c>
      <c r="AZ137" s="29">
        <f>+[1]kpi!BG137</f>
        <v>0</v>
      </c>
      <c r="BA137" s="29">
        <f>+[1]kpi!BH137</f>
        <v>0</v>
      </c>
      <c r="BB137" s="29">
        <f>+[1]kpi!BI137</f>
        <v>-10349.76</v>
      </c>
      <c r="BC137" s="29">
        <f>+[1]kpi!BJ137</f>
        <v>0</v>
      </c>
      <c r="BD137" s="29">
        <f>+[1]kpi!BK137</f>
        <v>0</v>
      </c>
      <c r="BE137" s="29">
        <f>+[1]kpi!BL137</f>
        <v>0</v>
      </c>
      <c r="BF137" s="29">
        <f>+[1]kpi!BM137</f>
        <v>0</v>
      </c>
      <c r="BG137" s="29">
        <f>+[1]kpi!BN137</f>
        <v>0</v>
      </c>
      <c r="BH137" s="30"/>
      <c r="BV137" s="64">
        <f>(debt!C137-HLOOKUP(B137,Flc_Arqos_Base!$C$2:$GX$47,46,TRUE))</f>
        <v>-406198993.45042133</v>
      </c>
    </row>
    <row r="138" spans="2:74" x14ac:dyDescent="0.25">
      <c r="B138" s="59">
        <v>49004</v>
      </c>
      <c r="C138" s="56">
        <f t="shared" si="44"/>
        <v>1848482815.29</v>
      </c>
      <c r="D138" s="56">
        <f t="shared" si="40"/>
        <v>0</v>
      </c>
      <c r="E138" s="29">
        <f>+[1]kpi!E138</f>
        <v>0</v>
      </c>
      <c r="F138" s="29">
        <f>+[1]kpi!F138</f>
        <v>0</v>
      </c>
      <c r="G138" s="29">
        <f>+[1]kpi!G138</f>
        <v>0</v>
      </c>
      <c r="H138" s="29">
        <f>+[1]kpi!H138</f>
        <v>0</v>
      </c>
      <c r="I138" s="29">
        <f>+[1]kpi!I138</f>
        <v>0</v>
      </c>
      <c r="J138" s="29">
        <f>+[1]kpi!J138</f>
        <v>0</v>
      </c>
      <c r="K138" s="29">
        <f>+[1]kpi!K138</f>
        <v>0</v>
      </c>
      <c r="L138" s="29">
        <f>+[1]kpi!L138</f>
        <v>0</v>
      </c>
      <c r="M138" s="29">
        <f>+[1]kpi!M138</f>
        <v>0</v>
      </c>
      <c r="N138" s="29">
        <f>+[1]kpi!N138</f>
        <v>0</v>
      </c>
      <c r="O138" s="29">
        <f>+[1]kpi!O138</f>
        <v>0</v>
      </c>
      <c r="P138" s="30"/>
      <c r="R138" s="56">
        <f t="shared" si="45"/>
        <v>799.00272012400023</v>
      </c>
      <c r="S138" s="56">
        <f t="shared" si="41"/>
        <v>0</v>
      </c>
      <c r="T138" s="29">
        <f>+[1]kpi!T138</f>
        <v>0</v>
      </c>
      <c r="U138" s="29">
        <f>+[1]kpi!U138</f>
        <v>0</v>
      </c>
      <c r="V138" s="29">
        <f>+[1]kpi!V138</f>
        <v>0</v>
      </c>
      <c r="W138" s="29">
        <f>+[1]kpi!W138</f>
        <v>0</v>
      </c>
      <c r="X138" s="29">
        <f>+[1]kpi!X138</f>
        <v>0</v>
      </c>
      <c r="Y138" s="29">
        <f>+[1]kpi!Y138</f>
        <v>0</v>
      </c>
      <c r="Z138" s="29">
        <f>+[1]kpi!Z138</f>
        <v>0</v>
      </c>
      <c r="AA138" s="29">
        <f>+[1]kpi!AA138</f>
        <v>0</v>
      </c>
      <c r="AB138" s="29">
        <f>+[1]kpi!AB138</f>
        <v>0</v>
      </c>
      <c r="AC138" s="29">
        <f>+[1]kpi!AC138</f>
        <v>0</v>
      </c>
      <c r="AD138" s="29">
        <f>+[1]kpi!AD138</f>
        <v>0</v>
      </c>
      <c r="AE138" s="30">
        <f>+[1]kpi!AE138</f>
        <v>0</v>
      </c>
      <c r="AG138" s="56">
        <f t="shared" si="42"/>
        <v>0</v>
      </c>
      <c r="AH138" s="29">
        <f>+[1]kpi!AO138</f>
        <v>0</v>
      </c>
      <c r="AI138" s="29">
        <f>+[1]kpi!AP138</f>
        <v>0</v>
      </c>
      <c r="AJ138" s="29">
        <f>+[1]kpi!AQ138</f>
        <v>0</v>
      </c>
      <c r="AK138" s="29">
        <f>+[1]kpi!AR138</f>
        <v>0</v>
      </c>
      <c r="AL138" s="29">
        <f>+[1]kpi!AS138</f>
        <v>0</v>
      </c>
      <c r="AM138" s="29">
        <f>+[1]kpi!AT138</f>
        <v>0</v>
      </c>
      <c r="AN138" s="29">
        <f>+[1]kpi!AU138</f>
        <v>0</v>
      </c>
      <c r="AO138" s="29">
        <f>+[1]kpi!AV138</f>
        <v>0</v>
      </c>
      <c r="AP138" s="29">
        <f>+[1]kpi!AW138</f>
        <v>0</v>
      </c>
      <c r="AQ138" s="29">
        <f>+[1]kpi!AX138</f>
        <v>0</v>
      </c>
      <c r="AR138" s="29">
        <f>+[1]kpi!AY138</f>
        <v>0</v>
      </c>
      <c r="AS138" s="30">
        <v>0</v>
      </c>
      <c r="AU138" s="56">
        <f t="shared" si="46"/>
        <v>-1060986019.8655455</v>
      </c>
      <c r="AV138" s="56">
        <f t="shared" si="43"/>
        <v>-10391.93</v>
      </c>
      <c r="AW138" s="29">
        <f>+[1]kpi!BD138</f>
        <v>0</v>
      </c>
      <c r="AX138" s="29">
        <f>+[1]kpi!BE138</f>
        <v>0</v>
      </c>
      <c r="AY138" s="29">
        <f>+[1]kpi!BF138</f>
        <v>0</v>
      </c>
      <c r="AZ138" s="29">
        <f>+[1]kpi!BG138</f>
        <v>0</v>
      </c>
      <c r="BA138" s="29">
        <f>+[1]kpi!BH138</f>
        <v>0</v>
      </c>
      <c r="BB138" s="29">
        <f>+[1]kpi!BI138</f>
        <v>-10391.93</v>
      </c>
      <c r="BC138" s="29">
        <f>+[1]kpi!BJ138</f>
        <v>0</v>
      </c>
      <c r="BD138" s="29">
        <f>+[1]kpi!BK138</f>
        <v>0</v>
      </c>
      <c r="BE138" s="29">
        <f>+[1]kpi!BL138</f>
        <v>0</v>
      </c>
      <c r="BF138" s="29">
        <f>+[1]kpi!BM138</f>
        <v>0</v>
      </c>
      <c r="BG138" s="29">
        <f>+[1]kpi!BN138</f>
        <v>0</v>
      </c>
      <c r="BH138" s="30"/>
      <c r="BV138" s="64">
        <f>(debt!C138-HLOOKUP(B138,Flc_Arqos_Base!$C$2:$GX$47,46,TRUE))</f>
        <v>-408858465.40326726</v>
      </c>
    </row>
    <row r="139" spans="2:74" x14ac:dyDescent="0.25">
      <c r="B139" s="60">
        <v>49035</v>
      </c>
      <c r="C139" s="56">
        <f t="shared" si="44"/>
        <v>1848482815.29</v>
      </c>
      <c r="D139" s="56">
        <f t="shared" si="40"/>
        <v>0</v>
      </c>
      <c r="E139" s="29">
        <f>+[1]kpi!E139</f>
        <v>0</v>
      </c>
      <c r="F139" s="29">
        <f>+[1]kpi!F139</f>
        <v>0</v>
      </c>
      <c r="G139" s="29">
        <f>+[1]kpi!G139</f>
        <v>0</v>
      </c>
      <c r="H139" s="29">
        <f>+[1]kpi!H139</f>
        <v>0</v>
      </c>
      <c r="I139" s="29">
        <f>+[1]kpi!I139</f>
        <v>0</v>
      </c>
      <c r="J139" s="29">
        <f>+[1]kpi!J139</f>
        <v>0</v>
      </c>
      <c r="K139" s="29">
        <f>+[1]kpi!K139</f>
        <v>0</v>
      </c>
      <c r="L139" s="29">
        <f>+[1]kpi!L139</f>
        <v>0</v>
      </c>
      <c r="M139" s="29">
        <f>+[1]kpi!M139</f>
        <v>0</v>
      </c>
      <c r="N139" s="29">
        <f>+[1]kpi!N139</f>
        <v>0</v>
      </c>
      <c r="O139" s="29">
        <f>+[1]kpi!O139</f>
        <v>0</v>
      </c>
      <c r="P139" s="30"/>
      <c r="R139" s="56">
        <f t="shared" si="45"/>
        <v>799.00272012400023</v>
      </c>
      <c r="S139" s="56">
        <f t="shared" si="41"/>
        <v>0</v>
      </c>
      <c r="T139" s="29">
        <f>+[1]kpi!T139</f>
        <v>0</v>
      </c>
      <c r="U139" s="29">
        <f>+[1]kpi!U139</f>
        <v>0</v>
      </c>
      <c r="V139" s="29">
        <f>+[1]kpi!V139</f>
        <v>0</v>
      </c>
      <c r="W139" s="29">
        <f>+[1]kpi!W139</f>
        <v>0</v>
      </c>
      <c r="X139" s="29">
        <f>+[1]kpi!X139</f>
        <v>0</v>
      </c>
      <c r="Y139" s="29">
        <f>+[1]kpi!Y139</f>
        <v>0</v>
      </c>
      <c r="Z139" s="29">
        <f>+[1]kpi!Z139</f>
        <v>0</v>
      </c>
      <c r="AA139" s="29">
        <f>+[1]kpi!AA139</f>
        <v>0</v>
      </c>
      <c r="AB139" s="29">
        <f>+[1]kpi!AB139</f>
        <v>0</v>
      </c>
      <c r="AC139" s="29">
        <f>+[1]kpi!AC139</f>
        <v>0</v>
      </c>
      <c r="AD139" s="29">
        <f>+[1]kpi!AD139</f>
        <v>0</v>
      </c>
      <c r="AE139" s="30">
        <f>+[1]kpi!AE139</f>
        <v>0</v>
      </c>
      <c r="AG139" s="56">
        <f t="shared" si="42"/>
        <v>0</v>
      </c>
      <c r="AH139" s="29">
        <f>+[1]kpi!AO139</f>
        <v>0</v>
      </c>
      <c r="AI139" s="29">
        <f>+[1]kpi!AP139</f>
        <v>0</v>
      </c>
      <c r="AJ139" s="29">
        <f>+[1]kpi!AQ139</f>
        <v>0</v>
      </c>
      <c r="AK139" s="29">
        <f>+[1]kpi!AR139</f>
        <v>0</v>
      </c>
      <c r="AL139" s="29">
        <f>+[1]kpi!AS139</f>
        <v>0</v>
      </c>
      <c r="AM139" s="29">
        <f>+[1]kpi!AT139</f>
        <v>0</v>
      </c>
      <c r="AN139" s="29">
        <f>+[1]kpi!AU139</f>
        <v>0</v>
      </c>
      <c r="AO139" s="29">
        <f>+[1]kpi!AV139</f>
        <v>0</v>
      </c>
      <c r="AP139" s="29">
        <f>+[1]kpi!AW139</f>
        <v>0</v>
      </c>
      <c r="AQ139" s="29">
        <f>+[1]kpi!AX139</f>
        <v>0</v>
      </c>
      <c r="AR139" s="29">
        <f>+[1]kpi!AY139</f>
        <v>0</v>
      </c>
      <c r="AS139" s="30">
        <v>0</v>
      </c>
      <c r="AU139" s="56">
        <f t="shared" si="46"/>
        <v>-1060996454.1255455</v>
      </c>
      <c r="AV139" s="56">
        <f t="shared" si="43"/>
        <v>-10434.26</v>
      </c>
      <c r="AW139" s="29">
        <f>+[1]kpi!BD139</f>
        <v>0</v>
      </c>
      <c r="AX139" s="29">
        <f>+[1]kpi!BE139</f>
        <v>0</v>
      </c>
      <c r="AY139" s="29">
        <f>+[1]kpi!BF139</f>
        <v>0</v>
      </c>
      <c r="AZ139" s="29">
        <f>+[1]kpi!BG139</f>
        <v>0</v>
      </c>
      <c r="BA139" s="29">
        <f>+[1]kpi!BH139</f>
        <v>0</v>
      </c>
      <c r="BB139" s="29">
        <f>+[1]kpi!BI139</f>
        <v>-10434.26</v>
      </c>
      <c r="BC139" s="29">
        <f>+[1]kpi!BJ139</f>
        <v>0</v>
      </c>
      <c r="BD139" s="29">
        <f>+[1]kpi!BK139</f>
        <v>0</v>
      </c>
      <c r="BE139" s="29">
        <f>+[1]kpi!BL139</f>
        <v>0</v>
      </c>
      <c r="BF139" s="29">
        <f>+[1]kpi!BM139</f>
        <v>0</v>
      </c>
      <c r="BG139" s="29">
        <f>+[1]kpi!BN139</f>
        <v>0</v>
      </c>
      <c r="BH139" s="30"/>
      <c r="BV139" s="64">
        <f>(debt!C139-HLOOKUP(B139,Flc_Arqos_Base!$C$2:$GX$47,46,TRUE))</f>
        <v>-411536463.46511185</v>
      </c>
    </row>
    <row r="140" spans="2:74" x14ac:dyDescent="0.25">
      <c r="B140" s="59">
        <v>49065</v>
      </c>
      <c r="C140" s="56">
        <f t="shared" si="44"/>
        <v>1848482815.29</v>
      </c>
      <c r="D140" s="56">
        <f t="shared" si="40"/>
        <v>0</v>
      </c>
      <c r="E140" s="29">
        <f>+[1]kpi!E140</f>
        <v>0</v>
      </c>
      <c r="F140" s="29">
        <f>+[1]kpi!F140</f>
        <v>0</v>
      </c>
      <c r="G140" s="29">
        <f>+[1]kpi!G140</f>
        <v>0</v>
      </c>
      <c r="H140" s="29">
        <f>+[1]kpi!H140</f>
        <v>0</v>
      </c>
      <c r="I140" s="29">
        <f>+[1]kpi!I140</f>
        <v>0</v>
      </c>
      <c r="J140" s="29">
        <f>+[1]kpi!J140</f>
        <v>0</v>
      </c>
      <c r="K140" s="29">
        <f>+[1]kpi!K140</f>
        <v>0</v>
      </c>
      <c r="L140" s="29">
        <f>+[1]kpi!L140</f>
        <v>0</v>
      </c>
      <c r="M140" s="29">
        <f>+[1]kpi!M140</f>
        <v>0</v>
      </c>
      <c r="N140" s="29">
        <f>+[1]kpi!N140</f>
        <v>0</v>
      </c>
      <c r="O140" s="29">
        <f>+[1]kpi!O140</f>
        <v>0</v>
      </c>
      <c r="P140" s="30"/>
      <c r="R140" s="56">
        <f t="shared" si="45"/>
        <v>799.00272012400023</v>
      </c>
      <c r="S140" s="56">
        <f t="shared" si="41"/>
        <v>0</v>
      </c>
      <c r="T140" s="29">
        <f>+[1]kpi!T140</f>
        <v>0</v>
      </c>
      <c r="U140" s="29">
        <f>+[1]kpi!U140</f>
        <v>0</v>
      </c>
      <c r="V140" s="29">
        <f>+[1]kpi!V140</f>
        <v>0</v>
      </c>
      <c r="W140" s="29">
        <f>+[1]kpi!W140</f>
        <v>0</v>
      </c>
      <c r="X140" s="29">
        <f>+[1]kpi!X140</f>
        <v>0</v>
      </c>
      <c r="Y140" s="29">
        <f>+[1]kpi!Y140</f>
        <v>0</v>
      </c>
      <c r="Z140" s="29">
        <f>+[1]kpi!Z140</f>
        <v>0</v>
      </c>
      <c r="AA140" s="29">
        <f>+[1]kpi!AA140</f>
        <v>0</v>
      </c>
      <c r="AB140" s="29">
        <f>+[1]kpi!AB140</f>
        <v>0</v>
      </c>
      <c r="AC140" s="29">
        <f>+[1]kpi!AC140</f>
        <v>0</v>
      </c>
      <c r="AD140" s="29">
        <f>+[1]kpi!AD140</f>
        <v>0</v>
      </c>
      <c r="AE140" s="30">
        <f>+[1]kpi!AE140</f>
        <v>0</v>
      </c>
      <c r="AG140" s="56">
        <f t="shared" si="42"/>
        <v>0</v>
      </c>
      <c r="AH140" s="29">
        <f>+[1]kpi!AO140</f>
        <v>0</v>
      </c>
      <c r="AI140" s="29">
        <f>+[1]kpi!AP140</f>
        <v>0</v>
      </c>
      <c r="AJ140" s="29">
        <f>+[1]kpi!AQ140</f>
        <v>0</v>
      </c>
      <c r="AK140" s="29">
        <f>+[1]kpi!AR140</f>
        <v>0</v>
      </c>
      <c r="AL140" s="29">
        <f>+[1]kpi!AS140</f>
        <v>0</v>
      </c>
      <c r="AM140" s="29">
        <f>+[1]kpi!AT140</f>
        <v>0</v>
      </c>
      <c r="AN140" s="29">
        <f>+[1]kpi!AU140</f>
        <v>0</v>
      </c>
      <c r="AO140" s="29">
        <f>+[1]kpi!AV140</f>
        <v>0</v>
      </c>
      <c r="AP140" s="29">
        <f>+[1]kpi!AW140</f>
        <v>0</v>
      </c>
      <c r="AQ140" s="29">
        <f>+[1]kpi!AX140</f>
        <v>0</v>
      </c>
      <c r="AR140" s="29">
        <f>+[1]kpi!AY140</f>
        <v>0</v>
      </c>
      <c r="AS140" s="30">
        <v>0</v>
      </c>
      <c r="AU140" s="56">
        <f t="shared" si="46"/>
        <v>-1061006930.8955455</v>
      </c>
      <c r="AV140" s="56">
        <f t="shared" si="43"/>
        <v>-10476.77</v>
      </c>
      <c r="AW140" s="29">
        <f>+[1]kpi!BD140</f>
        <v>0</v>
      </c>
      <c r="AX140" s="29">
        <f>+[1]kpi!BE140</f>
        <v>0</v>
      </c>
      <c r="AY140" s="29">
        <f>+[1]kpi!BF140</f>
        <v>0</v>
      </c>
      <c r="AZ140" s="29">
        <f>+[1]kpi!BG140</f>
        <v>0</v>
      </c>
      <c r="BA140" s="29">
        <f>+[1]kpi!BH140</f>
        <v>0</v>
      </c>
      <c r="BB140" s="29">
        <f>+[1]kpi!BI140</f>
        <v>-10476.77</v>
      </c>
      <c r="BC140" s="29">
        <f>+[1]kpi!BJ140</f>
        <v>0</v>
      </c>
      <c r="BD140" s="29">
        <f>+[1]kpi!BK140</f>
        <v>0</v>
      </c>
      <c r="BE140" s="29">
        <f>+[1]kpi!BL140</f>
        <v>0</v>
      </c>
      <c r="BF140" s="29">
        <f>+[1]kpi!BM140</f>
        <v>0</v>
      </c>
      <c r="BG140" s="29">
        <f>+[1]kpi!BN140</f>
        <v>0</v>
      </c>
      <c r="BH140" s="30"/>
      <c r="BV140" s="64">
        <f>(debt!C140-HLOOKUP(B140,Flc_Arqos_Base!$C$2:$GX$47,46,TRUE))</f>
        <v>-414233116.68977773</v>
      </c>
    </row>
    <row r="141" spans="2:74" x14ac:dyDescent="0.25">
      <c r="B141" s="60">
        <v>49096</v>
      </c>
      <c r="C141" s="56">
        <f t="shared" si="44"/>
        <v>1848482815.29</v>
      </c>
      <c r="D141" s="56">
        <f t="shared" si="40"/>
        <v>0</v>
      </c>
      <c r="E141" s="29">
        <f>+[1]kpi!E141</f>
        <v>0</v>
      </c>
      <c r="F141" s="29">
        <f>+[1]kpi!F141</f>
        <v>0</v>
      </c>
      <c r="G141" s="29">
        <f>+[1]kpi!G141</f>
        <v>0</v>
      </c>
      <c r="H141" s="29">
        <f>+[1]kpi!H141</f>
        <v>0</v>
      </c>
      <c r="I141" s="29">
        <f>+[1]kpi!I141</f>
        <v>0</v>
      </c>
      <c r="J141" s="29">
        <f>+[1]kpi!J141</f>
        <v>0</v>
      </c>
      <c r="K141" s="29">
        <f>+[1]kpi!K141</f>
        <v>0</v>
      </c>
      <c r="L141" s="29">
        <f>+[1]kpi!L141</f>
        <v>0</v>
      </c>
      <c r="M141" s="29">
        <f>+[1]kpi!M141</f>
        <v>0</v>
      </c>
      <c r="N141" s="29">
        <f>+[1]kpi!N141</f>
        <v>0</v>
      </c>
      <c r="O141" s="29">
        <f>+[1]kpi!O141</f>
        <v>0</v>
      </c>
      <c r="P141" s="30"/>
      <c r="R141" s="56">
        <f t="shared" si="45"/>
        <v>799.00272012400023</v>
      </c>
      <c r="S141" s="56">
        <f t="shared" si="41"/>
        <v>0</v>
      </c>
      <c r="T141" s="29">
        <f>+[1]kpi!T141</f>
        <v>0</v>
      </c>
      <c r="U141" s="29">
        <f>+[1]kpi!U141</f>
        <v>0</v>
      </c>
      <c r="V141" s="29">
        <f>+[1]kpi!V141</f>
        <v>0</v>
      </c>
      <c r="W141" s="29">
        <f>+[1]kpi!W141</f>
        <v>0</v>
      </c>
      <c r="X141" s="29">
        <f>+[1]kpi!X141</f>
        <v>0</v>
      </c>
      <c r="Y141" s="29">
        <f>+[1]kpi!Y141</f>
        <v>0</v>
      </c>
      <c r="Z141" s="29">
        <f>+[1]kpi!Z141</f>
        <v>0</v>
      </c>
      <c r="AA141" s="29">
        <f>+[1]kpi!AA141</f>
        <v>0</v>
      </c>
      <c r="AB141" s="29">
        <f>+[1]kpi!AB141</f>
        <v>0</v>
      </c>
      <c r="AC141" s="29">
        <f>+[1]kpi!AC141</f>
        <v>0</v>
      </c>
      <c r="AD141" s="29">
        <f>+[1]kpi!AD141</f>
        <v>0</v>
      </c>
      <c r="AE141" s="30">
        <f>+[1]kpi!AE141</f>
        <v>0</v>
      </c>
      <c r="AG141" s="56">
        <f t="shared" si="42"/>
        <v>0</v>
      </c>
      <c r="AH141" s="29">
        <f>+[1]kpi!AO141</f>
        <v>0</v>
      </c>
      <c r="AI141" s="29">
        <f>+[1]kpi!AP141</f>
        <v>0</v>
      </c>
      <c r="AJ141" s="29">
        <f>+[1]kpi!AQ141</f>
        <v>0</v>
      </c>
      <c r="AK141" s="29">
        <f>+[1]kpi!AR141</f>
        <v>0</v>
      </c>
      <c r="AL141" s="29">
        <f>+[1]kpi!AS141</f>
        <v>0</v>
      </c>
      <c r="AM141" s="29">
        <f>+[1]kpi!AT141</f>
        <v>0</v>
      </c>
      <c r="AN141" s="29">
        <f>+[1]kpi!AU141</f>
        <v>0</v>
      </c>
      <c r="AO141" s="29">
        <f>+[1]kpi!AV141</f>
        <v>0</v>
      </c>
      <c r="AP141" s="29">
        <f>+[1]kpi!AW141</f>
        <v>0</v>
      </c>
      <c r="AQ141" s="29">
        <f>+[1]kpi!AX141</f>
        <v>0</v>
      </c>
      <c r="AR141" s="29">
        <f>+[1]kpi!AY141</f>
        <v>0</v>
      </c>
      <c r="AS141" s="30">
        <v>0</v>
      </c>
      <c r="AU141" s="56">
        <f t="shared" si="46"/>
        <v>-1061017450.3555455</v>
      </c>
      <c r="AV141" s="56">
        <f t="shared" si="43"/>
        <v>-10519.46</v>
      </c>
      <c r="AW141" s="29">
        <f>+[1]kpi!BD141</f>
        <v>0</v>
      </c>
      <c r="AX141" s="29">
        <f>+[1]kpi!BE141</f>
        <v>0</v>
      </c>
      <c r="AY141" s="29">
        <f>+[1]kpi!BF141</f>
        <v>0</v>
      </c>
      <c r="AZ141" s="29">
        <f>+[1]kpi!BG141</f>
        <v>0</v>
      </c>
      <c r="BA141" s="29">
        <f>+[1]kpi!BH141</f>
        <v>0</v>
      </c>
      <c r="BB141" s="29">
        <f>+[1]kpi!BI141</f>
        <v>-10519.46</v>
      </c>
      <c r="BC141" s="29">
        <f>+[1]kpi!BJ141</f>
        <v>0</v>
      </c>
      <c r="BD141" s="29">
        <f>+[1]kpi!BK141</f>
        <v>0</v>
      </c>
      <c r="BE141" s="29">
        <f>+[1]kpi!BL141</f>
        <v>0</v>
      </c>
      <c r="BF141" s="29">
        <f>+[1]kpi!BM141</f>
        <v>0</v>
      </c>
      <c r="BG141" s="29">
        <f>+[1]kpi!BN141</f>
        <v>0</v>
      </c>
      <c r="BH141" s="30"/>
      <c r="BV141" s="64">
        <f>(debt!C141-HLOOKUP(B141,Flc_Arqos_Base!$C$2:$GX$47,46,TRUE))</f>
        <v>-416948555.03072405</v>
      </c>
    </row>
    <row r="142" spans="2:74" x14ac:dyDescent="0.25">
      <c r="B142" s="59">
        <v>49126</v>
      </c>
      <c r="C142" s="56">
        <f t="shared" si="44"/>
        <v>1848482815.29</v>
      </c>
      <c r="D142" s="56">
        <f t="shared" si="40"/>
        <v>0</v>
      </c>
      <c r="E142" s="29">
        <f>+[1]kpi!E142</f>
        <v>0</v>
      </c>
      <c r="F142" s="29">
        <f>+[1]kpi!F142</f>
        <v>0</v>
      </c>
      <c r="G142" s="29">
        <f>+[1]kpi!G142</f>
        <v>0</v>
      </c>
      <c r="H142" s="29">
        <f>+[1]kpi!H142</f>
        <v>0</v>
      </c>
      <c r="I142" s="29">
        <f>+[1]kpi!I142</f>
        <v>0</v>
      </c>
      <c r="J142" s="29">
        <f>+[1]kpi!J142</f>
        <v>0</v>
      </c>
      <c r="K142" s="29">
        <f>+[1]kpi!K142</f>
        <v>0</v>
      </c>
      <c r="L142" s="29">
        <f>+[1]kpi!L142</f>
        <v>0</v>
      </c>
      <c r="M142" s="29">
        <f>+[1]kpi!M142</f>
        <v>0</v>
      </c>
      <c r="N142" s="29">
        <f>+[1]kpi!N142</f>
        <v>0</v>
      </c>
      <c r="O142" s="29">
        <f>+[1]kpi!O142</f>
        <v>0</v>
      </c>
      <c r="P142" s="30"/>
      <c r="R142" s="56">
        <f t="shared" si="45"/>
        <v>799.00272012400023</v>
      </c>
      <c r="S142" s="56">
        <f t="shared" si="41"/>
        <v>0</v>
      </c>
      <c r="T142" s="29">
        <f>+[1]kpi!T142</f>
        <v>0</v>
      </c>
      <c r="U142" s="29">
        <f>+[1]kpi!U142</f>
        <v>0</v>
      </c>
      <c r="V142" s="29">
        <f>+[1]kpi!V142</f>
        <v>0</v>
      </c>
      <c r="W142" s="29">
        <f>+[1]kpi!W142</f>
        <v>0</v>
      </c>
      <c r="X142" s="29">
        <f>+[1]kpi!X142</f>
        <v>0</v>
      </c>
      <c r="Y142" s="29">
        <f>+[1]kpi!Y142</f>
        <v>0</v>
      </c>
      <c r="Z142" s="29">
        <f>+[1]kpi!Z142</f>
        <v>0</v>
      </c>
      <c r="AA142" s="29">
        <f>+[1]kpi!AA142</f>
        <v>0</v>
      </c>
      <c r="AB142" s="29">
        <f>+[1]kpi!AB142</f>
        <v>0</v>
      </c>
      <c r="AC142" s="29">
        <f>+[1]kpi!AC142</f>
        <v>0</v>
      </c>
      <c r="AD142" s="29">
        <f>+[1]kpi!AD142</f>
        <v>0</v>
      </c>
      <c r="AE142" s="30">
        <f>+[1]kpi!AE142</f>
        <v>0</v>
      </c>
      <c r="AG142" s="56">
        <f t="shared" si="42"/>
        <v>0</v>
      </c>
      <c r="AH142" s="29">
        <f>+[1]kpi!AO142</f>
        <v>0</v>
      </c>
      <c r="AI142" s="29">
        <f>+[1]kpi!AP142</f>
        <v>0</v>
      </c>
      <c r="AJ142" s="29">
        <f>+[1]kpi!AQ142</f>
        <v>0</v>
      </c>
      <c r="AK142" s="29">
        <f>+[1]kpi!AR142</f>
        <v>0</v>
      </c>
      <c r="AL142" s="29">
        <f>+[1]kpi!AS142</f>
        <v>0</v>
      </c>
      <c r="AM142" s="29">
        <f>+[1]kpi!AT142</f>
        <v>0</v>
      </c>
      <c r="AN142" s="29">
        <f>+[1]kpi!AU142</f>
        <v>0</v>
      </c>
      <c r="AO142" s="29">
        <f>+[1]kpi!AV142</f>
        <v>0</v>
      </c>
      <c r="AP142" s="29">
        <f>+[1]kpi!AW142</f>
        <v>0</v>
      </c>
      <c r="AQ142" s="29">
        <f>+[1]kpi!AX142</f>
        <v>0</v>
      </c>
      <c r="AR142" s="29">
        <f>+[1]kpi!AY142</f>
        <v>0</v>
      </c>
      <c r="AS142" s="30">
        <v>0</v>
      </c>
      <c r="AU142" s="56">
        <f t="shared" si="46"/>
        <v>-1061028012.6755456</v>
      </c>
      <c r="AV142" s="56">
        <f t="shared" si="43"/>
        <v>-10562.32</v>
      </c>
      <c r="AW142" s="29">
        <f>+[1]kpi!BD142</f>
        <v>0</v>
      </c>
      <c r="AX142" s="29">
        <f>+[1]kpi!BE142</f>
        <v>0</v>
      </c>
      <c r="AY142" s="29">
        <f>+[1]kpi!BF142</f>
        <v>0</v>
      </c>
      <c r="AZ142" s="29">
        <f>+[1]kpi!BG142</f>
        <v>0</v>
      </c>
      <c r="BA142" s="29">
        <f>+[1]kpi!BH142</f>
        <v>0</v>
      </c>
      <c r="BB142" s="29">
        <f>+[1]kpi!BI142</f>
        <v>-10562.32</v>
      </c>
      <c r="BC142" s="29">
        <f>+[1]kpi!BJ142</f>
        <v>0</v>
      </c>
      <c r="BD142" s="29">
        <f>+[1]kpi!BK142</f>
        <v>0</v>
      </c>
      <c r="BE142" s="29">
        <f>+[1]kpi!BL142</f>
        <v>0</v>
      </c>
      <c r="BF142" s="29">
        <f>+[1]kpi!BM142</f>
        <v>0</v>
      </c>
      <c r="BG142" s="29">
        <f>+[1]kpi!BN142</f>
        <v>0</v>
      </c>
      <c r="BH142" s="30"/>
      <c r="BV142" s="64">
        <f>(debt!C142-HLOOKUP(B142,Flc_Arqos_Base!$C$2:$GX$47,46,TRUE))</f>
        <v>-419682909.34667242</v>
      </c>
    </row>
    <row r="143" spans="2:74" x14ac:dyDescent="0.25">
      <c r="B143" s="60">
        <v>49157</v>
      </c>
      <c r="C143" s="56">
        <f t="shared" si="44"/>
        <v>1848482815.29</v>
      </c>
      <c r="D143" s="56">
        <f t="shared" si="40"/>
        <v>0</v>
      </c>
      <c r="E143" s="29">
        <f>+[1]kpi!E143</f>
        <v>0</v>
      </c>
      <c r="F143" s="29">
        <f>+[1]kpi!F143</f>
        <v>0</v>
      </c>
      <c r="G143" s="29">
        <f>+[1]kpi!G143</f>
        <v>0</v>
      </c>
      <c r="H143" s="29">
        <f>+[1]kpi!H143</f>
        <v>0</v>
      </c>
      <c r="I143" s="29">
        <f>+[1]kpi!I143</f>
        <v>0</v>
      </c>
      <c r="J143" s="29">
        <f>+[1]kpi!J143</f>
        <v>0</v>
      </c>
      <c r="K143" s="29">
        <f>+[1]kpi!K143</f>
        <v>0</v>
      </c>
      <c r="L143" s="29">
        <f>+[1]kpi!L143</f>
        <v>0</v>
      </c>
      <c r="M143" s="29">
        <f>+[1]kpi!M143</f>
        <v>0</v>
      </c>
      <c r="N143" s="29">
        <f>+[1]kpi!N143</f>
        <v>0</v>
      </c>
      <c r="O143" s="29">
        <f>+[1]kpi!O143</f>
        <v>0</v>
      </c>
      <c r="P143" s="30"/>
      <c r="R143" s="56">
        <f t="shared" si="45"/>
        <v>799.00272012400023</v>
      </c>
      <c r="S143" s="56">
        <f t="shared" si="41"/>
        <v>0</v>
      </c>
      <c r="T143" s="29">
        <f>+[1]kpi!T143</f>
        <v>0</v>
      </c>
      <c r="U143" s="29">
        <f>+[1]kpi!U143</f>
        <v>0</v>
      </c>
      <c r="V143" s="29">
        <f>+[1]kpi!V143</f>
        <v>0</v>
      </c>
      <c r="W143" s="29">
        <f>+[1]kpi!W143</f>
        <v>0</v>
      </c>
      <c r="X143" s="29">
        <f>+[1]kpi!X143</f>
        <v>0</v>
      </c>
      <c r="Y143" s="29">
        <f>+[1]kpi!Y143</f>
        <v>0</v>
      </c>
      <c r="Z143" s="29">
        <f>+[1]kpi!Z143</f>
        <v>0</v>
      </c>
      <c r="AA143" s="29">
        <f>+[1]kpi!AA143</f>
        <v>0</v>
      </c>
      <c r="AB143" s="29">
        <f>+[1]kpi!AB143</f>
        <v>0</v>
      </c>
      <c r="AC143" s="29">
        <f>+[1]kpi!AC143</f>
        <v>0</v>
      </c>
      <c r="AD143" s="29">
        <f>+[1]kpi!AD143</f>
        <v>0</v>
      </c>
      <c r="AE143" s="30">
        <f>+[1]kpi!AE143</f>
        <v>0</v>
      </c>
      <c r="AG143" s="56">
        <f t="shared" si="42"/>
        <v>0</v>
      </c>
      <c r="AH143" s="29">
        <f>+[1]kpi!AO143</f>
        <v>0</v>
      </c>
      <c r="AI143" s="29">
        <f>+[1]kpi!AP143</f>
        <v>0</v>
      </c>
      <c r="AJ143" s="29">
        <f>+[1]kpi!AQ143</f>
        <v>0</v>
      </c>
      <c r="AK143" s="29">
        <f>+[1]kpi!AR143</f>
        <v>0</v>
      </c>
      <c r="AL143" s="29">
        <f>+[1]kpi!AS143</f>
        <v>0</v>
      </c>
      <c r="AM143" s="29">
        <f>+[1]kpi!AT143</f>
        <v>0</v>
      </c>
      <c r="AN143" s="29">
        <f>+[1]kpi!AU143</f>
        <v>0</v>
      </c>
      <c r="AO143" s="29">
        <f>+[1]kpi!AV143</f>
        <v>0</v>
      </c>
      <c r="AP143" s="29">
        <f>+[1]kpi!AW143</f>
        <v>0</v>
      </c>
      <c r="AQ143" s="29">
        <f>+[1]kpi!AX143</f>
        <v>0</v>
      </c>
      <c r="AR143" s="29">
        <f>+[1]kpi!AY143</f>
        <v>0</v>
      </c>
      <c r="AS143" s="30">
        <v>0</v>
      </c>
      <c r="AU143" s="56">
        <f t="shared" si="46"/>
        <v>-1061038618.0255456</v>
      </c>
      <c r="AV143" s="56">
        <f t="shared" si="43"/>
        <v>-10605.35</v>
      </c>
      <c r="AW143" s="29">
        <f>+[1]kpi!BD143</f>
        <v>0</v>
      </c>
      <c r="AX143" s="29">
        <f>+[1]kpi!BE143</f>
        <v>0</v>
      </c>
      <c r="AY143" s="29">
        <f>+[1]kpi!BF143</f>
        <v>0</v>
      </c>
      <c r="AZ143" s="29">
        <f>+[1]kpi!BG143</f>
        <v>0</v>
      </c>
      <c r="BA143" s="29">
        <f>+[1]kpi!BH143</f>
        <v>0</v>
      </c>
      <c r="BB143" s="29">
        <f>+[1]kpi!BI143</f>
        <v>-10605.35</v>
      </c>
      <c r="BC143" s="29">
        <f>+[1]kpi!BJ143</f>
        <v>0</v>
      </c>
      <c r="BD143" s="29">
        <f>+[1]kpi!BK143</f>
        <v>0</v>
      </c>
      <c r="BE143" s="29">
        <f>+[1]kpi!BL143</f>
        <v>0</v>
      </c>
      <c r="BF143" s="29">
        <f>+[1]kpi!BM143</f>
        <v>0</v>
      </c>
      <c r="BG143" s="29">
        <f>+[1]kpi!BN143</f>
        <v>0</v>
      </c>
      <c r="BH143" s="30"/>
      <c r="BV143" s="64">
        <f>(debt!C143-HLOOKUP(B143,Flc_Arqos_Base!$C$2:$GX$47,46,TRUE))</f>
        <v>-422436311.4079175</v>
      </c>
    </row>
    <row r="144" spans="2:74" x14ac:dyDescent="0.25">
      <c r="B144" s="60">
        <v>49188</v>
      </c>
      <c r="C144" s="56">
        <f t="shared" si="44"/>
        <v>1848482815.29</v>
      </c>
      <c r="D144" s="56">
        <f t="shared" si="40"/>
        <v>0</v>
      </c>
      <c r="E144" s="29">
        <f>+[1]kpi!E144</f>
        <v>0</v>
      </c>
      <c r="F144" s="29">
        <f>+[1]kpi!F144</f>
        <v>0</v>
      </c>
      <c r="G144" s="29">
        <f>+[1]kpi!G144</f>
        <v>0</v>
      </c>
      <c r="H144" s="29">
        <f>+[1]kpi!H144</f>
        <v>0</v>
      </c>
      <c r="I144" s="29">
        <f>+[1]kpi!I144</f>
        <v>0</v>
      </c>
      <c r="J144" s="29">
        <f>+[1]kpi!J144</f>
        <v>0</v>
      </c>
      <c r="K144" s="29">
        <f>+[1]kpi!K144</f>
        <v>0</v>
      </c>
      <c r="L144" s="29">
        <f>+[1]kpi!L144</f>
        <v>0</v>
      </c>
      <c r="M144" s="29">
        <f>+[1]kpi!M144</f>
        <v>0</v>
      </c>
      <c r="N144" s="29">
        <f>+[1]kpi!N144</f>
        <v>0</v>
      </c>
      <c r="O144" s="29">
        <f>+[1]kpi!O144</f>
        <v>0</v>
      </c>
      <c r="P144" s="30"/>
      <c r="R144" s="56">
        <f t="shared" si="45"/>
        <v>799.00272012400023</v>
      </c>
      <c r="S144" s="56">
        <f t="shared" si="41"/>
        <v>0</v>
      </c>
      <c r="T144" s="29">
        <f>+[1]kpi!T144</f>
        <v>0</v>
      </c>
      <c r="U144" s="29">
        <f>+[1]kpi!U144</f>
        <v>0</v>
      </c>
      <c r="V144" s="29">
        <f>+[1]kpi!V144</f>
        <v>0</v>
      </c>
      <c r="W144" s="29">
        <f>+[1]kpi!W144</f>
        <v>0</v>
      </c>
      <c r="X144" s="29">
        <f>+[1]kpi!X144</f>
        <v>0</v>
      </c>
      <c r="Y144" s="29">
        <f>+[1]kpi!Y144</f>
        <v>0</v>
      </c>
      <c r="Z144" s="29">
        <f>+[1]kpi!Z144</f>
        <v>0</v>
      </c>
      <c r="AA144" s="29">
        <f>+[1]kpi!AA144</f>
        <v>0</v>
      </c>
      <c r="AB144" s="29">
        <f>+[1]kpi!AB144</f>
        <v>0</v>
      </c>
      <c r="AC144" s="29">
        <f>+[1]kpi!AC144</f>
        <v>0</v>
      </c>
      <c r="AD144" s="29">
        <f>+[1]kpi!AD144</f>
        <v>0</v>
      </c>
      <c r="AE144" s="30">
        <f>+[1]kpi!AE144</f>
        <v>0</v>
      </c>
      <c r="AG144" s="56">
        <f t="shared" si="42"/>
        <v>0</v>
      </c>
      <c r="AH144" s="29">
        <f>+[1]kpi!AO144</f>
        <v>0</v>
      </c>
      <c r="AI144" s="29">
        <f>+[1]kpi!AP144</f>
        <v>0</v>
      </c>
      <c r="AJ144" s="29">
        <f>+[1]kpi!AQ144</f>
        <v>0</v>
      </c>
      <c r="AK144" s="29">
        <f>+[1]kpi!AR144</f>
        <v>0</v>
      </c>
      <c r="AL144" s="29">
        <f>+[1]kpi!AS144</f>
        <v>0</v>
      </c>
      <c r="AM144" s="29">
        <f>+[1]kpi!AT144</f>
        <v>0</v>
      </c>
      <c r="AN144" s="29">
        <f>+[1]kpi!AU144</f>
        <v>0</v>
      </c>
      <c r="AO144" s="29">
        <f>+[1]kpi!AV144</f>
        <v>0</v>
      </c>
      <c r="AP144" s="29">
        <f>+[1]kpi!AW144</f>
        <v>0</v>
      </c>
      <c r="AQ144" s="29">
        <f>+[1]kpi!AX144</f>
        <v>0</v>
      </c>
      <c r="AR144" s="29">
        <f>+[1]kpi!AY144</f>
        <v>0</v>
      </c>
      <c r="AS144" s="30">
        <v>0</v>
      </c>
      <c r="AU144" s="56">
        <f t="shared" si="46"/>
        <v>-1061049266.5855455</v>
      </c>
      <c r="AV144" s="56">
        <f t="shared" si="43"/>
        <v>-10648.56</v>
      </c>
      <c r="AW144" s="29">
        <f>+[1]kpi!BD144</f>
        <v>0</v>
      </c>
      <c r="AX144" s="29">
        <f>+[1]kpi!BE144</f>
        <v>0</v>
      </c>
      <c r="AY144" s="29">
        <f>+[1]kpi!BF144</f>
        <v>0</v>
      </c>
      <c r="AZ144" s="29">
        <f>+[1]kpi!BG144</f>
        <v>0</v>
      </c>
      <c r="BA144" s="29">
        <f>+[1]kpi!BH144</f>
        <v>0</v>
      </c>
      <c r="BB144" s="29">
        <f>+[1]kpi!BI144</f>
        <v>-10648.56</v>
      </c>
      <c r="BC144" s="29">
        <f>+[1]kpi!BJ144</f>
        <v>0</v>
      </c>
      <c r="BD144" s="29">
        <f>+[1]kpi!BK144</f>
        <v>0</v>
      </c>
      <c r="BE144" s="29">
        <f>+[1]kpi!BL144</f>
        <v>0</v>
      </c>
      <c r="BF144" s="29">
        <f>+[1]kpi!BM144</f>
        <v>0</v>
      </c>
      <c r="BG144" s="29">
        <f>+[1]kpi!BN144</f>
        <v>0</v>
      </c>
      <c r="BH144" s="30"/>
      <c r="BV144" s="64">
        <f>(debt!C144-HLOOKUP(B144,Flc_Arqos_Base!$C$2:$GX$47,46,TRUE))</f>
        <v>-425208893.90267706</v>
      </c>
    </row>
    <row r="145" spans="2:74" x14ac:dyDescent="0.25">
      <c r="B145" s="60">
        <v>49218</v>
      </c>
      <c r="C145" s="56">
        <f t="shared" si="44"/>
        <v>1848482815.29</v>
      </c>
      <c r="D145" s="56">
        <f t="shared" si="40"/>
        <v>0</v>
      </c>
      <c r="E145" s="29">
        <f>+[1]kpi!E145</f>
        <v>0</v>
      </c>
      <c r="F145" s="29">
        <f>+[1]kpi!F145</f>
        <v>0</v>
      </c>
      <c r="G145" s="29">
        <f>+[1]kpi!G145</f>
        <v>0</v>
      </c>
      <c r="H145" s="29">
        <f>+[1]kpi!H145</f>
        <v>0</v>
      </c>
      <c r="I145" s="29">
        <f>+[1]kpi!I145</f>
        <v>0</v>
      </c>
      <c r="J145" s="29">
        <f>+[1]kpi!J145</f>
        <v>0</v>
      </c>
      <c r="K145" s="29">
        <f>+[1]kpi!K145</f>
        <v>0</v>
      </c>
      <c r="L145" s="29">
        <f>+[1]kpi!L145</f>
        <v>0</v>
      </c>
      <c r="M145" s="29">
        <f>+[1]kpi!M145</f>
        <v>0</v>
      </c>
      <c r="N145" s="29">
        <f>+[1]kpi!N145</f>
        <v>0</v>
      </c>
      <c r="O145" s="29">
        <f>+[1]kpi!O145</f>
        <v>0</v>
      </c>
      <c r="P145" s="30"/>
      <c r="R145" s="56">
        <f t="shared" si="45"/>
        <v>799.00272012400023</v>
      </c>
      <c r="S145" s="56">
        <f t="shared" si="41"/>
        <v>0</v>
      </c>
      <c r="T145" s="29">
        <f>+[1]kpi!T145</f>
        <v>0</v>
      </c>
      <c r="U145" s="29">
        <f>+[1]kpi!U145</f>
        <v>0</v>
      </c>
      <c r="V145" s="29">
        <f>+[1]kpi!V145</f>
        <v>0</v>
      </c>
      <c r="W145" s="29">
        <f>+[1]kpi!W145</f>
        <v>0</v>
      </c>
      <c r="X145" s="29">
        <f>+[1]kpi!X145</f>
        <v>0</v>
      </c>
      <c r="Y145" s="29">
        <f>+[1]kpi!Y145</f>
        <v>0</v>
      </c>
      <c r="Z145" s="29">
        <f>+[1]kpi!Z145</f>
        <v>0</v>
      </c>
      <c r="AA145" s="29">
        <f>+[1]kpi!AA145</f>
        <v>0</v>
      </c>
      <c r="AB145" s="29">
        <f>+[1]kpi!AB145</f>
        <v>0</v>
      </c>
      <c r="AC145" s="29">
        <f>+[1]kpi!AC145</f>
        <v>0</v>
      </c>
      <c r="AD145" s="29">
        <f>+[1]kpi!AD145</f>
        <v>0</v>
      </c>
      <c r="AE145" s="30">
        <f>+[1]kpi!AE145</f>
        <v>0</v>
      </c>
      <c r="AG145" s="56">
        <f t="shared" si="42"/>
        <v>0</v>
      </c>
      <c r="AH145" s="29">
        <f>+[1]kpi!AO145</f>
        <v>0</v>
      </c>
      <c r="AI145" s="29">
        <f>+[1]kpi!AP145</f>
        <v>0</v>
      </c>
      <c r="AJ145" s="29">
        <f>+[1]kpi!AQ145</f>
        <v>0</v>
      </c>
      <c r="AK145" s="29">
        <f>+[1]kpi!AR145</f>
        <v>0</v>
      </c>
      <c r="AL145" s="29">
        <f>+[1]kpi!AS145</f>
        <v>0</v>
      </c>
      <c r="AM145" s="29">
        <f>+[1]kpi!AT145</f>
        <v>0</v>
      </c>
      <c r="AN145" s="29">
        <f>+[1]kpi!AU145</f>
        <v>0</v>
      </c>
      <c r="AO145" s="29">
        <f>+[1]kpi!AV145</f>
        <v>0</v>
      </c>
      <c r="AP145" s="29">
        <f>+[1]kpi!AW145</f>
        <v>0</v>
      </c>
      <c r="AQ145" s="29">
        <f>+[1]kpi!AX145</f>
        <v>0</v>
      </c>
      <c r="AR145" s="29">
        <f>+[1]kpi!AY145</f>
        <v>0</v>
      </c>
      <c r="AS145" s="30">
        <v>0</v>
      </c>
      <c r="AU145" s="56">
        <f t="shared" si="46"/>
        <v>-1061059958.5255456</v>
      </c>
      <c r="AV145" s="56">
        <f t="shared" si="43"/>
        <v>-10691.94</v>
      </c>
      <c r="AW145" s="29">
        <f>+[1]kpi!BD145</f>
        <v>0</v>
      </c>
      <c r="AX145" s="29">
        <f>+[1]kpi!BE145</f>
        <v>0</v>
      </c>
      <c r="AY145" s="29">
        <f>+[1]kpi!BF145</f>
        <v>0</v>
      </c>
      <c r="AZ145" s="29">
        <f>+[1]kpi!BG145</f>
        <v>0</v>
      </c>
      <c r="BA145" s="29">
        <f>+[1]kpi!BH145</f>
        <v>0</v>
      </c>
      <c r="BB145" s="29">
        <f>+[1]kpi!BI145</f>
        <v>-10691.94</v>
      </c>
      <c r="BC145" s="29">
        <f>+[1]kpi!BJ145</f>
        <v>0</v>
      </c>
      <c r="BD145" s="29">
        <f>+[1]kpi!BK145</f>
        <v>0</v>
      </c>
      <c r="BE145" s="29">
        <f>+[1]kpi!BL145</f>
        <v>0</v>
      </c>
      <c r="BF145" s="29">
        <f>+[1]kpi!BM145</f>
        <v>0</v>
      </c>
      <c r="BG145" s="29">
        <f>+[1]kpi!BN145</f>
        <v>0</v>
      </c>
      <c r="BH145" s="30"/>
      <c r="BV145" s="64">
        <f>(debt!C145-HLOOKUP(B145,Flc_Arqos_Base!$C$2:$GX$47,46,TRUE))</f>
        <v>-428000790.44348633</v>
      </c>
    </row>
    <row r="146" spans="2:74" x14ac:dyDescent="0.25">
      <c r="B146" s="59">
        <v>49249</v>
      </c>
      <c r="C146" s="56">
        <f t="shared" si="44"/>
        <v>1848482815.29</v>
      </c>
      <c r="D146" s="56">
        <f t="shared" si="40"/>
        <v>0</v>
      </c>
      <c r="E146" s="29">
        <f>+[1]kpi!E146</f>
        <v>0</v>
      </c>
      <c r="F146" s="29">
        <f>+[1]kpi!F146</f>
        <v>0</v>
      </c>
      <c r="G146" s="29">
        <f>+[1]kpi!G146</f>
        <v>0</v>
      </c>
      <c r="H146" s="29">
        <f>+[1]kpi!H146</f>
        <v>0</v>
      </c>
      <c r="I146" s="29">
        <f>+[1]kpi!I146</f>
        <v>0</v>
      </c>
      <c r="J146" s="29">
        <f>+[1]kpi!J146</f>
        <v>0</v>
      </c>
      <c r="K146" s="29">
        <f>+[1]kpi!K146</f>
        <v>0</v>
      </c>
      <c r="L146" s="29">
        <f>+[1]kpi!L146</f>
        <v>0</v>
      </c>
      <c r="M146" s="29">
        <f>+[1]kpi!M146</f>
        <v>0</v>
      </c>
      <c r="N146" s="29">
        <f>+[1]kpi!N146</f>
        <v>0</v>
      </c>
      <c r="O146" s="29">
        <f>+[1]kpi!O146</f>
        <v>0</v>
      </c>
      <c r="P146" s="30"/>
      <c r="R146" s="56">
        <f t="shared" si="45"/>
        <v>799.00272012400023</v>
      </c>
      <c r="S146" s="56">
        <f t="shared" si="41"/>
        <v>0</v>
      </c>
      <c r="T146" s="29">
        <f>+[1]kpi!T146</f>
        <v>0</v>
      </c>
      <c r="U146" s="29">
        <f>+[1]kpi!U146</f>
        <v>0</v>
      </c>
      <c r="V146" s="29">
        <f>+[1]kpi!V146</f>
        <v>0</v>
      </c>
      <c r="W146" s="29">
        <f>+[1]kpi!W146</f>
        <v>0</v>
      </c>
      <c r="X146" s="29">
        <f>+[1]kpi!X146</f>
        <v>0</v>
      </c>
      <c r="Y146" s="29">
        <f>+[1]kpi!Y146</f>
        <v>0</v>
      </c>
      <c r="Z146" s="29">
        <f>+[1]kpi!Z146</f>
        <v>0</v>
      </c>
      <c r="AA146" s="29">
        <f>+[1]kpi!AA146</f>
        <v>0</v>
      </c>
      <c r="AB146" s="29">
        <f>+[1]kpi!AB146</f>
        <v>0</v>
      </c>
      <c r="AC146" s="29">
        <f>+[1]kpi!AC146</f>
        <v>0</v>
      </c>
      <c r="AD146" s="29">
        <f>+[1]kpi!AD146</f>
        <v>0</v>
      </c>
      <c r="AE146" s="30">
        <f>+[1]kpi!AE146</f>
        <v>0</v>
      </c>
      <c r="AG146" s="56">
        <f t="shared" si="42"/>
        <v>0</v>
      </c>
      <c r="AH146" s="29">
        <f>+[1]kpi!AO146</f>
        <v>0</v>
      </c>
      <c r="AI146" s="29">
        <f>+[1]kpi!AP146</f>
        <v>0</v>
      </c>
      <c r="AJ146" s="29">
        <f>+[1]kpi!AQ146</f>
        <v>0</v>
      </c>
      <c r="AK146" s="29">
        <f>+[1]kpi!AR146</f>
        <v>0</v>
      </c>
      <c r="AL146" s="29">
        <f>+[1]kpi!AS146</f>
        <v>0</v>
      </c>
      <c r="AM146" s="29">
        <f>+[1]kpi!AT146</f>
        <v>0</v>
      </c>
      <c r="AN146" s="29">
        <f>+[1]kpi!AU146</f>
        <v>0</v>
      </c>
      <c r="AO146" s="29">
        <f>+[1]kpi!AV146</f>
        <v>0</v>
      </c>
      <c r="AP146" s="29">
        <f>+[1]kpi!AW146</f>
        <v>0</v>
      </c>
      <c r="AQ146" s="29">
        <f>+[1]kpi!AX146</f>
        <v>0</v>
      </c>
      <c r="AR146" s="29">
        <f>+[1]kpi!AY146</f>
        <v>0</v>
      </c>
      <c r="AS146" s="30">
        <v>0</v>
      </c>
      <c r="AU146" s="56">
        <f t="shared" si="46"/>
        <v>-1061070694.0255456</v>
      </c>
      <c r="AV146" s="56">
        <f t="shared" si="43"/>
        <v>-10735.5</v>
      </c>
      <c r="AW146" s="29">
        <f>+[1]kpi!BD146</f>
        <v>0</v>
      </c>
      <c r="AX146" s="29">
        <f>+[1]kpi!BE146</f>
        <v>0</v>
      </c>
      <c r="AY146" s="29">
        <f>+[1]kpi!BF146</f>
        <v>0</v>
      </c>
      <c r="AZ146" s="29">
        <f>+[1]kpi!BG146</f>
        <v>0</v>
      </c>
      <c r="BA146" s="29">
        <f>+[1]kpi!BH146</f>
        <v>0</v>
      </c>
      <c r="BB146" s="29">
        <f>+[1]kpi!BI146</f>
        <v>-10735.5</v>
      </c>
      <c r="BC146" s="29">
        <f>+[1]kpi!BJ146</f>
        <v>0</v>
      </c>
      <c r="BD146" s="29">
        <f>+[1]kpi!BK146</f>
        <v>0</v>
      </c>
      <c r="BE146" s="29">
        <f>+[1]kpi!BL146</f>
        <v>0</v>
      </c>
      <c r="BF146" s="29">
        <f>+[1]kpi!BM146</f>
        <v>0</v>
      </c>
      <c r="BG146" s="29">
        <f>+[1]kpi!BN146</f>
        <v>0</v>
      </c>
      <c r="BH146" s="30"/>
      <c r="BV146" s="64">
        <f>(debt!C146-HLOOKUP(B146,Flc_Arqos_Base!$C$2:$GX$47,46,TRUE))</f>
        <v>-430700135.57363677</v>
      </c>
    </row>
    <row r="147" spans="2:74" x14ac:dyDescent="0.25">
      <c r="B147" s="60">
        <v>49279</v>
      </c>
      <c r="C147" s="69">
        <f t="shared" si="44"/>
        <v>1848482815.29</v>
      </c>
      <c r="D147" s="69">
        <f t="shared" si="40"/>
        <v>0</v>
      </c>
      <c r="E147" s="70">
        <f>+[1]kpi!E147</f>
        <v>0</v>
      </c>
      <c r="F147" s="70">
        <f>+[1]kpi!F147</f>
        <v>0</v>
      </c>
      <c r="G147" s="70">
        <f>+[1]kpi!G147</f>
        <v>0</v>
      </c>
      <c r="H147" s="70">
        <f>+[1]kpi!H147</f>
        <v>0</v>
      </c>
      <c r="I147" s="70">
        <f>+[1]kpi!I147</f>
        <v>0</v>
      </c>
      <c r="J147" s="70">
        <f>+[1]kpi!J147</f>
        <v>0</v>
      </c>
      <c r="K147" s="70">
        <f>+[1]kpi!K147</f>
        <v>0</v>
      </c>
      <c r="L147" s="70">
        <f>+[1]kpi!L147</f>
        <v>0</v>
      </c>
      <c r="M147" s="70">
        <f>+[1]kpi!M147</f>
        <v>0</v>
      </c>
      <c r="N147" s="70">
        <f>+[1]kpi!N147</f>
        <v>0</v>
      </c>
      <c r="O147" s="70">
        <f>+[1]kpi!O147</f>
        <v>0</v>
      </c>
      <c r="P147" s="71"/>
      <c r="Q147" s="72"/>
      <c r="R147" s="69">
        <f t="shared" si="45"/>
        <v>799.00272012400023</v>
      </c>
      <c r="S147" s="69">
        <f t="shared" si="41"/>
        <v>0</v>
      </c>
      <c r="T147" s="70">
        <f>+[1]kpi!T147</f>
        <v>0</v>
      </c>
      <c r="U147" s="70">
        <f>+[1]kpi!U147</f>
        <v>0</v>
      </c>
      <c r="V147" s="70">
        <f>+[1]kpi!V147</f>
        <v>0</v>
      </c>
      <c r="W147" s="70">
        <f>+[1]kpi!W147</f>
        <v>0</v>
      </c>
      <c r="X147" s="70">
        <f>+[1]kpi!X147</f>
        <v>0</v>
      </c>
      <c r="Y147" s="70">
        <f>+[1]kpi!Y147</f>
        <v>0</v>
      </c>
      <c r="Z147" s="70">
        <f>+[1]kpi!Z147</f>
        <v>0</v>
      </c>
      <c r="AA147" s="70">
        <f>+[1]kpi!AA147</f>
        <v>0</v>
      </c>
      <c r="AB147" s="70">
        <f>+[1]kpi!AB147</f>
        <v>0</v>
      </c>
      <c r="AC147" s="70">
        <f>+[1]kpi!AC147</f>
        <v>0</v>
      </c>
      <c r="AD147" s="70">
        <f>+[1]kpi!AD147</f>
        <v>0</v>
      </c>
      <c r="AE147" s="71">
        <f>+[1]kpi!AE147</f>
        <v>0</v>
      </c>
      <c r="AF147" s="72"/>
      <c r="AG147" s="69">
        <f t="shared" si="42"/>
        <v>0</v>
      </c>
      <c r="AH147" s="70">
        <f>+[1]kpi!AO147</f>
        <v>0</v>
      </c>
      <c r="AI147" s="70">
        <f>+[1]kpi!AP147</f>
        <v>0</v>
      </c>
      <c r="AJ147" s="70">
        <f>+[1]kpi!AQ147</f>
        <v>0</v>
      </c>
      <c r="AK147" s="70">
        <f>+[1]kpi!AR147</f>
        <v>0</v>
      </c>
      <c r="AL147" s="70">
        <f>+[1]kpi!AS147</f>
        <v>0</v>
      </c>
      <c r="AM147" s="70">
        <f>+[1]kpi!AT147</f>
        <v>0</v>
      </c>
      <c r="AN147" s="70">
        <f>+[1]kpi!AU147</f>
        <v>0</v>
      </c>
      <c r="AO147" s="70">
        <f>+[1]kpi!AV147</f>
        <v>0</v>
      </c>
      <c r="AP147" s="70">
        <f>+[1]kpi!AW147</f>
        <v>0</v>
      </c>
      <c r="AQ147" s="70">
        <f>+[1]kpi!AX147</f>
        <v>0</v>
      </c>
      <c r="AR147" s="70">
        <f>+[1]kpi!AY147</f>
        <v>0</v>
      </c>
      <c r="AS147" s="71">
        <v>0</v>
      </c>
      <c r="AT147" s="72"/>
      <c r="AU147" s="69">
        <f t="shared" si="46"/>
        <v>-1061070694.0255456</v>
      </c>
      <c r="AV147" s="69">
        <f t="shared" si="43"/>
        <v>0</v>
      </c>
      <c r="AW147" s="70">
        <f>+[1]kpi!BD147</f>
        <v>0</v>
      </c>
      <c r="AX147" s="70">
        <f>+[1]kpi!BE147</f>
        <v>0</v>
      </c>
      <c r="AY147" s="70">
        <f>+[1]kpi!BF147</f>
        <v>0</v>
      </c>
      <c r="AZ147" s="70">
        <f>+[1]kpi!BG147</f>
        <v>0</v>
      </c>
      <c r="BA147" s="70">
        <f>+[1]kpi!BH147</f>
        <v>0</v>
      </c>
      <c r="BB147" s="70">
        <f>+[1]kpi!BI147</f>
        <v>0</v>
      </c>
      <c r="BC147" s="70">
        <f>+[1]kpi!BJ147</f>
        <v>0</v>
      </c>
      <c r="BD147" s="70">
        <f>+[1]kpi!BK147</f>
        <v>0</v>
      </c>
      <c r="BE147" s="70">
        <f>+[1]kpi!BL147</f>
        <v>0</v>
      </c>
      <c r="BF147" s="70">
        <f>+[1]kpi!BM147</f>
        <v>0</v>
      </c>
      <c r="BG147" s="70">
        <f>+[1]kpi!BN147</f>
        <v>0</v>
      </c>
      <c r="BH147" s="71"/>
      <c r="BI147" s="72"/>
      <c r="BJ147" s="72"/>
      <c r="BK147" s="72"/>
      <c r="BL147" s="72"/>
      <c r="BM147" s="72"/>
      <c r="BN147" s="72"/>
      <c r="BO147" s="72"/>
      <c r="BP147" s="72"/>
      <c r="BQ147" s="72"/>
      <c r="BR147" s="72"/>
      <c r="BS147" s="72"/>
      <c r="BT147" s="72"/>
      <c r="BU147" s="72"/>
      <c r="BV147" s="74">
        <f>(debt!C147-HLOOKUP(B147,Flc_Arqos_Base!$C$2:$GX$47,46,TRUE))</f>
        <v>-433264779.1371603</v>
      </c>
    </row>
    <row r="148" spans="2:74" x14ac:dyDescent="0.25">
      <c r="B148" s="61">
        <v>49310</v>
      </c>
      <c r="C148" s="56">
        <f t="shared" si="44"/>
        <v>1848482815.29</v>
      </c>
      <c r="D148" s="56">
        <f t="shared" si="40"/>
        <v>0</v>
      </c>
      <c r="E148" s="29">
        <f>+[1]kpi!E148</f>
        <v>0</v>
      </c>
      <c r="F148" s="29">
        <f>+[1]kpi!F148</f>
        <v>0</v>
      </c>
      <c r="G148" s="29">
        <f>+[1]kpi!G148</f>
        <v>0</v>
      </c>
      <c r="H148" s="29">
        <f>+[1]kpi!H148</f>
        <v>0</v>
      </c>
      <c r="I148" s="29">
        <f>+[1]kpi!I148</f>
        <v>0</v>
      </c>
      <c r="J148" s="29">
        <f>+[1]kpi!J148</f>
        <v>0</v>
      </c>
      <c r="K148" s="29">
        <f>+[1]kpi!K148</f>
        <v>0</v>
      </c>
      <c r="L148" s="29">
        <f>+[1]kpi!L148</f>
        <v>0</v>
      </c>
      <c r="M148" s="29">
        <f>+[1]kpi!M148</f>
        <v>0</v>
      </c>
      <c r="N148" s="29">
        <f>+[1]kpi!N148</f>
        <v>0</v>
      </c>
      <c r="O148" s="29">
        <f>+[1]kpi!O148</f>
        <v>0</v>
      </c>
      <c r="P148" s="30"/>
      <c r="R148" s="56">
        <f t="shared" si="45"/>
        <v>799.00272012400023</v>
      </c>
      <c r="S148" s="56">
        <f t="shared" si="41"/>
        <v>0</v>
      </c>
      <c r="T148" s="29">
        <f>+[1]kpi!T148</f>
        <v>0</v>
      </c>
      <c r="U148" s="29">
        <f>+[1]kpi!U148</f>
        <v>0</v>
      </c>
      <c r="V148" s="29">
        <f>+[1]kpi!V148</f>
        <v>0</v>
      </c>
      <c r="W148" s="29">
        <f>+[1]kpi!W148</f>
        <v>0</v>
      </c>
      <c r="X148" s="29">
        <f>+[1]kpi!X148</f>
        <v>0</v>
      </c>
      <c r="Y148" s="29">
        <f>+[1]kpi!Y148</f>
        <v>0</v>
      </c>
      <c r="Z148" s="29">
        <f>+[1]kpi!Z148</f>
        <v>0</v>
      </c>
      <c r="AA148" s="29">
        <f>+[1]kpi!AA148</f>
        <v>0</v>
      </c>
      <c r="AB148" s="29">
        <f>+[1]kpi!AB148</f>
        <v>0</v>
      </c>
      <c r="AC148" s="29">
        <f>+[1]kpi!AC148</f>
        <v>0</v>
      </c>
      <c r="AD148" s="29">
        <f>+[1]kpi!AD148</f>
        <v>0</v>
      </c>
      <c r="AE148" s="30">
        <f>+[1]kpi!AE148</f>
        <v>0</v>
      </c>
      <c r="AG148" s="56">
        <f t="shared" si="42"/>
        <v>0</v>
      </c>
      <c r="AH148" s="29">
        <f>+[1]kpi!AO148</f>
        <v>0</v>
      </c>
      <c r="AI148" s="29">
        <f>+[1]kpi!AP148</f>
        <v>0</v>
      </c>
      <c r="AJ148" s="29">
        <f>+[1]kpi!AQ148</f>
        <v>0</v>
      </c>
      <c r="AK148" s="29">
        <f>+[1]kpi!AR148</f>
        <v>0</v>
      </c>
      <c r="AL148" s="29">
        <f>+[1]kpi!AS148</f>
        <v>0</v>
      </c>
      <c r="AM148" s="29">
        <f>+[1]kpi!AT148</f>
        <v>0</v>
      </c>
      <c r="AN148" s="29">
        <f>+[1]kpi!AU148</f>
        <v>0</v>
      </c>
      <c r="AO148" s="29">
        <f>+[1]kpi!AV148</f>
        <v>0</v>
      </c>
      <c r="AP148" s="29">
        <f>+[1]kpi!AW148</f>
        <v>0</v>
      </c>
      <c r="AQ148" s="29">
        <f>+[1]kpi!AX148</f>
        <v>0</v>
      </c>
      <c r="AR148" s="29">
        <f>+[1]kpi!AY148</f>
        <v>0</v>
      </c>
      <c r="AS148" s="30">
        <v>0</v>
      </c>
      <c r="AU148" s="56">
        <f t="shared" si="46"/>
        <v>-1061070694.0255456</v>
      </c>
      <c r="AV148" s="56">
        <f t="shared" si="43"/>
        <v>0</v>
      </c>
      <c r="AW148" s="29">
        <f>+[1]kpi!BD148</f>
        <v>0</v>
      </c>
      <c r="AX148" s="29">
        <f>+[1]kpi!BE148</f>
        <v>0</v>
      </c>
      <c r="AY148" s="29">
        <f>+[1]kpi!BF148</f>
        <v>0</v>
      </c>
      <c r="AZ148" s="29">
        <f>+[1]kpi!BG148</f>
        <v>0</v>
      </c>
      <c r="BA148" s="29">
        <f>+[1]kpi!BH148</f>
        <v>0</v>
      </c>
      <c r="BB148" s="29">
        <f>+[1]kpi!BI148</f>
        <v>0</v>
      </c>
      <c r="BC148" s="29">
        <f>+[1]kpi!BJ148</f>
        <v>0</v>
      </c>
      <c r="BD148" s="29">
        <f>+[1]kpi!BK148</f>
        <v>0</v>
      </c>
      <c r="BE148" s="29">
        <f>+[1]kpi!BL148</f>
        <v>0</v>
      </c>
      <c r="BF148" s="29">
        <f>+[1]kpi!BM148</f>
        <v>0</v>
      </c>
      <c r="BG148" s="29">
        <f>+[1]kpi!BN148</f>
        <v>0</v>
      </c>
      <c r="BH148" s="30"/>
      <c r="BV148" s="64">
        <f>(debt!C148-HLOOKUP(B148,Flc_Arqos_Base!$C$2:$GX$47,46,TRUE))</f>
        <v>-436112780.81547606</v>
      </c>
    </row>
    <row r="149" spans="2:74" x14ac:dyDescent="0.25">
      <c r="B149" s="61">
        <v>49341</v>
      </c>
      <c r="C149" s="56">
        <f t="shared" si="44"/>
        <v>1848482815.29</v>
      </c>
      <c r="D149" s="56">
        <f t="shared" si="40"/>
        <v>0</v>
      </c>
      <c r="E149" s="29">
        <f>+[1]kpi!E149</f>
        <v>0</v>
      </c>
      <c r="F149" s="29">
        <f>+[1]kpi!F149</f>
        <v>0</v>
      </c>
      <c r="G149" s="29">
        <f>+[1]kpi!G149</f>
        <v>0</v>
      </c>
      <c r="H149" s="29">
        <f>+[1]kpi!H149</f>
        <v>0</v>
      </c>
      <c r="I149" s="29">
        <f>+[1]kpi!I149</f>
        <v>0</v>
      </c>
      <c r="J149" s="29">
        <f>+[1]kpi!J149</f>
        <v>0</v>
      </c>
      <c r="K149" s="29">
        <f>+[1]kpi!K149</f>
        <v>0</v>
      </c>
      <c r="L149" s="29">
        <f>+[1]kpi!L149</f>
        <v>0</v>
      </c>
      <c r="M149" s="29">
        <f>+[1]kpi!M149</f>
        <v>0</v>
      </c>
      <c r="N149" s="29">
        <f>+[1]kpi!N149</f>
        <v>0</v>
      </c>
      <c r="O149" s="29">
        <f>+[1]kpi!O149</f>
        <v>0</v>
      </c>
      <c r="P149" s="30"/>
      <c r="R149" s="56">
        <f t="shared" si="45"/>
        <v>799.00272012400023</v>
      </c>
      <c r="S149" s="56">
        <f t="shared" si="41"/>
        <v>0</v>
      </c>
      <c r="T149" s="29">
        <f>+[1]kpi!T149</f>
        <v>0</v>
      </c>
      <c r="U149" s="29">
        <f>+[1]kpi!U149</f>
        <v>0</v>
      </c>
      <c r="V149" s="29">
        <f>+[1]kpi!V149</f>
        <v>0</v>
      </c>
      <c r="W149" s="29">
        <f>+[1]kpi!W149</f>
        <v>0</v>
      </c>
      <c r="X149" s="29">
        <f>+[1]kpi!X149</f>
        <v>0</v>
      </c>
      <c r="Y149" s="29">
        <f>+[1]kpi!Y149</f>
        <v>0</v>
      </c>
      <c r="Z149" s="29">
        <f>+[1]kpi!Z149</f>
        <v>0</v>
      </c>
      <c r="AA149" s="29">
        <f>+[1]kpi!AA149</f>
        <v>0</v>
      </c>
      <c r="AB149" s="29">
        <f>+[1]kpi!AB149</f>
        <v>0</v>
      </c>
      <c r="AC149" s="29">
        <f>+[1]kpi!AC149</f>
        <v>0</v>
      </c>
      <c r="AD149" s="29">
        <f>+[1]kpi!AD149</f>
        <v>0</v>
      </c>
      <c r="AE149" s="30">
        <f>+[1]kpi!AE149</f>
        <v>0</v>
      </c>
      <c r="AG149" s="56">
        <f t="shared" si="42"/>
        <v>0</v>
      </c>
      <c r="AH149" s="29">
        <f>+[1]kpi!AO149</f>
        <v>0</v>
      </c>
      <c r="AI149" s="29">
        <f>+[1]kpi!AP149</f>
        <v>0</v>
      </c>
      <c r="AJ149" s="29">
        <f>+[1]kpi!AQ149</f>
        <v>0</v>
      </c>
      <c r="AK149" s="29">
        <f>+[1]kpi!AR149</f>
        <v>0</v>
      </c>
      <c r="AL149" s="29">
        <f>+[1]kpi!AS149</f>
        <v>0</v>
      </c>
      <c r="AM149" s="29">
        <f>+[1]kpi!AT149</f>
        <v>0</v>
      </c>
      <c r="AN149" s="29">
        <f>+[1]kpi!AU149</f>
        <v>0</v>
      </c>
      <c r="AO149" s="29">
        <f>+[1]kpi!AV149</f>
        <v>0</v>
      </c>
      <c r="AP149" s="29">
        <f>+[1]kpi!AW149</f>
        <v>0</v>
      </c>
      <c r="AQ149" s="29">
        <f>+[1]kpi!AX149</f>
        <v>0</v>
      </c>
      <c r="AR149" s="29">
        <f>+[1]kpi!AY149</f>
        <v>0</v>
      </c>
      <c r="AS149" s="30">
        <v>0</v>
      </c>
      <c r="AU149" s="56">
        <f t="shared" si="46"/>
        <v>-1061070694.0255456</v>
      </c>
      <c r="AV149" s="56">
        <f t="shared" si="43"/>
        <v>0</v>
      </c>
      <c r="AW149" s="29">
        <f>+[1]kpi!BD149</f>
        <v>0</v>
      </c>
      <c r="AX149" s="29">
        <f>+[1]kpi!BE149</f>
        <v>0</v>
      </c>
      <c r="AY149" s="29">
        <f>+[1]kpi!BF149</f>
        <v>0</v>
      </c>
      <c r="AZ149" s="29">
        <f>+[1]kpi!BG149</f>
        <v>0</v>
      </c>
      <c r="BA149" s="29">
        <f>+[1]kpi!BH149</f>
        <v>0</v>
      </c>
      <c r="BB149" s="29">
        <f>+[1]kpi!BI149</f>
        <v>0</v>
      </c>
      <c r="BC149" s="29">
        <f>+[1]kpi!BJ149</f>
        <v>0</v>
      </c>
      <c r="BD149" s="29">
        <f>+[1]kpi!BK149</f>
        <v>0</v>
      </c>
      <c r="BE149" s="29">
        <f>+[1]kpi!BL149</f>
        <v>0</v>
      </c>
      <c r="BF149" s="29">
        <f>+[1]kpi!BM149</f>
        <v>0</v>
      </c>
      <c r="BG149" s="29">
        <f>+[1]kpi!BN149</f>
        <v>0</v>
      </c>
      <c r="BH149" s="30"/>
      <c r="BV149" s="64">
        <f>(debt!C149-HLOOKUP(B149,Flc_Arqos_Base!$C$2:$GX$47,46,TRUE))</f>
        <v>-438980634.85167396</v>
      </c>
    </row>
    <row r="150" spans="2:74" x14ac:dyDescent="0.25">
      <c r="B150" s="62">
        <v>49369</v>
      </c>
      <c r="C150" s="56">
        <f t="shared" si="44"/>
        <v>1848482815.29</v>
      </c>
      <c r="D150" s="56">
        <f t="shared" si="40"/>
        <v>0</v>
      </c>
      <c r="E150" s="29">
        <f>+[1]kpi!E150</f>
        <v>0</v>
      </c>
      <c r="F150" s="29">
        <f>+[1]kpi!F150</f>
        <v>0</v>
      </c>
      <c r="G150" s="29">
        <f>+[1]kpi!G150</f>
        <v>0</v>
      </c>
      <c r="H150" s="29">
        <f>+[1]kpi!H150</f>
        <v>0</v>
      </c>
      <c r="I150" s="29">
        <f>+[1]kpi!I150</f>
        <v>0</v>
      </c>
      <c r="J150" s="29">
        <f>+[1]kpi!J150</f>
        <v>0</v>
      </c>
      <c r="K150" s="29">
        <f>+[1]kpi!K150</f>
        <v>0</v>
      </c>
      <c r="L150" s="29">
        <f>+[1]kpi!L150</f>
        <v>0</v>
      </c>
      <c r="M150" s="29">
        <f>+[1]kpi!M150</f>
        <v>0</v>
      </c>
      <c r="N150" s="29">
        <f>+[1]kpi!N150</f>
        <v>0</v>
      </c>
      <c r="O150" s="29">
        <f>+[1]kpi!O150</f>
        <v>0</v>
      </c>
      <c r="P150" s="30"/>
      <c r="R150" s="56">
        <f t="shared" si="45"/>
        <v>799.00272012400023</v>
      </c>
      <c r="S150" s="56">
        <f t="shared" si="41"/>
        <v>0</v>
      </c>
      <c r="T150" s="29">
        <f>+[1]kpi!T150</f>
        <v>0</v>
      </c>
      <c r="U150" s="29">
        <f>+[1]kpi!U150</f>
        <v>0</v>
      </c>
      <c r="V150" s="29">
        <f>+[1]kpi!V150</f>
        <v>0</v>
      </c>
      <c r="W150" s="29">
        <f>+[1]kpi!W150</f>
        <v>0</v>
      </c>
      <c r="X150" s="29">
        <f>+[1]kpi!X150</f>
        <v>0</v>
      </c>
      <c r="Y150" s="29">
        <f>+[1]kpi!Y150</f>
        <v>0</v>
      </c>
      <c r="Z150" s="29">
        <f>+[1]kpi!Z150</f>
        <v>0</v>
      </c>
      <c r="AA150" s="29">
        <f>+[1]kpi!AA150</f>
        <v>0</v>
      </c>
      <c r="AB150" s="29">
        <f>+[1]kpi!AB150</f>
        <v>0</v>
      </c>
      <c r="AC150" s="29">
        <f>+[1]kpi!AC150</f>
        <v>0</v>
      </c>
      <c r="AD150" s="29">
        <f>+[1]kpi!AD150</f>
        <v>0</v>
      </c>
      <c r="AE150" s="30">
        <f>+[1]kpi!AE150</f>
        <v>0</v>
      </c>
      <c r="AG150" s="56">
        <f t="shared" si="42"/>
        <v>0</v>
      </c>
      <c r="AH150" s="29">
        <f>+[1]kpi!AO150</f>
        <v>0</v>
      </c>
      <c r="AI150" s="29">
        <f>+[1]kpi!AP150</f>
        <v>0</v>
      </c>
      <c r="AJ150" s="29">
        <f>+[1]kpi!AQ150</f>
        <v>0</v>
      </c>
      <c r="AK150" s="29">
        <f>+[1]kpi!AR150</f>
        <v>0</v>
      </c>
      <c r="AL150" s="29">
        <f>+[1]kpi!AS150</f>
        <v>0</v>
      </c>
      <c r="AM150" s="29">
        <f>+[1]kpi!AT150</f>
        <v>0</v>
      </c>
      <c r="AN150" s="29">
        <f>+[1]kpi!AU150</f>
        <v>0</v>
      </c>
      <c r="AO150" s="29">
        <f>+[1]kpi!AV150</f>
        <v>0</v>
      </c>
      <c r="AP150" s="29">
        <f>+[1]kpi!AW150</f>
        <v>0</v>
      </c>
      <c r="AQ150" s="29">
        <f>+[1]kpi!AX150</f>
        <v>0</v>
      </c>
      <c r="AR150" s="29">
        <f>+[1]kpi!AY150</f>
        <v>0</v>
      </c>
      <c r="AS150" s="30">
        <v>0</v>
      </c>
      <c r="AU150" s="56">
        <f t="shared" si="46"/>
        <v>-1061070694.0255456</v>
      </c>
      <c r="AV150" s="56">
        <f t="shared" si="43"/>
        <v>0</v>
      </c>
      <c r="AW150" s="29">
        <f>+[1]kpi!BD150</f>
        <v>0</v>
      </c>
      <c r="AX150" s="29">
        <f>+[1]kpi!BE150</f>
        <v>0</v>
      </c>
      <c r="AY150" s="29">
        <f>+[1]kpi!BF150</f>
        <v>0</v>
      </c>
      <c r="AZ150" s="29">
        <f>+[1]kpi!BG150</f>
        <v>0</v>
      </c>
      <c r="BA150" s="29">
        <f>+[1]kpi!BH150</f>
        <v>0</v>
      </c>
      <c r="BB150" s="29">
        <f>+[1]kpi!BI150</f>
        <v>0</v>
      </c>
      <c r="BC150" s="29">
        <f>+[1]kpi!BJ150</f>
        <v>0</v>
      </c>
      <c r="BD150" s="29">
        <f>+[1]kpi!BK150</f>
        <v>0</v>
      </c>
      <c r="BE150" s="29">
        <f>+[1]kpi!BL150</f>
        <v>0</v>
      </c>
      <c r="BF150" s="29">
        <f>+[1]kpi!BM150</f>
        <v>0</v>
      </c>
      <c r="BG150" s="29">
        <f>+[1]kpi!BN150</f>
        <v>0</v>
      </c>
      <c r="BH150" s="30"/>
      <c r="BV150" s="64">
        <f>(debt!C150-HLOOKUP(B150,Flc_Arqos_Base!$C$2:$GX$47,46,TRUE))</f>
        <v>-441868466.51349318</v>
      </c>
    </row>
    <row r="151" spans="2:74" x14ac:dyDescent="0.25">
      <c r="B151" s="61">
        <v>49400</v>
      </c>
      <c r="C151" s="56">
        <f t="shared" si="44"/>
        <v>1848482815.29</v>
      </c>
      <c r="D151" s="56">
        <f t="shared" si="40"/>
        <v>0</v>
      </c>
      <c r="E151" s="29">
        <f>+[1]kpi!E151</f>
        <v>0</v>
      </c>
      <c r="F151" s="29">
        <f>+[1]kpi!F151</f>
        <v>0</v>
      </c>
      <c r="G151" s="29">
        <f>+[1]kpi!G151</f>
        <v>0</v>
      </c>
      <c r="H151" s="29">
        <f>+[1]kpi!H151</f>
        <v>0</v>
      </c>
      <c r="I151" s="29">
        <f>+[1]kpi!I151</f>
        <v>0</v>
      </c>
      <c r="J151" s="29">
        <f>+[1]kpi!J151</f>
        <v>0</v>
      </c>
      <c r="K151" s="29">
        <f>+[1]kpi!K151</f>
        <v>0</v>
      </c>
      <c r="L151" s="29">
        <f>+[1]kpi!L151</f>
        <v>0</v>
      </c>
      <c r="M151" s="29">
        <f>+[1]kpi!M151</f>
        <v>0</v>
      </c>
      <c r="N151" s="29">
        <f>+[1]kpi!N151</f>
        <v>0</v>
      </c>
      <c r="O151" s="29">
        <f>+[1]kpi!O151</f>
        <v>0</v>
      </c>
      <c r="P151" s="30"/>
      <c r="R151" s="56">
        <f t="shared" si="45"/>
        <v>799.00272012400023</v>
      </c>
      <c r="S151" s="56">
        <f t="shared" si="41"/>
        <v>0</v>
      </c>
      <c r="T151" s="29">
        <f>+[1]kpi!T151</f>
        <v>0</v>
      </c>
      <c r="U151" s="29">
        <f>+[1]kpi!U151</f>
        <v>0</v>
      </c>
      <c r="V151" s="29">
        <f>+[1]kpi!V151</f>
        <v>0</v>
      </c>
      <c r="W151" s="29">
        <f>+[1]kpi!W151</f>
        <v>0</v>
      </c>
      <c r="X151" s="29">
        <f>+[1]kpi!X151</f>
        <v>0</v>
      </c>
      <c r="Y151" s="29">
        <f>+[1]kpi!Y151</f>
        <v>0</v>
      </c>
      <c r="Z151" s="29">
        <f>+[1]kpi!Z151</f>
        <v>0</v>
      </c>
      <c r="AA151" s="29">
        <f>+[1]kpi!AA151</f>
        <v>0</v>
      </c>
      <c r="AB151" s="29">
        <f>+[1]kpi!AB151</f>
        <v>0</v>
      </c>
      <c r="AC151" s="29">
        <f>+[1]kpi!AC151</f>
        <v>0</v>
      </c>
      <c r="AD151" s="29">
        <f>+[1]kpi!AD151</f>
        <v>0</v>
      </c>
      <c r="AE151" s="30">
        <f>+[1]kpi!AE151</f>
        <v>0</v>
      </c>
      <c r="AG151" s="56">
        <f t="shared" si="42"/>
        <v>0</v>
      </c>
      <c r="AH151" s="29">
        <f>+[1]kpi!AO151</f>
        <v>0</v>
      </c>
      <c r="AI151" s="29">
        <f>+[1]kpi!AP151</f>
        <v>0</v>
      </c>
      <c r="AJ151" s="29">
        <f>+[1]kpi!AQ151</f>
        <v>0</v>
      </c>
      <c r="AK151" s="29">
        <f>+[1]kpi!AR151</f>
        <v>0</v>
      </c>
      <c r="AL151" s="29">
        <f>+[1]kpi!AS151</f>
        <v>0</v>
      </c>
      <c r="AM151" s="29">
        <f>+[1]kpi!AT151</f>
        <v>0</v>
      </c>
      <c r="AN151" s="29">
        <f>+[1]kpi!AU151</f>
        <v>0</v>
      </c>
      <c r="AO151" s="29">
        <f>+[1]kpi!AV151</f>
        <v>0</v>
      </c>
      <c r="AP151" s="29">
        <f>+[1]kpi!AW151</f>
        <v>0</v>
      </c>
      <c r="AQ151" s="29">
        <f>+[1]kpi!AX151</f>
        <v>0</v>
      </c>
      <c r="AR151" s="29">
        <f>+[1]kpi!AY151</f>
        <v>0</v>
      </c>
      <c r="AS151" s="30">
        <v>0</v>
      </c>
      <c r="AU151" s="56">
        <f t="shared" si="46"/>
        <v>-1061070694.0255456</v>
      </c>
      <c r="AV151" s="56">
        <f t="shared" si="43"/>
        <v>0</v>
      </c>
      <c r="AW151" s="29">
        <f>+[1]kpi!BD151</f>
        <v>0</v>
      </c>
      <c r="AX151" s="29">
        <f>+[1]kpi!BE151</f>
        <v>0</v>
      </c>
      <c r="AY151" s="29">
        <f>+[1]kpi!BF151</f>
        <v>0</v>
      </c>
      <c r="AZ151" s="29">
        <f>+[1]kpi!BG151</f>
        <v>0</v>
      </c>
      <c r="BA151" s="29">
        <f>+[1]kpi!BH151</f>
        <v>0</v>
      </c>
      <c r="BB151" s="29">
        <f>+[1]kpi!BI151</f>
        <v>0</v>
      </c>
      <c r="BC151" s="29">
        <f>+[1]kpi!BJ151</f>
        <v>0</v>
      </c>
      <c r="BD151" s="29">
        <f>+[1]kpi!BK151</f>
        <v>0</v>
      </c>
      <c r="BE151" s="29">
        <f>+[1]kpi!BL151</f>
        <v>0</v>
      </c>
      <c r="BF151" s="29">
        <f>+[1]kpi!BM151</f>
        <v>0</v>
      </c>
      <c r="BG151" s="29">
        <f>+[1]kpi!BN151</f>
        <v>0</v>
      </c>
      <c r="BH151" s="30"/>
      <c r="BV151" s="64">
        <f>(debt!C151-HLOOKUP(B151,Flc_Arqos_Base!$C$2:$GX$47,46,TRUE))</f>
        <v>-444776415.05751371</v>
      </c>
    </row>
    <row r="152" spans="2:74" x14ac:dyDescent="0.25">
      <c r="B152" s="62">
        <v>49430</v>
      </c>
      <c r="C152" s="56">
        <f t="shared" si="44"/>
        <v>1848482815.29</v>
      </c>
      <c r="D152" s="56">
        <f t="shared" si="40"/>
        <v>0</v>
      </c>
      <c r="E152" s="29">
        <f>+[1]kpi!E152</f>
        <v>0</v>
      </c>
      <c r="F152" s="29">
        <f>+[1]kpi!F152</f>
        <v>0</v>
      </c>
      <c r="G152" s="29">
        <f>+[1]kpi!G152</f>
        <v>0</v>
      </c>
      <c r="H152" s="29">
        <f>+[1]kpi!H152</f>
        <v>0</v>
      </c>
      <c r="I152" s="29">
        <f>+[1]kpi!I152</f>
        <v>0</v>
      </c>
      <c r="J152" s="29">
        <f>+[1]kpi!J152</f>
        <v>0</v>
      </c>
      <c r="K152" s="29">
        <f>+[1]kpi!K152</f>
        <v>0</v>
      </c>
      <c r="L152" s="29">
        <f>+[1]kpi!L152</f>
        <v>0</v>
      </c>
      <c r="M152" s="29">
        <f>+[1]kpi!M152</f>
        <v>0</v>
      </c>
      <c r="N152" s="29">
        <f>+[1]kpi!N152</f>
        <v>0</v>
      </c>
      <c r="O152" s="29">
        <f>+[1]kpi!O152</f>
        <v>0</v>
      </c>
      <c r="P152" s="30"/>
      <c r="R152" s="56">
        <f t="shared" si="45"/>
        <v>799.00272012400023</v>
      </c>
      <c r="S152" s="56">
        <f t="shared" si="41"/>
        <v>0</v>
      </c>
      <c r="T152" s="29">
        <f>+[1]kpi!T152</f>
        <v>0</v>
      </c>
      <c r="U152" s="29">
        <f>+[1]kpi!U152</f>
        <v>0</v>
      </c>
      <c r="V152" s="29">
        <f>+[1]kpi!V152</f>
        <v>0</v>
      </c>
      <c r="W152" s="29">
        <f>+[1]kpi!W152</f>
        <v>0</v>
      </c>
      <c r="X152" s="29">
        <f>+[1]kpi!X152</f>
        <v>0</v>
      </c>
      <c r="Y152" s="29">
        <f>+[1]kpi!Y152</f>
        <v>0</v>
      </c>
      <c r="Z152" s="29">
        <f>+[1]kpi!Z152</f>
        <v>0</v>
      </c>
      <c r="AA152" s="29">
        <f>+[1]kpi!AA152</f>
        <v>0</v>
      </c>
      <c r="AB152" s="29">
        <f>+[1]kpi!AB152</f>
        <v>0</v>
      </c>
      <c r="AC152" s="29">
        <f>+[1]kpi!AC152</f>
        <v>0</v>
      </c>
      <c r="AD152" s="29">
        <f>+[1]kpi!AD152</f>
        <v>0</v>
      </c>
      <c r="AE152" s="30">
        <f>+[1]kpi!AE152</f>
        <v>0</v>
      </c>
      <c r="AG152" s="56">
        <f t="shared" si="42"/>
        <v>0</v>
      </c>
      <c r="AH152" s="29">
        <f>+[1]kpi!AO152</f>
        <v>0</v>
      </c>
      <c r="AI152" s="29">
        <f>+[1]kpi!AP152</f>
        <v>0</v>
      </c>
      <c r="AJ152" s="29">
        <f>+[1]kpi!AQ152</f>
        <v>0</v>
      </c>
      <c r="AK152" s="29">
        <f>+[1]kpi!AR152</f>
        <v>0</v>
      </c>
      <c r="AL152" s="29">
        <f>+[1]kpi!AS152</f>
        <v>0</v>
      </c>
      <c r="AM152" s="29">
        <f>+[1]kpi!AT152</f>
        <v>0</v>
      </c>
      <c r="AN152" s="29">
        <f>+[1]kpi!AU152</f>
        <v>0</v>
      </c>
      <c r="AO152" s="29">
        <f>+[1]kpi!AV152</f>
        <v>0</v>
      </c>
      <c r="AP152" s="29">
        <f>+[1]kpi!AW152</f>
        <v>0</v>
      </c>
      <c r="AQ152" s="29">
        <f>+[1]kpi!AX152</f>
        <v>0</v>
      </c>
      <c r="AR152" s="29">
        <f>+[1]kpi!AY152</f>
        <v>0</v>
      </c>
      <c r="AS152" s="30">
        <v>0</v>
      </c>
      <c r="AU152" s="56">
        <f t="shared" si="46"/>
        <v>-1061070694.0255456</v>
      </c>
      <c r="AV152" s="56">
        <f t="shared" si="43"/>
        <v>0</v>
      </c>
      <c r="AW152" s="29">
        <f>+[1]kpi!BD152</f>
        <v>0</v>
      </c>
      <c r="AX152" s="29">
        <f>+[1]kpi!BE152</f>
        <v>0</v>
      </c>
      <c r="AY152" s="29">
        <f>+[1]kpi!BF152</f>
        <v>0</v>
      </c>
      <c r="AZ152" s="29">
        <f>+[1]kpi!BG152</f>
        <v>0</v>
      </c>
      <c r="BA152" s="29">
        <f>+[1]kpi!BH152</f>
        <v>0</v>
      </c>
      <c r="BB152" s="29">
        <f>+[1]kpi!BI152</f>
        <v>0</v>
      </c>
      <c r="BC152" s="29">
        <f>+[1]kpi!BJ152</f>
        <v>0</v>
      </c>
      <c r="BD152" s="29">
        <f>+[1]kpi!BK152</f>
        <v>0</v>
      </c>
      <c r="BE152" s="29">
        <f>+[1]kpi!BL152</f>
        <v>0</v>
      </c>
      <c r="BF152" s="29">
        <f>+[1]kpi!BM152</f>
        <v>0</v>
      </c>
      <c r="BG152" s="29">
        <f>+[1]kpi!BN152</f>
        <v>0</v>
      </c>
      <c r="BH152" s="30"/>
      <c r="BV152" s="64">
        <f>(debt!C152-HLOOKUP(B152,Flc_Arqos_Base!$C$2:$GX$47,46,TRUE))</f>
        <v>-447704620.61901999</v>
      </c>
    </row>
    <row r="153" spans="2:74" x14ac:dyDescent="0.25">
      <c r="B153" s="61">
        <v>49461</v>
      </c>
      <c r="C153" s="56">
        <f t="shared" si="44"/>
        <v>1848482815.29</v>
      </c>
      <c r="D153" s="56">
        <f t="shared" si="40"/>
        <v>0</v>
      </c>
      <c r="E153" s="29">
        <f>+[1]kpi!E153</f>
        <v>0</v>
      </c>
      <c r="F153" s="29">
        <f>+[1]kpi!F153</f>
        <v>0</v>
      </c>
      <c r="G153" s="29">
        <f>+[1]kpi!G153</f>
        <v>0</v>
      </c>
      <c r="H153" s="29">
        <f>+[1]kpi!H153</f>
        <v>0</v>
      </c>
      <c r="I153" s="29">
        <f>+[1]kpi!I153</f>
        <v>0</v>
      </c>
      <c r="J153" s="29">
        <f>+[1]kpi!J153</f>
        <v>0</v>
      </c>
      <c r="K153" s="29">
        <f>+[1]kpi!K153</f>
        <v>0</v>
      </c>
      <c r="L153" s="29">
        <f>+[1]kpi!L153</f>
        <v>0</v>
      </c>
      <c r="M153" s="29">
        <f>+[1]kpi!M153</f>
        <v>0</v>
      </c>
      <c r="N153" s="29">
        <f>+[1]kpi!N153</f>
        <v>0</v>
      </c>
      <c r="O153" s="29">
        <f>+[1]kpi!O153</f>
        <v>0</v>
      </c>
      <c r="P153" s="30"/>
      <c r="R153" s="56">
        <f t="shared" si="45"/>
        <v>799.00272012400023</v>
      </c>
      <c r="S153" s="56">
        <f t="shared" si="41"/>
        <v>0</v>
      </c>
      <c r="T153" s="29">
        <f>+[1]kpi!T153</f>
        <v>0</v>
      </c>
      <c r="U153" s="29">
        <f>+[1]kpi!U153</f>
        <v>0</v>
      </c>
      <c r="V153" s="29">
        <f>+[1]kpi!V153</f>
        <v>0</v>
      </c>
      <c r="W153" s="29">
        <f>+[1]kpi!W153</f>
        <v>0</v>
      </c>
      <c r="X153" s="29">
        <f>+[1]kpi!X153</f>
        <v>0</v>
      </c>
      <c r="Y153" s="29">
        <f>+[1]kpi!Y153</f>
        <v>0</v>
      </c>
      <c r="Z153" s="29">
        <f>+[1]kpi!Z153</f>
        <v>0</v>
      </c>
      <c r="AA153" s="29">
        <f>+[1]kpi!AA153</f>
        <v>0</v>
      </c>
      <c r="AB153" s="29">
        <f>+[1]kpi!AB153</f>
        <v>0</v>
      </c>
      <c r="AC153" s="29">
        <f>+[1]kpi!AC153</f>
        <v>0</v>
      </c>
      <c r="AD153" s="29">
        <f>+[1]kpi!AD153</f>
        <v>0</v>
      </c>
      <c r="AE153" s="30">
        <f>+[1]kpi!AE153</f>
        <v>0</v>
      </c>
      <c r="AG153" s="56">
        <f t="shared" si="42"/>
        <v>0</v>
      </c>
      <c r="AH153" s="29">
        <f>+[1]kpi!AO153</f>
        <v>0</v>
      </c>
      <c r="AI153" s="29">
        <f>+[1]kpi!AP153</f>
        <v>0</v>
      </c>
      <c r="AJ153" s="29">
        <f>+[1]kpi!AQ153</f>
        <v>0</v>
      </c>
      <c r="AK153" s="29">
        <f>+[1]kpi!AR153</f>
        <v>0</v>
      </c>
      <c r="AL153" s="29">
        <f>+[1]kpi!AS153</f>
        <v>0</v>
      </c>
      <c r="AM153" s="29">
        <f>+[1]kpi!AT153</f>
        <v>0</v>
      </c>
      <c r="AN153" s="29">
        <f>+[1]kpi!AU153</f>
        <v>0</v>
      </c>
      <c r="AO153" s="29">
        <f>+[1]kpi!AV153</f>
        <v>0</v>
      </c>
      <c r="AP153" s="29">
        <f>+[1]kpi!AW153</f>
        <v>0</v>
      </c>
      <c r="AQ153" s="29">
        <f>+[1]kpi!AX153</f>
        <v>0</v>
      </c>
      <c r="AR153" s="29">
        <f>+[1]kpi!AY153</f>
        <v>0</v>
      </c>
      <c r="AS153" s="30">
        <v>0</v>
      </c>
      <c r="AU153" s="56">
        <f t="shared" si="46"/>
        <v>-1061070694.0255456</v>
      </c>
      <c r="AV153" s="56">
        <f t="shared" si="43"/>
        <v>0</v>
      </c>
      <c r="AW153" s="29">
        <f>+[1]kpi!BD153</f>
        <v>0</v>
      </c>
      <c r="AX153" s="29">
        <f>+[1]kpi!BE153</f>
        <v>0</v>
      </c>
      <c r="AY153" s="29">
        <f>+[1]kpi!BF153</f>
        <v>0</v>
      </c>
      <c r="AZ153" s="29">
        <f>+[1]kpi!BG153</f>
        <v>0</v>
      </c>
      <c r="BA153" s="29">
        <f>+[1]kpi!BH153</f>
        <v>0</v>
      </c>
      <c r="BB153" s="29">
        <f>+[1]kpi!BI153</f>
        <v>0</v>
      </c>
      <c r="BC153" s="29">
        <f>+[1]kpi!BJ153</f>
        <v>0</v>
      </c>
      <c r="BD153" s="29">
        <f>+[1]kpi!BK153</f>
        <v>0</v>
      </c>
      <c r="BE153" s="29">
        <f>+[1]kpi!BL153</f>
        <v>0</v>
      </c>
      <c r="BF153" s="29">
        <f>+[1]kpi!BM153</f>
        <v>0</v>
      </c>
      <c r="BG153" s="29">
        <f>+[1]kpi!BN153</f>
        <v>0</v>
      </c>
      <c r="BH153" s="30"/>
      <c r="BV153" s="64">
        <f>(debt!C153-HLOOKUP(B153,Flc_Arqos_Base!$C$2:$GX$47,46,TRUE))</f>
        <v>-450653224.31012738</v>
      </c>
    </row>
    <row r="154" spans="2:74" x14ac:dyDescent="0.25">
      <c r="B154" s="62">
        <v>49491</v>
      </c>
      <c r="C154" s="56">
        <f t="shared" si="44"/>
        <v>1848482815.29</v>
      </c>
      <c r="D154" s="56">
        <f t="shared" si="40"/>
        <v>0</v>
      </c>
      <c r="E154" s="29">
        <f>+[1]kpi!E154</f>
        <v>0</v>
      </c>
      <c r="F154" s="29">
        <f>+[1]kpi!F154</f>
        <v>0</v>
      </c>
      <c r="G154" s="29">
        <f>+[1]kpi!G154</f>
        <v>0</v>
      </c>
      <c r="H154" s="29">
        <f>+[1]kpi!H154</f>
        <v>0</v>
      </c>
      <c r="I154" s="29">
        <f>+[1]kpi!I154</f>
        <v>0</v>
      </c>
      <c r="J154" s="29">
        <f>+[1]kpi!J154</f>
        <v>0</v>
      </c>
      <c r="K154" s="29">
        <f>+[1]kpi!K154</f>
        <v>0</v>
      </c>
      <c r="L154" s="29">
        <f>+[1]kpi!L154</f>
        <v>0</v>
      </c>
      <c r="M154" s="29">
        <f>+[1]kpi!M154</f>
        <v>0</v>
      </c>
      <c r="N154" s="29">
        <f>+[1]kpi!N154</f>
        <v>0</v>
      </c>
      <c r="O154" s="29">
        <f>+[1]kpi!O154</f>
        <v>0</v>
      </c>
      <c r="P154" s="30"/>
      <c r="R154" s="56">
        <f t="shared" si="45"/>
        <v>799.00272012400023</v>
      </c>
      <c r="S154" s="56">
        <f t="shared" si="41"/>
        <v>0</v>
      </c>
      <c r="T154" s="29">
        <f>+[1]kpi!T154</f>
        <v>0</v>
      </c>
      <c r="U154" s="29">
        <f>+[1]kpi!U154</f>
        <v>0</v>
      </c>
      <c r="V154" s="29">
        <f>+[1]kpi!V154</f>
        <v>0</v>
      </c>
      <c r="W154" s="29">
        <f>+[1]kpi!W154</f>
        <v>0</v>
      </c>
      <c r="X154" s="29">
        <f>+[1]kpi!X154</f>
        <v>0</v>
      </c>
      <c r="Y154" s="29">
        <f>+[1]kpi!Y154</f>
        <v>0</v>
      </c>
      <c r="Z154" s="29">
        <f>+[1]kpi!Z154</f>
        <v>0</v>
      </c>
      <c r="AA154" s="29">
        <f>+[1]kpi!AA154</f>
        <v>0</v>
      </c>
      <c r="AB154" s="29">
        <f>+[1]kpi!AB154</f>
        <v>0</v>
      </c>
      <c r="AC154" s="29">
        <f>+[1]kpi!AC154</f>
        <v>0</v>
      </c>
      <c r="AD154" s="29">
        <f>+[1]kpi!AD154</f>
        <v>0</v>
      </c>
      <c r="AE154" s="30">
        <f>+[1]kpi!AE154</f>
        <v>0</v>
      </c>
      <c r="AG154" s="56">
        <f t="shared" si="42"/>
        <v>0</v>
      </c>
      <c r="AH154" s="29">
        <f>+[1]kpi!AO154</f>
        <v>0</v>
      </c>
      <c r="AI154" s="29">
        <f>+[1]kpi!AP154</f>
        <v>0</v>
      </c>
      <c r="AJ154" s="29">
        <f>+[1]kpi!AQ154</f>
        <v>0</v>
      </c>
      <c r="AK154" s="29">
        <f>+[1]kpi!AR154</f>
        <v>0</v>
      </c>
      <c r="AL154" s="29">
        <f>+[1]kpi!AS154</f>
        <v>0</v>
      </c>
      <c r="AM154" s="29">
        <f>+[1]kpi!AT154</f>
        <v>0</v>
      </c>
      <c r="AN154" s="29">
        <f>+[1]kpi!AU154</f>
        <v>0</v>
      </c>
      <c r="AO154" s="29">
        <f>+[1]kpi!AV154</f>
        <v>0</v>
      </c>
      <c r="AP154" s="29">
        <f>+[1]kpi!AW154</f>
        <v>0</v>
      </c>
      <c r="AQ154" s="29">
        <f>+[1]kpi!AX154</f>
        <v>0</v>
      </c>
      <c r="AR154" s="29">
        <f>+[1]kpi!AY154</f>
        <v>0</v>
      </c>
      <c r="AS154" s="30">
        <v>0</v>
      </c>
      <c r="AU154" s="56">
        <f t="shared" si="46"/>
        <v>-1061070694.0255456</v>
      </c>
      <c r="AV154" s="56">
        <f t="shared" si="43"/>
        <v>0</v>
      </c>
      <c r="AW154" s="29">
        <f>+[1]kpi!BD154</f>
        <v>0</v>
      </c>
      <c r="AX154" s="29">
        <f>+[1]kpi!BE154</f>
        <v>0</v>
      </c>
      <c r="AY154" s="29">
        <f>+[1]kpi!BF154</f>
        <v>0</v>
      </c>
      <c r="AZ154" s="29">
        <f>+[1]kpi!BG154</f>
        <v>0</v>
      </c>
      <c r="BA154" s="29">
        <f>+[1]kpi!BH154</f>
        <v>0</v>
      </c>
      <c r="BB154" s="29">
        <f>+[1]kpi!BI154</f>
        <v>0</v>
      </c>
      <c r="BC154" s="29">
        <f>+[1]kpi!BJ154</f>
        <v>0</v>
      </c>
      <c r="BD154" s="29">
        <f>+[1]kpi!BK154</f>
        <v>0</v>
      </c>
      <c r="BE154" s="29">
        <f>+[1]kpi!BL154</f>
        <v>0</v>
      </c>
      <c r="BF154" s="29">
        <f>+[1]kpi!BM154</f>
        <v>0</v>
      </c>
      <c r="BG154" s="29">
        <f>+[1]kpi!BN154</f>
        <v>0</v>
      </c>
      <c r="BH154" s="30"/>
      <c r="BV154" s="64">
        <f>(debt!C154-HLOOKUP(B154,Flc_Arqos_Base!$C$2:$GX$47,46,TRUE))</f>
        <v>-453622368.22594583</v>
      </c>
    </row>
    <row r="155" spans="2:74" x14ac:dyDescent="0.25">
      <c r="B155" s="61">
        <v>49522</v>
      </c>
      <c r="C155" s="56">
        <f t="shared" si="44"/>
        <v>1848482815.29</v>
      </c>
      <c r="D155" s="56">
        <f t="shared" si="40"/>
        <v>0</v>
      </c>
      <c r="E155" s="29">
        <f>+[1]kpi!E155</f>
        <v>0</v>
      </c>
      <c r="F155" s="29">
        <f>+[1]kpi!F155</f>
        <v>0</v>
      </c>
      <c r="G155" s="29">
        <f>+[1]kpi!G155</f>
        <v>0</v>
      </c>
      <c r="H155" s="29">
        <f>+[1]kpi!H155</f>
        <v>0</v>
      </c>
      <c r="I155" s="29">
        <f>+[1]kpi!I155</f>
        <v>0</v>
      </c>
      <c r="J155" s="29">
        <f>+[1]kpi!J155</f>
        <v>0</v>
      </c>
      <c r="K155" s="29">
        <f>+[1]kpi!K155</f>
        <v>0</v>
      </c>
      <c r="L155" s="29">
        <f>+[1]kpi!L155</f>
        <v>0</v>
      </c>
      <c r="M155" s="29">
        <f>+[1]kpi!M155</f>
        <v>0</v>
      </c>
      <c r="N155" s="29">
        <f>+[1]kpi!N155</f>
        <v>0</v>
      </c>
      <c r="O155" s="29">
        <f>+[1]kpi!O155</f>
        <v>0</v>
      </c>
      <c r="P155" s="30"/>
      <c r="R155" s="56">
        <f t="shared" si="45"/>
        <v>799.00272012400023</v>
      </c>
      <c r="S155" s="56">
        <f t="shared" si="41"/>
        <v>0</v>
      </c>
      <c r="T155" s="29">
        <f>+[1]kpi!T155</f>
        <v>0</v>
      </c>
      <c r="U155" s="29">
        <f>+[1]kpi!U155</f>
        <v>0</v>
      </c>
      <c r="V155" s="29">
        <f>+[1]kpi!V155</f>
        <v>0</v>
      </c>
      <c r="W155" s="29">
        <f>+[1]kpi!W155</f>
        <v>0</v>
      </c>
      <c r="X155" s="29">
        <f>+[1]kpi!X155</f>
        <v>0</v>
      </c>
      <c r="Y155" s="29">
        <f>+[1]kpi!Y155</f>
        <v>0</v>
      </c>
      <c r="Z155" s="29">
        <f>+[1]kpi!Z155</f>
        <v>0</v>
      </c>
      <c r="AA155" s="29">
        <f>+[1]kpi!AA155</f>
        <v>0</v>
      </c>
      <c r="AB155" s="29">
        <f>+[1]kpi!AB155</f>
        <v>0</v>
      </c>
      <c r="AC155" s="29">
        <f>+[1]kpi!AC155</f>
        <v>0</v>
      </c>
      <c r="AD155" s="29">
        <f>+[1]kpi!AD155</f>
        <v>0</v>
      </c>
      <c r="AE155" s="30">
        <f>+[1]kpi!AE155</f>
        <v>0</v>
      </c>
      <c r="AG155" s="56">
        <f t="shared" si="42"/>
        <v>0</v>
      </c>
      <c r="AH155" s="29">
        <f>+[1]kpi!AO155</f>
        <v>0</v>
      </c>
      <c r="AI155" s="29">
        <f>+[1]kpi!AP155</f>
        <v>0</v>
      </c>
      <c r="AJ155" s="29">
        <f>+[1]kpi!AQ155</f>
        <v>0</v>
      </c>
      <c r="AK155" s="29">
        <f>+[1]kpi!AR155</f>
        <v>0</v>
      </c>
      <c r="AL155" s="29">
        <f>+[1]kpi!AS155</f>
        <v>0</v>
      </c>
      <c r="AM155" s="29">
        <f>+[1]kpi!AT155</f>
        <v>0</v>
      </c>
      <c r="AN155" s="29">
        <f>+[1]kpi!AU155</f>
        <v>0</v>
      </c>
      <c r="AO155" s="29">
        <f>+[1]kpi!AV155</f>
        <v>0</v>
      </c>
      <c r="AP155" s="29">
        <f>+[1]kpi!AW155</f>
        <v>0</v>
      </c>
      <c r="AQ155" s="29">
        <f>+[1]kpi!AX155</f>
        <v>0</v>
      </c>
      <c r="AR155" s="29">
        <f>+[1]kpi!AY155</f>
        <v>0</v>
      </c>
      <c r="AS155" s="30">
        <v>0</v>
      </c>
      <c r="AU155" s="56">
        <f t="shared" si="46"/>
        <v>-1061070694.0255456</v>
      </c>
      <c r="AV155" s="56">
        <f t="shared" si="43"/>
        <v>0</v>
      </c>
      <c r="AW155" s="29">
        <f>+[1]kpi!BD155</f>
        <v>0</v>
      </c>
      <c r="AX155" s="29">
        <f>+[1]kpi!BE155</f>
        <v>0</v>
      </c>
      <c r="AY155" s="29">
        <f>+[1]kpi!BF155</f>
        <v>0</v>
      </c>
      <c r="AZ155" s="29">
        <f>+[1]kpi!BG155</f>
        <v>0</v>
      </c>
      <c r="BA155" s="29">
        <f>+[1]kpi!BH155</f>
        <v>0</v>
      </c>
      <c r="BB155" s="29">
        <f>+[1]kpi!BI155</f>
        <v>0</v>
      </c>
      <c r="BC155" s="29">
        <f>+[1]kpi!BJ155</f>
        <v>0</v>
      </c>
      <c r="BD155" s="29">
        <f>+[1]kpi!BK155</f>
        <v>0</v>
      </c>
      <c r="BE155" s="29">
        <f>+[1]kpi!BL155</f>
        <v>0</v>
      </c>
      <c r="BF155" s="29">
        <f>+[1]kpi!BM155</f>
        <v>0</v>
      </c>
      <c r="BG155" s="29">
        <f>+[1]kpi!BN155</f>
        <v>0</v>
      </c>
      <c r="BH155" s="30"/>
      <c r="BV155" s="64">
        <f>(debt!C155-HLOOKUP(B155,Flc_Arqos_Base!$C$2:$GX$47,46,TRUE))</f>
        <v>-456612195.45143199</v>
      </c>
    </row>
    <row r="156" spans="2:74" x14ac:dyDescent="0.25">
      <c r="B156" s="61">
        <v>49553</v>
      </c>
      <c r="C156" s="56">
        <f t="shared" si="44"/>
        <v>1848482815.29</v>
      </c>
      <c r="D156" s="56">
        <f t="shared" si="40"/>
        <v>0</v>
      </c>
      <c r="E156" s="29">
        <f>+[1]kpi!E156</f>
        <v>0</v>
      </c>
      <c r="F156" s="29">
        <f>+[1]kpi!F156</f>
        <v>0</v>
      </c>
      <c r="G156" s="29">
        <f>+[1]kpi!G156</f>
        <v>0</v>
      </c>
      <c r="H156" s="29">
        <f>+[1]kpi!H156</f>
        <v>0</v>
      </c>
      <c r="I156" s="29">
        <f>+[1]kpi!I156</f>
        <v>0</v>
      </c>
      <c r="J156" s="29">
        <f>+[1]kpi!J156</f>
        <v>0</v>
      </c>
      <c r="K156" s="29">
        <f>+[1]kpi!K156</f>
        <v>0</v>
      </c>
      <c r="L156" s="29">
        <f>+[1]kpi!L156</f>
        <v>0</v>
      </c>
      <c r="M156" s="29">
        <f>+[1]kpi!M156</f>
        <v>0</v>
      </c>
      <c r="N156" s="29">
        <f>+[1]kpi!N156</f>
        <v>0</v>
      </c>
      <c r="O156" s="29">
        <f>+[1]kpi!O156</f>
        <v>0</v>
      </c>
      <c r="P156" s="30"/>
      <c r="R156" s="56">
        <f t="shared" si="45"/>
        <v>799.00272012400023</v>
      </c>
      <c r="S156" s="56">
        <f t="shared" si="41"/>
        <v>0</v>
      </c>
      <c r="T156" s="29">
        <f>+[1]kpi!T156</f>
        <v>0</v>
      </c>
      <c r="U156" s="29">
        <f>+[1]kpi!U156</f>
        <v>0</v>
      </c>
      <c r="V156" s="29">
        <f>+[1]kpi!V156</f>
        <v>0</v>
      </c>
      <c r="W156" s="29">
        <f>+[1]kpi!W156</f>
        <v>0</v>
      </c>
      <c r="X156" s="29">
        <f>+[1]kpi!X156</f>
        <v>0</v>
      </c>
      <c r="Y156" s="29">
        <f>+[1]kpi!Y156</f>
        <v>0</v>
      </c>
      <c r="Z156" s="29">
        <f>+[1]kpi!Z156</f>
        <v>0</v>
      </c>
      <c r="AA156" s="29">
        <f>+[1]kpi!AA156</f>
        <v>0</v>
      </c>
      <c r="AB156" s="29">
        <f>+[1]kpi!AB156</f>
        <v>0</v>
      </c>
      <c r="AC156" s="29">
        <f>+[1]kpi!AC156</f>
        <v>0</v>
      </c>
      <c r="AD156" s="29">
        <f>+[1]kpi!AD156</f>
        <v>0</v>
      </c>
      <c r="AE156" s="30">
        <f>+[1]kpi!AE156</f>
        <v>0</v>
      </c>
      <c r="AG156" s="56">
        <f t="shared" si="42"/>
        <v>0</v>
      </c>
      <c r="AH156" s="29">
        <f>+[1]kpi!AO156</f>
        <v>0</v>
      </c>
      <c r="AI156" s="29">
        <f>+[1]kpi!AP156</f>
        <v>0</v>
      </c>
      <c r="AJ156" s="29">
        <f>+[1]kpi!AQ156</f>
        <v>0</v>
      </c>
      <c r="AK156" s="29">
        <f>+[1]kpi!AR156</f>
        <v>0</v>
      </c>
      <c r="AL156" s="29">
        <f>+[1]kpi!AS156</f>
        <v>0</v>
      </c>
      <c r="AM156" s="29">
        <f>+[1]kpi!AT156</f>
        <v>0</v>
      </c>
      <c r="AN156" s="29">
        <f>+[1]kpi!AU156</f>
        <v>0</v>
      </c>
      <c r="AO156" s="29">
        <f>+[1]kpi!AV156</f>
        <v>0</v>
      </c>
      <c r="AP156" s="29">
        <f>+[1]kpi!AW156</f>
        <v>0</v>
      </c>
      <c r="AQ156" s="29">
        <f>+[1]kpi!AX156</f>
        <v>0</v>
      </c>
      <c r="AR156" s="29">
        <f>+[1]kpi!AY156</f>
        <v>0</v>
      </c>
      <c r="AS156" s="30">
        <v>0</v>
      </c>
      <c r="AU156" s="56">
        <f t="shared" si="46"/>
        <v>-1061070694.0255456</v>
      </c>
      <c r="AV156" s="56">
        <f t="shared" si="43"/>
        <v>0</v>
      </c>
      <c r="AW156" s="29">
        <f>+[1]kpi!BD156</f>
        <v>0</v>
      </c>
      <c r="AX156" s="29">
        <f>+[1]kpi!BE156</f>
        <v>0</v>
      </c>
      <c r="AY156" s="29">
        <f>+[1]kpi!BF156</f>
        <v>0</v>
      </c>
      <c r="AZ156" s="29">
        <f>+[1]kpi!BG156</f>
        <v>0</v>
      </c>
      <c r="BA156" s="29">
        <f>+[1]kpi!BH156</f>
        <v>0</v>
      </c>
      <c r="BB156" s="29">
        <f>+[1]kpi!BI156</f>
        <v>0</v>
      </c>
      <c r="BC156" s="29">
        <f>+[1]kpi!BJ156</f>
        <v>0</v>
      </c>
      <c r="BD156" s="29">
        <f>+[1]kpi!BK156</f>
        <v>0</v>
      </c>
      <c r="BE156" s="29">
        <f>+[1]kpi!BL156</f>
        <v>0</v>
      </c>
      <c r="BF156" s="29">
        <f>+[1]kpi!BM156</f>
        <v>0</v>
      </c>
      <c r="BG156" s="29">
        <f>+[1]kpi!BN156</f>
        <v>0</v>
      </c>
      <c r="BH156" s="30"/>
      <c r="BV156" s="64">
        <f>(debt!C156-HLOOKUP(B156,Flc_Arqos_Base!$C$2:$GX$47,46,TRUE))</f>
        <v>-459622850.06828439</v>
      </c>
    </row>
    <row r="157" spans="2:74" x14ac:dyDescent="0.25">
      <c r="B157" s="61">
        <v>49583</v>
      </c>
      <c r="C157" s="56">
        <f t="shared" si="44"/>
        <v>1848482815.29</v>
      </c>
      <c r="D157" s="56">
        <f t="shared" si="40"/>
        <v>0</v>
      </c>
      <c r="E157" s="29">
        <f>+[1]kpi!E157</f>
        <v>0</v>
      </c>
      <c r="F157" s="29">
        <f>+[1]kpi!F157</f>
        <v>0</v>
      </c>
      <c r="G157" s="29">
        <f>+[1]kpi!G157</f>
        <v>0</v>
      </c>
      <c r="H157" s="29">
        <f>+[1]kpi!H157</f>
        <v>0</v>
      </c>
      <c r="I157" s="29">
        <f>+[1]kpi!I157</f>
        <v>0</v>
      </c>
      <c r="J157" s="29">
        <f>+[1]kpi!J157</f>
        <v>0</v>
      </c>
      <c r="K157" s="29">
        <f>+[1]kpi!K157</f>
        <v>0</v>
      </c>
      <c r="L157" s="29">
        <f>+[1]kpi!L157</f>
        <v>0</v>
      </c>
      <c r="M157" s="29">
        <f>+[1]kpi!M157</f>
        <v>0</v>
      </c>
      <c r="N157" s="29">
        <f>+[1]kpi!N157</f>
        <v>0</v>
      </c>
      <c r="O157" s="29">
        <f>+[1]kpi!O157</f>
        <v>0</v>
      </c>
      <c r="P157" s="30"/>
      <c r="R157" s="56">
        <f t="shared" si="45"/>
        <v>799.00272012400023</v>
      </c>
      <c r="S157" s="56">
        <f t="shared" si="41"/>
        <v>0</v>
      </c>
      <c r="T157" s="29">
        <f>+[1]kpi!T157</f>
        <v>0</v>
      </c>
      <c r="U157" s="29">
        <f>+[1]kpi!U157</f>
        <v>0</v>
      </c>
      <c r="V157" s="29">
        <f>+[1]kpi!V157</f>
        <v>0</v>
      </c>
      <c r="W157" s="29">
        <f>+[1]kpi!W157</f>
        <v>0</v>
      </c>
      <c r="X157" s="29">
        <f>+[1]kpi!X157</f>
        <v>0</v>
      </c>
      <c r="Y157" s="29">
        <f>+[1]kpi!Y157</f>
        <v>0</v>
      </c>
      <c r="Z157" s="29">
        <f>+[1]kpi!Z157</f>
        <v>0</v>
      </c>
      <c r="AA157" s="29">
        <f>+[1]kpi!AA157</f>
        <v>0</v>
      </c>
      <c r="AB157" s="29">
        <f>+[1]kpi!AB157</f>
        <v>0</v>
      </c>
      <c r="AC157" s="29">
        <f>+[1]kpi!AC157</f>
        <v>0</v>
      </c>
      <c r="AD157" s="29">
        <f>+[1]kpi!AD157</f>
        <v>0</v>
      </c>
      <c r="AE157" s="30">
        <f>+[1]kpi!AE157</f>
        <v>0</v>
      </c>
      <c r="AG157" s="56">
        <f t="shared" si="42"/>
        <v>0</v>
      </c>
      <c r="AH157" s="29">
        <f>+[1]kpi!AO157</f>
        <v>0</v>
      </c>
      <c r="AI157" s="29">
        <f>+[1]kpi!AP157</f>
        <v>0</v>
      </c>
      <c r="AJ157" s="29">
        <f>+[1]kpi!AQ157</f>
        <v>0</v>
      </c>
      <c r="AK157" s="29">
        <f>+[1]kpi!AR157</f>
        <v>0</v>
      </c>
      <c r="AL157" s="29">
        <f>+[1]kpi!AS157</f>
        <v>0</v>
      </c>
      <c r="AM157" s="29">
        <f>+[1]kpi!AT157</f>
        <v>0</v>
      </c>
      <c r="AN157" s="29">
        <f>+[1]kpi!AU157</f>
        <v>0</v>
      </c>
      <c r="AO157" s="29">
        <f>+[1]kpi!AV157</f>
        <v>0</v>
      </c>
      <c r="AP157" s="29">
        <f>+[1]kpi!AW157</f>
        <v>0</v>
      </c>
      <c r="AQ157" s="29">
        <f>+[1]kpi!AX157</f>
        <v>0</v>
      </c>
      <c r="AR157" s="29">
        <f>+[1]kpi!AY157</f>
        <v>0</v>
      </c>
      <c r="AS157" s="30">
        <v>0</v>
      </c>
      <c r="AU157" s="56">
        <f t="shared" si="46"/>
        <v>-1061070694.0255456</v>
      </c>
      <c r="AV157" s="56">
        <f t="shared" si="43"/>
        <v>0</v>
      </c>
      <c r="AW157" s="29">
        <f>+[1]kpi!BD157</f>
        <v>0</v>
      </c>
      <c r="AX157" s="29">
        <f>+[1]kpi!BE157</f>
        <v>0</v>
      </c>
      <c r="AY157" s="29">
        <f>+[1]kpi!BF157</f>
        <v>0</v>
      </c>
      <c r="AZ157" s="29">
        <f>+[1]kpi!BG157</f>
        <v>0</v>
      </c>
      <c r="BA157" s="29">
        <f>+[1]kpi!BH157</f>
        <v>0</v>
      </c>
      <c r="BB157" s="29">
        <f>+[1]kpi!BI157</f>
        <v>0</v>
      </c>
      <c r="BC157" s="29">
        <f>+[1]kpi!BJ157</f>
        <v>0</v>
      </c>
      <c r="BD157" s="29">
        <f>+[1]kpi!BK157</f>
        <v>0</v>
      </c>
      <c r="BE157" s="29">
        <f>+[1]kpi!BL157</f>
        <v>0</v>
      </c>
      <c r="BF157" s="29">
        <f>+[1]kpi!BM157</f>
        <v>0</v>
      </c>
      <c r="BG157" s="29">
        <f>+[1]kpi!BN157</f>
        <v>0</v>
      </c>
      <c r="BH157" s="30"/>
      <c r="BV157" s="64">
        <f>(debt!C157-HLOOKUP(B157,Flc_Arqos_Base!$C$2:$GX$47,46,TRUE))</f>
        <v>-462654477.16188705</v>
      </c>
    </row>
    <row r="158" spans="2:74" x14ac:dyDescent="0.25">
      <c r="B158" s="62">
        <v>49614</v>
      </c>
      <c r="C158" s="56">
        <f t="shared" si="44"/>
        <v>1848482815.29</v>
      </c>
      <c r="D158" s="56">
        <f t="shared" si="40"/>
        <v>0</v>
      </c>
      <c r="E158" s="29">
        <f>+[1]kpi!E158</f>
        <v>0</v>
      </c>
      <c r="F158" s="29">
        <f>+[1]kpi!F158</f>
        <v>0</v>
      </c>
      <c r="G158" s="29">
        <f>+[1]kpi!G158</f>
        <v>0</v>
      </c>
      <c r="H158" s="29">
        <f>+[1]kpi!H158</f>
        <v>0</v>
      </c>
      <c r="I158" s="29">
        <f>+[1]kpi!I158</f>
        <v>0</v>
      </c>
      <c r="J158" s="29">
        <f>+[1]kpi!J158</f>
        <v>0</v>
      </c>
      <c r="K158" s="29">
        <f>+[1]kpi!K158</f>
        <v>0</v>
      </c>
      <c r="L158" s="29">
        <f>+[1]kpi!L158</f>
        <v>0</v>
      </c>
      <c r="M158" s="29">
        <f>+[1]kpi!M158</f>
        <v>0</v>
      </c>
      <c r="N158" s="29">
        <f>+[1]kpi!N158</f>
        <v>0</v>
      </c>
      <c r="O158" s="29">
        <f>+[1]kpi!O158</f>
        <v>0</v>
      </c>
      <c r="P158" s="30"/>
      <c r="R158" s="56">
        <f t="shared" si="45"/>
        <v>799.00272012400023</v>
      </c>
      <c r="S158" s="56">
        <f t="shared" si="41"/>
        <v>0</v>
      </c>
      <c r="T158" s="29">
        <f>+[1]kpi!T158</f>
        <v>0</v>
      </c>
      <c r="U158" s="29">
        <f>+[1]kpi!U158</f>
        <v>0</v>
      </c>
      <c r="V158" s="29">
        <f>+[1]kpi!V158</f>
        <v>0</v>
      </c>
      <c r="W158" s="29">
        <f>+[1]kpi!W158</f>
        <v>0</v>
      </c>
      <c r="X158" s="29">
        <f>+[1]kpi!X158</f>
        <v>0</v>
      </c>
      <c r="Y158" s="29">
        <f>+[1]kpi!Y158</f>
        <v>0</v>
      </c>
      <c r="Z158" s="29">
        <f>+[1]kpi!Z158</f>
        <v>0</v>
      </c>
      <c r="AA158" s="29">
        <f>+[1]kpi!AA158</f>
        <v>0</v>
      </c>
      <c r="AB158" s="29">
        <f>+[1]kpi!AB158</f>
        <v>0</v>
      </c>
      <c r="AC158" s="29">
        <f>+[1]kpi!AC158</f>
        <v>0</v>
      </c>
      <c r="AD158" s="29">
        <f>+[1]kpi!AD158</f>
        <v>0</v>
      </c>
      <c r="AE158" s="30">
        <f>+[1]kpi!AE158</f>
        <v>0</v>
      </c>
      <c r="AG158" s="56">
        <f t="shared" si="42"/>
        <v>0</v>
      </c>
      <c r="AH158" s="29">
        <f>+[1]kpi!AO158</f>
        <v>0</v>
      </c>
      <c r="AI158" s="29">
        <f>+[1]kpi!AP158</f>
        <v>0</v>
      </c>
      <c r="AJ158" s="29">
        <f>+[1]kpi!AQ158</f>
        <v>0</v>
      </c>
      <c r="AK158" s="29">
        <f>+[1]kpi!AR158</f>
        <v>0</v>
      </c>
      <c r="AL158" s="29">
        <f>+[1]kpi!AS158</f>
        <v>0</v>
      </c>
      <c r="AM158" s="29">
        <f>+[1]kpi!AT158</f>
        <v>0</v>
      </c>
      <c r="AN158" s="29">
        <f>+[1]kpi!AU158</f>
        <v>0</v>
      </c>
      <c r="AO158" s="29">
        <f>+[1]kpi!AV158</f>
        <v>0</v>
      </c>
      <c r="AP158" s="29">
        <f>+[1]kpi!AW158</f>
        <v>0</v>
      </c>
      <c r="AQ158" s="29">
        <f>+[1]kpi!AX158</f>
        <v>0</v>
      </c>
      <c r="AR158" s="29">
        <f>+[1]kpi!AY158</f>
        <v>0</v>
      </c>
      <c r="AS158" s="30">
        <v>0</v>
      </c>
      <c r="AU158" s="56">
        <f t="shared" si="46"/>
        <v>-1061070694.0255456</v>
      </c>
      <c r="AV158" s="56">
        <f t="shared" si="43"/>
        <v>0</v>
      </c>
      <c r="AW158" s="29">
        <f>+[1]kpi!BD158</f>
        <v>0</v>
      </c>
      <c r="AX158" s="29">
        <f>+[1]kpi!BE158</f>
        <v>0</v>
      </c>
      <c r="AY158" s="29">
        <f>+[1]kpi!BF158</f>
        <v>0</v>
      </c>
      <c r="AZ158" s="29">
        <f>+[1]kpi!BG158</f>
        <v>0</v>
      </c>
      <c r="BA158" s="29">
        <f>+[1]kpi!BH158</f>
        <v>0</v>
      </c>
      <c r="BB158" s="29">
        <f>+[1]kpi!BI158</f>
        <v>0</v>
      </c>
      <c r="BC158" s="29">
        <f>+[1]kpi!BJ158</f>
        <v>0</v>
      </c>
      <c r="BD158" s="29">
        <f>+[1]kpi!BK158</f>
        <v>0</v>
      </c>
      <c r="BE158" s="29">
        <f>+[1]kpi!BL158</f>
        <v>0</v>
      </c>
      <c r="BF158" s="29">
        <f>+[1]kpi!BM158</f>
        <v>0</v>
      </c>
      <c r="BG158" s="29">
        <f>+[1]kpi!BN158</f>
        <v>0</v>
      </c>
      <c r="BH158" s="30"/>
      <c r="BV158" s="64">
        <f>(debt!C158-HLOOKUP(B158,Flc_Arqos_Base!$C$2:$GX$47,46,TRUE))</f>
        <v>-465595222.82830119</v>
      </c>
    </row>
    <row r="159" spans="2:74" x14ac:dyDescent="0.25">
      <c r="B159" s="61">
        <v>49644</v>
      </c>
      <c r="C159" s="69">
        <f t="shared" si="44"/>
        <v>1848482815.29</v>
      </c>
      <c r="D159" s="69">
        <f t="shared" si="40"/>
        <v>0</v>
      </c>
      <c r="E159" s="70">
        <f>+[1]kpi!E159</f>
        <v>0</v>
      </c>
      <c r="F159" s="70">
        <f>+[1]kpi!F159</f>
        <v>0</v>
      </c>
      <c r="G159" s="70">
        <f>+[1]kpi!G159</f>
        <v>0</v>
      </c>
      <c r="H159" s="70">
        <f>+[1]kpi!H159</f>
        <v>0</v>
      </c>
      <c r="I159" s="70">
        <f>+[1]kpi!I159</f>
        <v>0</v>
      </c>
      <c r="J159" s="70">
        <f>+[1]kpi!J159</f>
        <v>0</v>
      </c>
      <c r="K159" s="70">
        <f>+[1]kpi!K159</f>
        <v>0</v>
      </c>
      <c r="L159" s="70">
        <f>+[1]kpi!L159</f>
        <v>0</v>
      </c>
      <c r="M159" s="70">
        <f>+[1]kpi!M159</f>
        <v>0</v>
      </c>
      <c r="N159" s="70">
        <f>+[1]kpi!N159</f>
        <v>0</v>
      </c>
      <c r="O159" s="70">
        <f>+[1]kpi!O159</f>
        <v>0</v>
      </c>
      <c r="P159" s="71"/>
      <c r="Q159" s="72"/>
      <c r="R159" s="69">
        <f t="shared" si="45"/>
        <v>799.00272012400023</v>
      </c>
      <c r="S159" s="69">
        <f t="shared" si="41"/>
        <v>0</v>
      </c>
      <c r="T159" s="70">
        <f>+[1]kpi!T159</f>
        <v>0</v>
      </c>
      <c r="U159" s="70">
        <f>+[1]kpi!U159</f>
        <v>0</v>
      </c>
      <c r="V159" s="70">
        <f>+[1]kpi!V159</f>
        <v>0</v>
      </c>
      <c r="W159" s="70">
        <f>+[1]kpi!W159</f>
        <v>0</v>
      </c>
      <c r="X159" s="70">
        <f>+[1]kpi!X159</f>
        <v>0</v>
      </c>
      <c r="Y159" s="70">
        <f>+[1]kpi!Y159</f>
        <v>0</v>
      </c>
      <c r="Z159" s="70">
        <f>+[1]kpi!Z159</f>
        <v>0</v>
      </c>
      <c r="AA159" s="70">
        <f>+[1]kpi!AA159</f>
        <v>0</v>
      </c>
      <c r="AB159" s="70">
        <f>+[1]kpi!AB159</f>
        <v>0</v>
      </c>
      <c r="AC159" s="70">
        <f>+[1]kpi!AC159</f>
        <v>0</v>
      </c>
      <c r="AD159" s="70">
        <f>+[1]kpi!AD159</f>
        <v>0</v>
      </c>
      <c r="AE159" s="71">
        <f>+[1]kpi!AE159</f>
        <v>0</v>
      </c>
      <c r="AF159" s="72"/>
      <c r="AG159" s="69">
        <f t="shared" si="42"/>
        <v>0</v>
      </c>
      <c r="AH159" s="70">
        <f>+[1]kpi!AO159</f>
        <v>0</v>
      </c>
      <c r="AI159" s="70">
        <f>+[1]kpi!AP159</f>
        <v>0</v>
      </c>
      <c r="AJ159" s="70">
        <f>+[1]kpi!AQ159</f>
        <v>0</v>
      </c>
      <c r="AK159" s="70">
        <f>+[1]kpi!AR159</f>
        <v>0</v>
      </c>
      <c r="AL159" s="70">
        <f>+[1]kpi!AS159</f>
        <v>0</v>
      </c>
      <c r="AM159" s="70">
        <f>+[1]kpi!AT159</f>
        <v>0</v>
      </c>
      <c r="AN159" s="70">
        <f>+[1]kpi!AU159</f>
        <v>0</v>
      </c>
      <c r="AO159" s="70">
        <f>+[1]kpi!AV159</f>
        <v>0</v>
      </c>
      <c r="AP159" s="70">
        <f>+[1]kpi!AW159</f>
        <v>0</v>
      </c>
      <c r="AQ159" s="70">
        <f>+[1]kpi!AX159</f>
        <v>0</v>
      </c>
      <c r="AR159" s="70">
        <f>+[1]kpi!AY159</f>
        <v>0</v>
      </c>
      <c r="AS159" s="71">
        <v>0</v>
      </c>
      <c r="AT159" s="72"/>
      <c r="AU159" s="69">
        <f t="shared" si="46"/>
        <v>-1061070694.0255456</v>
      </c>
      <c r="AV159" s="69">
        <f t="shared" si="43"/>
        <v>0</v>
      </c>
      <c r="AW159" s="70">
        <f>+[1]kpi!BD159</f>
        <v>0</v>
      </c>
      <c r="AX159" s="70">
        <f>+[1]kpi!BE159</f>
        <v>0</v>
      </c>
      <c r="AY159" s="70">
        <f>+[1]kpi!BF159</f>
        <v>0</v>
      </c>
      <c r="AZ159" s="70">
        <f>+[1]kpi!BG159</f>
        <v>0</v>
      </c>
      <c r="BA159" s="70">
        <f>+[1]kpi!BH159</f>
        <v>0</v>
      </c>
      <c r="BB159" s="70">
        <f>+[1]kpi!BI159</f>
        <v>0</v>
      </c>
      <c r="BC159" s="70">
        <f>+[1]kpi!BJ159</f>
        <v>0</v>
      </c>
      <c r="BD159" s="70">
        <f>+[1]kpi!BK159</f>
        <v>0</v>
      </c>
      <c r="BE159" s="70">
        <f>+[1]kpi!BL159</f>
        <v>0</v>
      </c>
      <c r="BF159" s="70">
        <f>+[1]kpi!BM159</f>
        <v>0</v>
      </c>
      <c r="BG159" s="70">
        <f>+[1]kpi!BN159</f>
        <v>0</v>
      </c>
      <c r="BH159" s="71"/>
      <c r="BI159" s="72"/>
      <c r="BJ159" s="72"/>
      <c r="BK159" s="72"/>
      <c r="BL159" s="72"/>
      <c r="BM159" s="72"/>
      <c r="BN159" s="72"/>
      <c r="BO159" s="72"/>
      <c r="BP159" s="72"/>
      <c r="BQ159" s="72"/>
      <c r="BR159" s="72"/>
      <c r="BS159" s="72"/>
      <c r="BT159" s="72"/>
      <c r="BU159" s="72"/>
      <c r="BV159" s="74">
        <f>(debt!C159-HLOOKUP(B159,Flc_Arqos_Base!$C$2:$GX$47,46,TRUE))</f>
        <v>-468402948.54480588</v>
      </c>
    </row>
    <row r="160" spans="2:74" x14ac:dyDescent="0.25">
      <c r="B160" s="60">
        <v>49675</v>
      </c>
      <c r="C160" s="56">
        <f t="shared" si="44"/>
        <v>1848482815.29</v>
      </c>
      <c r="D160" s="56">
        <f t="shared" si="40"/>
        <v>0</v>
      </c>
      <c r="E160" s="29">
        <f>+[1]kpi!E160</f>
        <v>0</v>
      </c>
      <c r="F160" s="29">
        <f>+[1]kpi!F160</f>
        <v>0</v>
      </c>
      <c r="G160" s="29">
        <f>+[1]kpi!G160</f>
        <v>0</v>
      </c>
      <c r="H160" s="29">
        <f>+[1]kpi!H160</f>
        <v>0</v>
      </c>
      <c r="I160" s="29">
        <f>+[1]kpi!I160</f>
        <v>0</v>
      </c>
      <c r="J160" s="29">
        <f>+[1]kpi!J160</f>
        <v>0</v>
      </c>
      <c r="K160" s="29">
        <f>+[1]kpi!K160</f>
        <v>0</v>
      </c>
      <c r="L160" s="29">
        <f>+[1]kpi!L160</f>
        <v>0</v>
      </c>
      <c r="M160" s="29">
        <f>+[1]kpi!M160</f>
        <v>0</v>
      </c>
      <c r="N160" s="29">
        <f>+[1]kpi!N160</f>
        <v>0</v>
      </c>
      <c r="O160" s="29">
        <f>+[1]kpi!O160</f>
        <v>0</v>
      </c>
      <c r="P160" s="30"/>
      <c r="R160" s="56">
        <f t="shared" si="45"/>
        <v>799.00272012400023</v>
      </c>
      <c r="S160" s="56">
        <f t="shared" si="41"/>
        <v>0</v>
      </c>
      <c r="T160" s="29">
        <f>+[1]kpi!T160</f>
        <v>0</v>
      </c>
      <c r="U160" s="29">
        <f>+[1]kpi!U160</f>
        <v>0</v>
      </c>
      <c r="V160" s="29">
        <f>+[1]kpi!V160</f>
        <v>0</v>
      </c>
      <c r="W160" s="29">
        <f>+[1]kpi!W160</f>
        <v>0</v>
      </c>
      <c r="X160" s="29">
        <f>+[1]kpi!X160</f>
        <v>0</v>
      </c>
      <c r="Y160" s="29">
        <f>+[1]kpi!Y160</f>
        <v>0</v>
      </c>
      <c r="Z160" s="29">
        <f>+[1]kpi!Z160</f>
        <v>0</v>
      </c>
      <c r="AA160" s="29">
        <f>+[1]kpi!AA160</f>
        <v>0</v>
      </c>
      <c r="AB160" s="29">
        <f>+[1]kpi!AB160</f>
        <v>0</v>
      </c>
      <c r="AC160" s="29">
        <f>+[1]kpi!AC160</f>
        <v>0</v>
      </c>
      <c r="AD160" s="29">
        <f>+[1]kpi!AD160</f>
        <v>0</v>
      </c>
      <c r="AE160" s="30">
        <f>+[1]kpi!AE160</f>
        <v>0</v>
      </c>
      <c r="AG160" s="56">
        <f t="shared" si="42"/>
        <v>0</v>
      </c>
      <c r="AH160" s="29">
        <f>+[1]kpi!AO160</f>
        <v>0</v>
      </c>
      <c r="AI160" s="29">
        <f>+[1]kpi!AP160</f>
        <v>0</v>
      </c>
      <c r="AJ160" s="29">
        <f>+[1]kpi!AQ160</f>
        <v>0</v>
      </c>
      <c r="AK160" s="29">
        <f>+[1]kpi!AR160</f>
        <v>0</v>
      </c>
      <c r="AL160" s="29">
        <f>+[1]kpi!AS160</f>
        <v>0</v>
      </c>
      <c r="AM160" s="29">
        <f>+[1]kpi!AT160</f>
        <v>0</v>
      </c>
      <c r="AN160" s="29">
        <f>+[1]kpi!AU160</f>
        <v>0</v>
      </c>
      <c r="AO160" s="29">
        <f>+[1]kpi!AV160</f>
        <v>0</v>
      </c>
      <c r="AP160" s="29">
        <f>+[1]kpi!AW160</f>
        <v>0</v>
      </c>
      <c r="AQ160" s="29">
        <f>+[1]kpi!AX160</f>
        <v>0</v>
      </c>
      <c r="AR160" s="29">
        <f>+[1]kpi!AY160</f>
        <v>0</v>
      </c>
      <c r="AS160" s="30">
        <v>0</v>
      </c>
      <c r="AU160" s="56">
        <f t="shared" si="46"/>
        <v>-1061070694.0255456</v>
      </c>
      <c r="AV160" s="56">
        <f t="shared" si="43"/>
        <v>0</v>
      </c>
      <c r="AW160" s="29">
        <f>+[1]kpi!BD160</f>
        <v>0</v>
      </c>
      <c r="AX160" s="29">
        <f>+[1]kpi!BE160</f>
        <v>0</v>
      </c>
      <c r="AY160" s="29">
        <f>+[1]kpi!BF160</f>
        <v>0</v>
      </c>
      <c r="AZ160" s="29">
        <f>+[1]kpi!BG160</f>
        <v>0</v>
      </c>
      <c r="BA160" s="29">
        <f>+[1]kpi!BH160</f>
        <v>0</v>
      </c>
      <c r="BB160" s="29">
        <f>+[1]kpi!BI160</f>
        <v>0</v>
      </c>
      <c r="BC160" s="29">
        <f>+[1]kpi!BJ160</f>
        <v>0</v>
      </c>
      <c r="BD160" s="29">
        <f>+[1]kpi!BK160</f>
        <v>0</v>
      </c>
      <c r="BE160" s="29">
        <f>+[1]kpi!BL160</f>
        <v>0</v>
      </c>
      <c r="BF160" s="29">
        <f>+[1]kpi!BM160</f>
        <v>0</v>
      </c>
      <c r="BG160" s="29">
        <f>+[1]kpi!BN160</f>
        <v>0</v>
      </c>
      <c r="BH160" s="30"/>
      <c r="BV160" s="64">
        <f>(debt!C160-HLOOKUP(B160,Flc_Arqos_Base!$C$2:$GX$47,46,TRUE))</f>
        <v>-471495725.70710576</v>
      </c>
    </row>
    <row r="161" spans="2:74" x14ac:dyDescent="0.25">
      <c r="B161" s="60">
        <v>49706</v>
      </c>
      <c r="C161" s="56">
        <f t="shared" si="44"/>
        <v>1848482815.29</v>
      </c>
      <c r="D161" s="56">
        <f t="shared" si="40"/>
        <v>0</v>
      </c>
      <c r="E161" s="29">
        <f>+[1]kpi!E161</f>
        <v>0</v>
      </c>
      <c r="F161" s="29">
        <f>+[1]kpi!F161</f>
        <v>0</v>
      </c>
      <c r="G161" s="29">
        <f>+[1]kpi!G161</f>
        <v>0</v>
      </c>
      <c r="H161" s="29">
        <f>+[1]kpi!H161</f>
        <v>0</v>
      </c>
      <c r="I161" s="29">
        <f>+[1]kpi!I161</f>
        <v>0</v>
      </c>
      <c r="J161" s="29">
        <f>+[1]kpi!J161</f>
        <v>0</v>
      </c>
      <c r="K161" s="29">
        <f>+[1]kpi!K161</f>
        <v>0</v>
      </c>
      <c r="L161" s="29">
        <f>+[1]kpi!L161</f>
        <v>0</v>
      </c>
      <c r="M161" s="29">
        <f>+[1]kpi!M161</f>
        <v>0</v>
      </c>
      <c r="N161" s="29">
        <f>+[1]kpi!N161</f>
        <v>0</v>
      </c>
      <c r="O161" s="29">
        <f>+[1]kpi!O161</f>
        <v>0</v>
      </c>
      <c r="P161" s="30"/>
      <c r="R161" s="56">
        <f t="shared" si="45"/>
        <v>799.00272012400023</v>
      </c>
      <c r="S161" s="56">
        <f t="shared" si="41"/>
        <v>0</v>
      </c>
      <c r="T161" s="29">
        <f>+[1]kpi!T161</f>
        <v>0</v>
      </c>
      <c r="U161" s="29">
        <f>+[1]kpi!U161</f>
        <v>0</v>
      </c>
      <c r="V161" s="29">
        <f>+[1]kpi!V161</f>
        <v>0</v>
      </c>
      <c r="W161" s="29">
        <f>+[1]kpi!W161</f>
        <v>0</v>
      </c>
      <c r="X161" s="29">
        <f>+[1]kpi!X161</f>
        <v>0</v>
      </c>
      <c r="Y161" s="29">
        <f>+[1]kpi!Y161</f>
        <v>0</v>
      </c>
      <c r="Z161" s="29">
        <f>+[1]kpi!Z161</f>
        <v>0</v>
      </c>
      <c r="AA161" s="29">
        <f>+[1]kpi!AA161</f>
        <v>0</v>
      </c>
      <c r="AB161" s="29">
        <f>+[1]kpi!AB161</f>
        <v>0</v>
      </c>
      <c r="AC161" s="29">
        <f>+[1]kpi!AC161</f>
        <v>0</v>
      </c>
      <c r="AD161" s="29">
        <f>+[1]kpi!AD161</f>
        <v>0</v>
      </c>
      <c r="AE161" s="30">
        <f>+[1]kpi!AE161</f>
        <v>0</v>
      </c>
      <c r="AG161" s="56">
        <f t="shared" si="42"/>
        <v>0</v>
      </c>
      <c r="AH161" s="29">
        <f>+[1]kpi!AO161</f>
        <v>0</v>
      </c>
      <c r="AI161" s="29">
        <f>+[1]kpi!AP161</f>
        <v>0</v>
      </c>
      <c r="AJ161" s="29">
        <f>+[1]kpi!AQ161</f>
        <v>0</v>
      </c>
      <c r="AK161" s="29">
        <f>+[1]kpi!AR161</f>
        <v>0</v>
      </c>
      <c r="AL161" s="29">
        <f>+[1]kpi!AS161</f>
        <v>0</v>
      </c>
      <c r="AM161" s="29">
        <f>+[1]kpi!AT161</f>
        <v>0</v>
      </c>
      <c r="AN161" s="29">
        <f>+[1]kpi!AU161</f>
        <v>0</v>
      </c>
      <c r="AO161" s="29">
        <f>+[1]kpi!AV161</f>
        <v>0</v>
      </c>
      <c r="AP161" s="29">
        <f>+[1]kpi!AW161</f>
        <v>0</v>
      </c>
      <c r="AQ161" s="29">
        <f>+[1]kpi!AX161</f>
        <v>0</v>
      </c>
      <c r="AR161" s="29">
        <f>+[1]kpi!AY161</f>
        <v>0</v>
      </c>
      <c r="AS161" s="30">
        <v>0</v>
      </c>
      <c r="AU161" s="56">
        <f t="shared" si="46"/>
        <v>-1061070694.0255456</v>
      </c>
      <c r="AV161" s="56">
        <f t="shared" si="43"/>
        <v>0</v>
      </c>
      <c r="AW161" s="29">
        <f>+[1]kpi!BD161</f>
        <v>0</v>
      </c>
      <c r="AX161" s="29">
        <f>+[1]kpi!BE161</f>
        <v>0</v>
      </c>
      <c r="AY161" s="29">
        <f>+[1]kpi!BF161</f>
        <v>0</v>
      </c>
      <c r="AZ161" s="29">
        <f>+[1]kpi!BG161</f>
        <v>0</v>
      </c>
      <c r="BA161" s="29">
        <f>+[1]kpi!BH161</f>
        <v>0</v>
      </c>
      <c r="BB161" s="29">
        <f>+[1]kpi!BI161</f>
        <v>0</v>
      </c>
      <c r="BC161" s="29">
        <f>+[1]kpi!BJ161</f>
        <v>0</v>
      </c>
      <c r="BD161" s="29">
        <f>+[1]kpi!BK161</f>
        <v>0</v>
      </c>
      <c r="BE161" s="29">
        <f>+[1]kpi!BL161</f>
        <v>0</v>
      </c>
      <c r="BF161" s="29">
        <f>+[1]kpi!BM161</f>
        <v>0</v>
      </c>
      <c r="BG161" s="29">
        <f>+[1]kpi!BN161</f>
        <v>0</v>
      </c>
      <c r="BH161" s="30"/>
      <c r="BV161" s="64">
        <f>(debt!C161-HLOOKUP(B161,Flc_Arqos_Base!$C$2:$GX$47,46,TRUE))</f>
        <v>-474610060.35417879</v>
      </c>
    </row>
    <row r="162" spans="2:74" x14ac:dyDescent="0.25">
      <c r="B162" s="59">
        <v>49735</v>
      </c>
      <c r="C162" s="56">
        <f t="shared" si="44"/>
        <v>1848482815.29</v>
      </c>
      <c r="D162" s="56">
        <f t="shared" si="40"/>
        <v>0</v>
      </c>
      <c r="E162" s="29">
        <f>+[1]kpi!E162</f>
        <v>0</v>
      </c>
      <c r="F162" s="29">
        <f>+[1]kpi!F162</f>
        <v>0</v>
      </c>
      <c r="G162" s="29">
        <f>+[1]kpi!G162</f>
        <v>0</v>
      </c>
      <c r="H162" s="29">
        <f>+[1]kpi!H162</f>
        <v>0</v>
      </c>
      <c r="I162" s="29">
        <f>+[1]kpi!I162</f>
        <v>0</v>
      </c>
      <c r="J162" s="29">
        <f>+[1]kpi!J162</f>
        <v>0</v>
      </c>
      <c r="K162" s="29">
        <f>+[1]kpi!K162</f>
        <v>0</v>
      </c>
      <c r="L162" s="29">
        <f>+[1]kpi!L162</f>
        <v>0</v>
      </c>
      <c r="M162" s="29">
        <f>+[1]kpi!M162</f>
        <v>0</v>
      </c>
      <c r="N162" s="29">
        <f>+[1]kpi!N162</f>
        <v>0</v>
      </c>
      <c r="O162" s="29">
        <f>+[1]kpi!O162</f>
        <v>0</v>
      </c>
      <c r="P162" s="30"/>
      <c r="R162" s="56">
        <f t="shared" si="45"/>
        <v>799.00272012400023</v>
      </c>
      <c r="S162" s="56">
        <f t="shared" si="41"/>
        <v>0</v>
      </c>
      <c r="T162" s="29">
        <f>+[1]kpi!T162</f>
        <v>0</v>
      </c>
      <c r="U162" s="29">
        <f>+[1]kpi!U162</f>
        <v>0</v>
      </c>
      <c r="V162" s="29">
        <f>+[1]kpi!V162</f>
        <v>0</v>
      </c>
      <c r="W162" s="29">
        <f>+[1]kpi!W162</f>
        <v>0</v>
      </c>
      <c r="X162" s="29">
        <f>+[1]kpi!X162</f>
        <v>0</v>
      </c>
      <c r="Y162" s="29">
        <f>+[1]kpi!Y162</f>
        <v>0</v>
      </c>
      <c r="Z162" s="29">
        <f>+[1]kpi!Z162</f>
        <v>0</v>
      </c>
      <c r="AA162" s="29">
        <f>+[1]kpi!AA162</f>
        <v>0</v>
      </c>
      <c r="AB162" s="29">
        <f>+[1]kpi!AB162</f>
        <v>0</v>
      </c>
      <c r="AC162" s="29">
        <f>+[1]kpi!AC162</f>
        <v>0</v>
      </c>
      <c r="AD162" s="29">
        <f>+[1]kpi!AD162</f>
        <v>0</v>
      </c>
      <c r="AE162" s="30">
        <f>+[1]kpi!AE162</f>
        <v>0</v>
      </c>
      <c r="AG162" s="56">
        <f t="shared" si="42"/>
        <v>0</v>
      </c>
      <c r="AH162" s="29">
        <f>+[1]kpi!AO162</f>
        <v>0</v>
      </c>
      <c r="AI162" s="29">
        <f>+[1]kpi!AP162</f>
        <v>0</v>
      </c>
      <c r="AJ162" s="29">
        <f>+[1]kpi!AQ162</f>
        <v>0</v>
      </c>
      <c r="AK162" s="29">
        <f>+[1]kpi!AR162</f>
        <v>0</v>
      </c>
      <c r="AL162" s="29">
        <f>+[1]kpi!AS162</f>
        <v>0</v>
      </c>
      <c r="AM162" s="29">
        <f>+[1]kpi!AT162</f>
        <v>0</v>
      </c>
      <c r="AN162" s="29">
        <f>+[1]kpi!AU162</f>
        <v>0</v>
      </c>
      <c r="AO162" s="29">
        <f>+[1]kpi!AV162</f>
        <v>0</v>
      </c>
      <c r="AP162" s="29">
        <f>+[1]kpi!AW162</f>
        <v>0</v>
      </c>
      <c r="AQ162" s="29">
        <f>+[1]kpi!AX162</f>
        <v>0</v>
      </c>
      <c r="AR162" s="29">
        <f>+[1]kpi!AY162</f>
        <v>0</v>
      </c>
      <c r="AS162" s="30">
        <v>0</v>
      </c>
      <c r="AU162" s="56">
        <f t="shared" si="46"/>
        <v>-1061070694.0255456</v>
      </c>
      <c r="AV162" s="56">
        <f t="shared" si="43"/>
        <v>0</v>
      </c>
      <c r="AW162" s="29">
        <f>+[1]kpi!BD162</f>
        <v>0</v>
      </c>
      <c r="AX162" s="29">
        <f>+[1]kpi!BE162</f>
        <v>0</v>
      </c>
      <c r="AY162" s="29">
        <f>+[1]kpi!BF162</f>
        <v>0</v>
      </c>
      <c r="AZ162" s="29">
        <f>+[1]kpi!BG162</f>
        <v>0</v>
      </c>
      <c r="BA162" s="29">
        <f>+[1]kpi!BH162</f>
        <v>0</v>
      </c>
      <c r="BB162" s="29">
        <f>+[1]kpi!BI162</f>
        <v>0</v>
      </c>
      <c r="BC162" s="29">
        <f>+[1]kpi!BJ162</f>
        <v>0</v>
      </c>
      <c r="BD162" s="29">
        <f>+[1]kpi!BK162</f>
        <v>0</v>
      </c>
      <c r="BE162" s="29">
        <f>+[1]kpi!BL162</f>
        <v>0</v>
      </c>
      <c r="BF162" s="29">
        <f>+[1]kpi!BM162</f>
        <v>0</v>
      </c>
      <c r="BG162" s="29">
        <f>+[1]kpi!BN162</f>
        <v>0</v>
      </c>
      <c r="BH162" s="30"/>
      <c r="BV162" s="64">
        <f>(debt!C162-HLOOKUP(B162,Flc_Arqos_Base!$C$2:$GX$47,46,TRUE))</f>
        <v>-477746089.63182342</v>
      </c>
    </row>
    <row r="163" spans="2:74" x14ac:dyDescent="0.25">
      <c r="B163" s="60">
        <v>49766</v>
      </c>
      <c r="C163" s="56">
        <f t="shared" si="44"/>
        <v>1848482815.29</v>
      </c>
      <c r="D163" s="56">
        <f t="shared" si="40"/>
        <v>0</v>
      </c>
      <c r="E163" s="29">
        <f>+[1]kpi!E163</f>
        <v>0</v>
      </c>
      <c r="F163" s="29">
        <f>+[1]kpi!F163</f>
        <v>0</v>
      </c>
      <c r="G163" s="29">
        <f>+[1]kpi!G163</f>
        <v>0</v>
      </c>
      <c r="H163" s="29">
        <f>+[1]kpi!H163</f>
        <v>0</v>
      </c>
      <c r="I163" s="29">
        <f>+[1]kpi!I163</f>
        <v>0</v>
      </c>
      <c r="J163" s="29">
        <f>+[1]kpi!J163</f>
        <v>0</v>
      </c>
      <c r="K163" s="29">
        <f>+[1]kpi!K163</f>
        <v>0</v>
      </c>
      <c r="L163" s="29">
        <f>+[1]kpi!L163</f>
        <v>0</v>
      </c>
      <c r="M163" s="29">
        <f>+[1]kpi!M163</f>
        <v>0</v>
      </c>
      <c r="N163" s="29">
        <f>+[1]kpi!N163</f>
        <v>0</v>
      </c>
      <c r="O163" s="29">
        <f>+[1]kpi!O163</f>
        <v>0</v>
      </c>
      <c r="P163" s="30"/>
      <c r="R163" s="56">
        <f t="shared" si="45"/>
        <v>799.00272012400023</v>
      </c>
      <c r="S163" s="56">
        <f t="shared" si="41"/>
        <v>0</v>
      </c>
      <c r="T163" s="29">
        <f>+[1]kpi!T163</f>
        <v>0</v>
      </c>
      <c r="U163" s="29">
        <f>+[1]kpi!U163</f>
        <v>0</v>
      </c>
      <c r="V163" s="29">
        <f>+[1]kpi!V163</f>
        <v>0</v>
      </c>
      <c r="W163" s="29">
        <f>+[1]kpi!W163</f>
        <v>0</v>
      </c>
      <c r="X163" s="29">
        <f>+[1]kpi!X163</f>
        <v>0</v>
      </c>
      <c r="Y163" s="29">
        <f>+[1]kpi!Y163</f>
        <v>0</v>
      </c>
      <c r="Z163" s="29">
        <f>+[1]kpi!Z163</f>
        <v>0</v>
      </c>
      <c r="AA163" s="29">
        <f>+[1]kpi!AA163</f>
        <v>0</v>
      </c>
      <c r="AB163" s="29">
        <f>+[1]kpi!AB163</f>
        <v>0</v>
      </c>
      <c r="AC163" s="29">
        <f>+[1]kpi!AC163</f>
        <v>0</v>
      </c>
      <c r="AD163" s="29">
        <f>+[1]kpi!AD163</f>
        <v>0</v>
      </c>
      <c r="AE163" s="30">
        <f>+[1]kpi!AE163</f>
        <v>0</v>
      </c>
      <c r="AG163" s="56">
        <f t="shared" si="42"/>
        <v>0</v>
      </c>
      <c r="AH163" s="29">
        <f>+[1]kpi!AO163</f>
        <v>0</v>
      </c>
      <c r="AI163" s="29">
        <f>+[1]kpi!AP163</f>
        <v>0</v>
      </c>
      <c r="AJ163" s="29">
        <f>+[1]kpi!AQ163</f>
        <v>0</v>
      </c>
      <c r="AK163" s="29">
        <f>+[1]kpi!AR163</f>
        <v>0</v>
      </c>
      <c r="AL163" s="29">
        <f>+[1]kpi!AS163</f>
        <v>0</v>
      </c>
      <c r="AM163" s="29">
        <f>+[1]kpi!AT163</f>
        <v>0</v>
      </c>
      <c r="AN163" s="29">
        <f>+[1]kpi!AU163</f>
        <v>0</v>
      </c>
      <c r="AO163" s="29">
        <f>+[1]kpi!AV163</f>
        <v>0</v>
      </c>
      <c r="AP163" s="29">
        <f>+[1]kpi!AW163</f>
        <v>0</v>
      </c>
      <c r="AQ163" s="29">
        <f>+[1]kpi!AX163</f>
        <v>0</v>
      </c>
      <c r="AR163" s="29">
        <f>+[1]kpi!AY163</f>
        <v>0</v>
      </c>
      <c r="AS163" s="30">
        <v>0</v>
      </c>
      <c r="AU163" s="56">
        <f t="shared" si="46"/>
        <v>-1061070694.0255456</v>
      </c>
      <c r="AV163" s="56">
        <f t="shared" si="43"/>
        <v>0</v>
      </c>
      <c r="AW163" s="29">
        <f>+[1]kpi!BD163</f>
        <v>0</v>
      </c>
      <c r="AX163" s="29">
        <f>+[1]kpi!BE163</f>
        <v>0</v>
      </c>
      <c r="AY163" s="29">
        <f>+[1]kpi!BF163</f>
        <v>0</v>
      </c>
      <c r="AZ163" s="29">
        <f>+[1]kpi!BG163</f>
        <v>0</v>
      </c>
      <c r="BA163" s="29">
        <f>+[1]kpi!BH163</f>
        <v>0</v>
      </c>
      <c r="BB163" s="29">
        <f>+[1]kpi!BI163</f>
        <v>0</v>
      </c>
      <c r="BC163" s="29">
        <f>+[1]kpi!BJ163</f>
        <v>0</v>
      </c>
      <c r="BD163" s="29">
        <f>+[1]kpi!BK163</f>
        <v>0</v>
      </c>
      <c r="BE163" s="29">
        <f>+[1]kpi!BL163</f>
        <v>0</v>
      </c>
      <c r="BF163" s="29">
        <f>+[1]kpi!BM163</f>
        <v>0</v>
      </c>
      <c r="BG163" s="29">
        <f>+[1]kpi!BN163</f>
        <v>0</v>
      </c>
      <c r="BH163" s="30"/>
      <c r="BV163" s="64">
        <f>(debt!C163-HLOOKUP(B163,Flc_Arqos_Base!$C$2:$GX$47,46,TRUE))</f>
        <v>-480903964.75742269</v>
      </c>
    </row>
    <row r="164" spans="2:74" x14ac:dyDescent="0.25">
      <c r="B164" s="59">
        <v>49796</v>
      </c>
      <c r="C164" s="56">
        <f t="shared" si="44"/>
        <v>1848482815.29</v>
      </c>
      <c r="D164" s="56">
        <f t="shared" si="40"/>
        <v>0</v>
      </c>
      <c r="E164" s="29">
        <f>+[1]kpi!E164</f>
        <v>0</v>
      </c>
      <c r="F164" s="29">
        <f>+[1]kpi!F164</f>
        <v>0</v>
      </c>
      <c r="G164" s="29">
        <f>+[1]kpi!G164</f>
        <v>0</v>
      </c>
      <c r="H164" s="29">
        <f>+[1]kpi!H164</f>
        <v>0</v>
      </c>
      <c r="I164" s="29">
        <f>+[1]kpi!I164</f>
        <v>0</v>
      </c>
      <c r="J164" s="29">
        <f>+[1]kpi!J164</f>
        <v>0</v>
      </c>
      <c r="K164" s="29">
        <f>+[1]kpi!K164</f>
        <v>0</v>
      </c>
      <c r="L164" s="29">
        <f>+[1]kpi!L164</f>
        <v>0</v>
      </c>
      <c r="M164" s="29">
        <f>+[1]kpi!M164</f>
        <v>0</v>
      </c>
      <c r="N164" s="29">
        <f>+[1]kpi!N164</f>
        <v>0</v>
      </c>
      <c r="O164" s="29">
        <f>+[1]kpi!O164</f>
        <v>0</v>
      </c>
      <c r="P164" s="30"/>
      <c r="R164" s="56">
        <f t="shared" si="45"/>
        <v>799.00272012400023</v>
      </c>
      <c r="S164" s="56">
        <f t="shared" si="41"/>
        <v>0</v>
      </c>
      <c r="T164" s="29">
        <f>+[1]kpi!T164</f>
        <v>0</v>
      </c>
      <c r="U164" s="29">
        <f>+[1]kpi!U164</f>
        <v>0</v>
      </c>
      <c r="V164" s="29">
        <f>+[1]kpi!V164</f>
        <v>0</v>
      </c>
      <c r="W164" s="29">
        <f>+[1]kpi!W164</f>
        <v>0</v>
      </c>
      <c r="X164" s="29">
        <f>+[1]kpi!X164</f>
        <v>0</v>
      </c>
      <c r="Y164" s="29">
        <f>+[1]kpi!Y164</f>
        <v>0</v>
      </c>
      <c r="Z164" s="29">
        <f>+[1]kpi!Z164</f>
        <v>0</v>
      </c>
      <c r="AA164" s="29">
        <f>+[1]kpi!AA164</f>
        <v>0</v>
      </c>
      <c r="AB164" s="29">
        <f>+[1]kpi!AB164</f>
        <v>0</v>
      </c>
      <c r="AC164" s="29">
        <f>+[1]kpi!AC164</f>
        <v>0</v>
      </c>
      <c r="AD164" s="29">
        <f>+[1]kpi!AD164</f>
        <v>0</v>
      </c>
      <c r="AE164" s="30">
        <f>+[1]kpi!AE164</f>
        <v>0</v>
      </c>
      <c r="AG164" s="56">
        <f t="shared" si="42"/>
        <v>0</v>
      </c>
      <c r="AH164" s="29">
        <f>+[1]kpi!AO164</f>
        <v>0</v>
      </c>
      <c r="AI164" s="29">
        <f>+[1]kpi!AP164</f>
        <v>0</v>
      </c>
      <c r="AJ164" s="29">
        <f>+[1]kpi!AQ164</f>
        <v>0</v>
      </c>
      <c r="AK164" s="29">
        <f>+[1]kpi!AR164</f>
        <v>0</v>
      </c>
      <c r="AL164" s="29">
        <f>+[1]kpi!AS164</f>
        <v>0</v>
      </c>
      <c r="AM164" s="29">
        <f>+[1]kpi!AT164</f>
        <v>0</v>
      </c>
      <c r="AN164" s="29">
        <f>+[1]kpi!AU164</f>
        <v>0</v>
      </c>
      <c r="AO164" s="29">
        <f>+[1]kpi!AV164</f>
        <v>0</v>
      </c>
      <c r="AP164" s="29">
        <f>+[1]kpi!AW164</f>
        <v>0</v>
      </c>
      <c r="AQ164" s="29">
        <f>+[1]kpi!AX164</f>
        <v>0</v>
      </c>
      <c r="AR164" s="29">
        <f>+[1]kpi!AY164</f>
        <v>0</v>
      </c>
      <c r="AS164" s="30">
        <v>0</v>
      </c>
      <c r="AU164" s="56">
        <f t="shared" si="46"/>
        <v>-1061070694.0255456</v>
      </c>
      <c r="AV164" s="56">
        <f t="shared" si="43"/>
        <v>0</v>
      </c>
      <c r="AW164" s="29">
        <f>+[1]kpi!BD164</f>
        <v>0</v>
      </c>
      <c r="AX164" s="29">
        <f>+[1]kpi!BE164</f>
        <v>0</v>
      </c>
      <c r="AY164" s="29">
        <f>+[1]kpi!BF164</f>
        <v>0</v>
      </c>
      <c r="AZ164" s="29">
        <f>+[1]kpi!BG164</f>
        <v>0</v>
      </c>
      <c r="BA164" s="29">
        <f>+[1]kpi!BH164</f>
        <v>0</v>
      </c>
      <c r="BB164" s="29">
        <f>+[1]kpi!BI164</f>
        <v>0</v>
      </c>
      <c r="BC164" s="29">
        <f>+[1]kpi!BJ164</f>
        <v>0</v>
      </c>
      <c r="BD164" s="29">
        <f>+[1]kpi!BK164</f>
        <v>0</v>
      </c>
      <c r="BE164" s="29">
        <f>+[1]kpi!BL164</f>
        <v>0</v>
      </c>
      <c r="BF164" s="29">
        <f>+[1]kpi!BM164</f>
        <v>0</v>
      </c>
      <c r="BG164" s="29">
        <f>+[1]kpi!BN164</f>
        <v>0</v>
      </c>
      <c r="BH164" s="30"/>
      <c r="BV164" s="64">
        <f>(debt!C164-HLOOKUP(B164,Flc_Arqos_Base!$C$2:$GX$47,46,TRUE))</f>
        <v>-484083837.91038382</v>
      </c>
    </row>
    <row r="165" spans="2:74" x14ac:dyDescent="0.25">
      <c r="B165" s="60">
        <v>49827</v>
      </c>
      <c r="C165" s="56">
        <f t="shared" si="44"/>
        <v>1848482815.29</v>
      </c>
      <c r="D165" s="56">
        <f t="shared" si="40"/>
        <v>0</v>
      </c>
      <c r="E165" s="29">
        <f>+[1]kpi!E165</f>
        <v>0</v>
      </c>
      <c r="F165" s="29">
        <f>+[1]kpi!F165</f>
        <v>0</v>
      </c>
      <c r="G165" s="29">
        <f>+[1]kpi!G165</f>
        <v>0</v>
      </c>
      <c r="H165" s="29">
        <f>+[1]kpi!H165</f>
        <v>0</v>
      </c>
      <c r="I165" s="29">
        <f>+[1]kpi!I165</f>
        <v>0</v>
      </c>
      <c r="J165" s="29">
        <f>+[1]kpi!J165</f>
        <v>0</v>
      </c>
      <c r="K165" s="29">
        <f>+[1]kpi!K165</f>
        <v>0</v>
      </c>
      <c r="L165" s="29">
        <f>+[1]kpi!L165</f>
        <v>0</v>
      </c>
      <c r="M165" s="29">
        <f>+[1]kpi!M165</f>
        <v>0</v>
      </c>
      <c r="N165" s="29">
        <f>+[1]kpi!N165</f>
        <v>0</v>
      </c>
      <c r="O165" s="29">
        <f>+[1]kpi!O165</f>
        <v>0</v>
      </c>
      <c r="P165" s="30"/>
      <c r="R165" s="56">
        <f t="shared" si="45"/>
        <v>799.00272012400023</v>
      </c>
      <c r="S165" s="56">
        <f t="shared" si="41"/>
        <v>0</v>
      </c>
      <c r="T165" s="29">
        <f>+[1]kpi!T165</f>
        <v>0</v>
      </c>
      <c r="U165" s="29">
        <f>+[1]kpi!U165</f>
        <v>0</v>
      </c>
      <c r="V165" s="29">
        <f>+[1]kpi!V165</f>
        <v>0</v>
      </c>
      <c r="W165" s="29">
        <f>+[1]kpi!W165</f>
        <v>0</v>
      </c>
      <c r="X165" s="29">
        <f>+[1]kpi!X165</f>
        <v>0</v>
      </c>
      <c r="Y165" s="29">
        <f>+[1]kpi!Y165</f>
        <v>0</v>
      </c>
      <c r="Z165" s="29">
        <f>+[1]kpi!Z165</f>
        <v>0</v>
      </c>
      <c r="AA165" s="29">
        <f>+[1]kpi!AA165</f>
        <v>0</v>
      </c>
      <c r="AB165" s="29">
        <f>+[1]kpi!AB165</f>
        <v>0</v>
      </c>
      <c r="AC165" s="29">
        <f>+[1]kpi!AC165</f>
        <v>0</v>
      </c>
      <c r="AD165" s="29">
        <f>+[1]kpi!AD165</f>
        <v>0</v>
      </c>
      <c r="AE165" s="30">
        <f>+[1]kpi!AE165</f>
        <v>0</v>
      </c>
      <c r="AG165" s="56">
        <f t="shared" si="42"/>
        <v>0</v>
      </c>
      <c r="AH165" s="29">
        <f>+[1]kpi!AO165</f>
        <v>0</v>
      </c>
      <c r="AI165" s="29">
        <f>+[1]kpi!AP165</f>
        <v>0</v>
      </c>
      <c r="AJ165" s="29">
        <f>+[1]kpi!AQ165</f>
        <v>0</v>
      </c>
      <c r="AK165" s="29">
        <f>+[1]kpi!AR165</f>
        <v>0</v>
      </c>
      <c r="AL165" s="29">
        <f>+[1]kpi!AS165</f>
        <v>0</v>
      </c>
      <c r="AM165" s="29">
        <f>+[1]kpi!AT165</f>
        <v>0</v>
      </c>
      <c r="AN165" s="29">
        <f>+[1]kpi!AU165</f>
        <v>0</v>
      </c>
      <c r="AO165" s="29">
        <f>+[1]kpi!AV165</f>
        <v>0</v>
      </c>
      <c r="AP165" s="29">
        <f>+[1]kpi!AW165</f>
        <v>0</v>
      </c>
      <c r="AQ165" s="29">
        <f>+[1]kpi!AX165</f>
        <v>0</v>
      </c>
      <c r="AR165" s="29">
        <f>+[1]kpi!AY165</f>
        <v>0</v>
      </c>
      <c r="AS165" s="30">
        <v>0</v>
      </c>
      <c r="AU165" s="56">
        <f t="shared" si="46"/>
        <v>-1061070694.0255456</v>
      </c>
      <c r="AV165" s="56">
        <f t="shared" si="43"/>
        <v>0</v>
      </c>
      <c r="AW165" s="29">
        <f>+[1]kpi!BD165</f>
        <v>0</v>
      </c>
      <c r="AX165" s="29">
        <f>+[1]kpi!BE165</f>
        <v>0</v>
      </c>
      <c r="AY165" s="29">
        <f>+[1]kpi!BF165</f>
        <v>0</v>
      </c>
      <c r="AZ165" s="29">
        <f>+[1]kpi!BG165</f>
        <v>0</v>
      </c>
      <c r="BA165" s="29">
        <f>+[1]kpi!BH165</f>
        <v>0</v>
      </c>
      <c r="BB165" s="29">
        <f>+[1]kpi!BI165</f>
        <v>0</v>
      </c>
      <c r="BC165" s="29">
        <f>+[1]kpi!BJ165</f>
        <v>0</v>
      </c>
      <c r="BD165" s="29">
        <f>+[1]kpi!BK165</f>
        <v>0</v>
      </c>
      <c r="BE165" s="29">
        <f>+[1]kpi!BL165</f>
        <v>0</v>
      </c>
      <c r="BF165" s="29">
        <f>+[1]kpi!BM165</f>
        <v>0</v>
      </c>
      <c r="BG165" s="29">
        <f>+[1]kpi!BN165</f>
        <v>0</v>
      </c>
      <c r="BH165" s="30"/>
      <c r="BV165" s="64">
        <f>(debt!C165-HLOOKUP(B165,Flc_Arqos_Base!$C$2:$GX$47,46,TRUE))</f>
        <v>-487285862.33084536</v>
      </c>
    </row>
    <row r="166" spans="2:74" x14ac:dyDescent="0.25">
      <c r="B166" s="59">
        <v>49857</v>
      </c>
      <c r="C166" s="56">
        <f t="shared" si="44"/>
        <v>1848482815.29</v>
      </c>
      <c r="D166" s="56">
        <f t="shared" si="40"/>
        <v>0</v>
      </c>
      <c r="E166" s="29">
        <f>+[1]kpi!E166</f>
        <v>0</v>
      </c>
      <c r="F166" s="29">
        <f>+[1]kpi!F166</f>
        <v>0</v>
      </c>
      <c r="G166" s="29">
        <f>+[1]kpi!G166</f>
        <v>0</v>
      </c>
      <c r="H166" s="29">
        <f>+[1]kpi!H166</f>
        <v>0</v>
      </c>
      <c r="I166" s="29">
        <f>+[1]kpi!I166</f>
        <v>0</v>
      </c>
      <c r="J166" s="29">
        <f>+[1]kpi!J166</f>
        <v>0</v>
      </c>
      <c r="K166" s="29">
        <f>+[1]kpi!K166</f>
        <v>0</v>
      </c>
      <c r="L166" s="29">
        <f>+[1]kpi!L166</f>
        <v>0</v>
      </c>
      <c r="M166" s="29">
        <f>+[1]kpi!M166</f>
        <v>0</v>
      </c>
      <c r="N166" s="29">
        <f>+[1]kpi!N166</f>
        <v>0</v>
      </c>
      <c r="O166" s="29">
        <f>+[1]kpi!O166</f>
        <v>0</v>
      </c>
      <c r="P166" s="30"/>
      <c r="R166" s="56">
        <f t="shared" si="45"/>
        <v>799.00272012400023</v>
      </c>
      <c r="S166" s="56">
        <f t="shared" si="41"/>
        <v>0</v>
      </c>
      <c r="T166" s="29">
        <f>+[1]kpi!T166</f>
        <v>0</v>
      </c>
      <c r="U166" s="29">
        <f>+[1]kpi!U166</f>
        <v>0</v>
      </c>
      <c r="V166" s="29">
        <f>+[1]kpi!V166</f>
        <v>0</v>
      </c>
      <c r="W166" s="29">
        <f>+[1]kpi!W166</f>
        <v>0</v>
      </c>
      <c r="X166" s="29">
        <f>+[1]kpi!X166</f>
        <v>0</v>
      </c>
      <c r="Y166" s="29">
        <f>+[1]kpi!Y166</f>
        <v>0</v>
      </c>
      <c r="Z166" s="29">
        <f>+[1]kpi!Z166</f>
        <v>0</v>
      </c>
      <c r="AA166" s="29">
        <f>+[1]kpi!AA166</f>
        <v>0</v>
      </c>
      <c r="AB166" s="29">
        <f>+[1]kpi!AB166</f>
        <v>0</v>
      </c>
      <c r="AC166" s="29">
        <f>+[1]kpi!AC166</f>
        <v>0</v>
      </c>
      <c r="AD166" s="29">
        <f>+[1]kpi!AD166</f>
        <v>0</v>
      </c>
      <c r="AE166" s="30">
        <f>+[1]kpi!AE166</f>
        <v>0</v>
      </c>
      <c r="AG166" s="56">
        <f t="shared" si="42"/>
        <v>0</v>
      </c>
      <c r="AH166" s="29">
        <f>+[1]kpi!AO166</f>
        <v>0</v>
      </c>
      <c r="AI166" s="29">
        <f>+[1]kpi!AP166</f>
        <v>0</v>
      </c>
      <c r="AJ166" s="29">
        <f>+[1]kpi!AQ166</f>
        <v>0</v>
      </c>
      <c r="AK166" s="29">
        <f>+[1]kpi!AR166</f>
        <v>0</v>
      </c>
      <c r="AL166" s="29">
        <f>+[1]kpi!AS166</f>
        <v>0</v>
      </c>
      <c r="AM166" s="29">
        <f>+[1]kpi!AT166</f>
        <v>0</v>
      </c>
      <c r="AN166" s="29">
        <f>+[1]kpi!AU166</f>
        <v>0</v>
      </c>
      <c r="AO166" s="29">
        <f>+[1]kpi!AV166</f>
        <v>0</v>
      </c>
      <c r="AP166" s="29">
        <f>+[1]kpi!AW166</f>
        <v>0</v>
      </c>
      <c r="AQ166" s="29">
        <f>+[1]kpi!AX166</f>
        <v>0</v>
      </c>
      <c r="AR166" s="29">
        <f>+[1]kpi!AY166</f>
        <v>0</v>
      </c>
      <c r="AS166" s="30">
        <v>0</v>
      </c>
      <c r="AU166" s="56">
        <f t="shared" si="46"/>
        <v>-1061070694.0255456</v>
      </c>
      <c r="AV166" s="56">
        <f t="shared" si="43"/>
        <v>0</v>
      </c>
      <c r="AW166" s="29">
        <f>+[1]kpi!BD166</f>
        <v>0</v>
      </c>
      <c r="AX166" s="29">
        <f>+[1]kpi!BE166</f>
        <v>0</v>
      </c>
      <c r="AY166" s="29">
        <f>+[1]kpi!BF166</f>
        <v>0</v>
      </c>
      <c r="AZ166" s="29">
        <f>+[1]kpi!BG166</f>
        <v>0</v>
      </c>
      <c r="BA166" s="29">
        <f>+[1]kpi!BH166</f>
        <v>0</v>
      </c>
      <c r="BB166" s="29">
        <f>+[1]kpi!BI166</f>
        <v>0</v>
      </c>
      <c r="BC166" s="29">
        <f>+[1]kpi!BJ166</f>
        <v>0</v>
      </c>
      <c r="BD166" s="29">
        <f>+[1]kpi!BK166</f>
        <v>0</v>
      </c>
      <c r="BE166" s="29">
        <f>+[1]kpi!BL166</f>
        <v>0</v>
      </c>
      <c r="BF166" s="29">
        <f>+[1]kpi!BM166</f>
        <v>0</v>
      </c>
      <c r="BG166" s="29">
        <f>+[1]kpi!BN166</f>
        <v>0</v>
      </c>
      <c r="BH166" s="30"/>
      <c r="BV166" s="64">
        <f>(debt!C166-HLOOKUP(B166,Flc_Arqos_Base!$C$2:$GX$47,46,TRUE))</f>
        <v>-490510192.32642531</v>
      </c>
    </row>
    <row r="167" spans="2:74" x14ac:dyDescent="0.25">
      <c r="B167" s="60">
        <v>49888</v>
      </c>
      <c r="C167" s="56">
        <f t="shared" si="44"/>
        <v>1848482815.29</v>
      </c>
      <c r="D167" s="56">
        <f t="shared" si="40"/>
        <v>0</v>
      </c>
      <c r="E167" s="29">
        <f>+[1]kpi!E167</f>
        <v>0</v>
      </c>
      <c r="F167" s="29">
        <f>+[1]kpi!F167</f>
        <v>0</v>
      </c>
      <c r="G167" s="29">
        <f>+[1]kpi!G167</f>
        <v>0</v>
      </c>
      <c r="H167" s="29">
        <f>+[1]kpi!H167</f>
        <v>0</v>
      </c>
      <c r="I167" s="29">
        <f>+[1]kpi!I167</f>
        <v>0</v>
      </c>
      <c r="J167" s="29">
        <f>+[1]kpi!J167</f>
        <v>0</v>
      </c>
      <c r="K167" s="29">
        <f>+[1]kpi!K167</f>
        <v>0</v>
      </c>
      <c r="L167" s="29">
        <f>+[1]kpi!L167</f>
        <v>0</v>
      </c>
      <c r="M167" s="29">
        <f>+[1]kpi!M167</f>
        <v>0</v>
      </c>
      <c r="N167" s="29">
        <f>+[1]kpi!N167</f>
        <v>0</v>
      </c>
      <c r="O167" s="29">
        <f>+[1]kpi!O167</f>
        <v>0</v>
      </c>
      <c r="P167" s="30"/>
      <c r="R167" s="56">
        <f t="shared" si="45"/>
        <v>799.00272012400023</v>
      </c>
      <c r="S167" s="56">
        <f t="shared" si="41"/>
        <v>0</v>
      </c>
      <c r="T167" s="29">
        <f>+[1]kpi!T167</f>
        <v>0</v>
      </c>
      <c r="U167" s="29">
        <f>+[1]kpi!U167</f>
        <v>0</v>
      </c>
      <c r="V167" s="29">
        <f>+[1]kpi!V167</f>
        <v>0</v>
      </c>
      <c r="W167" s="29">
        <f>+[1]kpi!W167</f>
        <v>0</v>
      </c>
      <c r="X167" s="29">
        <f>+[1]kpi!X167</f>
        <v>0</v>
      </c>
      <c r="Y167" s="29">
        <f>+[1]kpi!Y167</f>
        <v>0</v>
      </c>
      <c r="Z167" s="29">
        <f>+[1]kpi!Z167</f>
        <v>0</v>
      </c>
      <c r="AA167" s="29">
        <f>+[1]kpi!AA167</f>
        <v>0</v>
      </c>
      <c r="AB167" s="29">
        <f>+[1]kpi!AB167</f>
        <v>0</v>
      </c>
      <c r="AC167" s="29">
        <f>+[1]kpi!AC167</f>
        <v>0</v>
      </c>
      <c r="AD167" s="29">
        <f>+[1]kpi!AD167</f>
        <v>0</v>
      </c>
      <c r="AE167" s="30">
        <f>+[1]kpi!AE167</f>
        <v>0</v>
      </c>
      <c r="AG167" s="56">
        <f t="shared" si="42"/>
        <v>0</v>
      </c>
      <c r="AH167" s="29">
        <f>+[1]kpi!AO167</f>
        <v>0</v>
      </c>
      <c r="AI167" s="29">
        <f>+[1]kpi!AP167</f>
        <v>0</v>
      </c>
      <c r="AJ167" s="29">
        <f>+[1]kpi!AQ167</f>
        <v>0</v>
      </c>
      <c r="AK167" s="29">
        <f>+[1]kpi!AR167</f>
        <v>0</v>
      </c>
      <c r="AL167" s="29">
        <f>+[1]kpi!AS167</f>
        <v>0</v>
      </c>
      <c r="AM167" s="29">
        <f>+[1]kpi!AT167</f>
        <v>0</v>
      </c>
      <c r="AN167" s="29">
        <f>+[1]kpi!AU167</f>
        <v>0</v>
      </c>
      <c r="AO167" s="29">
        <f>+[1]kpi!AV167</f>
        <v>0</v>
      </c>
      <c r="AP167" s="29">
        <f>+[1]kpi!AW167</f>
        <v>0</v>
      </c>
      <c r="AQ167" s="29">
        <f>+[1]kpi!AX167</f>
        <v>0</v>
      </c>
      <c r="AR167" s="29">
        <f>+[1]kpi!AY167</f>
        <v>0</v>
      </c>
      <c r="AS167" s="30">
        <v>0</v>
      </c>
      <c r="AU167" s="56">
        <f t="shared" si="46"/>
        <v>-1061070694.0255456</v>
      </c>
      <c r="AV167" s="56">
        <f t="shared" si="43"/>
        <v>0</v>
      </c>
      <c r="AW167" s="29">
        <f>+[1]kpi!BD167</f>
        <v>0</v>
      </c>
      <c r="AX167" s="29">
        <f>+[1]kpi!BE167</f>
        <v>0</v>
      </c>
      <c r="AY167" s="29">
        <f>+[1]kpi!BF167</f>
        <v>0</v>
      </c>
      <c r="AZ167" s="29">
        <f>+[1]kpi!BG167</f>
        <v>0</v>
      </c>
      <c r="BA167" s="29">
        <f>+[1]kpi!BH167</f>
        <v>0</v>
      </c>
      <c r="BB167" s="29">
        <f>+[1]kpi!BI167</f>
        <v>0</v>
      </c>
      <c r="BC167" s="29">
        <f>+[1]kpi!BJ167</f>
        <v>0</v>
      </c>
      <c r="BD167" s="29">
        <f>+[1]kpi!BK167</f>
        <v>0</v>
      </c>
      <c r="BE167" s="29">
        <f>+[1]kpi!BL167</f>
        <v>0</v>
      </c>
      <c r="BF167" s="29">
        <f>+[1]kpi!BM167</f>
        <v>0</v>
      </c>
      <c r="BG167" s="29">
        <f>+[1]kpi!BN167</f>
        <v>0</v>
      </c>
      <c r="BH167" s="30"/>
      <c r="BV167" s="64">
        <f>(debt!C167-HLOOKUP(B167,Flc_Arqos_Base!$C$2:$GX$47,46,TRUE))</f>
        <v>-493756983.27966189</v>
      </c>
    </row>
    <row r="168" spans="2:74" x14ac:dyDescent="0.25">
      <c r="B168" s="60">
        <v>49919</v>
      </c>
      <c r="C168" s="56">
        <f t="shared" si="44"/>
        <v>1848482815.29</v>
      </c>
      <c r="D168" s="56">
        <f t="shared" si="40"/>
        <v>0</v>
      </c>
      <c r="E168" s="29">
        <f>+[1]kpi!E168</f>
        <v>0</v>
      </c>
      <c r="F168" s="29">
        <f>+[1]kpi!F168</f>
        <v>0</v>
      </c>
      <c r="G168" s="29">
        <f>+[1]kpi!G168</f>
        <v>0</v>
      </c>
      <c r="H168" s="29">
        <f>+[1]kpi!H168</f>
        <v>0</v>
      </c>
      <c r="I168" s="29">
        <f>+[1]kpi!I168</f>
        <v>0</v>
      </c>
      <c r="J168" s="29">
        <f>+[1]kpi!J168</f>
        <v>0</v>
      </c>
      <c r="K168" s="29">
        <f>+[1]kpi!K168</f>
        <v>0</v>
      </c>
      <c r="L168" s="29">
        <f>+[1]kpi!L168</f>
        <v>0</v>
      </c>
      <c r="M168" s="29">
        <f>+[1]kpi!M168</f>
        <v>0</v>
      </c>
      <c r="N168" s="29">
        <f>+[1]kpi!N168</f>
        <v>0</v>
      </c>
      <c r="O168" s="29">
        <f>+[1]kpi!O168</f>
        <v>0</v>
      </c>
      <c r="P168" s="30"/>
      <c r="R168" s="56">
        <f t="shared" si="45"/>
        <v>799.00272012400023</v>
      </c>
      <c r="S168" s="56">
        <f t="shared" si="41"/>
        <v>0</v>
      </c>
      <c r="T168" s="29">
        <f>+[1]kpi!T168</f>
        <v>0</v>
      </c>
      <c r="U168" s="29">
        <f>+[1]kpi!U168</f>
        <v>0</v>
      </c>
      <c r="V168" s="29">
        <f>+[1]kpi!V168</f>
        <v>0</v>
      </c>
      <c r="W168" s="29">
        <f>+[1]kpi!W168</f>
        <v>0</v>
      </c>
      <c r="X168" s="29">
        <f>+[1]kpi!X168</f>
        <v>0</v>
      </c>
      <c r="Y168" s="29">
        <f>+[1]kpi!Y168</f>
        <v>0</v>
      </c>
      <c r="Z168" s="29">
        <f>+[1]kpi!Z168</f>
        <v>0</v>
      </c>
      <c r="AA168" s="29">
        <f>+[1]kpi!AA168</f>
        <v>0</v>
      </c>
      <c r="AB168" s="29">
        <f>+[1]kpi!AB168</f>
        <v>0</v>
      </c>
      <c r="AC168" s="29">
        <f>+[1]kpi!AC168</f>
        <v>0</v>
      </c>
      <c r="AD168" s="29">
        <f>+[1]kpi!AD168</f>
        <v>0</v>
      </c>
      <c r="AE168" s="30">
        <f>+[1]kpi!AE168</f>
        <v>0</v>
      </c>
      <c r="AG168" s="56">
        <f t="shared" si="42"/>
        <v>0</v>
      </c>
      <c r="AH168" s="29">
        <f>+[1]kpi!AO168</f>
        <v>0</v>
      </c>
      <c r="AI168" s="29">
        <f>+[1]kpi!AP168</f>
        <v>0</v>
      </c>
      <c r="AJ168" s="29">
        <f>+[1]kpi!AQ168</f>
        <v>0</v>
      </c>
      <c r="AK168" s="29">
        <f>+[1]kpi!AR168</f>
        <v>0</v>
      </c>
      <c r="AL168" s="29">
        <f>+[1]kpi!AS168</f>
        <v>0</v>
      </c>
      <c r="AM168" s="29">
        <f>+[1]kpi!AT168</f>
        <v>0</v>
      </c>
      <c r="AN168" s="29">
        <f>+[1]kpi!AU168</f>
        <v>0</v>
      </c>
      <c r="AO168" s="29">
        <f>+[1]kpi!AV168</f>
        <v>0</v>
      </c>
      <c r="AP168" s="29">
        <f>+[1]kpi!AW168</f>
        <v>0</v>
      </c>
      <c r="AQ168" s="29">
        <f>+[1]kpi!AX168</f>
        <v>0</v>
      </c>
      <c r="AR168" s="29">
        <f>+[1]kpi!AY168</f>
        <v>0</v>
      </c>
      <c r="AS168" s="30">
        <v>0</v>
      </c>
      <c r="AU168" s="56">
        <f t="shared" si="46"/>
        <v>-1061070694.0255456</v>
      </c>
      <c r="AV168" s="56">
        <f t="shared" si="43"/>
        <v>0</v>
      </c>
      <c r="AW168" s="29">
        <f>+[1]kpi!BD168</f>
        <v>0</v>
      </c>
      <c r="AX168" s="29">
        <f>+[1]kpi!BE168</f>
        <v>0</v>
      </c>
      <c r="AY168" s="29">
        <f>+[1]kpi!BF168</f>
        <v>0</v>
      </c>
      <c r="AZ168" s="29">
        <f>+[1]kpi!BG168</f>
        <v>0</v>
      </c>
      <c r="BA168" s="29">
        <f>+[1]kpi!BH168</f>
        <v>0</v>
      </c>
      <c r="BB168" s="29">
        <f>+[1]kpi!BI168</f>
        <v>0</v>
      </c>
      <c r="BC168" s="29">
        <f>+[1]kpi!BJ168</f>
        <v>0</v>
      </c>
      <c r="BD168" s="29">
        <f>+[1]kpi!BK168</f>
        <v>0</v>
      </c>
      <c r="BE168" s="29">
        <f>+[1]kpi!BL168</f>
        <v>0</v>
      </c>
      <c r="BF168" s="29">
        <f>+[1]kpi!BM168</f>
        <v>0</v>
      </c>
      <c r="BG168" s="29">
        <f>+[1]kpi!BN168</f>
        <v>0</v>
      </c>
      <c r="BH168" s="30"/>
      <c r="BV168" s="64">
        <f>(debt!C168-HLOOKUP(B168,Flc_Arqos_Base!$C$2:$GX$47,46,TRUE))</f>
        <v>-497026391.65550101</v>
      </c>
    </row>
    <row r="169" spans="2:74" x14ac:dyDescent="0.25">
      <c r="B169" s="60">
        <v>49949</v>
      </c>
      <c r="C169" s="56">
        <f t="shared" si="44"/>
        <v>1848482815.29</v>
      </c>
      <c r="D169" s="56">
        <f t="shared" si="40"/>
        <v>0</v>
      </c>
      <c r="E169" s="29">
        <f>+[1]kpi!E169</f>
        <v>0</v>
      </c>
      <c r="F169" s="29">
        <f>+[1]kpi!F169</f>
        <v>0</v>
      </c>
      <c r="G169" s="29">
        <f>+[1]kpi!G169</f>
        <v>0</v>
      </c>
      <c r="H169" s="29">
        <f>+[1]kpi!H169</f>
        <v>0</v>
      </c>
      <c r="I169" s="29">
        <f>+[1]kpi!I169</f>
        <v>0</v>
      </c>
      <c r="J169" s="29">
        <f>+[1]kpi!J169</f>
        <v>0</v>
      </c>
      <c r="K169" s="29">
        <f>+[1]kpi!K169</f>
        <v>0</v>
      </c>
      <c r="L169" s="29">
        <f>+[1]kpi!L169</f>
        <v>0</v>
      </c>
      <c r="M169" s="29">
        <f>+[1]kpi!M169</f>
        <v>0</v>
      </c>
      <c r="N169" s="29">
        <f>+[1]kpi!N169</f>
        <v>0</v>
      </c>
      <c r="O169" s="29">
        <f>+[1]kpi!O169</f>
        <v>0</v>
      </c>
      <c r="P169" s="30"/>
      <c r="R169" s="56">
        <f t="shared" si="45"/>
        <v>799.00272012400023</v>
      </c>
      <c r="S169" s="56">
        <f t="shared" si="41"/>
        <v>0</v>
      </c>
      <c r="T169" s="29">
        <f>+[1]kpi!T169</f>
        <v>0</v>
      </c>
      <c r="U169" s="29">
        <f>+[1]kpi!U169</f>
        <v>0</v>
      </c>
      <c r="V169" s="29">
        <f>+[1]kpi!V169</f>
        <v>0</v>
      </c>
      <c r="W169" s="29">
        <f>+[1]kpi!W169</f>
        <v>0</v>
      </c>
      <c r="X169" s="29">
        <f>+[1]kpi!X169</f>
        <v>0</v>
      </c>
      <c r="Y169" s="29">
        <f>+[1]kpi!Y169</f>
        <v>0</v>
      </c>
      <c r="Z169" s="29">
        <f>+[1]kpi!Z169</f>
        <v>0</v>
      </c>
      <c r="AA169" s="29">
        <f>+[1]kpi!AA169</f>
        <v>0</v>
      </c>
      <c r="AB169" s="29">
        <f>+[1]kpi!AB169</f>
        <v>0</v>
      </c>
      <c r="AC169" s="29">
        <f>+[1]kpi!AC169</f>
        <v>0</v>
      </c>
      <c r="AD169" s="29">
        <f>+[1]kpi!AD169</f>
        <v>0</v>
      </c>
      <c r="AE169" s="30">
        <f>+[1]kpi!AE169</f>
        <v>0</v>
      </c>
      <c r="AG169" s="56">
        <f t="shared" si="42"/>
        <v>0</v>
      </c>
      <c r="AH169" s="29">
        <f>+[1]kpi!AO169</f>
        <v>0</v>
      </c>
      <c r="AI169" s="29">
        <f>+[1]kpi!AP169</f>
        <v>0</v>
      </c>
      <c r="AJ169" s="29">
        <f>+[1]kpi!AQ169</f>
        <v>0</v>
      </c>
      <c r="AK169" s="29">
        <f>+[1]kpi!AR169</f>
        <v>0</v>
      </c>
      <c r="AL169" s="29">
        <f>+[1]kpi!AS169</f>
        <v>0</v>
      </c>
      <c r="AM169" s="29">
        <f>+[1]kpi!AT169</f>
        <v>0</v>
      </c>
      <c r="AN169" s="29">
        <f>+[1]kpi!AU169</f>
        <v>0</v>
      </c>
      <c r="AO169" s="29">
        <f>+[1]kpi!AV169</f>
        <v>0</v>
      </c>
      <c r="AP169" s="29">
        <f>+[1]kpi!AW169</f>
        <v>0</v>
      </c>
      <c r="AQ169" s="29">
        <f>+[1]kpi!AX169</f>
        <v>0</v>
      </c>
      <c r="AR169" s="29">
        <f>+[1]kpi!AY169</f>
        <v>0</v>
      </c>
      <c r="AS169" s="30">
        <v>0</v>
      </c>
      <c r="AU169" s="56">
        <f t="shared" si="46"/>
        <v>-1061070694.0255456</v>
      </c>
      <c r="AV169" s="56">
        <f t="shared" si="43"/>
        <v>0</v>
      </c>
      <c r="AW169" s="29">
        <f>+[1]kpi!BD169</f>
        <v>0</v>
      </c>
      <c r="AX169" s="29">
        <f>+[1]kpi!BE169</f>
        <v>0</v>
      </c>
      <c r="AY169" s="29">
        <f>+[1]kpi!BF169</f>
        <v>0</v>
      </c>
      <c r="AZ169" s="29">
        <f>+[1]kpi!BG169</f>
        <v>0</v>
      </c>
      <c r="BA169" s="29">
        <f>+[1]kpi!BH169</f>
        <v>0</v>
      </c>
      <c r="BB169" s="29">
        <f>+[1]kpi!BI169</f>
        <v>0</v>
      </c>
      <c r="BC169" s="29">
        <f>+[1]kpi!BJ169</f>
        <v>0</v>
      </c>
      <c r="BD169" s="29">
        <f>+[1]kpi!BK169</f>
        <v>0</v>
      </c>
      <c r="BE169" s="29">
        <f>+[1]kpi!BL169</f>
        <v>0</v>
      </c>
      <c r="BF169" s="29">
        <f>+[1]kpi!BM169</f>
        <v>0</v>
      </c>
      <c r="BG169" s="29">
        <f>+[1]kpi!BN169</f>
        <v>0</v>
      </c>
      <c r="BH169" s="30"/>
      <c r="BV169" s="64">
        <f>(debt!C169-HLOOKUP(B169,Flc_Arqos_Base!$C$2:$GX$47,46,TRUE))</f>
        <v>-500318575.00883687</v>
      </c>
    </row>
    <row r="170" spans="2:74" x14ac:dyDescent="0.25">
      <c r="B170" s="59">
        <v>49980</v>
      </c>
      <c r="C170" s="56">
        <f t="shared" si="44"/>
        <v>1848482815.29</v>
      </c>
      <c r="D170" s="56">
        <f t="shared" si="40"/>
        <v>0</v>
      </c>
      <c r="E170" s="29">
        <f>+[1]kpi!E170</f>
        <v>0</v>
      </c>
      <c r="F170" s="29">
        <f>+[1]kpi!F170</f>
        <v>0</v>
      </c>
      <c r="G170" s="29">
        <f>+[1]kpi!G170</f>
        <v>0</v>
      </c>
      <c r="H170" s="29">
        <f>+[1]kpi!H170</f>
        <v>0</v>
      </c>
      <c r="I170" s="29">
        <f>+[1]kpi!I170</f>
        <v>0</v>
      </c>
      <c r="J170" s="29">
        <f>+[1]kpi!J170</f>
        <v>0</v>
      </c>
      <c r="K170" s="29">
        <f>+[1]kpi!K170</f>
        <v>0</v>
      </c>
      <c r="L170" s="29">
        <f>+[1]kpi!L170</f>
        <v>0</v>
      </c>
      <c r="M170" s="29">
        <f>+[1]kpi!M170</f>
        <v>0</v>
      </c>
      <c r="N170" s="29">
        <f>+[1]kpi!N170</f>
        <v>0</v>
      </c>
      <c r="O170" s="29">
        <f>+[1]kpi!O170</f>
        <v>0</v>
      </c>
      <c r="P170" s="30"/>
      <c r="R170" s="56">
        <f t="shared" si="45"/>
        <v>799.00272012400023</v>
      </c>
      <c r="S170" s="56">
        <f t="shared" si="41"/>
        <v>0</v>
      </c>
      <c r="T170" s="29">
        <f>+[1]kpi!T170</f>
        <v>0</v>
      </c>
      <c r="U170" s="29">
        <f>+[1]kpi!U170</f>
        <v>0</v>
      </c>
      <c r="V170" s="29">
        <f>+[1]kpi!V170</f>
        <v>0</v>
      </c>
      <c r="W170" s="29">
        <f>+[1]kpi!W170</f>
        <v>0</v>
      </c>
      <c r="X170" s="29">
        <f>+[1]kpi!X170</f>
        <v>0</v>
      </c>
      <c r="Y170" s="29">
        <f>+[1]kpi!Y170</f>
        <v>0</v>
      </c>
      <c r="Z170" s="29">
        <f>+[1]kpi!Z170</f>
        <v>0</v>
      </c>
      <c r="AA170" s="29">
        <f>+[1]kpi!AA170</f>
        <v>0</v>
      </c>
      <c r="AB170" s="29">
        <f>+[1]kpi!AB170</f>
        <v>0</v>
      </c>
      <c r="AC170" s="29">
        <f>+[1]kpi!AC170</f>
        <v>0</v>
      </c>
      <c r="AD170" s="29">
        <f>+[1]kpi!AD170</f>
        <v>0</v>
      </c>
      <c r="AE170" s="30">
        <f>+[1]kpi!AE170</f>
        <v>0</v>
      </c>
      <c r="AG170" s="56">
        <f t="shared" si="42"/>
        <v>0</v>
      </c>
      <c r="AH170" s="29">
        <f>+[1]kpi!AO170</f>
        <v>0</v>
      </c>
      <c r="AI170" s="29">
        <f>+[1]kpi!AP170</f>
        <v>0</v>
      </c>
      <c r="AJ170" s="29">
        <f>+[1]kpi!AQ170</f>
        <v>0</v>
      </c>
      <c r="AK170" s="29">
        <f>+[1]kpi!AR170</f>
        <v>0</v>
      </c>
      <c r="AL170" s="29">
        <f>+[1]kpi!AS170</f>
        <v>0</v>
      </c>
      <c r="AM170" s="29">
        <f>+[1]kpi!AT170</f>
        <v>0</v>
      </c>
      <c r="AN170" s="29">
        <f>+[1]kpi!AU170</f>
        <v>0</v>
      </c>
      <c r="AO170" s="29">
        <f>+[1]kpi!AV170</f>
        <v>0</v>
      </c>
      <c r="AP170" s="29">
        <f>+[1]kpi!AW170</f>
        <v>0</v>
      </c>
      <c r="AQ170" s="29">
        <f>+[1]kpi!AX170</f>
        <v>0</v>
      </c>
      <c r="AR170" s="29">
        <f>+[1]kpi!AY170</f>
        <v>0</v>
      </c>
      <c r="AS170" s="30">
        <v>0</v>
      </c>
      <c r="AU170" s="56">
        <f t="shared" si="46"/>
        <v>-1061070694.0255456</v>
      </c>
      <c r="AV170" s="56">
        <f t="shared" si="43"/>
        <v>0</v>
      </c>
      <c r="AW170" s="29">
        <f>+[1]kpi!BD170</f>
        <v>0</v>
      </c>
      <c r="AX170" s="29">
        <f>+[1]kpi!BE170</f>
        <v>0</v>
      </c>
      <c r="AY170" s="29">
        <f>+[1]kpi!BF170</f>
        <v>0</v>
      </c>
      <c r="AZ170" s="29">
        <f>+[1]kpi!BG170</f>
        <v>0</v>
      </c>
      <c r="BA170" s="29">
        <f>+[1]kpi!BH170</f>
        <v>0</v>
      </c>
      <c r="BB170" s="29">
        <f>+[1]kpi!BI170</f>
        <v>0</v>
      </c>
      <c r="BC170" s="29">
        <f>+[1]kpi!BJ170</f>
        <v>0</v>
      </c>
      <c r="BD170" s="29">
        <f>+[1]kpi!BK170</f>
        <v>0</v>
      </c>
      <c r="BE170" s="29">
        <f>+[1]kpi!BL170</f>
        <v>0</v>
      </c>
      <c r="BF170" s="29">
        <f>+[1]kpi!BM170</f>
        <v>0</v>
      </c>
      <c r="BG170" s="29">
        <f>+[1]kpi!BN170</f>
        <v>0</v>
      </c>
      <c r="BH170" s="30"/>
      <c r="BV170" s="64">
        <f>(debt!C170-HLOOKUP(B170,Flc_Arqos_Base!$C$2:$GX$47,46,TRUE))</f>
        <v>-503521691.99210453</v>
      </c>
    </row>
    <row r="171" spans="2:74" x14ac:dyDescent="0.25">
      <c r="B171" s="60">
        <v>50010</v>
      </c>
      <c r="C171" s="69">
        <f t="shared" si="44"/>
        <v>1848482815.29</v>
      </c>
      <c r="D171" s="69">
        <f t="shared" si="40"/>
        <v>0</v>
      </c>
      <c r="E171" s="70">
        <f>+[1]kpi!E171</f>
        <v>0</v>
      </c>
      <c r="F171" s="70">
        <f>+[1]kpi!F171</f>
        <v>0</v>
      </c>
      <c r="G171" s="70">
        <f>+[1]kpi!G171</f>
        <v>0</v>
      </c>
      <c r="H171" s="70">
        <f>+[1]kpi!H171</f>
        <v>0</v>
      </c>
      <c r="I171" s="70">
        <f>+[1]kpi!I171</f>
        <v>0</v>
      </c>
      <c r="J171" s="70">
        <f>+[1]kpi!J171</f>
        <v>0</v>
      </c>
      <c r="K171" s="70">
        <f>+[1]kpi!K171</f>
        <v>0</v>
      </c>
      <c r="L171" s="70">
        <f>+[1]kpi!L171</f>
        <v>0</v>
      </c>
      <c r="M171" s="70">
        <f>+[1]kpi!M171</f>
        <v>0</v>
      </c>
      <c r="N171" s="70">
        <f>+[1]kpi!N171</f>
        <v>0</v>
      </c>
      <c r="O171" s="70">
        <f>+[1]kpi!O171</f>
        <v>0</v>
      </c>
      <c r="P171" s="71"/>
      <c r="Q171" s="72"/>
      <c r="R171" s="69">
        <f t="shared" si="45"/>
        <v>799.00272012400023</v>
      </c>
      <c r="S171" s="69">
        <f t="shared" si="41"/>
        <v>0</v>
      </c>
      <c r="T171" s="70">
        <f>+[1]kpi!T171</f>
        <v>0</v>
      </c>
      <c r="U171" s="70">
        <f>+[1]kpi!U171</f>
        <v>0</v>
      </c>
      <c r="V171" s="70">
        <f>+[1]kpi!V171</f>
        <v>0</v>
      </c>
      <c r="W171" s="70">
        <f>+[1]kpi!W171</f>
        <v>0</v>
      </c>
      <c r="X171" s="70">
        <f>+[1]kpi!X171</f>
        <v>0</v>
      </c>
      <c r="Y171" s="70">
        <f>+[1]kpi!Y171</f>
        <v>0</v>
      </c>
      <c r="Z171" s="70">
        <f>+[1]kpi!Z171</f>
        <v>0</v>
      </c>
      <c r="AA171" s="70">
        <f>+[1]kpi!AA171</f>
        <v>0</v>
      </c>
      <c r="AB171" s="70">
        <f>+[1]kpi!AB171</f>
        <v>0</v>
      </c>
      <c r="AC171" s="70">
        <f>+[1]kpi!AC171</f>
        <v>0</v>
      </c>
      <c r="AD171" s="70">
        <f>+[1]kpi!AD171</f>
        <v>0</v>
      </c>
      <c r="AE171" s="71">
        <f>+[1]kpi!AE171</f>
        <v>0</v>
      </c>
      <c r="AF171" s="72"/>
      <c r="AG171" s="69">
        <f t="shared" si="42"/>
        <v>0</v>
      </c>
      <c r="AH171" s="70">
        <f>+[1]kpi!AO171</f>
        <v>0</v>
      </c>
      <c r="AI171" s="70">
        <f>+[1]kpi!AP171</f>
        <v>0</v>
      </c>
      <c r="AJ171" s="70">
        <f>+[1]kpi!AQ171</f>
        <v>0</v>
      </c>
      <c r="AK171" s="70">
        <f>+[1]kpi!AR171</f>
        <v>0</v>
      </c>
      <c r="AL171" s="70">
        <f>+[1]kpi!AS171</f>
        <v>0</v>
      </c>
      <c r="AM171" s="70">
        <f>+[1]kpi!AT171</f>
        <v>0</v>
      </c>
      <c r="AN171" s="70">
        <f>+[1]kpi!AU171</f>
        <v>0</v>
      </c>
      <c r="AO171" s="70">
        <f>+[1]kpi!AV171</f>
        <v>0</v>
      </c>
      <c r="AP171" s="70">
        <f>+[1]kpi!AW171</f>
        <v>0</v>
      </c>
      <c r="AQ171" s="70">
        <f>+[1]kpi!AX171</f>
        <v>0</v>
      </c>
      <c r="AR171" s="70">
        <f>+[1]kpi!AY171</f>
        <v>0</v>
      </c>
      <c r="AS171" s="71">
        <v>0</v>
      </c>
      <c r="AT171" s="72"/>
      <c r="AU171" s="69">
        <f t="shared" si="46"/>
        <v>-1061070694.0255456</v>
      </c>
      <c r="AV171" s="69">
        <f t="shared" si="43"/>
        <v>0</v>
      </c>
      <c r="AW171" s="70">
        <f>+[1]kpi!BD171</f>
        <v>0</v>
      </c>
      <c r="AX171" s="70">
        <f>+[1]kpi!BE171</f>
        <v>0</v>
      </c>
      <c r="AY171" s="70">
        <f>+[1]kpi!BF171</f>
        <v>0</v>
      </c>
      <c r="AZ171" s="70">
        <f>+[1]kpi!BG171</f>
        <v>0</v>
      </c>
      <c r="BA171" s="70">
        <f>+[1]kpi!BH171</f>
        <v>0</v>
      </c>
      <c r="BB171" s="70">
        <f>+[1]kpi!BI171</f>
        <v>0</v>
      </c>
      <c r="BC171" s="70">
        <f>+[1]kpi!BJ171</f>
        <v>0</v>
      </c>
      <c r="BD171" s="70">
        <f>+[1]kpi!BK171</f>
        <v>0</v>
      </c>
      <c r="BE171" s="70">
        <f>+[1]kpi!BL171</f>
        <v>0</v>
      </c>
      <c r="BF171" s="70">
        <f>+[1]kpi!BM171</f>
        <v>0</v>
      </c>
      <c r="BG171" s="70">
        <f>+[1]kpi!BN171</f>
        <v>0</v>
      </c>
      <c r="BH171" s="71"/>
      <c r="BI171" s="72"/>
      <c r="BJ171" s="72"/>
      <c r="BK171" s="72"/>
      <c r="BL171" s="72"/>
      <c r="BM171" s="72"/>
      <c r="BN171" s="72"/>
      <c r="BO171" s="72"/>
      <c r="BP171" s="72"/>
      <c r="BQ171" s="72"/>
      <c r="BR171" s="72"/>
      <c r="BS171" s="72"/>
      <c r="BT171" s="72"/>
      <c r="BU171" s="72"/>
      <c r="BV171" s="74">
        <f>(debt!C171-HLOOKUP(B171,Flc_Arqos_Base!$C$2:$GX$47,46,TRUE))</f>
        <v>-506593616.72642589</v>
      </c>
    </row>
    <row r="172" spans="2:74" x14ac:dyDescent="0.25">
      <c r="B172" s="61">
        <v>50041</v>
      </c>
      <c r="C172" s="56">
        <f t="shared" si="44"/>
        <v>1848482815.29</v>
      </c>
      <c r="D172" s="56">
        <f t="shared" si="40"/>
        <v>0</v>
      </c>
      <c r="E172" s="29">
        <f>+[1]kpi!E172</f>
        <v>0</v>
      </c>
      <c r="F172" s="29">
        <f>+[1]kpi!F172</f>
        <v>0</v>
      </c>
      <c r="G172" s="29">
        <f>+[1]kpi!G172</f>
        <v>0</v>
      </c>
      <c r="H172" s="29">
        <f>+[1]kpi!H172</f>
        <v>0</v>
      </c>
      <c r="I172" s="29">
        <f>+[1]kpi!I172</f>
        <v>0</v>
      </c>
      <c r="J172" s="29">
        <f>+[1]kpi!J172</f>
        <v>0</v>
      </c>
      <c r="K172" s="29">
        <f>+[1]kpi!K172</f>
        <v>0</v>
      </c>
      <c r="L172" s="29">
        <f>+[1]kpi!L172</f>
        <v>0</v>
      </c>
      <c r="M172" s="29">
        <f>+[1]kpi!M172</f>
        <v>0</v>
      </c>
      <c r="N172" s="29">
        <f>+[1]kpi!N172</f>
        <v>0</v>
      </c>
      <c r="O172" s="29">
        <f>+[1]kpi!O172</f>
        <v>0</v>
      </c>
      <c r="P172" s="30"/>
      <c r="R172" s="56">
        <f t="shared" si="45"/>
        <v>799.00272012400023</v>
      </c>
      <c r="S172" s="56">
        <f t="shared" si="41"/>
        <v>0</v>
      </c>
      <c r="T172" s="29">
        <f>+[1]kpi!T172</f>
        <v>0</v>
      </c>
      <c r="U172" s="29">
        <f>+[1]kpi!U172</f>
        <v>0</v>
      </c>
      <c r="V172" s="29">
        <f>+[1]kpi!V172</f>
        <v>0</v>
      </c>
      <c r="W172" s="29">
        <f>+[1]kpi!W172</f>
        <v>0</v>
      </c>
      <c r="X172" s="29">
        <f>+[1]kpi!X172</f>
        <v>0</v>
      </c>
      <c r="Y172" s="29">
        <f>+[1]kpi!Y172</f>
        <v>0</v>
      </c>
      <c r="Z172" s="29">
        <f>+[1]kpi!Z172</f>
        <v>0</v>
      </c>
      <c r="AA172" s="29">
        <f>+[1]kpi!AA172</f>
        <v>0</v>
      </c>
      <c r="AB172" s="29">
        <f>+[1]kpi!AB172</f>
        <v>0</v>
      </c>
      <c r="AC172" s="29">
        <f>+[1]kpi!AC172</f>
        <v>0</v>
      </c>
      <c r="AD172" s="29">
        <f>+[1]kpi!AD172</f>
        <v>0</v>
      </c>
      <c r="AE172" s="30">
        <f>+[1]kpi!AE172</f>
        <v>0</v>
      </c>
      <c r="AG172" s="56">
        <f t="shared" si="42"/>
        <v>0</v>
      </c>
      <c r="AH172" s="29">
        <f>+[1]kpi!AO172</f>
        <v>0</v>
      </c>
      <c r="AI172" s="29">
        <f>+[1]kpi!AP172</f>
        <v>0</v>
      </c>
      <c r="AJ172" s="29">
        <f>+[1]kpi!AQ172</f>
        <v>0</v>
      </c>
      <c r="AK172" s="29">
        <f>+[1]kpi!AR172</f>
        <v>0</v>
      </c>
      <c r="AL172" s="29">
        <f>+[1]kpi!AS172</f>
        <v>0</v>
      </c>
      <c r="AM172" s="29">
        <f>+[1]kpi!AT172</f>
        <v>0</v>
      </c>
      <c r="AN172" s="29">
        <f>+[1]kpi!AU172</f>
        <v>0</v>
      </c>
      <c r="AO172" s="29">
        <f>+[1]kpi!AV172</f>
        <v>0</v>
      </c>
      <c r="AP172" s="29">
        <f>+[1]kpi!AW172</f>
        <v>0</v>
      </c>
      <c r="AQ172" s="29">
        <f>+[1]kpi!AX172</f>
        <v>0</v>
      </c>
      <c r="AR172" s="29">
        <f>+[1]kpi!AY172</f>
        <v>0</v>
      </c>
      <c r="AS172" s="30">
        <v>0</v>
      </c>
      <c r="AU172" s="56">
        <f t="shared" si="46"/>
        <v>-1061070694.0255456</v>
      </c>
      <c r="AV172" s="56">
        <f t="shared" si="43"/>
        <v>0</v>
      </c>
      <c r="AW172" s="29">
        <f>+[1]kpi!BD172</f>
        <v>0</v>
      </c>
      <c r="AX172" s="29">
        <f>+[1]kpi!BE172</f>
        <v>0</v>
      </c>
      <c r="AY172" s="29">
        <f>+[1]kpi!BF172</f>
        <v>0</v>
      </c>
      <c r="AZ172" s="29">
        <f>+[1]kpi!BG172</f>
        <v>0</v>
      </c>
      <c r="BA172" s="29">
        <f>+[1]kpi!BH172</f>
        <v>0</v>
      </c>
      <c r="BB172" s="29">
        <f>+[1]kpi!BI172</f>
        <v>0</v>
      </c>
      <c r="BC172" s="29">
        <f>+[1]kpi!BJ172</f>
        <v>0</v>
      </c>
      <c r="BD172" s="29">
        <f>+[1]kpi!BK172</f>
        <v>0</v>
      </c>
      <c r="BE172" s="29">
        <f>+[1]kpi!BL172</f>
        <v>0</v>
      </c>
      <c r="BF172" s="29">
        <f>+[1]kpi!BM172</f>
        <v>0</v>
      </c>
      <c r="BG172" s="29">
        <f>+[1]kpi!BN172</f>
        <v>0</v>
      </c>
      <c r="BH172" s="30"/>
      <c r="BV172" s="64">
        <f>(debt!C172-HLOOKUP(B172,Flc_Arqos_Base!$C$2:$GX$47,46,TRUE))</f>
        <v>-509952433.33942616</v>
      </c>
    </row>
    <row r="173" spans="2:74" x14ac:dyDescent="0.25">
      <c r="B173" s="61">
        <v>50072</v>
      </c>
      <c r="C173" s="56">
        <f t="shared" si="44"/>
        <v>1848482815.29</v>
      </c>
      <c r="D173" s="56">
        <f t="shared" si="40"/>
        <v>0</v>
      </c>
      <c r="E173" s="29">
        <f>+[1]kpi!E173</f>
        <v>0</v>
      </c>
      <c r="F173" s="29">
        <f>+[1]kpi!F173</f>
        <v>0</v>
      </c>
      <c r="G173" s="29">
        <f>+[1]kpi!G173</f>
        <v>0</v>
      </c>
      <c r="H173" s="29">
        <f>+[1]kpi!H173</f>
        <v>0</v>
      </c>
      <c r="I173" s="29">
        <f>+[1]kpi!I173</f>
        <v>0</v>
      </c>
      <c r="J173" s="29">
        <f>+[1]kpi!J173</f>
        <v>0</v>
      </c>
      <c r="K173" s="29">
        <f>+[1]kpi!K173</f>
        <v>0</v>
      </c>
      <c r="L173" s="29">
        <f>+[1]kpi!L173</f>
        <v>0</v>
      </c>
      <c r="M173" s="29">
        <f>+[1]kpi!M173</f>
        <v>0</v>
      </c>
      <c r="N173" s="29">
        <f>+[1]kpi!N173</f>
        <v>0</v>
      </c>
      <c r="O173" s="29">
        <f>+[1]kpi!O173</f>
        <v>0</v>
      </c>
      <c r="P173" s="30"/>
      <c r="R173" s="56">
        <f t="shared" si="45"/>
        <v>799.00272012400023</v>
      </c>
      <c r="S173" s="56">
        <f t="shared" si="41"/>
        <v>0</v>
      </c>
      <c r="T173" s="29">
        <f>+[1]kpi!T173</f>
        <v>0</v>
      </c>
      <c r="U173" s="29">
        <f>+[1]kpi!U173</f>
        <v>0</v>
      </c>
      <c r="V173" s="29">
        <f>+[1]kpi!V173</f>
        <v>0</v>
      </c>
      <c r="W173" s="29">
        <f>+[1]kpi!W173</f>
        <v>0</v>
      </c>
      <c r="X173" s="29">
        <f>+[1]kpi!X173</f>
        <v>0</v>
      </c>
      <c r="Y173" s="29">
        <f>+[1]kpi!Y173</f>
        <v>0</v>
      </c>
      <c r="Z173" s="29">
        <f>+[1]kpi!Z173</f>
        <v>0</v>
      </c>
      <c r="AA173" s="29">
        <f>+[1]kpi!AA173</f>
        <v>0</v>
      </c>
      <c r="AB173" s="29">
        <f>+[1]kpi!AB173</f>
        <v>0</v>
      </c>
      <c r="AC173" s="29">
        <f>+[1]kpi!AC173</f>
        <v>0</v>
      </c>
      <c r="AD173" s="29">
        <f>+[1]kpi!AD173</f>
        <v>0</v>
      </c>
      <c r="AE173" s="30">
        <f>+[1]kpi!AE173</f>
        <v>0</v>
      </c>
      <c r="AG173" s="56">
        <f t="shared" si="42"/>
        <v>0</v>
      </c>
      <c r="AH173" s="29">
        <f>+[1]kpi!AO173</f>
        <v>0</v>
      </c>
      <c r="AI173" s="29">
        <f>+[1]kpi!AP173</f>
        <v>0</v>
      </c>
      <c r="AJ173" s="29">
        <f>+[1]kpi!AQ173</f>
        <v>0</v>
      </c>
      <c r="AK173" s="29">
        <f>+[1]kpi!AR173</f>
        <v>0</v>
      </c>
      <c r="AL173" s="29">
        <f>+[1]kpi!AS173</f>
        <v>0</v>
      </c>
      <c r="AM173" s="29">
        <f>+[1]kpi!AT173</f>
        <v>0</v>
      </c>
      <c r="AN173" s="29">
        <f>+[1]kpi!AU173</f>
        <v>0</v>
      </c>
      <c r="AO173" s="29">
        <f>+[1]kpi!AV173</f>
        <v>0</v>
      </c>
      <c r="AP173" s="29">
        <f>+[1]kpi!AW173</f>
        <v>0</v>
      </c>
      <c r="AQ173" s="29">
        <f>+[1]kpi!AX173</f>
        <v>0</v>
      </c>
      <c r="AR173" s="29">
        <f>+[1]kpi!AY173</f>
        <v>0</v>
      </c>
      <c r="AS173" s="30">
        <v>0</v>
      </c>
      <c r="AU173" s="56">
        <f t="shared" si="46"/>
        <v>-1061070694.0255456</v>
      </c>
      <c r="AV173" s="56">
        <f t="shared" si="43"/>
        <v>0</v>
      </c>
      <c r="AW173" s="29">
        <f>+[1]kpi!BD173</f>
        <v>0</v>
      </c>
      <c r="AX173" s="29">
        <f>+[1]kpi!BE173</f>
        <v>0</v>
      </c>
      <c r="AY173" s="29">
        <f>+[1]kpi!BF173</f>
        <v>0</v>
      </c>
      <c r="AZ173" s="29">
        <f>+[1]kpi!BG173</f>
        <v>0</v>
      </c>
      <c r="BA173" s="29">
        <f>+[1]kpi!BH173</f>
        <v>0</v>
      </c>
      <c r="BB173" s="29">
        <f>+[1]kpi!BI173</f>
        <v>0</v>
      </c>
      <c r="BC173" s="29">
        <f>+[1]kpi!BJ173</f>
        <v>0</v>
      </c>
      <c r="BD173" s="29">
        <f>+[1]kpi!BK173</f>
        <v>0</v>
      </c>
      <c r="BE173" s="29">
        <f>+[1]kpi!BL173</f>
        <v>0</v>
      </c>
      <c r="BF173" s="29">
        <f>+[1]kpi!BM173</f>
        <v>0</v>
      </c>
      <c r="BG173" s="29">
        <f>+[1]kpi!BN173</f>
        <v>0</v>
      </c>
      <c r="BH173" s="30"/>
      <c r="BV173" s="64">
        <f>(debt!C173-HLOOKUP(B173,Flc_Arqos_Base!$C$2:$GX$47,46,TRUE))</f>
        <v>-513334660.69069576</v>
      </c>
    </row>
    <row r="174" spans="2:74" x14ac:dyDescent="0.25">
      <c r="B174" s="62">
        <v>50100</v>
      </c>
      <c r="C174" s="56">
        <f t="shared" si="44"/>
        <v>1848482815.29</v>
      </c>
      <c r="D174" s="56">
        <f t="shared" si="40"/>
        <v>0</v>
      </c>
      <c r="E174" s="29">
        <f>+[1]kpi!E174</f>
        <v>0</v>
      </c>
      <c r="F174" s="29">
        <f>+[1]kpi!F174</f>
        <v>0</v>
      </c>
      <c r="G174" s="29">
        <f>+[1]kpi!G174</f>
        <v>0</v>
      </c>
      <c r="H174" s="29">
        <f>+[1]kpi!H174</f>
        <v>0</v>
      </c>
      <c r="I174" s="29">
        <f>+[1]kpi!I174</f>
        <v>0</v>
      </c>
      <c r="J174" s="29">
        <f>+[1]kpi!J174</f>
        <v>0</v>
      </c>
      <c r="K174" s="29">
        <f>+[1]kpi!K174</f>
        <v>0</v>
      </c>
      <c r="L174" s="29">
        <f>+[1]kpi!L174</f>
        <v>0</v>
      </c>
      <c r="M174" s="29">
        <f>+[1]kpi!M174</f>
        <v>0</v>
      </c>
      <c r="N174" s="29">
        <f>+[1]kpi!N174</f>
        <v>0</v>
      </c>
      <c r="O174" s="29">
        <f>+[1]kpi!O174</f>
        <v>0</v>
      </c>
      <c r="P174" s="30"/>
      <c r="R174" s="56">
        <f t="shared" si="45"/>
        <v>799.00272012400023</v>
      </c>
      <c r="S174" s="56">
        <f t="shared" si="41"/>
        <v>0</v>
      </c>
      <c r="T174" s="29">
        <f>+[1]kpi!T174</f>
        <v>0</v>
      </c>
      <c r="U174" s="29">
        <f>+[1]kpi!U174</f>
        <v>0</v>
      </c>
      <c r="V174" s="29">
        <f>+[1]kpi!V174</f>
        <v>0</v>
      </c>
      <c r="W174" s="29">
        <f>+[1]kpi!W174</f>
        <v>0</v>
      </c>
      <c r="X174" s="29">
        <f>+[1]kpi!X174</f>
        <v>0</v>
      </c>
      <c r="Y174" s="29">
        <f>+[1]kpi!Y174</f>
        <v>0</v>
      </c>
      <c r="Z174" s="29">
        <f>+[1]kpi!Z174</f>
        <v>0</v>
      </c>
      <c r="AA174" s="29">
        <f>+[1]kpi!AA174</f>
        <v>0</v>
      </c>
      <c r="AB174" s="29">
        <f>+[1]kpi!AB174</f>
        <v>0</v>
      </c>
      <c r="AC174" s="29">
        <f>+[1]kpi!AC174</f>
        <v>0</v>
      </c>
      <c r="AD174" s="29">
        <f>+[1]kpi!AD174</f>
        <v>0</v>
      </c>
      <c r="AE174" s="30">
        <f>+[1]kpi!AE174</f>
        <v>0</v>
      </c>
      <c r="AG174" s="56">
        <f t="shared" si="42"/>
        <v>0</v>
      </c>
      <c r="AH174" s="29">
        <f>+[1]kpi!AO174</f>
        <v>0</v>
      </c>
      <c r="AI174" s="29">
        <f>+[1]kpi!AP174</f>
        <v>0</v>
      </c>
      <c r="AJ174" s="29">
        <f>+[1]kpi!AQ174</f>
        <v>0</v>
      </c>
      <c r="AK174" s="29">
        <f>+[1]kpi!AR174</f>
        <v>0</v>
      </c>
      <c r="AL174" s="29">
        <f>+[1]kpi!AS174</f>
        <v>0</v>
      </c>
      <c r="AM174" s="29">
        <f>+[1]kpi!AT174</f>
        <v>0</v>
      </c>
      <c r="AN174" s="29">
        <f>+[1]kpi!AU174</f>
        <v>0</v>
      </c>
      <c r="AO174" s="29">
        <f>+[1]kpi!AV174</f>
        <v>0</v>
      </c>
      <c r="AP174" s="29">
        <f>+[1]kpi!AW174</f>
        <v>0</v>
      </c>
      <c r="AQ174" s="29">
        <f>+[1]kpi!AX174</f>
        <v>0</v>
      </c>
      <c r="AR174" s="29">
        <f>+[1]kpi!AY174</f>
        <v>0</v>
      </c>
      <c r="AS174" s="30">
        <v>0</v>
      </c>
      <c r="AU174" s="56">
        <f t="shared" si="46"/>
        <v>-1061070694.0255456</v>
      </c>
      <c r="AV174" s="56">
        <f t="shared" si="43"/>
        <v>0</v>
      </c>
      <c r="AW174" s="29">
        <f>+[1]kpi!BD174</f>
        <v>0</v>
      </c>
      <c r="AX174" s="29">
        <f>+[1]kpi!BE174</f>
        <v>0</v>
      </c>
      <c r="AY174" s="29">
        <f>+[1]kpi!BF174</f>
        <v>0</v>
      </c>
      <c r="AZ174" s="29">
        <f>+[1]kpi!BG174</f>
        <v>0</v>
      </c>
      <c r="BA174" s="29">
        <f>+[1]kpi!BH174</f>
        <v>0</v>
      </c>
      <c r="BB174" s="29">
        <f>+[1]kpi!BI174</f>
        <v>0</v>
      </c>
      <c r="BC174" s="29">
        <f>+[1]kpi!BJ174</f>
        <v>0</v>
      </c>
      <c r="BD174" s="29">
        <f>+[1]kpi!BK174</f>
        <v>0</v>
      </c>
      <c r="BE174" s="29">
        <f>+[1]kpi!BL174</f>
        <v>0</v>
      </c>
      <c r="BF174" s="29">
        <f>+[1]kpi!BM174</f>
        <v>0</v>
      </c>
      <c r="BG174" s="29">
        <f>+[1]kpi!BN174</f>
        <v>0</v>
      </c>
      <c r="BH174" s="30"/>
      <c r="BV174" s="64">
        <f>(debt!C174-HLOOKUP(B174,Flc_Arqos_Base!$C$2:$GX$47,46,TRUE))</f>
        <v>-516740448.83595514</v>
      </c>
    </row>
    <row r="175" spans="2:74" x14ac:dyDescent="0.25">
      <c r="B175" s="61">
        <v>50131</v>
      </c>
      <c r="C175" s="56">
        <f t="shared" si="44"/>
        <v>1848482815.29</v>
      </c>
      <c r="D175" s="56">
        <f t="shared" si="40"/>
        <v>0</v>
      </c>
      <c r="E175" s="29">
        <f>+[1]kpi!E175</f>
        <v>0</v>
      </c>
      <c r="F175" s="29">
        <f>+[1]kpi!F175</f>
        <v>0</v>
      </c>
      <c r="G175" s="29">
        <f>+[1]kpi!G175</f>
        <v>0</v>
      </c>
      <c r="H175" s="29">
        <f>+[1]kpi!H175</f>
        <v>0</v>
      </c>
      <c r="I175" s="29">
        <f>+[1]kpi!I175</f>
        <v>0</v>
      </c>
      <c r="J175" s="29">
        <f>+[1]kpi!J175</f>
        <v>0</v>
      </c>
      <c r="K175" s="29">
        <f>+[1]kpi!K175</f>
        <v>0</v>
      </c>
      <c r="L175" s="29">
        <f>+[1]kpi!L175</f>
        <v>0</v>
      </c>
      <c r="M175" s="29">
        <f>+[1]kpi!M175</f>
        <v>0</v>
      </c>
      <c r="N175" s="29">
        <f>+[1]kpi!N175</f>
        <v>0</v>
      </c>
      <c r="O175" s="29">
        <f>+[1]kpi!O175</f>
        <v>0</v>
      </c>
      <c r="P175" s="30"/>
      <c r="R175" s="56">
        <f t="shared" si="45"/>
        <v>799.00272012400023</v>
      </c>
      <c r="S175" s="56">
        <f t="shared" si="41"/>
        <v>0</v>
      </c>
      <c r="T175" s="29">
        <f>+[1]kpi!T175</f>
        <v>0</v>
      </c>
      <c r="U175" s="29">
        <f>+[1]kpi!U175</f>
        <v>0</v>
      </c>
      <c r="V175" s="29">
        <f>+[1]kpi!V175</f>
        <v>0</v>
      </c>
      <c r="W175" s="29">
        <f>+[1]kpi!W175</f>
        <v>0</v>
      </c>
      <c r="X175" s="29">
        <f>+[1]kpi!X175</f>
        <v>0</v>
      </c>
      <c r="Y175" s="29">
        <f>+[1]kpi!Y175</f>
        <v>0</v>
      </c>
      <c r="Z175" s="29">
        <f>+[1]kpi!Z175</f>
        <v>0</v>
      </c>
      <c r="AA175" s="29">
        <f>+[1]kpi!AA175</f>
        <v>0</v>
      </c>
      <c r="AB175" s="29">
        <f>+[1]kpi!AB175</f>
        <v>0</v>
      </c>
      <c r="AC175" s="29">
        <f>+[1]kpi!AC175</f>
        <v>0</v>
      </c>
      <c r="AD175" s="29">
        <f>+[1]kpi!AD175</f>
        <v>0</v>
      </c>
      <c r="AE175" s="30">
        <f>+[1]kpi!AE175</f>
        <v>0</v>
      </c>
      <c r="AG175" s="56">
        <f t="shared" si="42"/>
        <v>0</v>
      </c>
      <c r="AH175" s="29">
        <f>+[1]kpi!AO175</f>
        <v>0</v>
      </c>
      <c r="AI175" s="29">
        <f>+[1]kpi!AP175</f>
        <v>0</v>
      </c>
      <c r="AJ175" s="29">
        <f>+[1]kpi!AQ175</f>
        <v>0</v>
      </c>
      <c r="AK175" s="29">
        <f>+[1]kpi!AR175</f>
        <v>0</v>
      </c>
      <c r="AL175" s="29">
        <f>+[1]kpi!AS175</f>
        <v>0</v>
      </c>
      <c r="AM175" s="29">
        <f>+[1]kpi!AT175</f>
        <v>0</v>
      </c>
      <c r="AN175" s="29">
        <f>+[1]kpi!AU175</f>
        <v>0</v>
      </c>
      <c r="AO175" s="29">
        <f>+[1]kpi!AV175</f>
        <v>0</v>
      </c>
      <c r="AP175" s="29">
        <f>+[1]kpi!AW175</f>
        <v>0</v>
      </c>
      <c r="AQ175" s="29">
        <f>+[1]kpi!AX175</f>
        <v>0</v>
      </c>
      <c r="AR175" s="29">
        <f>+[1]kpi!AY175</f>
        <v>0</v>
      </c>
      <c r="AS175" s="30">
        <v>0</v>
      </c>
      <c r="AU175" s="56">
        <f t="shared" si="46"/>
        <v>-1061070694.0255456</v>
      </c>
      <c r="AV175" s="56">
        <f t="shared" si="43"/>
        <v>0</v>
      </c>
      <c r="AW175" s="29">
        <f>+[1]kpi!BD175</f>
        <v>0</v>
      </c>
      <c r="AX175" s="29">
        <f>+[1]kpi!BE175</f>
        <v>0</v>
      </c>
      <c r="AY175" s="29">
        <f>+[1]kpi!BF175</f>
        <v>0</v>
      </c>
      <c r="AZ175" s="29">
        <f>+[1]kpi!BG175</f>
        <v>0</v>
      </c>
      <c r="BA175" s="29">
        <f>+[1]kpi!BH175</f>
        <v>0</v>
      </c>
      <c r="BB175" s="29">
        <f>+[1]kpi!BI175</f>
        <v>0</v>
      </c>
      <c r="BC175" s="29">
        <f>+[1]kpi!BJ175</f>
        <v>0</v>
      </c>
      <c r="BD175" s="29">
        <f>+[1]kpi!BK175</f>
        <v>0</v>
      </c>
      <c r="BE175" s="29">
        <f>+[1]kpi!BL175</f>
        <v>0</v>
      </c>
      <c r="BF175" s="29">
        <f>+[1]kpi!BM175</f>
        <v>0</v>
      </c>
      <c r="BG175" s="29">
        <f>+[1]kpi!BN175</f>
        <v>0</v>
      </c>
      <c r="BH175" s="30"/>
      <c r="BV175" s="64">
        <f>(debt!C175-HLOOKUP(B175,Flc_Arqos_Base!$C$2:$GX$47,46,TRUE))</f>
        <v>-520169961.99244058</v>
      </c>
    </row>
    <row r="176" spans="2:74" x14ac:dyDescent="0.25">
      <c r="B176" s="62">
        <v>50161</v>
      </c>
      <c r="C176" s="56">
        <f t="shared" si="44"/>
        <v>1848482815.29</v>
      </c>
      <c r="D176" s="56">
        <f t="shared" si="40"/>
        <v>0</v>
      </c>
      <c r="E176" s="29">
        <f>+[1]kpi!E176</f>
        <v>0</v>
      </c>
      <c r="F176" s="29">
        <f>+[1]kpi!F176</f>
        <v>0</v>
      </c>
      <c r="G176" s="29">
        <f>+[1]kpi!G176</f>
        <v>0</v>
      </c>
      <c r="H176" s="29">
        <f>+[1]kpi!H176</f>
        <v>0</v>
      </c>
      <c r="I176" s="29">
        <f>+[1]kpi!I176</f>
        <v>0</v>
      </c>
      <c r="J176" s="29">
        <f>+[1]kpi!J176</f>
        <v>0</v>
      </c>
      <c r="K176" s="29">
        <f>+[1]kpi!K176</f>
        <v>0</v>
      </c>
      <c r="L176" s="29">
        <f>+[1]kpi!L176</f>
        <v>0</v>
      </c>
      <c r="M176" s="29">
        <f>+[1]kpi!M176</f>
        <v>0</v>
      </c>
      <c r="N176" s="29">
        <f>+[1]kpi!N176</f>
        <v>0</v>
      </c>
      <c r="O176" s="29">
        <f>+[1]kpi!O176</f>
        <v>0</v>
      </c>
      <c r="P176" s="30"/>
      <c r="R176" s="56">
        <f t="shared" si="45"/>
        <v>799.00272012400023</v>
      </c>
      <c r="S176" s="56">
        <f t="shared" si="41"/>
        <v>0</v>
      </c>
      <c r="T176" s="29">
        <f>+[1]kpi!T176</f>
        <v>0</v>
      </c>
      <c r="U176" s="29">
        <f>+[1]kpi!U176</f>
        <v>0</v>
      </c>
      <c r="V176" s="29">
        <f>+[1]kpi!V176</f>
        <v>0</v>
      </c>
      <c r="W176" s="29">
        <f>+[1]kpi!W176</f>
        <v>0</v>
      </c>
      <c r="X176" s="29">
        <f>+[1]kpi!X176</f>
        <v>0</v>
      </c>
      <c r="Y176" s="29">
        <f>+[1]kpi!Y176</f>
        <v>0</v>
      </c>
      <c r="Z176" s="29">
        <f>+[1]kpi!Z176</f>
        <v>0</v>
      </c>
      <c r="AA176" s="29">
        <f>+[1]kpi!AA176</f>
        <v>0</v>
      </c>
      <c r="AB176" s="29">
        <f>+[1]kpi!AB176</f>
        <v>0</v>
      </c>
      <c r="AC176" s="29">
        <f>+[1]kpi!AC176</f>
        <v>0</v>
      </c>
      <c r="AD176" s="29">
        <f>+[1]kpi!AD176</f>
        <v>0</v>
      </c>
      <c r="AE176" s="30">
        <f>+[1]kpi!AE176</f>
        <v>0</v>
      </c>
      <c r="AG176" s="56">
        <f t="shared" si="42"/>
        <v>0</v>
      </c>
      <c r="AH176" s="29">
        <f>+[1]kpi!AO176</f>
        <v>0</v>
      </c>
      <c r="AI176" s="29">
        <f>+[1]kpi!AP176</f>
        <v>0</v>
      </c>
      <c r="AJ176" s="29">
        <f>+[1]kpi!AQ176</f>
        <v>0</v>
      </c>
      <c r="AK176" s="29">
        <f>+[1]kpi!AR176</f>
        <v>0</v>
      </c>
      <c r="AL176" s="29">
        <f>+[1]kpi!AS176</f>
        <v>0</v>
      </c>
      <c r="AM176" s="29">
        <f>+[1]kpi!AT176</f>
        <v>0</v>
      </c>
      <c r="AN176" s="29">
        <f>+[1]kpi!AU176</f>
        <v>0</v>
      </c>
      <c r="AO176" s="29">
        <f>+[1]kpi!AV176</f>
        <v>0</v>
      </c>
      <c r="AP176" s="29">
        <f>+[1]kpi!AW176</f>
        <v>0</v>
      </c>
      <c r="AQ176" s="29">
        <f>+[1]kpi!AX176</f>
        <v>0</v>
      </c>
      <c r="AR176" s="29">
        <f>+[1]kpi!AY176</f>
        <v>0</v>
      </c>
      <c r="AS176" s="30">
        <v>0</v>
      </c>
      <c r="AU176" s="56">
        <f t="shared" si="46"/>
        <v>-1061070694.0255456</v>
      </c>
      <c r="AV176" s="56">
        <f t="shared" si="43"/>
        <v>0</v>
      </c>
      <c r="AW176" s="29">
        <f>+[1]kpi!BD176</f>
        <v>0</v>
      </c>
      <c r="AX176" s="29">
        <f>+[1]kpi!BE176</f>
        <v>0</v>
      </c>
      <c r="AY176" s="29">
        <f>+[1]kpi!BF176</f>
        <v>0</v>
      </c>
      <c r="AZ176" s="29">
        <f>+[1]kpi!BG176</f>
        <v>0</v>
      </c>
      <c r="BA176" s="29">
        <f>+[1]kpi!BH176</f>
        <v>0</v>
      </c>
      <c r="BB176" s="29">
        <f>+[1]kpi!BI176</f>
        <v>0</v>
      </c>
      <c r="BC176" s="29">
        <f>+[1]kpi!BJ176</f>
        <v>0</v>
      </c>
      <c r="BD176" s="29">
        <f>+[1]kpi!BK176</f>
        <v>0</v>
      </c>
      <c r="BE176" s="29">
        <f>+[1]kpi!BL176</f>
        <v>0</v>
      </c>
      <c r="BF176" s="29">
        <f>+[1]kpi!BM176</f>
        <v>0</v>
      </c>
      <c r="BG176" s="29">
        <f>+[1]kpi!BN176</f>
        <v>0</v>
      </c>
      <c r="BH176" s="30"/>
      <c r="BV176" s="64">
        <f>(debt!C176-HLOOKUP(B176,Flc_Arqos_Base!$C$2:$GX$47,46,TRUE))</f>
        <v>-523623365.42997098</v>
      </c>
    </row>
    <row r="177" spans="2:74" x14ac:dyDescent="0.25">
      <c r="B177" s="61">
        <v>50192</v>
      </c>
      <c r="C177" s="56">
        <f t="shared" si="44"/>
        <v>1848482815.29</v>
      </c>
      <c r="D177" s="56">
        <f t="shared" si="40"/>
        <v>0</v>
      </c>
      <c r="E177" s="29">
        <f>+[1]kpi!E177</f>
        <v>0</v>
      </c>
      <c r="F177" s="29">
        <f>+[1]kpi!F177</f>
        <v>0</v>
      </c>
      <c r="G177" s="29">
        <f>+[1]kpi!G177</f>
        <v>0</v>
      </c>
      <c r="H177" s="29">
        <f>+[1]kpi!H177</f>
        <v>0</v>
      </c>
      <c r="I177" s="29">
        <f>+[1]kpi!I177</f>
        <v>0</v>
      </c>
      <c r="J177" s="29">
        <f>+[1]kpi!J177</f>
        <v>0</v>
      </c>
      <c r="K177" s="29">
        <f>+[1]kpi!K177</f>
        <v>0</v>
      </c>
      <c r="L177" s="29">
        <f>+[1]kpi!L177</f>
        <v>0</v>
      </c>
      <c r="M177" s="29">
        <f>+[1]kpi!M177</f>
        <v>0</v>
      </c>
      <c r="N177" s="29">
        <f>+[1]kpi!N177</f>
        <v>0</v>
      </c>
      <c r="O177" s="29">
        <f>+[1]kpi!O177</f>
        <v>0</v>
      </c>
      <c r="P177" s="30"/>
      <c r="R177" s="56">
        <f t="shared" si="45"/>
        <v>799.00272012400023</v>
      </c>
      <c r="S177" s="56">
        <f t="shared" si="41"/>
        <v>0</v>
      </c>
      <c r="T177" s="29">
        <f>+[1]kpi!T177</f>
        <v>0</v>
      </c>
      <c r="U177" s="29">
        <f>+[1]kpi!U177</f>
        <v>0</v>
      </c>
      <c r="V177" s="29">
        <f>+[1]kpi!V177</f>
        <v>0</v>
      </c>
      <c r="W177" s="29">
        <f>+[1]kpi!W177</f>
        <v>0</v>
      </c>
      <c r="X177" s="29">
        <f>+[1]kpi!X177</f>
        <v>0</v>
      </c>
      <c r="Y177" s="29">
        <f>+[1]kpi!Y177</f>
        <v>0</v>
      </c>
      <c r="Z177" s="29">
        <f>+[1]kpi!Z177</f>
        <v>0</v>
      </c>
      <c r="AA177" s="29">
        <f>+[1]kpi!AA177</f>
        <v>0</v>
      </c>
      <c r="AB177" s="29">
        <f>+[1]kpi!AB177</f>
        <v>0</v>
      </c>
      <c r="AC177" s="29">
        <f>+[1]kpi!AC177</f>
        <v>0</v>
      </c>
      <c r="AD177" s="29">
        <f>+[1]kpi!AD177</f>
        <v>0</v>
      </c>
      <c r="AE177" s="30">
        <f>+[1]kpi!AE177</f>
        <v>0</v>
      </c>
      <c r="AG177" s="56">
        <f t="shared" si="42"/>
        <v>0</v>
      </c>
      <c r="AH177" s="29">
        <f>+[1]kpi!AO177</f>
        <v>0</v>
      </c>
      <c r="AI177" s="29">
        <f>+[1]kpi!AP177</f>
        <v>0</v>
      </c>
      <c r="AJ177" s="29">
        <f>+[1]kpi!AQ177</f>
        <v>0</v>
      </c>
      <c r="AK177" s="29">
        <f>+[1]kpi!AR177</f>
        <v>0</v>
      </c>
      <c r="AL177" s="29">
        <f>+[1]kpi!AS177</f>
        <v>0</v>
      </c>
      <c r="AM177" s="29">
        <f>+[1]kpi!AT177</f>
        <v>0</v>
      </c>
      <c r="AN177" s="29">
        <f>+[1]kpi!AU177</f>
        <v>0</v>
      </c>
      <c r="AO177" s="29">
        <f>+[1]kpi!AV177</f>
        <v>0</v>
      </c>
      <c r="AP177" s="29">
        <f>+[1]kpi!AW177</f>
        <v>0</v>
      </c>
      <c r="AQ177" s="29">
        <f>+[1]kpi!AX177</f>
        <v>0</v>
      </c>
      <c r="AR177" s="29">
        <f>+[1]kpi!AY177</f>
        <v>0</v>
      </c>
      <c r="AS177" s="30">
        <v>0</v>
      </c>
      <c r="AU177" s="56">
        <f t="shared" si="46"/>
        <v>-1061070694.0255456</v>
      </c>
      <c r="AV177" s="56">
        <f t="shared" si="43"/>
        <v>0</v>
      </c>
      <c r="AW177" s="29">
        <f>+[1]kpi!BD177</f>
        <v>0</v>
      </c>
      <c r="AX177" s="29">
        <f>+[1]kpi!BE177</f>
        <v>0</v>
      </c>
      <c r="AY177" s="29">
        <f>+[1]kpi!BF177</f>
        <v>0</v>
      </c>
      <c r="AZ177" s="29">
        <f>+[1]kpi!BG177</f>
        <v>0</v>
      </c>
      <c r="BA177" s="29">
        <f>+[1]kpi!BH177</f>
        <v>0</v>
      </c>
      <c r="BB177" s="29">
        <f>+[1]kpi!BI177</f>
        <v>0</v>
      </c>
      <c r="BC177" s="29">
        <f>+[1]kpi!BJ177</f>
        <v>0</v>
      </c>
      <c r="BD177" s="29">
        <f>+[1]kpi!BK177</f>
        <v>0</v>
      </c>
      <c r="BE177" s="29">
        <f>+[1]kpi!BL177</f>
        <v>0</v>
      </c>
      <c r="BF177" s="29">
        <f>+[1]kpi!BM177</f>
        <v>0</v>
      </c>
      <c r="BG177" s="29">
        <f>+[1]kpi!BN177</f>
        <v>0</v>
      </c>
      <c r="BH177" s="30"/>
      <c r="BV177" s="64">
        <f>(debt!C177-HLOOKUP(B177,Flc_Arqos_Base!$C$2:$GX$47,46,TRUE))</f>
        <v>-527100825.57028544</v>
      </c>
    </row>
    <row r="178" spans="2:74" x14ac:dyDescent="0.25">
      <c r="B178" s="62">
        <v>50222</v>
      </c>
      <c r="C178" s="56">
        <f t="shared" si="44"/>
        <v>1848482815.29</v>
      </c>
      <c r="D178" s="56">
        <f t="shared" si="40"/>
        <v>0</v>
      </c>
      <c r="E178" s="29">
        <f>+[1]kpi!E178</f>
        <v>0</v>
      </c>
      <c r="F178" s="29">
        <f>+[1]kpi!F178</f>
        <v>0</v>
      </c>
      <c r="G178" s="29">
        <f>+[1]kpi!G178</f>
        <v>0</v>
      </c>
      <c r="H178" s="29">
        <f>+[1]kpi!H178</f>
        <v>0</v>
      </c>
      <c r="I178" s="29">
        <f>+[1]kpi!I178</f>
        <v>0</v>
      </c>
      <c r="J178" s="29">
        <f>+[1]kpi!J178</f>
        <v>0</v>
      </c>
      <c r="K178" s="29">
        <f>+[1]kpi!K178</f>
        <v>0</v>
      </c>
      <c r="L178" s="29">
        <f>+[1]kpi!L178</f>
        <v>0</v>
      </c>
      <c r="M178" s="29">
        <f>+[1]kpi!M178</f>
        <v>0</v>
      </c>
      <c r="N178" s="29">
        <f>+[1]kpi!N178</f>
        <v>0</v>
      </c>
      <c r="O178" s="29">
        <f>+[1]kpi!O178</f>
        <v>0</v>
      </c>
      <c r="P178" s="30"/>
      <c r="R178" s="56">
        <f t="shared" si="45"/>
        <v>799.00272012400023</v>
      </c>
      <c r="S178" s="56">
        <f t="shared" si="41"/>
        <v>0</v>
      </c>
      <c r="T178" s="29">
        <f>+[1]kpi!T178</f>
        <v>0</v>
      </c>
      <c r="U178" s="29">
        <f>+[1]kpi!U178</f>
        <v>0</v>
      </c>
      <c r="V178" s="29">
        <f>+[1]kpi!V178</f>
        <v>0</v>
      </c>
      <c r="W178" s="29">
        <f>+[1]kpi!W178</f>
        <v>0</v>
      </c>
      <c r="X178" s="29">
        <f>+[1]kpi!X178</f>
        <v>0</v>
      </c>
      <c r="Y178" s="29">
        <f>+[1]kpi!Y178</f>
        <v>0</v>
      </c>
      <c r="Z178" s="29">
        <f>+[1]kpi!Z178</f>
        <v>0</v>
      </c>
      <c r="AA178" s="29">
        <f>+[1]kpi!AA178</f>
        <v>0</v>
      </c>
      <c r="AB178" s="29">
        <f>+[1]kpi!AB178</f>
        <v>0</v>
      </c>
      <c r="AC178" s="29">
        <f>+[1]kpi!AC178</f>
        <v>0</v>
      </c>
      <c r="AD178" s="29">
        <f>+[1]kpi!AD178</f>
        <v>0</v>
      </c>
      <c r="AE178" s="30">
        <f>+[1]kpi!AE178</f>
        <v>0</v>
      </c>
      <c r="AG178" s="56">
        <f t="shared" si="42"/>
        <v>0</v>
      </c>
      <c r="AH178" s="29">
        <f>+[1]kpi!AO178</f>
        <v>0</v>
      </c>
      <c r="AI178" s="29">
        <f>+[1]kpi!AP178</f>
        <v>0</v>
      </c>
      <c r="AJ178" s="29">
        <f>+[1]kpi!AQ178</f>
        <v>0</v>
      </c>
      <c r="AK178" s="29">
        <f>+[1]kpi!AR178</f>
        <v>0</v>
      </c>
      <c r="AL178" s="29">
        <f>+[1]kpi!AS178</f>
        <v>0</v>
      </c>
      <c r="AM178" s="29">
        <f>+[1]kpi!AT178</f>
        <v>0</v>
      </c>
      <c r="AN178" s="29">
        <f>+[1]kpi!AU178</f>
        <v>0</v>
      </c>
      <c r="AO178" s="29">
        <f>+[1]kpi!AV178</f>
        <v>0</v>
      </c>
      <c r="AP178" s="29">
        <f>+[1]kpi!AW178</f>
        <v>0</v>
      </c>
      <c r="AQ178" s="29">
        <f>+[1]kpi!AX178</f>
        <v>0</v>
      </c>
      <c r="AR178" s="29">
        <f>+[1]kpi!AY178</f>
        <v>0</v>
      </c>
      <c r="AS178" s="30">
        <v>0</v>
      </c>
      <c r="AU178" s="56">
        <f t="shared" si="46"/>
        <v>-1061070694.0255456</v>
      </c>
      <c r="AV178" s="56">
        <f t="shared" si="43"/>
        <v>0</v>
      </c>
      <c r="AW178" s="29">
        <f>+[1]kpi!BD178</f>
        <v>0</v>
      </c>
      <c r="AX178" s="29">
        <f>+[1]kpi!BE178</f>
        <v>0</v>
      </c>
      <c r="AY178" s="29">
        <f>+[1]kpi!BF178</f>
        <v>0</v>
      </c>
      <c r="AZ178" s="29">
        <f>+[1]kpi!BG178</f>
        <v>0</v>
      </c>
      <c r="BA178" s="29">
        <f>+[1]kpi!BH178</f>
        <v>0</v>
      </c>
      <c r="BB178" s="29">
        <f>+[1]kpi!BI178</f>
        <v>0</v>
      </c>
      <c r="BC178" s="29">
        <f>+[1]kpi!BJ178</f>
        <v>0</v>
      </c>
      <c r="BD178" s="29">
        <f>+[1]kpi!BK178</f>
        <v>0</v>
      </c>
      <c r="BE178" s="29">
        <f>+[1]kpi!BL178</f>
        <v>0</v>
      </c>
      <c r="BF178" s="29">
        <f>+[1]kpi!BM178</f>
        <v>0</v>
      </c>
      <c r="BG178" s="29">
        <f>+[1]kpi!BN178</f>
        <v>0</v>
      </c>
      <c r="BH178" s="30"/>
      <c r="BV178" s="64">
        <f>(debt!C178-HLOOKUP(B178,Flc_Arqos_Base!$C$2:$GX$47,46,TRUE))</f>
        <v>-530602509.99442661</v>
      </c>
    </row>
    <row r="179" spans="2:74" x14ac:dyDescent="0.25">
      <c r="B179" s="61">
        <v>50253</v>
      </c>
      <c r="C179" s="56">
        <f t="shared" si="44"/>
        <v>1848482815.29</v>
      </c>
      <c r="D179" s="56">
        <f t="shared" si="40"/>
        <v>0</v>
      </c>
      <c r="E179" s="29">
        <f>+[1]kpi!E179</f>
        <v>0</v>
      </c>
      <c r="F179" s="29">
        <f>+[1]kpi!F179</f>
        <v>0</v>
      </c>
      <c r="G179" s="29">
        <f>+[1]kpi!G179</f>
        <v>0</v>
      </c>
      <c r="H179" s="29">
        <f>+[1]kpi!H179</f>
        <v>0</v>
      </c>
      <c r="I179" s="29">
        <f>+[1]kpi!I179</f>
        <v>0</v>
      </c>
      <c r="J179" s="29">
        <f>+[1]kpi!J179</f>
        <v>0</v>
      </c>
      <c r="K179" s="29">
        <f>+[1]kpi!K179</f>
        <v>0</v>
      </c>
      <c r="L179" s="29">
        <f>+[1]kpi!L179</f>
        <v>0</v>
      </c>
      <c r="M179" s="29">
        <f>+[1]kpi!M179</f>
        <v>0</v>
      </c>
      <c r="N179" s="29">
        <f>+[1]kpi!N179</f>
        <v>0</v>
      </c>
      <c r="O179" s="29">
        <f>+[1]kpi!O179</f>
        <v>0</v>
      </c>
      <c r="P179" s="30"/>
      <c r="R179" s="56">
        <f t="shared" si="45"/>
        <v>799.00272012400023</v>
      </c>
      <c r="S179" s="56">
        <f t="shared" si="41"/>
        <v>0</v>
      </c>
      <c r="T179" s="29">
        <f>+[1]kpi!T179</f>
        <v>0</v>
      </c>
      <c r="U179" s="29">
        <f>+[1]kpi!U179</f>
        <v>0</v>
      </c>
      <c r="V179" s="29">
        <f>+[1]kpi!V179</f>
        <v>0</v>
      </c>
      <c r="W179" s="29">
        <f>+[1]kpi!W179</f>
        <v>0</v>
      </c>
      <c r="X179" s="29">
        <f>+[1]kpi!X179</f>
        <v>0</v>
      </c>
      <c r="Y179" s="29">
        <f>+[1]kpi!Y179</f>
        <v>0</v>
      </c>
      <c r="Z179" s="29">
        <f>+[1]kpi!Z179</f>
        <v>0</v>
      </c>
      <c r="AA179" s="29">
        <f>+[1]kpi!AA179</f>
        <v>0</v>
      </c>
      <c r="AB179" s="29">
        <f>+[1]kpi!AB179</f>
        <v>0</v>
      </c>
      <c r="AC179" s="29">
        <f>+[1]kpi!AC179</f>
        <v>0</v>
      </c>
      <c r="AD179" s="29">
        <f>+[1]kpi!AD179</f>
        <v>0</v>
      </c>
      <c r="AE179" s="30">
        <f>+[1]kpi!AE179</f>
        <v>0</v>
      </c>
      <c r="AG179" s="56">
        <f t="shared" si="42"/>
        <v>0</v>
      </c>
      <c r="AH179" s="29">
        <f>+[1]kpi!AO179</f>
        <v>0</v>
      </c>
      <c r="AI179" s="29">
        <f>+[1]kpi!AP179</f>
        <v>0</v>
      </c>
      <c r="AJ179" s="29">
        <f>+[1]kpi!AQ179</f>
        <v>0</v>
      </c>
      <c r="AK179" s="29">
        <f>+[1]kpi!AR179</f>
        <v>0</v>
      </c>
      <c r="AL179" s="29">
        <f>+[1]kpi!AS179</f>
        <v>0</v>
      </c>
      <c r="AM179" s="29">
        <f>+[1]kpi!AT179</f>
        <v>0</v>
      </c>
      <c r="AN179" s="29">
        <f>+[1]kpi!AU179</f>
        <v>0</v>
      </c>
      <c r="AO179" s="29">
        <f>+[1]kpi!AV179</f>
        <v>0</v>
      </c>
      <c r="AP179" s="29">
        <f>+[1]kpi!AW179</f>
        <v>0</v>
      </c>
      <c r="AQ179" s="29">
        <f>+[1]kpi!AX179</f>
        <v>0</v>
      </c>
      <c r="AR179" s="29">
        <f>+[1]kpi!AY179</f>
        <v>0</v>
      </c>
      <c r="AS179" s="30">
        <v>0</v>
      </c>
      <c r="AU179" s="56">
        <f t="shared" si="46"/>
        <v>-1061070694.0255456</v>
      </c>
      <c r="AV179" s="56">
        <f t="shared" si="43"/>
        <v>0</v>
      </c>
      <c r="AW179" s="29">
        <f>+[1]kpi!BD179</f>
        <v>0</v>
      </c>
      <c r="AX179" s="29">
        <f>+[1]kpi!BE179</f>
        <v>0</v>
      </c>
      <c r="AY179" s="29">
        <f>+[1]kpi!BF179</f>
        <v>0</v>
      </c>
      <c r="AZ179" s="29">
        <f>+[1]kpi!BG179</f>
        <v>0</v>
      </c>
      <c r="BA179" s="29">
        <f>+[1]kpi!BH179</f>
        <v>0</v>
      </c>
      <c r="BB179" s="29">
        <f>+[1]kpi!BI179</f>
        <v>0</v>
      </c>
      <c r="BC179" s="29">
        <f>+[1]kpi!BJ179</f>
        <v>0</v>
      </c>
      <c r="BD179" s="29">
        <f>+[1]kpi!BK179</f>
        <v>0</v>
      </c>
      <c r="BE179" s="29">
        <f>+[1]kpi!BL179</f>
        <v>0</v>
      </c>
      <c r="BF179" s="29">
        <f>+[1]kpi!BM179</f>
        <v>0</v>
      </c>
      <c r="BG179" s="29">
        <f>+[1]kpi!BN179</f>
        <v>0</v>
      </c>
      <c r="BH179" s="30"/>
      <c r="BV179" s="64">
        <f>(debt!C179-HLOOKUP(B179,Flc_Arqos_Base!$C$2:$GX$47,46,TRUE))</f>
        <v>-534128587.45082092</v>
      </c>
    </row>
    <row r="180" spans="2:74" x14ac:dyDescent="0.25">
      <c r="B180" s="61">
        <v>50284</v>
      </c>
      <c r="C180" s="56">
        <f t="shared" si="44"/>
        <v>1848482815.29</v>
      </c>
      <c r="D180" s="56">
        <f t="shared" si="40"/>
        <v>0</v>
      </c>
      <c r="E180" s="29">
        <f>+[1]kpi!E180</f>
        <v>0</v>
      </c>
      <c r="F180" s="29">
        <f>+[1]kpi!F180</f>
        <v>0</v>
      </c>
      <c r="G180" s="29">
        <f>+[1]kpi!G180</f>
        <v>0</v>
      </c>
      <c r="H180" s="29">
        <f>+[1]kpi!H180</f>
        <v>0</v>
      </c>
      <c r="I180" s="29">
        <f>+[1]kpi!I180</f>
        <v>0</v>
      </c>
      <c r="J180" s="29">
        <f>+[1]kpi!J180</f>
        <v>0</v>
      </c>
      <c r="K180" s="29">
        <f>+[1]kpi!K180</f>
        <v>0</v>
      </c>
      <c r="L180" s="29">
        <f>+[1]kpi!L180</f>
        <v>0</v>
      </c>
      <c r="M180" s="29">
        <f>+[1]kpi!M180</f>
        <v>0</v>
      </c>
      <c r="N180" s="29">
        <f>+[1]kpi!N180</f>
        <v>0</v>
      </c>
      <c r="O180" s="29">
        <f>+[1]kpi!O180</f>
        <v>0</v>
      </c>
      <c r="P180" s="30"/>
      <c r="R180" s="56">
        <f t="shared" si="45"/>
        <v>799.00272012400023</v>
      </c>
      <c r="S180" s="56">
        <f t="shared" si="41"/>
        <v>0</v>
      </c>
      <c r="T180" s="29">
        <f>+[1]kpi!T180</f>
        <v>0</v>
      </c>
      <c r="U180" s="29">
        <f>+[1]kpi!U180</f>
        <v>0</v>
      </c>
      <c r="V180" s="29">
        <f>+[1]kpi!V180</f>
        <v>0</v>
      </c>
      <c r="W180" s="29">
        <f>+[1]kpi!W180</f>
        <v>0</v>
      </c>
      <c r="X180" s="29">
        <f>+[1]kpi!X180</f>
        <v>0</v>
      </c>
      <c r="Y180" s="29">
        <f>+[1]kpi!Y180</f>
        <v>0</v>
      </c>
      <c r="Z180" s="29">
        <f>+[1]kpi!Z180</f>
        <v>0</v>
      </c>
      <c r="AA180" s="29">
        <f>+[1]kpi!AA180</f>
        <v>0</v>
      </c>
      <c r="AB180" s="29">
        <f>+[1]kpi!AB180</f>
        <v>0</v>
      </c>
      <c r="AC180" s="29">
        <f>+[1]kpi!AC180</f>
        <v>0</v>
      </c>
      <c r="AD180" s="29">
        <f>+[1]kpi!AD180</f>
        <v>0</v>
      </c>
      <c r="AE180" s="30">
        <f>+[1]kpi!AE180</f>
        <v>0</v>
      </c>
      <c r="AG180" s="56">
        <f t="shared" si="42"/>
        <v>0</v>
      </c>
      <c r="AH180" s="29">
        <f>+[1]kpi!AO180</f>
        <v>0</v>
      </c>
      <c r="AI180" s="29">
        <f>+[1]kpi!AP180</f>
        <v>0</v>
      </c>
      <c r="AJ180" s="29">
        <f>+[1]kpi!AQ180</f>
        <v>0</v>
      </c>
      <c r="AK180" s="29">
        <f>+[1]kpi!AR180</f>
        <v>0</v>
      </c>
      <c r="AL180" s="29">
        <f>+[1]kpi!AS180</f>
        <v>0</v>
      </c>
      <c r="AM180" s="29">
        <f>+[1]kpi!AT180</f>
        <v>0</v>
      </c>
      <c r="AN180" s="29">
        <f>+[1]kpi!AU180</f>
        <v>0</v>
      </c>
      <c r="AO180" s="29">
        <f>+[1]kpi!AV180</f>
        <v>0</v>
      </c>
      <c r="AP180" s="29">
        <f>+[1]kpi!AW180</f>
        <v>0</v>
      </c>
      <c r="AQ180" s="29">
        <f>+[1]kpi!AX180</f>
        <v>0</v>
      </c>
      <c r="AR180" s="29">
        <f>+[1]kpi!AY180</f>
        <v>0</v>
      </c>
      <c r="AS180" s="30">
        <v>0</v>
      </c>
      <c r="AU180" s="56">
        <f t="shared" si="46"/>
        <v>-1061070694.0255456</v>
      </c>
      <c r="AV180" s="56">
        <f t="shared" si="43"/>
        <v>0</v>
      </c>
      <c r="AW180" s="29">
        <f>+[1]kpi!BD180</f>
        <v>0</v>
      </c>
      <c r="AX180" s="29">
        <f>+[1]kpi!BE180</f>
        <v>0</v>
      </c>
      <c r="AY180" s="29">
        <f>+[1]kpi!BF180</f>
        <v>0</v>
      </c>
      <c r="AZ180" s="29">
        <f>+[1]kpi!BG180</f>
        <v>0</v>
      </c>
      <c r="BA180" s="29">
        <f>+[1]kpi!BH180</f>
        <v>0</v>
      </c>
      <c r="BB180" s="29">
        <f>+[1]kpi!BI180</f>
        <v>0</v>
      </c>
      <c r="BC180" s="29">
        <f>+[1]kpi!BJ180</f>
        <v>0</v>
      </c>
      <c r="BD180" s="29">
        <f>+[1]kpi!BK180</f>
        <v>0</v>
      </c>
      <c r="BE180" s="29">
        <f>+[1]kpi!BL180</f>
        <v>0</v>
      </c>
      <c r="BF180" s="29">
        <f>+[1]kpi!BM180</f>
        <v>0</v>
      </c>
      <c r="BG180" s="29">
        <f>+[1]kpi!BN180</f>
        <v>0</v>
      </c>
      <c r="BH180" s="30"/>
      <c r="BV180" s="64">
        <f>(debt!C180-HLOOKUP(B180,Flc_Arqos_Base!$C$2:$GX$47,46,TRUE))</f>
        <v>-537679227.86341083</v>
      </c>
    </row>
    <row r="181" spans="2:74" x14ac:dyDescent="0.25">
      <c r="B181" s="61">
        <v>50314</v>
      </c>
      <c r="C181" s="56">
        <f t="shared" si="44"/>
        <v>1848482815.29</v>
      </c>
      <c r="D181" s="56">
        <f t="shared" si="40"/>
        <v>0</v>
      </c>
      <c r="E181" s="29">
        <f>+[1]kpi!E181</f>
        <v>0</v>
      </c>
      <c r="F181" s="29">
        <f>+[1]kpi!F181</f>
        <v>0</v>
      </c>
      <c r="G181" s="29">
        <f>+[1]kpi!G181</f>
        <v>0</v>
      </c>
      <c r="H181" s="29">
        <f>+[1]kpi!H181</f>
        <v>0</v>
      </c>
      <c r="I181" s="29">
        <f>+[1]kpi!I181</f>
        <v>0</v>
      </c>
      <c r="J181" s="29">
        <f>+[1]kpi!J181</f>
        <v>0</v>
      </c>
      <c r="K181" s="29">
        <f>+[1]kpi!K181</f>
        <v>0</v>
      </c>
      <c r="L181" s="29">
        <f>+[1]kpi!L181</f>
        <v>0</v>
      </c>
      <c r="M181" s="29">
        <f>+[1]kpi!M181</f>
        <v>0</v>
      </c>
      <c r="N181" s="29">
        <f>+[1]kpi!N181</f>
        <v>0</v>
      </c>
      <c r="O181" s="29">
        <f>+[1]kpi!O181</f>
        <v>0</v>
      </c>
      <c r="P181" s="30"/>
      <c r="R181" s="56">
        <f t="shared" si="45"/>
        <v>799.00272012400023</v>
      </c>
      <c r="S181" s="56">
        <f t="shared" si="41"/>
        <v>0</v>
      </c>
      <c r="T181" s="29">
        <f>+[1]kpi!T181</f>
        <v>0</v>
      </c>
      <c r="U181" s="29">
        <f>+[1]kpi!U181</f>
        <v>0</v>
      </c>
      <c r="V181" s="29">
        <f>+[1]kpi!V181</f>
        <v>0</v>
      </c>
      <c r="W181" s="29">
        <f>+[1]kpi!W181</f>
        <v>0</v>
      </c>
      <c r="X181" s="29">
        <f>+[1]kpi!X181</f>
        <v>0</v>
      </c>
      <c r="Y181" s="29">
        <f>+[1]kpi!Y181</f>
        <v>0</v>
      </c>
      <c r="Z181" s="29">
        <f>+[1]kpi!Z181</f>
        <v>0</v>
      </c>
      <c r="AA181" s="29">
        <f>+[1]kpi!AA181</f>
        <v>0</v>
      </c>
      <c r="AB181" s="29">
        <f>+[1]kpi!AB181</f>
        <v>0</v>
      </c>
      <c r="AC181" s="29">
        <f>+[1]kpi!AC181</f>
        <v>0</v>
      </c>
      <c r="AD181" s="29">
        <f>+[1]kpi!AD181</f>
        <v>0</v>
      </c>
      <c r="AE181" s="30">
        <f>+[1]kpi!AE181</f>
        <v>0</v>
      </c>
      <c r="AG181" s="56">
        <f t="shared" si="42"/>
        <v>0</v>
      </c>
      <c r="AH181" s="29">
        <f>+[1]kpi!AO181</f>
        <v>0</v>
      </c>
      <c r="AI181" s="29">
        <f>+[1]kpi!AP181</f>
        <v>0</v>
      </c>
      <c r="AJ181" s="29">
        <f>+[1]kpi!AQ181</f>
        <v>0</v>
      </c>
      <c r="AK181" s="29">
        <f>+[1]kpi!AR181</f>
        <v>0</v>
      </c>
      <c r="AL181" s="29">
        <f>+[1]kpi!AS181</f>
        <v>0</v>
      </c>
      <c r="AM181" s="29">
        <f>+[1]kpi!AT181</f>
        <v>0</v>
      </c>
      <c r="AN181" s="29">
        <f>+[1]kpi!AU181</f>
        <v>0</v>
      </c>
      <c r="AO181" s="29">
        <f>+[1]kpi!AV181</f>
        <v>0</v>
      </c>
      <c r="AP181" s="29">
        <f>+[1]kpi!AW181</f>
        <v>0</v>
      </c>
      <c r="AQ181" s="29">
        <f>+[1]kpi!AX181</f>
        <v>0</v>
      </c>
      <c r="AR181" s="29">
        <f>+[1]kpi!AY181</f>
        <v>0</v>
      </c>
      <c r="AS181" s="30">
        <v>0</v>
      </c>
      <c r="AU181" s="56">
        <f t="shared" si="46"/>
        <v>-1061070694.0255456</v>
      </c>
      <c r="AV181" s="56">
        <f t="shared" si="43"/>
        <v>0</v>
      </c>
      <c r="AW181" s="29">
        <f>+[1]kpi!BD181</f>
        <v>0</v>
      </c>
      <c r="AX181" s="29">
        <f>+[1]kpi!BE181</f>
        <v>0</v>
      </c>
      <c r="AY181" s="29">
        <f>+[1]kpi!BF181</f>
        <v>0</v>
      </c>
      <c r="AZ181" s="29">
        <f>+[1]kpi!BG181</f>
        <v>0</v>
      </c>
      <c r="BA181" s="29">
        <f>+[1]kpi!BH181</f>
        <v>0</v>
      </c>
      <c r="BB181" s="29">
        <f>+[1]kpi!BI181</f>
        <v>0</v>
      </c>
      <c r="BC181" s="29">
        <f>+[1]kpi!BJ181</f>
        <v>0</v>
      </c>
      <c r="BD181" s="29">
        <f>+[1]kpi!BK181</f>
        <v>0</v>
      </c>
      <c r="BE181" s="29">
        <f>+[1]kpi!BL181</f>
        <v>0</v>
      </c>
      <c r="BF181" s="29">
        <f>+[1]kpi!BM181</f>
        <v>0</v>
      </c>
      <c r="BG181" s="29">
        <f>+[1]kpi!BN181</f>
        <v>0</v>
      </c>
      <c r="BH181" s="30"/>
      <c r="BV181" s="64">
        <f>(debt!C181-HLOOKUP(B181,Flc_Arqos_Base!$C$2:$GX$47,46,TRUE))</f>
        <v>-541254602.33984351</v>
      </c>
    </row>
    <row r="182" spans="2:74" x14ac:dyDescent="0.25">
      <c r="B182" s="62">
        <v>50345</v>
      </c>
      <c r="C182" s="56">
        <f t="shared" si="44"/>
        <v>1848482815.29</v>
      </c>
      <c r="D182" s="56">
        <f t="shared" si="40"/>
        <v>0</v>
      </c>
      <c r="E182" s="29">
        <f>+[1]kpi!E182</f>
        <v>0</v>
      </c>
      <c r="F182" s="29">
        <f>+[1]kpi!F182</f>
        <v>0</v>
      </c>
      <c r="G182" s="29">
        <f>+[1]kpi!G182</f>
        <v>0</v>
      </c>
      <c r="H182" s="29">
        <f>+[1]kpi!H182</f>
        <v>0</v>
      </c>
      <c r="I182" s="29">
        <f>+[1]kpi!I182</f>
        <v>0</v>
      </c>
      <c r="J182" s="29">
        <f>+[1]kpi!J182</f>
        <v>0</v>
      </c>
      <c r="K182" s="29">
        <f>+[1]kpi!K182</f>
        <v>0</v>
      </c>
      <c r="L182" s="29">
        <f>+[1]kpi!L182</f>
        <v>0</v>
      </c>
      <c r="M182" s="29">
        <f>+[1]kpi!M182</f>
        <v>0</v>
      </c>
      <c r="N182" s="29">
        <f>+[1]kpi!N182</f>
        <v>0</v>
      </c>
      <c r="O182" s="29">
        <f>+[1]kpi!O182</f>
        <v>0</v>
      </c>
      <c r="P182" s="30"/>
      <c r="R182" s="56">
        <f t="shared" si="45"/>
        <v>799.00272012400023</v>
      </c>
      <c r="S182" s="56">
        <f t="shared" si="41"/>
        <v>0</v>
      </c>
      <c r="T182" s="29">
        <f>+[1]kpi!T182</f>
        <v>0</v>
      </c>
      <c r="U182" s="29">
        <f>+[1]kpi!U182</f>
        <v>0</v>
      </c>
      <c r="V182" s="29">
        <f>+[1]kpi!V182</f>
        <v>0</v>
      </c>
      <c r="W182" s="29">
        <f>+[1]kpi!W182</f>
        <v>0</v>
      </c>
      <c r="X182" s="29">
        <f>+[1]kpi!X182</f>
        <v>0</v>
      </c>
      <c r="Y182" s="29">
        <f>+[1]kpi!Y182</f>
        <v>0</v>
      </c>
      <c r="Z182" s="29">
        <f>+[1]kpi!Z182</f>
        <v>0</v>
      </c>
      <c r="AA182" s="29">
        <f>+[1]kpi!AA182</f>
        <v>0</v>
      </c>
      <c r="AB182" s="29">
        <f>+[1]kpi!AB182</f>
        <v>0</v>
      </c>
      <c r="AC182" s="29">
        <f>+[1]kpi!AC182</f>
        <v>0</v>
      </c>
      <c r="AD182" s="29">
        <f>+[1]kpi!AD182</f>
        <v>0</v>
      </c>
      <c r="AE182" s="30">
        <f>+[1]kpi!AE182</f>
        <v>0</v>
      </c>
      <c r="AG182" s="56">
        <f t="shared" si="42"/>
        <v>0</v>
      </c>
      <c r="AH182" s="29">
        <f>+[1]kpi!AO182</f>
        <v>0</v>
      </c>
      <c r="AI182" s="29">
        <f>+[1]kpi!AP182</f>
        <v>0</v>
      </c>
      <c r="AJ182" s="29">
        <f>+[1]kpi!AQ182</f>
        <v>0</v>
      </c>
      <c r="AK182" s="29">
        <f>+[1]kpi!AR182</f>
        <v>0</v>
      </c>
      <c r="AL182" s="29">
        <f>+[1]kpi!AS182</f>
        <v>0</v>
      </c>
      <c r="AM182" s="29">
        <f>+[1]kpi!AT182</f>
        <v>0</v>
      </c>
      <c r="AN182" s="29">
        <f>+[1]kpi!AU182</f>
        <v>0</v>
      </c>
      <c r="AO182" s="29">
        <f>+[1]kpi!AV182</f>
        <v>0</v>
      </c>
      <c r="AP182" s="29">
        <f>+[1]kpi!AW182</f>
        <v>0</v>
      </c>
      <c r="AQ182" s="29">
        <f>+[1]kpi!AX182</f>
        <v>0</v>
      </c>
      <c r="AR182" s="29">
        <f>+[1]kpi!AY182</f>
        <v>0</v>
      </c>
      <c r="AS182" s="30">
        <v>0</v>
      </c>
      <c r="AU182" s="56">
        <f t="shared" si="46"/>
        <v>-1061070694.0255456</v>
      </c>
      <c r="AV182" s="56">
        <f t="shared" si="43"/>
        <v>0</v>
      </c>
      <c r="AW182" s="29">
        <f>+[1]kpi!BD182</f>
        <v>0</v>
      </c>
      <c r="AX182" s="29">
        <f>+[1]kpi!BE182</f>
        <v>0</v>
      </c>
      <c r="AY182" s="29">
        <f>+[1]kpi!BF182</f>
        <v>0</v>
      </c>
      <c r="AZ182" s="29">
        <f>+[1]kpi!BG182</f>
        <v>0</v>
      </c>
      <c r="BA182" s="29">
        <f>+[1]kpi!BH182</f>
        <v>0</v>
      </c>
      <c r="BB182" s="29">
        <f>+[1]kpi!BI182</f>
        <v>0</v>
      </c>
      <c r="BC182" s="29">
        <f>+[1]kpi!BJ182</f>
        <v>0</v>
      </c>
      <c r="BD182" s="29">
        <f>+[1]kpi!BK182</f>
        <v>0</v>
      </c>
      <c r="BE182" s="29">
        <f>+[1]kpi!BL182</f>
        <v>0</v>
      </c>
      <c r="BF182" s="29">
        <f>+[1]kpi!BM182</f>
        <v>0</v>
      </c>
      <c r="BG182" s="29">
        <f>+[1]kpi!BN182</f>
        <v>0</v>
      </c>
      <c r="BH182" s="30"/>
      <c r="BV182" s="64">
        <f>(debt!C182-HLOOKUP(B182,Flc_Arqos_Base!$C$2:$GX$47,46,TRUE))</f>
        <v>-544742883.17971647</v>
      </c>
    </row>
    <row r="183" spans="2:74" x14ac:dyDescent="0.25">
      <c r="B183" s="61">
        <v>50375</v>
      </c>
      <c r="C183" s="69">
        <f t="shared" si="44"/>
        <v>1848482815.29</v>
      </c>
      <c r="D183" s="69">
        <f t="shared" si="40"/>
        <v>0</v>
      </c>
      <c r="E183" s="70">
        <f>+[1]kpi!E183</f>
        <v>0</v>
      </c>
      <c r="F183" s="70">
        <f>+[1]kpi!F183</f>
        <v>0</v>
      </c>
      <c r="G183" s="70">
        <f>+[1]kpi!G183</f>
        <v>0</v>
      </c>
      <c r="H183" s="70">
        <f>+[1]kpi!H183</f>
        <v>0</v>
      </c>
      <c r="I183" s="70">
        <f>+[1]kpi!I183</f>
        <v>0</v>
      </c>
      <c r="J183" s="70">
        <f>+[1]kpi!J183</f>
        <v>0</v>
      </c>
      <c r="K183" s="70">
        <f>+[1]kpi!K183</f>
        <v>0</v>
      </c>
      <c r="L183" s="70">
        <f>+[1]kpi!L183</f>
        <v>0</v>
      </c>
      <c r="M183" s="70">
        <f>+[1]kpi!M183</f>
        <v>0</v>
      </c>
      <c r="N183" s="70">
        <f>+[1]kpi!N183</f>
        <v>0</v>
      </c>
      <c r="O183" s="70">
        <f>+[1]kpi!O183</f>
        <v>0</v>
      </c>
      <c r="P183" s="71"/>
      <c r="Q183" s="72"/>
      <c r="R183" s="69">
        <f t="shared" si="45"/>
        <v>799.00272012400023</v>
      </c>
      <c r="S183" s="69">
        <f t="shared" si="41"/>
        <v>0</v>
      </c>
      <c r="T183" s="70">
        <f>+[1]kpi!T183</f>
        <v>0</v>
      </c>
      <c r="U183" s="70">
        <f>+[1]kpi!U183</f>
        <v>0</v>
      </c>
      <c r="V183" s="70">
        <f>+[1]kpi!V183</f>
        <v>0</v>
      </c>
      <c r="W183" s="70">
        <f>+[1]kpi!W183</f>
        <v>0</v>
      </c>
      <c r="X183" s="70">
        <f>+[1]kpi!X183</f>
        <v>0</v>
      </c>
      <c r="Y183" s="70">
        <f>+[1]kpi!Y183</f>
        <v>0</v>
      </c>
      <c r="Z183" s="70">
        <f>+[1]kpi!Z183</f>
        <v>0</v>
      </c>
      <c r="AA183" s="70">
        <f>+[1]kpi!AA183</f>
        <v>0</v>
      </c>
      <c r="AB183" s="70">
        <f>+[1]kpi!AB183</f>
        <v>0</v>
      </c>
      <c r="AC183" s="70">
        <f>+[1]kpi!AC183</f>
        <v>0</v>
      </c>
      <c r="AD183" s="70">
        <f>+[1]kpi!AD183</f>
        <v>0</v>
      </c>
      <c r="AE183" s="71">
        <f>+[1]kpi!AE183</f>
        <v>0</v>
      </c>
      <c r="AF183" s="72"/>
      <c r="AG183" s="69">
        <f t="shared" si="42"/>
        <v>0</v>
      </c>
      <c r="AH183" s="70">
        <f>+[1]kpi!AO183</f>
        <v>0</v>
      </c>
      <c r="AI183" s="70">
        <f>+[1]kpi!AP183</f>
        <v>0</v>
      </c>
      <c r="AJ183" s="70">
        <f>+[1]kpi!AQ183</f>
        <v>0</v>
      </c>
      <c r="AK183" s="70">
        <f>+[1]kpi!AR183</f>
        <v>0</v>
      </c>
      <c r="AL183" s="70">
        <f>+[1]kpi!AS183</f>
        <v>0</v>
      </c>
      <c r="AM183" s="70">
        <f>+[1]kpi!AT183</f>
        <v>0</v>
      </c>
      <c r="AN183" s="70">
        <f>+[1]kpi!AU183</f>
        <v>0</v>
      </c>
      <c r="AO183" s="70">
        <f>+[1]kpi!AV183</f>
        <v>0</v>
      </c>
      <c r="AP183" s="70">
        <f>+[1]kpi!AW183</f>
        <v>0</v>
      </c>
      <c r="AQ183" s="70">
        <f>+[1]kpi!AX183</f>
        <v>0</v>
      </c>
      <c r="AR183" s="70">
        <f>+[1]kpi!AY183</f>
        <v>0</v>
      </c>
      <c r="AS183" s="71">
        <v>0</v>
      </c>
      <c r="AT183" s="72"/>
      <c r="AU183" s="69">
        <f t="shared" si="46"/>
        <v>-1061070694.0255456</v>
      </c>
      <c r="AV183" s="69">
        <f t="shared" si="43"/>
        <v>0</v>
      </c>
      <c r="AW183" s="70">
        <f>+[1]kpi!BD183</f>
        <v>0</v>
      </c>
      <c r="AX183" s="70">
        <f>+[1]kpi!BE183</f>
        <v>0</v>
      </c>
      <c r="AY183" s="70">
        <f>+[1]kpi!BF183</f>
        <v>0</v>
      </c>
      <c r="AZ183" s="70">
        <f>+[1]kpi!BG183</f>
        <v>0</v>
      </c>
      <c r="BA183" s="70">
        <f>+[1]kpi!BH183</f>
        <v>0</v>
      </c>
      <c r="BB183" s="70">
        <f>+[1]kpi!BI183</f>
        <v>0</v>
      </c>
      <c r="BC183" s="70">
        <f>+[1]kpi!BJ183</f>
        <v>0</v>
      </c>
      <c r="BD183" s="70">
        <f>+[1]kpi!BK183</f>
        <v>0</v>
      </c>
      <c r="BE183" s="70">
        <f>+[1]kpi!BL183</f>
        <v>0</v>
      </c>
      <c r="BF183" s="70">
        <f>+[1]kpi!BM183</f>
        <v>0</v>
      </c>
      <c r="BG183" s="70">
        <f>+[1]kpi!BN183</f>
        <v>0</v>
      </c>
      <c r="BH183" s="71"/>
      <c r="BI183" s="72"/>
      <c r="BJ183" s="72"/>
      <c r="BK183" s="72"/>
      <c r="BL183" s="72"/>
      <c r="BM183" s="72"/>
      <c r="BN183" s="72"/>
      <c r="BO183" s="72"/>
      <c r="BP183" s="72"/>
      <c r="BQ183" s="72"/>
      <c r="BR183" s="72"/>
      <c r="BS183" s="72"/>
      <c r="BT183" s="72"/>
      <c r="BU183" s="72"/>
      <c r="BV183" s="74">
        <f>(debt!C183-HLOOKUP(B183,Flc_Arqos_Base!$C$2:$GX$47,46,TRUE))</f>
        <v>-548101958.24638128</v>
      </c>
    </row>
    <row r="184" spans="2:74" x14ac:dyDescent="0.25">
      <c r="B184" s="60">
        <v>50406</v>
      </c>
      <c r="C184" s="56">
        <f t="shared" si="44"/>
        <v>1848482815.29</v>
      </c>
      <c r="D184" s="56">
        <f t="shared" si="40"/>
        <v>0</v>
      </c>
      <c r="E184" s="29">
        <f>+[1]kpi!E184</f>
        <v>0</v>
      </c>
      <c r="F184" s="29">
        <f>+[1]kpi!F184</f>
        <v>0</v>
      </c>
      <c r="G184" s="29">
        <f>+[1]kpi!G184</f>
        <v>0</v>
      </c>
      <c r="H184" s="29">
        <f>+[1]kpi!H184</f>
        <v>0</v>
      </c>
      <c r="I184" s="29">
        <f>+[1]kpi!I184</f>
        <v>0</v>
      </c>
      <c r="J184" s="29">
        <f>+[1]kpi!J184</f>
        <v>0</v>
      </c>
      <c r="K184" s="29">
        <f>+[1]kpi!K184</f>
        <v>0</v>
      </c>
      <c r="L184" s="29">
        <f>+[1]kpi!L184</f>
        <v>0</v>
      </c>
      <c r="M184" s="29">
        <f>+[1]kpi!M184</f>
        <v>0</v>
      </c>
      <c r="N184" s="29">
        <f>+[1]kpi!N184</f>
        <v>0</v>
      </c>
      <c r="O184" s="29">
        <f>+[1]kpi!O184</f>
        <v>0</v>
      </c>
      <c r="P184" s="30"/>
      <c r="R184" s="56">
        <f t="shared" si="45"/>
        <v>799.00272012400023</v>
      </c>
      <c r="S184" s="56">
        <f t="shared" si="41"/>
        <v>0</v>
      </c>
      <c r="T184" s="29">
        <f>+[1]kpi!T184</f>
        <v>0</v>
      </c>
      <c r="U184" s="29">
        <f>+[1]kpi!U184</f>
        <v>0</v>
      </c>
      <c r="V184" s="29">
        <f>+[1]kpi!V184</f>
        <v>0</v>
      </c>
      <c r="W184" s="29">
        <f>+[1]kpi!W184</f>
        <v>0</v>
      </c>
      <c r="X184" s="29">
        <f>+[1]kpi!X184</f>
        <v>0</v>
      </c>
      <c r="Y184" s="29">
        <f>+[1]kpi!Y184</f>
        <v>0</v>
      </c>
      <c r="Z184" s="29">
        <f>+[1]kpi!Z184</f>
        <v>0</v>
      </c>
      <c r="AA184" s="29">
        <f>+[1]kpi!AA184</f>
        <v>0</v>
      </c>
      <c r="AB184" s="29">
        <f>+[1]kpi!AB184</f>
        <v>0</v>
      </c>
      <c r="AC184" s="29">
        <f>+[1]kpi!AC184</f>
        <v>0</v>
      </c>
      <c r="AD184" s="29">
        <f>+[1]kpi!AD184</f>
        <v>0</v>
      </c>
      <c r="AE184" s="30">
        <f>+[1]kpi!AE184</f>
        <v>0</v>
      </c>
      <c r="AG184" s="56">
        <f t="shared" si="42"/>
        <v>0</v>
      </c>
      <c r="AH184" s="29">
        <f>+[1]kpi!AO184</f>
        <v>0</v>
      </c>
      <c r="AI184" s="29">
        <f>+[1]kpi!AP184</f>
        <v>0</v>
      </c>
      <c r="AJ184" s="29">
        <f>+[1]kpi!AQ184</f>
        <v>0</v>
      </c>
      <c r="AK184" s="29">
        <f>+[1]kpi!AR184</f>
        <v>0</v>
      </c>
      <c r="AL184" s="29">
        <f>+[1]kpi!AS184</f>
        <v>0</v>
      </c>
      <c r="AM184" s="29">
        <f>+[1]kpi!AT184</f>
        <v>0</v>
      </c>
      <c r="AN184" s="29">
        <f>+[1]kpi!AU184</f>
        <v>0</v>
      </c>
      <c r="AO184" s="29">
        <f>+[1]kpi!AV184</f>
        <v>0</v>
      </c>
      <c r="AP184" s="29">
        <f>+[1]kpi!AW184</f>
        <v>0</v>
      </c>
      <c r="AQ184" s="29">
        <f>+[1]kpi!AX184</f>
        <v>0</v>
      </c>
      <c r="AR184" s="29">
        <f>+[1]kpi!AY184</f>
        <v>0</v>
      </c>
      <c r="AS184" s="30">
        <v>0</v>
      </c>
      <c r="AU184" s="56">
        <f t="shared" si="46"/>
        <v>-1061070694.0255456</v>
      </c>
      <c r="AV184" s="56">
        <f t="shared" si="43"/>
        <v>0</v>
      </c>
      <c r="AW184" s="29">
        <f>+[1]kpi!BD184</f>
        <v>0</v>
      </c>
      <c r="AX184" s="29">
        <f>+[1]kpi!BE184</f>
        <v>0</v>
      </c>
      <c r="AY184" s="29">
        <f>+[1]kpi!BF184</f>
        <v>0</v>
      </c>
      <c r="AZ184" s="29">
        <f>+[1]kpi!BG184</f>
        <v>0</v>
      </c>
      <c r="BA184" s="29">
        <f>+[1]kpi!BH184</f>
        <v>0</v>
      </c>
      <c r="BB184" s="29">
        <f>+[1]kpi!BI184</f>
        <v>0</v>
      </c>
      <c r="BC184" s="29">
        <f>+[1]kpi!BJ184</f>
        <v>0</v>
      </c>
      <c r="BD184" s="29">
        <f>+[1]kpi!BK184</f>
        <v>0</v>
      </c>
      <c r="BE184" s="29">
        <f>+[1]kpi!BL184</f>
        <v>0</v>
      </c>
      <c r="BF184" s="29">
        <f>+[1]kpi!BM184</f>
        <v>0</v>
      </c>
      <c r="BG184" s="29">
        <f>+[1]kpi!BN184</f>
        <v>0</v>
      </c>
      <c r="BH184" s="30"/>
      <c r="BV184" s="64">
        <f>(debt!C184-HLOOKUP(B184,Flc_Arqos_Base!$C$2:$GX$47,46,TRUE))</f>
        <v>-551749925.50542271</v>
      </c>
    </row>
    <row r="185" spans="2:74" x14ac:dyDescent="0.25">
      <c r="B185" s="60">
        <v>50437</v>
      </c>
      <c r="C185" s="56">
        <f t="shared" si="44"/>
        <v>1848482815.29</v>
      </c>
      <c r="D185" s="56">
        <f t="shared" si="40"/>
        <v>0</v>
      </c>
      <c r="E185" s="29">
        <f>+[1]kpi!E185</f>
        <v>0</v>
      </c>
      <c r="F185" s="29">
        <f>+[1]kpi!F185</f>
        <v>0</v>
      </c>
      <c r="G185" s="29">
        <f>+[1]kpi!G185</f>
        <v>0</v>
      </c>
      <c r="H185" s="29">
        <f>+[1]kpi!H185</f>
        <v>0</v>
      </c>
      <c r="I185" s="29">
        <f>+[1]kpi!I185</f>
        <v>0</v>
      </c>
      <c r="J185" s="29">
        <f>+[1]kpi!J185</f>
        <v>0</v>
      </c>
      <c r="K185" s="29">
        <f>+[1]kpi!K185</f>
        <v>0</v>
      </c>
      <c r="L185" s="29">
        <f>+[1]kpi!L185</f>
        <v>0</v>
      </c>
      <c r="M185" s="29">
        <f>+[1]kpi!M185</f>
        <v>0</v>
      </c>
      <c r="N185" s="29">
        <f>+[1]kpi!N185</f>
        <v>0</v>
      </c>
      <c r="O185" s="29">
        <f>+[1]kpi!O185</f>
        <v>0</v>
      </c>
      <c r="P185" s="30"/>
      <c r="R185" s="56">
        <f t="shared" si="45"/>
        <v>799.00272012400023</v>
      </c>
      <c r="S185" s="56">
        <f t="shared" si="41"/>
        <v>0</v>
      </c>
      <c r="T185" s="29">
        <f>+[1]kpi!T185</f>
        <v>0</v>
      </c>
      <c r="U185" s="29">
        <f>+[1]kpi!U185</f>
        <v>0</v>
      </c>
      <c r="V185" s="29">
        <f>+[1]kpi!V185</f>
        <v>0</v>
      </c>
      <c r="W185" s="29">
        <f>+[1]kpi!W185</f>
        <v>0</v>
      </c>
      <c r="X185" s="29">
        <f>+[1]kpi!X185</f>
        <v>0</v>
      </c>
      <c r="Y185" s="29">
        <f>+[1]kpi!Y185</f>
        <v>0</v>
      </c>
      <c r="Z185" s="29">
        <f>+[1]kpi!Z185</f>
        <v>0</v>
      </c>
      <c r="AA185" s="29">
        <f>+[1]kpi!AA185</f>
        <v>0</v>
      </c>
      <c r="AB185" s="29">
        <f>+[1]kpi!AB185</f>
        <v>0</v>
      </c>
      <c r="AC185" s="29">
        <f>+[1]kpi!AC185</f>
        <v>0</v>
      </c>
      <c r="AD185" s="29">
        <f>+[1]kpi!AD185</f>
        <v>0</v>
      </c>
      <c r="AE185" s="30">
        <f>+[1]kpi!AE185</f>
        <v>0</v>
      </c>
      <c r="AG185" s="56">
        <f t="shared" si="42"/>
        <v>0</v>
      </c>
      <c r="AH185" s="29">
        <f>+[1]kpi!AO185</f>
        <v>0</v>
      </c>
      <c r="AI185" s="29">
        <f>+[1]kpi!AP185</f>
        <v>0</v>
      </c>
      <c r="AJ185" s="29">
        <f>+[1]kpi!AQ185</f>
        <v>0</v>
      </c>
      <c r="AK185" s="29">
        <f>+[1]kpi!AR185</f>
        <v>0</v>
      </c>
      <c r="AL185" s="29">
        <f>+[1]kpi!AS185</f>
        <v>0</v>
      </c>
      <c r="AM185" s="29">
        <f>+[1]kpi!AT185</f>
        <v>0</v>
      </c>
      <c r="AN185" s="29">
        <f>+[1]kpi!AU185</f>
        <v>0</v>
      </c>
      <c r="AO185" s="29">
        <f>+[1]kpi!AV185</f>
        <v>0</v>
      </c>
      <c r="AP185" s="29">
        <f>+[1]kpi!AW185</f>
        <v>0</v>
      </c>
      <c r="AQ185" s="29">
        <f>+[1]kpi!AX185</f>
        <v>0</v>
      </c>
      <c r="AR185" s="29">
        <f>+[1]kpi!AY185</f>
        <v>0</v>
      </c>
      <c r="AS185" s="30">
        <v>0</v>
      </c>
      <c r="AU185" s="56">
        <f t="shared" si="46"/>
        <v>-1061070694.0255456</v>
      </c>
      <c r="AV185" s="56">
        <f t="shared" si="43"/>
        <v>0</v>
      </c>
      <c r="AW185" s="29">
        <f>+[1]kpi!BD185</f>
        <v>0</v>
      </c>
      <c r="AX185" s="29">
        <f>+[1]kpi!BE185</f>
        <v>0</v>
      </c>
      <c r="AY185" s="29">
        <f>+[1]kpi!BF185</f>
        <v>0</v>
      </c>
      <c r="AZ185" s="29">
        <f>+[1]kpi!BG185</f>
        <v>0</v>
      </c>
      <c r="BA185" s="29">
        <f>+[1]kpi!BH185</f>
        <v>0</v>
      </c>
      <c r="BB185" s="29">
        <f>+[1]kpi!BI185</f>
        <v>0</v>
      </c>
      <c r="BC185" s="29">
        <f>+[1]kpi!BJ185</f>
        <v>0</v>
      </c>
      <c r="BD185" s="29">
        <f>+[1]kpi!BK185</f>
        <v>0</v>
      </c>
      <c r="BE185" s="29">
        <f>+[1]kpi!BL185</f>
        <v>0</v>
      </c>
      <c r="BF185" s="29">
        <f>+[1]kpi!BM185</f>
        <v>0</v>
      </c>
      <c r="BG185" s="29">
        <f>+[1]kpi!BN185</f>
        <v>0</v>
      </c>
      <c r="BH185" s="30"/>
      <c r="BV185" s="64">
        <f>(debt!C185-HLOOKUP(B185,Flc_Arqos_Base!$C$2:$GX$47,46,TRUE))</f>
        <v>-555423317.7507869</v>
      </c>
    </row>
    <row r="186" spans="2:74" x14ac:dyDescent="0.25">
      <c r="B186" s="59">
        <v>50465</v>
      </c>
      <c r="C186" s="56">
        <f t="shared" si="44"/>
        <v>1848482815.29</v>
      </c>
      <c r="D186" s="56">
        <f t="shared" si="40"/>
        <v>0</v>
      </c>
      <c r="E186" s="29">
        <f>+[1]kpi!E186</f>
        <v>0</v>
      </c>
      <c r="F186" s="29">
        <f>+[1]kpi!F186</f>
        <v>0</v>
      </c>
      <c r="G186" s="29">
        <f>+[1]kpi!G186</f>
        <v>0</v>
      </c>
      <c r="H186" s="29">
        <f>+[1]kpi!H186</f>
        <v>0</v>
      </c>
      <c r="I186" s="29">
        <f>+[1]kpi!I186</f>
        <v>0</v>
      </c>
      <c r="J186" s="29">
        <f>+[1]kpi!J186</f>
        <v>0</v>
      </c>
      <c r="K186" s="29">
        <f>+[1]kpi!K186</f>
        <v>0</v>
      </c>
      <c r="L186" s="29">
        <f>+[1]kpi!L186</f>
        <v>0</v>
      </c>
      <c r="M186" s="29">
        <f>+[1]kpi!M186</f>
        <v>0</v>
      </c>
      <c r="N186" s="29">
        <f>+[1]kpi!N186</f>
        <v>0</v>
      </c>
      <c r="O186" s="29">
        <f>+[1]kpi!O186</f>
        <v>0</v>
      </c>
      <c r="P186" s="30"/>
      <c r="R186" s="56">
        <f t="shared" si="45"/>
        <v>799.00272012400023</v>
      </c>
      <c r="S186" s="56">
        <f t="shared" si="41"/>
        <v>0</v>
      </c>
      <c r="T186" s="29">
        <f>+[1]kpi!T186</f>
        <v>0</v>
      </c>
      <c r="U186" s="29">
        <f>+[1]kpi!U186</f>
        <v>0</v>
      </c>
      <c r="V186" s="29">
        <f>+[1]kpi!V186</f>
        <v>0</v>
      </c>
      <c r="W186" s="29">
        <f>+[1]kpi!W186</f>
        <v>0</v>
      </c>
      <c r="X186" s="29">
        <f>+[1]kpi!X186</f>
        <v>0</v>
      </c>
      <c r="Y186" s="29">
        <f>+[1]kpi!Y186</f>
        <v>0</v>
      </c>
      <c r="Z186" s="29">
        <f>+[1]kpi!Z186</f>
        <v>0</v>
      </c>
      <c r="AA186" s="29">
        <f>+[1]kpi!AA186</f>
        <v>0</v>
      </c>
      <c r="AB186" s="29">
        <f>+[1]kpi!AB186</f>
        <v>0</v>
      </c>
      <c r="AC186" s="29">
        <f>+[1]kpi!AC186</f>
        <v>0</v>
      </c>
      <c r="AD186" s="29">
        <f>+[1]kpi!AD186</f>
        <v>0</v>
      </c>
      <c r="AE186" s="30">
        <f>+[1]kpi!AE186</f>
        <v>0</v>
      </c>
      <c r="AG186" s="56">
        <f t="shared" si="42"/>
        <v>0</v>
      </c>
      <c r="AH186" s="29">
        <f>+[1]kpi!AO186</f>
        <v>0</v>
      </c>
      <c r="AI186" s="29">
        <f>+[1]kpi!AP186</f>
        <v>0</v>
      </c>
      <c r="AJ186" s="29">
        <f>+[1]kpi!AQ186</f>
        <v>0</v>
      </c>
      <c r="AK186" s="29">
        <f>+[1]kpi!AR186</f>
        <v>0</v>
      </c>
      <c r="AL186" s="29">
        <f>+[1]kpi!AS186</f>
        <v>0</v>
      </c>
      <c r="AM186" s="29">
        <f>+[1]kpi!AT186</f>
        <v>0</v>
      </c>
      <c r="AN186" s="29">
        <f>+[1]kpi!AU186</f>
        <v>0</v>
      </c>
      <c r="AO186" s="29">
        <f>+[1]kpi!AV186</f>
        <v>0</v>
      </c>
      <c r="AP186" s="29">
        <f>+[1]kpi!AW186</f>
        <v>0</v>
      </c>
      <c r="AQ186" s="29">
        <f>+[1]kpi!AX186</f>
        <v>0</v>
      </c>
      <c r="AR186" s="29">
        <f>+[1]kpi!AY186</f>
        <v>0</v>
      </c>
      <c r="AS186" s="30">
        <v>0</v>
      </c>
      <c r="AU186" s="56">
        <f t="shared" si="46"/>
        <v>-1061070694.0255456</v>
      </c>
      <c r="AV186" s="56">
        <f t="shared" si="43"/>
        <v>0</v>
      </c>
      <c r="AW186" s="29">
        <f>+[1]kpi!BD186</f>
        <v>0</v>
      </c>
      <c r="AX186" s="29">
        <f>+[1]kpi!BE186</f>
        <v>0</v>
      </c>
      <c r="AY186" s="29">
        <f>+[1]kpi!BF186</f>
        <v>0</v>
      </c>
      <c r="AZ186" s="29">
        <f>+[1]kpi!BG186</f>
        <v>0</v>
      </c>
      <c r="BA186" s="29">
        <f>+[1]kpi!BH186</f>
        <v>0</v>
      </c>
      <c r="BB186" s="29">
        <f>+[1]kpi!BI186</f>
        <v>0</v>
      </c>
      <c r="BC186" s="29">
        <f>+[1]kpi!BJ186</f>
        <v>0</v>
      </c>
      <c r="BD186" s="29">
        <f>+[1]kpi!BK186</f>
        <v>0</v>
      </c>
      <c r="BE186" s="29">
        <f>+[1]kpi!BL186</f>
        <v>0</v>
      </c>
      <c r="BF186" s="29">
        <f>+[1]kpi!BM186</f>
        <v>0</v>
      </c>
      <c r="BG186" s="29">
        <f>+[1]kpi!BN186</f>
        <v>0</v>
      </c>
      <c r="BH186" s="30"/>
      <c r="BV186" s="64">
        <f>(debt!C186-HLOOKUP(B186,Flc_Arqos_Base!$C$2:$GX$47,46,TRUE))</f>
        <v>-559122299.06961787</v>
      </c>
    </row>
    <row r="187" spans="2:74" x14ac:dyDescent="0.25">
      <c r="B187" s="60">
        <v>50496</v>
      </c>
      <c r="C187" s="56">
        <f t="shared" si="44"/>
        <v>1848482815.29</v>
      </c>
      <c r="D187" s="56">
        <f t="shared" si="40"/>
        <v>0</v>
      </c>
      <c r="E187" s="29">
        <f>+[1]kpi!E187</f>
        <v>0</v>
      </c>
      <c r="F187" s="29">
        <f>+[1]kpi!F187</f>
        <v>0</v>
      </c>
      <c r="G187" s="29">
        <f>+[1]kpi!G187</f>
        <v>0</v>
      </c>
      <c r="H187" s="29">
        <f>+[1]kpi!H187</f>
        <v>0</v>
      </c>
      <c r="I187" s="29">
        <f>+[1]kpi!I187</f>
        <v>0</v>
      </c>
      <c r="J187" s="29">
        <f>+[1]kpi!J187</f>
        <v>0</v>
      </c>
      <c r="K187" s="29">
        <f>+[1]kpi!K187</f>
        <v>0</v>
      </c>
      <c r="L187" s="29">
        <f>+[1]kpi!L187</f>
        <v>0</v>
      </c>
      <c r="M187" s="29">
        <f>+[1]kpi!M187</f>
        <v>0</v>
      </c>
      <c r="N187" s="29">
        <f>+[1]kpi!N187</f>
        <v>0</v>
      </c>
      <c r="O187" s="29">
        <f>+[1]kpi!O187</f>
        <v>0</v>
      </c>
      <c r="P187" s="30"/>
      <c r="R187" s="56">
        <f t="shared" si="45"/>
        <v>799.00272012400023</v>
      </c>
      <c r="S187" s="56">
        <f t="shared" si="41"/>
        <v>0</v>
      </c>
      <c r="T187" s="29">
        <f>+[1]kpi!T187</f>
        <v>0</v>
      </c>
      <c r="U187" s="29">
        <f>+[1]kpi!U187</f>
        <v>0</v>
      </c>
      <c r="V187" s="29">
        <f>+[1]kpi!V187</f>
        <v>0</v>
      </c>
      <c r="W187" s="29">
        <f>+[1]kpi!W187</f>
        <v>0</v>
      </c>
      <c r="X187" s="29">
        <f>+[1]kpi!X187</f>
        <v>0</v>
      </c>
      <c r="Y187" s="29">
        <f>+[1]kpi!Y187</f>
        <v>0</v>
      </c>
      <c r="Z187" s="29">
        <f>+[1]kpi!Z187</f>
        <v>0</v>
      </c>
      <c r="AA187" s="29">
        <f>+[1]kpi!AA187</f>
        <v>0</v>
      </c>
      <c r="AB187" s="29">
        <f>+[1]kpi!AB187</f>
        <v>0</v>
      </c>
      <c r="AC187" s="29">
        <f>+[1]kpi!AC187</f>
        <v>0</v>
      </c>
      <c r="AD187" s="29">
        <f>+[1]kpi!AD187</f>
        <v>0</v>
      </c>
      <c r="AE187" s="30">
        <f>+[1]kpi!AE187</f>
        <v>0</v>
      </c>
      <c r="AG187" s="56">
        <f t="shared" si="42"/>
        <v>0</v>
      </c>
      <c r="AH187" s="29">
        <f>+[1]kpi!AO187</f>
        <v>0</v>
      </c>
      <c r="AI187" s="29">
        <f>+[1]kpi!AP187</f>
        <v>0</v>
      </c>
      <c r="AJ187" s="29">
        <f>+[1]kpi!AQ187</f>
        <v>0</v>
      </c>
      <c r="AK187" s="29">
        <f>+[1]kpi!AR187</f>
        <v>0</v>
      </c>
      <c r="AL187" s="29">
        <f>+[1]kpi!AS187</f>
        <v>0</v>
      </c>
      <c r="AM187" s="29">
        <f>+[1]kpi!AT187</f>
        <v>0</v>
      </c>
      <c r="AN187" s="29">
        <f>+[1]kpi!AU187</f>
        <v>0</v>
      </c>
      <c r="AO187" s="29">
        <f>+[1]kpi!AV187</f>
        <v>0</v>
      </c>
      <c r="AP187" s="29">
        <f>+[1]kpi!AW187</f>
        <v>0</v>
      </c>
      <c r="AQ187" s="29">
        <f>+[1]kpi!AX187</f>
        <v>0</v>
      </c>
      <c r="AR187" s="29">
        <f>+[1]kpi!AY187</f>
        <v>0</v>
      </c>
      <c r="AS187" s="30">
        <v>0</v>
      </c>
      <c r="AU187" s="56">
        <f t="shared" si="46"/>
        <v>-1061070694.0255456</v>
      </c>
      <c r="AV187" s="56">
        <f t="shared" si="43"/>
        <v>0</v>
      </c>
      <c r="AW187" s="29">
        <f>+[1]kpi!BD187</f>
        <v>0</v>
      </c>
      <c r="AX187" s="29">
        <f>+[1]kpi!BE187</f>
        <v>0</v>
      </c>
      <c r="AY187" s="29">
        <f>+[1]kpi!BF187</f>
        <v>0</v>
      </c>
      <c r="AZ187" s="29">
        <f>+[1]kpi!BG187</f>
        <v>0</v>
      </c>
      <c r="BA187" s="29">
        <f>+[1]kpi!BH187</f>
        <v>0</v>
      </c>
      <c r="BB187" s="29">
        <f>+[1]kpi!BI187</f>
        <v>0</v>
      </c>
      <c r="BC187" s="29">
        <f>+[1]kpi!BJ187</f>
        <v>0</v>
      </c>
      <c r="BD187" s="29">
        <f>+[1]kpi!BK187</f>
        <v>0</v>
      </c>
      <c r="BE187" s="29">
        <f>+[1]kpi!BL187</f>
        <v>0</v>
      </c>
      <c r="BF187" s="29">
        <f>+[1]kpi!BM187</f>
        <v>0</v>
      </c>
      <c r="BG187" s="29">
        <f>+[1]kpi!BN187</f>
        <v>0</v>
      </c>
      <c r="BH187" s="30"/>
      <c r="BV187" s="64">
        <f>(debt!C187-HLOOKUP(B187,Flc_Arqos_Base!$C$2:$GX$47,46,TRUE))</f>
        <v>-562847047.80831969</v>
      </c>
    </row>
    <row r="188" spans="2:74" x14ac:dyDescent="0.25">
      <c r="B188" s="59">
        <v>50526</v>
      </c>
      <c r="C188" s="56">
        <f t="shared" si="44"/>
        <v>1848482815.29</v>
      </c>
      <c r="D188" s="56">
        <f t="shared" si="40"/>
        <v>0</v>
      </c>
      <c r="E188" s="29">
        <f>+[1]kpi!E188</f>
        <v>0</v>
      </c>
      <c r="F188" s="29">
        <f>+[1]kpi!F188</f>
        <v>0</v>
      </c>
      <c r="G188" s="29">
        <f>+[1]kpi!G188</f>
        <v>0</v>
      </c>
      <c r="H188" s="29">
        <f>+[1]kpi!H188</f>
        <v>0</v>
      </c>
      <c r="I188" s="29">
        <f>+[1]kpi!I188</f>
        <v>0</v>
      </c>
      <c r="J188" s="29">
        <f>+[1]kpi!J188</f>
        <v>0</v>
      </c>
      <c r="K188" s="29">
        <f>+[1]kpi!K188</f>
        <v>0</v>
      </c>
      <c r="L188" s="29">
        <f>+[1]kpi!L188</f>
        <v>0</v>
      </c>
      <c r="M188" s="29">
        <f>+[1]kpi!M188</f>
        <v>0</v>
      </c>
      <c r="N188" s="29">
        <f>+[1]kpi!N188</f>
        <v>0</v>
      </c>
      <c r="O188" s="29">
        <f>+[1]kpi!O188</f>
        <v>0</v>
      </c>
      <c r="P188" s="30"/>
      <c r="R188" s="56">
        <f t="shared" si="45"/>
        <v>799.00272012400023</v>
      </c>
      <c r="S188" s="56">
        <f t="shared" si="41"/>
        <v>0</v>
      </c>
      <c r="T188" s="29">
        <f>+[1]kpi!T188</f>
        <v>0</v>
      </c>
      <c r="U188" s="29">
        <f>+[1]kpi!U188</f>
        <v>0</v>
      </c>
      <c r="V188" s="29">
        <f>+[1]kpi!V188</f>
        <v>0</v>
      </c>
      <c r="W188" s="29">
        <f>+[1]kpi!W188</f>
        <v>0</v>
      </c>
      <c r="X188" s="29">
        <f>+[1]kpi!X188</f>
        <v>0</v>
      </c>
      <c r="Y188" s="29">
        <f>+[1]kpi!Y188</f>
        <v>0</v>
      </c>
      <c r="Z188" s="29">
        <f>+[1]kpi!Z188</f>
        <v>0</v>
      </c>
      <c r="AA188" s="29">
        <f>+[1]kpi!AA188</f>
        <v>0</v>
      </c>
      <c r="AB188" s="29">
        <f>+[1]kpi!AB188</f>
        <v>0</v>
      </c>
      <c r="AC188" s="29">
        <f>+[1]kpi!AC188</f>
        <v>0</v>
      </c>
      <c r="AD188" s="29">
        <f>+[1]kpi!AD188</f>
        <v>0</v>
      </c>
      <c r="AE188" s="30">
        <f>+[1]kpi!AE188</f>
        <v>0</v>
      </c>
      <c r="AG188" s="56">
        <f t="shared" si="42"/>
        <v>0</v>
      </c>
      <c r="AH188" s="29">
        <f>+[1]kpi!AO188</f>
        <v>0</v>
      </c>
      <c r="AI188" s="29">
        <f>+[1]kpi!AP188</f>
        <v>0</v>
      </c>
      <c r="AJ188" s="29">
        <f>+[1]kpi!AQ188</f>
        <v>0</v>
      </c>
      <c r="AK188" s="29">
        <f>+[1]kpi!AR188</f>
        <v>0</v>
      </c>
      <c r="AL188" s="29">
        <f>+[1]kpi!AS188</f>
        <v>0</v>
      </c>
      <c r="AM188" s="29">
        <f>+[1]kpi!AT188</f>
        <v>0</v>
      </c>
      <c r="AN188" s="29">
        <f>+[1]kpi!AU188</f>
        <v>0</v>
      </c>
      <c r="AO188" s="29">
        <f>+[1]kpi!AV188</f>
        <v>0</v>
      </c>
      <c r="AP188" s="29">
        <f>+[1]kpi!AW188</f>
        <v>0</v>
      </c>
      <c r="AQ188" s="29">
        <f>+[1]kpi!AX188</f>
        <v>0</v>
      </c>
      <c r="AR188" s="29">
        <f>+[1]kpi!AY188</f>
        <v>0</v>
      </c>
      <c r="AS188" s="30">
        <v>0</v>
      </c>
      <c r="AU188" s="56">
        <f t="shared" si="46"/>
        <v>-1061070694.0255456</v>
      </c>
      <c r="AV188" s="56">
        <f t="shared" si="43"/>
        <v>0</v>
      </c>
      <c r="AW188" s="29">
        <f>+[1]kpi!BD188</f>
        <v>0</v>
      </c>
      <c r="AX188" s="29">
        <f>+[1]kpi!BE188</f>
        <v>0</v>
      </c>
      <c r="AY188" s="29">
        <f>+[1]kpi!BF188</f>
        <v>0</v>
      </c>
      <c r="AZ188" s="29">
        <f>+[1]kpi!BG188</f>
        <v>0</v>
      </c>
      <c r="BA188" s="29">
        <f>+[1]kpi!BH188</f>
        <v>0</v>
      </c>
      <c r="BB188" s="29">
        <f>+[1]kpi!BI188</f>
        <v>0</v>
      </c>
      <c r="BC188" s="29">
        <f>+[1]kpi!BJ188</f>
        <v>0</v>
      </c>
      <c r="BD188" s="29">
        <f>+[1]kpi!BK188</f>
        <v>0</v>
      </c>
      <c r="BE188" s="29">
        <f>+[1]kpi!BL188</f>
        <v>0</v>
      </c>
      <c r="BF188" s="29">
        <f>+[1]kpi!BM188</f>
        <v>0</v>
      </c>
      <c r="BG188" s="29">
        <f>+[1]kpi!BN188</f>
        <v>0</v>
      </c>
      <c r="BH188" s="30"/>
      <c r="BV188" s="64">
        <f>(debt!C188-HLOOKUP(B188,Flc_Arqos_Base!$C$2:$GX$47,46,TRUE))</f>
        <v>-566597743.46430409</v>
      </c>
    </row>
    <row r="189" spans="2:74" x14ac:dyDescent="0.25">
      <c r="B189" s="60">
        <v>50557</v>
      </c>
      <c r="C189" s="56">
        <f t="shared" si="44"/>
        <v>1848482815.29</v>
      </c>
      <c r="D189" s="56">
        <f t="shared" si="40"/>
        <v>0</v>
      </c>
      <c r="E189" s="29">
        <f>+[1]kpi!E189</f>
        <v>0</v>
      </c>
      <c r="F189" s="29">
        <f>+[1]kpi!F189</f>
        <v>0</v>
      </c>
      <c r="G189" s="29">
        <f>+[1]kpi!G189</f>
        <v>0</v>
      </c>
      <c r="H189" s="29">
        <f>+[1]kpi!H189</f>
        <v>0</v>
      </c>
      <c r="I189" s="29">
        <f>+[1]kpi!I189</f>
        <v>0</v>
      </c>
      <c r="J189" s="29">
        <f>+[1]kpi!J189</f>
        <v>0</v>
      </c>
      <c r="K189" s="29">
        <f>+[1]kpi!K189</f>
        <v>0</v>
      </c>
      <c r="L189" s="29">
        <f>+[1]kpi!L189</f>
        <v>0</v>
      </c>
      <c r="M189" s="29">
        <f>+[1]kpi!M189</f>
        <v>0</v>
      </c>
      <c r="N189" s="29">
        <f>+[1]kpi!N189</f>
        <v>0</v>
      </c>
      <c r="O189" s="29">
        <f>+[1]kpi!O189</f>
        <v>0</v>
      </c>
      <c r="P189" s="30"/>
      <c r="R189" s="56">
        <f t="shared" si="45"/>
        <v>799.00272012400023</v>
      </c>
      <c r="S189" s="56">
        <f t="shared" si="41"/>
        <v>0</v>
      </c>
      <c r="T189" s="29">
        <f>+[1]kpi!T189</f>
        <v>0</v>
      </c>
      <c r="U189" s="29">
        <f>+[1]kpi!U189</f>
        <v>0</v>
      </c>
      <c r="V189" s="29">
        <f>+[1]kpi!V189</f>
        <v>0</v>
      </c>
      <c r="W189" s="29">
        <f>+[1]kpi!W189</f>
        <v>0</v>
      </c>
      <c r="X189" s="29">
        <f>+[1]kpi!X189</f>
        <v>0</v>
      </c>
      <c r="Y189" s="29">
        <f>+[1]kpi!Y189</f>
        <v>0</v>
      </c>
      <c r="Z189" s="29">
        <f>+[1]kpi!Z189</f>
        <v>0</v>
      </c>
      <c r="AA189" s="29">
        <f>+[1]kpi!AA189</f>
        <v>0</v>
      </c>
      <c r="AB189" s="29">
        <f>+[1]kpi!AB189</f>
        <v>0</v>
      </c>
      <c r="AC189" s="29">
        <f>+[1]kpi!AC189</f>
        <v>0</v>
      </c>
      <c r="AD189" s="29">
        <f>+[1]kpi!AD189</f>
        <v>0</v>
      </c>
      <c r="AE189" s="30">
        <f>+[1]kpi!AE189</f>
        <v>0</v>
      </c>
      <c r="AG189" s="56">
        <f t="shared" si="42"/>
        <v>0</v>
      </c>
      <c r="AH189" s="29">
        <f>+[1]kpi!AO189</f>
        <v>0</v>
      </c>
      <c r="AI189" s="29">
        <f>+[1]kpi!AP189</f>
        <v>0</v>
      </c>
      <c r="AJ189" s="29">
        <f>+[1]kpi!AQ189</f>
        <v>0</v>
      </c>
      <c r="AK189" s="29">
        <f>+[1]kpi!AR189</f>
        <v>0</v>
      </c>
      <c r="AL189" s="29">
        <f>+[1]kpi!AS189</f>
        <v>0</v>
      </c>
      <c r="AM189" s="29">
        <f>+[1]kpi!AT189</f>
        <v>0</v>
      </c>
      <c r="AN189" s="29">
        <f>+[1]kpi!AU189</f>
        <v>0</v>
      </c>
      <c r="AO189" s="29">
        <f>+[1]kpi!AV189</f>
        <v>0</v>
      </c>
      <c r="AP189" s="29">
        <f>+[1]kpi!AW189</f>
        <v>0</v>
      </c>
      <c r="AQ189" s="29">
        <f>+[1]kpi!AX189</f>
        <v>0</v>
      </c>
      <c r="AR189" s="29">
        <f>+[1]kpi!AY189</f>
        <v>0</v>
      </c>
      <c r="AS189" s="30">
        <v>0</v>
      </c>
      <c r="AU189" s="56">
        <f t="shared" si="46"/>
        <v>-1061070694.0255456</v>
      </c>
      <c r="AV189" s="56">
        <f t="shared" si="43"/>
        <v>0</v>
      </c>
      <c r="AW189" s="29">
        <f>+[1]kpi!BD189</f>
        <v>0</v>
      </c>
      <c r="AX189" s="29">
        <f>+[1]kpi!BE189</f>
        <v>0</v>
      </c>
      <c r="AY189" s="29">
        <f>+[1]kpi!BF189</f>
        <v>0</v>
      </c>
      <c r="AZ189" s="29">
        <f>+[1]kpi!BG189</f>
        <v>0</v>
      </c>
      <c r="BA189" s="29">
        <f>+[1]kpi!BH189</f>
        <v>0</v>
      </c>
      <c r="BB189" s="29">
        <f>+[1]kpi!BI189</f>
        <v>0</v>
      </c>
      <c r="BC189" s="29">
        <f>+[1]kpi!BJ189</f>
        <v>0</v>
      </c>
      <c r="BD189" s="29">
        <f>+[1]kpi!BK189</f>
        <v>0</v>
      </c>
      <c r="BE189" s="29">
        <f>+[1]kpi!BL189</f>
        <v>0</v>
      </c>
      <c r="BF189" s="29">
        <f>+[1]kpi!BM189</f>
        <v>0</v>
      </c>
      <c r="BG189" s="29">
        <f>+[1]kpi!BN189</f>
        <v>0</v>
      </c>
      <c r="BH189" s="30"/>
      <c r="BV189" s="64">
        <f>(debt!C189-HLOOKUP(B189,Flc_Arqos_Base!$C$2:$GX$47,46,TRUE))</f>
        <v>-570374566.78601348</v>
      </c>
    </row>
    <row r="190" spans="2:74" x14ac:dyDescent="0.25">
      <c r="B190" s="59">
        <v>50587</v>
      </c>
      <c r="C190" s="56">
        <f t="shared" si="44"/>
        <v>1848482815.29</v>
      </c>
      <c r="D190" s="56">
        <f t="shared" si="40"/>
        <v>0</v>
      </c>
      <c r="E190" s="29">
        <f>+[1]kpi!E190</f>
        <v>0</v>
      </c>
      <c r="F190" s="29">
        <f>+[1]kpi!F190</f>
        <v>0</v>
      </c>
      <c r="G190" s="29">
        <f>+[1]kpi!G190</f>
        <v>0</v>
      </c>
      <c r="H190" s="29">
        <f>+[1]kpi!H190</f>
        <v>0</v>
      </c>
      <c r="I190" s="29">
        <f>+[1]kpi!I190</f>
        <v>0</v>
      </c>
      <c r="J190" s="29">
        <f>+[1]kpi!J190</f>
        <v>0</v>
      </c>
      <c r="K190" s="29">
        <f>+[1]kpi!K190</f>
        <v>0</v>
      </c>
      <c r="L190" s="29">
        <f>+[1]kpi!L190</f>
        <v>0</v>
      </c>
      <c r="M190" s="29">
        <f>+[1]kpi!M190</f>
        <v>0</v>
      </c>
      <c r="N190" s="29">
        <f>+[1]kpi!N190</f>
        <v>0</v>
      </c>
      <c r="O190" s="29">
        <f>+[1]kpi!O190</f>
        <v>0</v>
      </c>
      <c r="P190" s="30"/>
      <c r="R190" s="56">
        <f t="shared" si="45"/>
        <v>799.00272012400023</v>
      </c>
      <c r="S190" s="56">
        <f t="shared" si="41"/>
        <v>0</v>
      </c>
      <c r="T190" s="29">
        <f>+[1]kpi!T190</f>
        <v>0</v>
      </c>
      <c r="U190" s="29">
        <f>+[1]kpi!U190</f>
        <v>0</v>
      </c>
      <c r="V190" s="29">
        <f>+[1]kpi!V190</f>
        <v>0</v>
      </c>
      <c r="W190" s="29">
        <f>+[1]kpi!W190</f>
        <v>0</v>
      </c>
      <c r="X190" s="29">
        <f>+[1]kpi!X190</f>
        <v>0</v>
      </c>
      <c r="Y190" s="29">
        <f>+[1]kpi!Y190</f>
        <v>0</v>
      </c>
      <c r="Z190" s="29">
        <f>+[1]kpi!Z190</f>
        <v>0</v>
      </c>
      <c r="AA190" s="29">
        <f>+[1]kpi!AA190</f>
        <v>0</v>
      </c>
      <c r="AB190" s="29">
        <f>+[1]kpi!AB190</f>
        <v>0</v>
      </c>
      <c r="AC190" s="29">
        <f>+[1]kpi!AC190</f>
        <v>0</v>
      </c>
      <c r="AD190" s="29">
        <f>+[1]kpi!AD190</f>
        <v>0</v>
      </c>
      <c r="AE190" s="30">
        <f>+[1]kpi!AE190</f>
        <v>0</v>
      </c>
      <c r="AG190" s="56">
        <f t="shared" si="42"/>
        <v>0</v>
      </c>
      <c r="AH190" s="29">
        <f>+[1]kpi!AO190</f>
        <v>0</v>
      </c>
      <c r="AI190" s="29">
        <f>+[1]kpi!AP190</f>
        <v>0</v>
      </c>
      <c r="AJ190" s="29">
        <f>+[1]kpi!AQ190</f>
        <v>0</v>
      </c>
      <c r="AK190" s="29">
        <f>+[1]kpi!AR190</f>
        <v>0</v>
      </c>
      <c r="AL190" s="29">
        <f>+[1]kpi!AS190</f>
        <v>0</v>
      </c>
      <c r="AM190" s="29">
        <f>+[1]kpi!AT190</f>
        <v>0</v>
      </c>
      <c r="AN190" s="29">
        <f>+[1]kpi!AU190</f>
        <v>0</v>
      </c>
      <c r="AO190" s="29">
        <f>+[1]kpi!AV190</f>
        <v>0</v>
      </c>
      <c r="AP190" s="29">
        <f>+[1]kpi!AW190</f>
        <v>0</v>
      </c>
      <c r="AQ190" s="29">
        <f>+[1]kpi!AX190</f>
        <v>0</v>
      </c>
      <c r="AR190" s="29">
        <f>+[1]kpi!AY190</f>
        <v>0</v>
      </c>
      <c r="AS190" s="30">
        <v>0</v>
      </c>
      <c r="AU190" s="56">
        <f t="shared" si="46"/>
        <v>-1061070694.0255456</v>
      </c>
      <c r="AV190" s="56">
        <f t="shared" si="43"/>
        <v>0</v>
      </c>
      <c r="AW190" s="29">
        <f>+[1]kpi!BD190</f>
        <v>0</v>
      </c>
      <c r="AX190" s="29">
        <f>+[1]kpi!BE190</f>
        <v>0</v>
      </c>
      <c r="AY190" s="29">
        <f>+[1]kpi!BF190</f>
        <v>0</v>
      </c>
      <c r="AZ190" s="29">
        <f>+[1]kpi!BG190</f>
        <v>0</v>
      </c>
      <c r="BA190" s="29">
        <f>+[1]kpi!BH190</f>
        <v>0</v>
      </c>
      <c r="BB190" s="29">
        <f>+[1]kpi!BI190</f>
        <v>0</v>
      </c>
      <c r="BC190" s="29">
        <f>+[1]kpi!BJ190</f>
        <v>0</v>
      </c>
      <c r="BD190" s="29">
        <f>+[1]kpi!BK190</f>
        <v>0</v>
      </c>
      <c r="BE190" s="29">
        <f>+[1]kpi!BL190</f>
        <v>0</v>
      </c>
      <c r="BF190" s="29">
        <f>+[1]kpi!BM190</f>
        <v>0</v>
      </c>
      <c r="BG190" s="29">
        <f>+[1]kpi!BN190</f>
        <v>0</v>
      </c>
      <c r="BH190" s="30"/>
      <c r="BV190" s="64">
        <f>(debt!C190-HLOOKUP(B190,Flc_Arqos_Base!$C$2:$GX$47,46,TRUE))</f>
        <v>-574177699.78099489</v>
      </c>
    </row>
    <row r="191" spans="2:74" x14ac:dyDescent="0.25">
      <c r="B191" s="60">
        <v>50618</v>
      </c>
      <c r="C191" s="56">
        <f t="shared" si="44"/>
        <v>1848482815.29</v>
      </c>
      <c r="D191" s="56">
        <f t="shared" si="40"/>
        <v>0</v>
      </c>
      <c r="E191" s="29">
        <f>+[1]kpi!E191</f>
        <v>0</v>
      </c>
      <c r="F191" s="29">
        <f>+[1]kpi!F191</f>
        <v>0</v>
      </c>
      <c r="G191" s="29">
        <f>+[1]kpi!G191</f>
        <v>0</v>
      </c>
      <c r="H191" s="29">
        <f>+[1]kpi!H191</f>
        <v>0</v>
      </c>
      <c r="I191" s="29">
        <f>+[1]kpi!I191</f>
        <v>0</v>
      </c>
      <c r="J191" s="29">
        <f>+[1]kpi!J191</f>
        <v>0</v>
      </c>
      <c r="K191" s="29">
        <f>+[1]kpi!K191</f>
        <v>0</v>
      </c>
      <c r="L191" s="29">
        <f>+[1]kpi!L191</f>
        <v>0</v>
      </c>
      <c r="M191" s="29">
        <f>+[1]kpi!M191</f>
        <v>0</v>
      </c>
      <c r="N191" s="29">
        <f>+[1]kpi!N191</f>
        <v>0</v>
      </c>
      <c r="O191" s="29">
        <f>+[1]kpi!O191</f>
        <v>0</v>
      </c>
      <c r="P191" s="30"/>
      <c r="R191" s="56">
        <f t="shared" si="45"/>
        <v>799.00272012400023</v>
      </c>
      <c r="S191" s="56">
        <f t="shared" si="41"/>
        <v>0</v>
      </c>
      <c r="T191" s="29">
        <f>+[1]kpi!T191</f>
        <v>0</v>
      </c>
      <c r="U191" s="29">
        <f>+[1]kpi!U191</f>
        <v>0</v>
      </c>
      <c r="V191" s="29">
        <f>+[1]kpi!V191</f>
        <v>0</v>
      </c>
      <c r="W191" s="29">
        <f>+[1]kpi!W191</f>
        <v>0</v>
      </c>
      <c r="X191" s="29">
        <f>+[1]kpi!X191</f>
        <v>0</v>
      </c>
      <c r="Y191" s="29">
        <f>+[1]kpi!Y191</f>
        <v>0</v>
      </c>
      <c r="Z191" s="29">
        <f>+[1]kpi!Z191</f>
        <v>0</v>
      </c>
      <c r="AA191" s="29">
        <f>+[1]kpi!AA191</f>
        <v>0</v>
      </c>
      <c r="AB191" s="29">
        <f>+[1]kpi!AB191</f>
        <v>0</v>
      </c>
      <c r="AC191" s="29">
        <f>+[1]kpi!AC191</f>
        <v>0</v>
      </c>
      <c r="AD191" s="29">
        <f>+[1]kpi!AD191</f>
        <v>0</v>
      </c>
      <c r="AE191" s="30">
        <f>+[1]kpi!AE191</f>
        <v>0</v>
      </c>
      <c r="AG191" s="56">
        <f t="shared" si="42"/>
        <v>0</v>
      </c>
      <c r="AH191" s="29">
        <f>+[1]kpi!AO191</f>
        <v>0</v>
      </c>
      <c r="AI191" s="29">
        <f>+[1]kpi!AP191</f>
        <v>0</v>
      </c>
      <c r="AJ191" s="29">
        <f>+[1]kpi!AQ191</f>
        <v>0</v>
      </c>
      <c r="AK191" s="29">
        <f>+[1]kpi!AR191</f>
        <v>0</v>
      </c>
      <c r="AL191" s="29">
        <f>+[1]kpi!AS191</f>
        <v>0</v>
      </c>
      <c r="AM191" s="29">
        <f>+[1]kpi!AT191</f>
        <v>0</v>
      </c>
      <c r="AN191" s="29">
        <f>+[1]kpi!AU191</f>
        <v>0</v>
      </c>
      <c r="AO191" s="29">
        <f>+[1]kpi!AV191</f>
        <v>0</v>
      </c>
      <c r="AP191" s="29">
        <f>+[1]kpi!AW191</f>
        <v>0</v>
      </c>
      <c r="AQ191" s="29">
        <f>+[1]kpi!AX191</f>
        <v>0</v>
      </c>
      <c r="AR191" s="29">
        <f>+[1]kpi!AY191</f>
        <v>0</v>
      </c>
      <c r="AS191" s="30">
        <v>0</v>
      </c>
      <c r="AU191" s="56">
        <f t="shared" si="46"/>
        <v>-1061070694.0255456</v>
      </c>
      <c r="AV191" s="56">
        <f t="shared" si="43"/>
        <v>0</v>
      </c>
      <c r="AW191" s="29">
        <f>+[1]kpi!BD191</f>
        <v>0</v>
      </c>
      <c r="AX191" s="29">
        <f>+[1]kpi!BE191</f>
        <v>0</v>
      </c>
      <c r="AY191" s="29">
        <f>+[1]kpi!BF191</f>
        <v>0</v>
      </c>
      <c r="AZ191" s="29">
        <f>+[1]kpi!BG191</f>
        <v>0</v>
      </c>
      <c r="BA191" s="29">
        <f>+[1]kpi!BH191</f>
        <v>0</v>
      </c>
      <c r="BB191" s="29">
        <f>+[1]kpi!BI191</f>
        <v>0</v>
      </c>
      <c r="BC191" s="29">
        <f>+[1]kpi!BJ191</f>
        <v>0</v>
      </c>
      <c r="BD191" s="29">
        <f>+[1]kpi!BK191</f>
        <v>0</v>
      </c>
      <c r="BE191" s="29">
        <f>+[1]kpi!BL191</f>
        <v>0</v>
      </c>
      <c r="BF191" s="29">
        <f>+[1]kpi!BM191</f>
        <v>0</v>
      </c>
      <c r="BG191" s="29">
        <f>+[1]kpi!BN191</f>
        <v>0</v>
      </c>
      <c r="BH191" s="30"/>
      <c r="BV191" s="64">
        <f>(debt!C191-HLOOKUP(B191,Flc_Arqos_Base!$C$2:$GX$47,46,TRUE))</f>
        <v>-578007325.72467566</v>
      </c>
    </row>
    <row r="192" spans="2:74" x14ac:dyDescent="0.25">
      <c r="B192" s="60">
        <v>50649</v>
      </c>
      <c r="C192" s="56">
        <f t="shared" si="44"/>
        <v>1848482815.29</v>
      </c>
      <c r="D192" s="56">
        <f t="shared" si="40"/>
        <v>0</v>
      </c>
      <c r="E192" s="29">
        <f>+[1]kpi!E192</f>
        <v>0</v>
      </c>
      <c r="F192" s="29">
        <f>+[1]kpi!F192</f>
        <v>0</v>
      </c>
      <c r="G192" s="29">
        <f>+[1]kpi!G192</f>
        <v>0</v>
      </c>
      <c r="H192" s="29">
        <f>+[1]kpi!H192</f>
        <v>0</v>
      </c>
      <c r="I192" s="29">
        <f>+[1]kpi!I192</f>
        <v>0</v>
      </c>
      <c r="J192" s="29">
        <f>+[1]kpi!J192</f>
        <v>0</v>
      </c>
      <c r="K192" s="29">
        <f>+[1]kpi!K192</f>
        <v>0</v>
      </c>
      <c r="L192" s="29">
        <f>+[1]kpi!L192</f>
        <v>0</v>
      </c>
      <c r="M192" s="29">
        <f>+[1]kpi!M192</f>
        <v>0</v>
      </c>
      <c r="N192" s="29">
        <f>+[1]kpi!N192</f>
        <v>0</v>
      </c>
      <c r="O192" s="29">
        <f>+[1]kpi!O192</f>
        <v>0</v>
      </c>
      <c r="P192" s="30"/>
      <c r="R192" s="56">
        <f t="shared" si="45"/>
        <v>799.00272012400023</v>
      </c>
      <c r="S192" s="56">
        <f t="shared" si="41"/>
        <v>0</v>
      </c>
      <c r="T192" s="29">
        <f>+[1]kpi!T192</f>
        <v>0</v>
      </c>
      <c r="U192" s="29">
        <f>+[1]kpi!U192</f>
        <v>0</v>
      </c>
      <c r="V192" s="29">
        <f>+[1]kpi!V192</f>
        <v>0</v>
      </c>
      <c r="W192" s="29">
        <f>+[1]kpi!W192</f>
        <v>0</v>
      </c>
      <c r="X192" s="29">
        <f>+[1]kpi!X192</f>
        <v>0</v>
      </c>
      <c r="Y192" s="29">
        <f>+[1]kpi!Y192</f>
        <v>0</v>
      </c>
      <c r="Z192" s="29">
        <f>+[1]kpi!Z192</f>
        <v>0</v>
      </c>
      <c r="AA192" s="29">
        <f>+[1]kpi!AA192</f>
        <v>0</v>
      </c>
      <c r="AB192" s="29">
        <f>+[1]kpi!AB192</f>
        <v>0</v>
      </c>
      <c r="AC192" s="29">
        <f>+[1]kpi!AC192</f>
        <v>0</v>
      </c>
      <c r="AD192" s="29">
        <f>+[1]kpi!AD192</f>
        <v>0</v>
      </c>
      <c r="AE192" s="30">
        <f>+[1]kpi!AE192</f>
        <v>0</v>
      </c>
      <c r="AG192" s="56">
        <f t="shared" si="42"/>
        <v>0</v>
      </c>
      <c r="AH192" s="29">
        <f>+[1]kpi!AO192</f>
        <v>0</v>
      </c>
      <c r="AI192" s="29">
        <f>+[1]kpi!AP192</f>
        <v>0</v>
      </c>
      <c r="AJ192" s="29">
        <f>+[1]kpi!AQ192</f>
        <v>0</v>
      </c>
      <c r="AK192" s="29">
        <f>+[1]kpi!AR192</f>
        <v>0</v>
      </c>
      <c r="AL192" s="29">
        <f>+[1]kpi!AS192</f>
        <v>0</v>
      </c>
      <c r="AM192" s="29">
        <f>+[1]kpi!AT192</f>
        <v>0</v>
      </c>
      <c r="AN192" s="29">
        <f>+[1]kpi!AU192</f>
        <v>0</v>
      </c>
      <c r="AO192" s="29">
        <f>+[1]kpi!AV192</f>
        <v>0</v>
      </c>
      <c r="AP192" s="29">
        <f>+[1]kpi!AW192</f>
        <v>0</v>
      </c>
      <c r="AQ192" s="29">
        <f>+[1]kpi!AX192</f>
        <v>0</v>
      </c>
      <c r="AR192" s="29">
        <f>+[1]kpi!AY192</f>
        <v>0</v>
      </c>
      <c r="AS192" s="30">
        <v>0</v>
      </c>
      <c r="AU192" s="56">
        <f t="shared" si="46"/>
        <v>-1061070694.0255456</v>
      </c>
      <c r="AV192" s="56">
        <f t="shared" si="43"/>
        <v>0</v>
      </c>
      <c r="AW192" s="29">
        <f>+[1]kpi!BD192</f>
        <v>0</v>
      </c>
      <c r="AX192" s="29">
        <f>+[1]kpi!BE192</f>
        <v>0</v>
      </c>
      <c r="AY192" s="29">
        <f>+[1]kpi!BF192</f>
        <v>0</v>
      </c>
      <c r="AZ192" s="29">
        <f>+[1]kpi!BG192</f>
        <v>0</v>
      </c>
      <c r="BA192" s="29">
        <f>+[1]kpi!BH192</f>
        <v>0</v>
      </c>
      <c r="BB192" s="29">
        <f>+[1]kpi!BI192</f>
        <v>0</v>
      </c>
      <c r="BC192" s="29">
        <f>+[1]kpi!BJ192</f>
        <v>0</v>
      </c>
      <c r="BD192" s="29">
        <f>+[1]kpi!BK192</f>
        <v>0</v>
      </c>
      <c r="BE192" s="29">
        <f>+[1]kpi!BL192</f>
        <v>0</v>
      </c>
      <c r="BF192" s="29">
        <f>+[1]kpi!BM192</f>
        <v>0</v>
      </c>
      <c r="BG192" s="29">
        <f>+[1]kpi!BN192</f>
        <v>0</v>
      </c>
      <c r="BH192" s="30"/>
      <c r="BV192" s="64">
        <f>(debt!C192-HLOOKUP(B192,Flc_Arqos_Base!$C$2:$GX$47,46,TRUE))</f>
        <v>-581863629.16919506</v>
      </c>
    </row>
    <row r="193" spans="2:74" x14ac:dyDescent="0.25">
      <c r="B193" s="60">
        <v>50679</v>
      </c>
      <c r="C193" s="56">
        <f t="shared" si="44"/>
        <v>1848482815.29</v>
      </c>
      <c r="D193" s="56">
        <f t="shared" si="40"/>
        <v>0</v>
      </c>
      <c r="E193" s="29">
        <f>+[1]kpi!E193</f>
        <v>0</v>
      </c>
      <c r="F193" s="29">
        <f>+[1]kpi!F193</f>
        <v>0</v>
      </c>
      <c r="G193" s="29">
        <f>+[1]kpi!G193</f>
        <v>0</v>
      </c>
      <c r="H193" s="29">
        <f>+[1]kpi!H193</f>
        <v>0</v>
      </c>
      <c r="I193" s="29">
        <f>+[1]kpi!I193</f>
        <v>0</v>
      </c>
      <c r="J193" s="29">
        <f>+[1]kpi!J193</f>
        <v>0</v>
      </c>
      <c r="K193" s="29">
        <f>+[1]kpi!K193</f>
        <v>0</v>
      </c>
      <c r="L193" s="29">
        <f>+[1]kpi!L193</f>
        <v>0</v>
      </c>
      <c r="M193" s="29">
        <f>+[1]kpi!M193</f>
        <v>0</v>
      </c>
      <c r="N193" s="29">
        <f>+[1]kpi!N193</f>
        <v>0</v>
      </c>
      <c r="O193" s="29">
        <f>+[1]kpi!O193</f>
        <v>0</v>
      </c>
      <c r="P193" s="30"/>
      <c r="R193" s="56">
        <f t="shared" si="45"/>
        <v>799.00272012400023</v>
      </c>
      <c r="S193" s="56">
        <f t="shared" si="41"/>
        <v>0</v>
      </c>
      <c r="T193" s="29">
        <f>+[1]kpi!T193</f>
        <v>0</v>
      </c>
      <c r="U193" s="29">
        <f>+[1]kpi!U193</f>
        <v>0</v>
      </c>
      <c r="V193" s="29">
        <f>+[1]kpi!V193</f>
        <v>0</v>
      </c>
      <c r="W193" s="29">
        <f>+[1]kpi!W193</f>
        <v>0</v>
      </c>
      <c r="X193" s="29">
        <f>+[1]kpi!X193</f>
        <v>0</v>
      </c>
      <c r="Y193" s="29">
        <f>+[1]kpi!Y193</f>
        <v>0</v>
      </c>
      <c r="Z193" s="29">
        <f>+[1]kpi!Z193</f>
        <v>0</v>
      </c>
      <c r="AA193" s="29">
        <f>+[1]kpi!AA193</f>
        <v>0</v>
      </c>
      <c r="AB193" s="29">
        <f>+[1]kpi!AB193</f>
        <v>0</v>
      </c>
      <c r="AC193" s="29">
        <f>+[1]kpi!AC193</f>
        <v>0</v>
      </c>
      <c r="AD193" s="29">
        <f>+[1]kpi!AD193</f>
        <v>0</v>
      </c>
      <c r="AE193" s="30">
        <f>+[1]kpi!AE193</f>
        <v>0</v>
      </c>
      <c r="AG193" s="56">
        <f t="shared" si="42"/>
        <v>0</v>
      </c>
      <c r="AH193" s="29">
        <f>+[1]kpi!AO193</f>
        <v>0</v>
      </c>
      <c r="AI193" s="29">
        <f>+[1]kpi!AP193</f>
        <v>0</v>
      </c>
      <c r="AJ193" s="29">
        <f>+[1]kpi!AQ193</f>
        <v>0</v>
      </c>
      <c r="AK193" s="29">
        <f>+[1]kpi!AR193</f>
        <v>0</v>
      </c>
      <c r="AL193" s="29">
        <f>+[1]kpi!AS193</f>
        <v>0</v>
      </c>
      <c r="AM193" s="29">
        <f>+[1]kpi!AT193</f>
        <v>0</v>
      </c>
      <c r="AN193" s="29">
        <f>+[1]kpi!AU193</f>
        <v>0</v>
      </c>
      <c r="AO193" s="29">
        <f>+[1]kpi!AV193</f>
        <v>0</v>
      </c>
      <c r="AP193" s="29">
        <f>+[1]kpi!AW193</f>
        <v>0</v>
      </c>
      <c r="AQ193" s="29">
        <f>+[1]kpi!AX193</f>
        <v>0</v>
      </c>
      <c r="AR193" s="29">
        <f>+[1]kpi!AY193</f>
        <v>0</v>
      </c>
      <c r="AS193" s="30">
        <v>0</v>
      </c>
      <c r="AU193" s="56">
        <f t="shared" si="46"/>
        <v>-1061070694.0255456</v>
      </c>
      <c r="AV193" s="56">
        <f t="shared" si="43"/>
        <v>0</v>
      </c>
      <c r="AW193" s="29">
        <f>+[1]kpi!BD193</f>
        <v>0</v>
      </c>
      <c r="AX193" s="29">
        <f>+[1]kpi!BE193</f>
        <v>0</v>
      </c>
      <c r="AY193" s="29">
        <f>+[1]kpi!BF193</f>
        <v>0</v>
      </c>
      <c r="AZ193" s="29">
        <f>+[1]kpi!BG193</f>
        <v>0</v>
      </c>
      <c r="BA193" s="29">
        <f>+[1]kpi!BH193</f>
        <v>0</v>
      </c>
      <c r="BB193" s="29">
        <f>+[1]kpi!BI193</f>
        <v>0</v>
      </c>
      <c r="BC193" s="29">
        <f>+[1]kpi!BJ193</f>
        <v>0</v>
      </c>
      <c r="BD193" s="29">
        <f>+[1]kpi!BK193</f>
        <v>0</v>
      </c>
      <c r="BE193" s="29">
        <f>+[1]kpi!BL193</f>
        <v>0</v>
      </c>
      <c r="BF193" s="29">
        <f>+[1]kpi!BM193</f>
        <v>0</v>
      </c>
      <c r="BG193" s="29">
        <f>+[1]kpi!BN193</f>
        <v>0</v>
      </c>
      <c r="BH193" s="30"/>
      <c r="BV193" s="64">
        <f>(debt!C193-HLOOKUP(B193,Flc_Arqos_Base!$C$2:$GX$47,46,TRUE))</f>
        <v>-585746795.95229852</v>
      </c>
    </row>
    <row r="194" spans="2:74" x14ac:dyDescent="0.25">
      <c r="B194" s="59">
        <v>50710</v>
      </c>
      <c r="C194" s="56">
        <f t="shared" si="44"/>
        <v>1848482815.29</v>
      </c>
      <c r="D194" s="56">
        <f t="shared" si="40"/>
        <v>0</v>
      </c>
      <c r="E194" s="29">
        <f>+[1]kpi!E194</f>
        <v>0</v>
      </c>
      <c r="F194" s="29">
        <f>+[1]kpi!F194</f>
        <v>0</v>
      </c>
      <c r="G194" s="29">
        <f>+[1]kpi!G194</f>
        <v>0</v>
      </c>
      <c r="H194" s="29">
        <f>+[1]kpi!H194</f>
        <v>0</v>
      </c>
      <c r="I194" s="29">
        <f>+[1]kpi!I194</f>
        <v>0</v>
      </c>
      <c r="J194" s="29">
        <f>+[1]kpi!J194</f>
        <v>0</v>
      </c>
      <c r="K194" s="29">
        <f>+[1]kpi!K194</f>
        <v>0</v>
      </c>
      <c r="L194" s="29">
        <f>+[1]kpi!L194</f>
        <v>0</v>
      </c>
      <c r="M194" s="29">
        <f>+[1]kpi!M194</f>
        <v>0</v>
      </c>
      <c r="N194" s="29">
        <f>+[1]kpi!N194</f>
        <v>0</v>
      </c>
      <c r="O194" s="29">
        <f>+[1]kpi!O194</f>
        <v>0</v>
      </c>
      <c r="P194" s="30"/>
      <c r="R194" s="56">
        <f t="shared" si="45"/>
        <v>799.00272012400023</v>
      </c>
      <c r="S194" s="56">
        <f t="shared" si="41"/>
        <v>0</v>
      </c>
      <c r="T194" s="29">
        <f>+[1]kpi!T194</f>
        <v>0</v>
      </c>
      <c r="U194" s="29">
        <f>+[1]kpi!U194</f>
        <v>0</v>
      </c>
      <c r="V194" s="29">
        <f>+[1]kpi!V194</f>
        <v>0</v>
      </c>
      <c r="W194" s="29">
        <f>+[1]kpi!W194</f>
        <v>0</v>
      </c>
      <c r="X194" s="29">
        <f>+[1]kpi!X194</f>
        <v>0</v>
      </c>
      <c r="Y194" s="29">
        <f>+[1]kpi!Y194</f>
        <v>0</v>
      </c>
      <c r="Z194" s="29">
        <f>+[1]kpi!Z194</f>
        <v>0</v>
      </c>
      <c r="AA194" s="29">
        <f>+[1]kpi!AA194</f>
        <v>0</v>
      </c>
      <c r="AB194" s="29">
        <f>+[1]kpi!AB194</f>
        <v>0</v>
      </c>
      <c r="AC194" s="29">
        <f>+[1]kpi!AC194</f>
        <v>0</v>
      </c>
      <c r="AD194" s="29">
        <f>+[1]kpi!AD194</f>
        <v>0</v>
      </c>
      <c r="AE194" s="30">
        <f>+[1]kpi!AE194</f>
        <v>0</v>
      </c>
      <c r="AG194" s="56">
        <f t="shared" si="42"/>
        <v>0</v>
      </c>
      <c r="AH194" s="29">
        <f>+[1]kpi!AO194</f>
        <v>0</v>
      </c>
      <c r="AI194" s="29">
        <f>+[1]kpi!AP194</f>
        <v>0</v>
      </c>
      <c r="AJ194" s="29">
        <f>+[1]kpi!AQ194</f>
        <v>0</v>
      </c>
      <c r="AK194" s="29">
        <f>+[1]kpi!AR194</f>
        <v>0</v>
      </c>
      <c r="AL194" s="29">
        <f>+[1]kpi!AS194</f>
        <v>0</v>
      </c>
      <c r="AM194" s="29">
        <f>+[1]kpi!AT194</f>
        <v>0</v>
      </c>
      <c r="AN194" s="29">
        <f>+[1]kpi!AU194</f>
        <v>0</v>
      </c>
      <c r="AO194" s="29">
        <f>+[1]kpi!AV194</f>
        <v>0</v>
      </c>
      <c r="AP194" s="29">
        <f>+[1]kpi!AW194</f>
        <v>0</v>
      </c>
      <c r="AQ194" s="29">
        <f>+[1]kpi!AX194</f>
        <v>0</v>
      </c>
      <c r="AR194" s="29">
        <f>+[1]kpi!AY194</f>
        <v>0</v>
      </c>
      <c r="AS194" s="30">
        <v>0</v>
      </c>
      <c r="AU194" s="56">
        <f t="shared" si="46"/>
        <v>-1061070694.0255456</v>
      </c>
      <c r="AV194" s="56">
        <f t="shared" si="43"/>
        <v>0</v>
      </c>
      <c r="AW194" s="29">
        <f>+[1]kpi!BD194</f>
        <v>0</v>
      </c>
      <c r="AX194" s="29">
        <f>+[1]kpi!BE194</f>
        <v>0</v>
      </c>
      <c r="AY194" s="29">
        <f>+[1]kpi!BF194</f>
        <v>0</v>
      </c>
      <c r="AZ194" s="29">
        <f>+[1]kpi!BG194</f>
        <v>0</v>
      </c>
      <c r="BA194" s="29">
        <f>+[1]kpi!BH194</f>
        <v>0</v>
      </c>
      <c r="BB194" s="29">
        <f>+[1]kpi!BI194</f>
        <v>0</v>
      </c>
      <c r="BC194" s="29">
        <f>+[1]kpi!BJ194</f>
        <v>0</v>
      </c>
      <c r="BD194" s="29">
        <f>+[1]kpi!BK194</f>
        <v>0</v>
      </c>
      <c r="BE194" s="29">
        <f>+[1]kpi!BL194</f>
        <v>0</v>
      </c>
      <c r="BF194" s="29">
        <f>+[1]kpi!BM194</f>
        <v>0</v>
      </c>
      <c r="BG194" s="29">
        <f>+[1]kpi!BN194</f>
        <v>0</v>
      </c>
      <c r="BH194" s="30"/>
      <c r="BV194" s="64">
        <f>(debt!C194-HLOOKUP(B194,Flc_Arqos_Base!$C$2:$GX$47,46,TRUE))</f>
        <v>-589545013.20629299</v>
      </c>
    </row>
    <row r="195" spans="2:74" x14ac:dyDescent="0.25">
      <c r="B195" s="60">
        <v>50740</v>
      </c>
      <c r="C195" s="69">
        <f t="shared" si="44"/>
        <v>1848482815.29</v>
      </c>
      <c r="D195" s="69">
        <f t="shared" si="40"/>
        <v>0</v>
      </c>
      <c r="E195" s="70">
        <f>+[1]kpi!E195</f>
        <v>0</v>
      </c>
      <c r="F195" s="70">
        <f>+[1]kpi!F195</f>
        <v>0</v>
      </c>
      <c r="G195" s="70">
        <f>+[1]kpi!G195</f>
        <v>0</v>
      </c>
      <c r="H195" s="70">
        <f>+[1]kpi!H195</f>
        <v>0</v>
      </c>
      <c r="I195" s="70">
        <f>+[1]kpi!I195</f>
        <v>0</v>
      </c>
      <c r="J195" s="70">
        <f>+[1]kpi!J195</f>
        <v>0</v>
      </c>
      <c r="K195" s="70">
        <f>+[1]kpi!K195</f>
        <v>0</v>
      </c>
      <c r="L195" s="70">
        <f>+[1]kpi!L195</f>
        <v>0</v>
      </c>
      <c r="M195" s="70">
        <f>+[1]kpi!M195</f>
        <v>0</v>
      </c>
      <c r="N195" s="70">
        <f>+[1]kpi!N195</f>
        <v>0</v>
      </c>
      <c r="O195" s="70">
        <f>+[1]kpi!O195</f>
        <v>0</v>
      </c>
      <c r="P195" s="71"/>
      <c r="Q195" s="72"/>
      <c r="R195" s="69">
        <f t="shared" si="45"/>
        <v>799.00272012400023</v>
      </c>
      <c r="S195" s="69">
        <f t="shared" si="41"/>
        <v>0</v>
      </c>
      <c r="T195" s="70">
        <f>+[1]kpi!T195</f>
        <v>0</v>
      </c>
      <c r="U195" s="70">
        <f>+[1]kpi!U195</f>
        <v>0</v>
      </c>
      <c r="V195" s="70">
        <f>+[1]kpi!V195</f>
        <v>0</v>
      </c>
      <c r="W195" s="70">
        <f>+[1]kpi!W195</f>
        <v>0</v>
      </c>
      <c r="X195" s="70">
        <f>+[1]kpi!X195</f>
        <v>0</v>
      </c>
      <c r="Y195" s="70">
        <f>+[1]kpi!Y195</f>
        <v>0</v>
      </c>
      <c r="Z195" s="70">
        <f>+[1]kpi!Z195</f>
        <v>0</v>
      </c>
      <c r="AA195" s="70">
        <f>+[1]kpi!AA195</f>
        <v>0</v>
      </c>
      <c r="AB195" s="70">
        <f>+[1]kpi!AB195</f>
        <v>0</v>
      </c>
      <c r="AC195" s="70">
        <f>+[1]kpi!AC195</f>
        <v>0</v>
      </c>
      <c r="AD195" s="70">
        <f>+[1]kpi!AD195</f>
        <v>0</v>
      </c>
      <c r="AE195" s="71">
        <f>+[1]kpi!AE195</f>
        <v>0</v>
      </c>
      <c r="AF195" s="72"/>
      <c r="AG195" s="69">
        <f t="shared" si="42"/>
        <v>0</v>
      </c>
      <c r="AH195" s="70">
        <f>+[1]kpi!AO195</f>
        <v>0</v>
      </c>
      <c r="AI195" s="70">
        <f>+[1]kpi!AP195</f>
        <v>0</v>
      </c>
      <c r="AJ195" s="70">
        <f>+[1]kpi!AQ195</f>
        <v>0</v>
      </c>
      <c r="AK195" s="70">
        <f>+[1]kpi!AR195</f>
        <v>0</v>
      </c>
      <c r="AL195" s="70">
        <f>+[1]kpi!AS195</f>
        <v>0</v>
      </c>
      <c r="AM195" s="70">
        <f>+[1]kpi!AT195</f>
        <v>0</v>
      </c>
      <c r="AN195" s="70">
        <f>+[1]kpi!AU195</f>
        <v>0</v>
      </c>
      <c r="AO195" s="70">
        <f>+[1]kpi!AV195</f>
        <v>0</v>
      </c>
      <c r="AP195" s="70">
        <f>+[1]kpi!AW195</f>
        <v>0</v>
      </c>
      <c r="AQ195" s="70">
        <f>+[1]kpi!AX195</f>
        <v>0</v>
      </c>
      <c r="AR195" s="70">
        <f>+[1]kpi!AY195</f>
        <v>0</v>
      </c>
      <c r="AS195" s="71">
        <v>0</v>
      </c>
      <c r="AT195" s="72"/>
      <c r="AU195" s="69">
        <f t="shared" si="46"/>
        <v>-1061070694.0255456</v>
      </c>
      <c r="AV195" s="69">
        <f t="shared" si="43"/>
        <v>0</v>
      </c>
      <c r="AW195" s="70">
        <f>+[1]kpi!BD195</f>
        <v>0</v>
      </c>
      <c r="AX195" s="70">
        <f>+[1]kpi!BE195</f>
        <v>0</v>
      </c>
      <c r="AY195" s="70">
        <f>+[1]kpi!BF195</f>
        <v>0</v>
      </c>
      <c r="AZ195" s="70">
        <f>+[1]kpi!BG195</f>
        <v>0</v>
      </c>
      <c r="BA195" s="70">
        <f>+[1]kpi!BH195</f>
        <v>0</v>
      </c>
      <c r="BB195" s="70">
        <f>+[1]kpi!BI195</f>
        <v>0</v>
      </c>
      <c r="BC195" s="70">
        <f>+[1]kpi!BJ195</f>
        <v>0</v>
      </c>
      <c r="BD195" s="70">
        <f>+[1]kpi!BK195</f>
        <v>0</v>
      </c>
      <c r="BE195" s="70">
        <f>+[1]kpi!BL195</f>
        <v>0</v>
      </c>
      <c r="BF195" s="70">
        <f>+[1]kpi!BM195</f>
        <v>0</v>
      </c>
      <c r="BG195" s="70">
        <f>+[1]kpi!BN195</f>
        <v>0</v>
      </c>
      <c r="BH195" s="71"/>
      <c r="BI195" s="72"/>
      <c r="BJ195" s="72"/>
      <c r="BK195" s="72"/>
      <c r="BL195" s="72"/>
      <c r="BM195" s="72"/>
      <c r="BN195" s="72"/>
      <c r="BO195" s="72"/>
      <c r="BP195" s="72"/>
      <c r="BQ195" s="72"/>
      <c r="BR195" s="72"/>
      <c r="BS195" s="72"/>
      <c r="BT195" s="72"/>
      <c r="BU195" s="72"/>
      <c r="BV195" s="74">
        <f>(debt!C195-HLOOKUP(B195,Flc_Arqos_Base!$C$2:$GX$47,46,TRUE))</f>
        <v>-593216183.73056531</v>
      </c>
    </row>
    <row r="196" spans="2:74" x14ac:dyDescent="0.25">
      <c r="B196" s="61">
        <v>50771</v>
      </c>
      <c r="C196" s="56">
        <f t="shared" si="44"/>
        <v>1848482815.29</v>
      </c>
      <c r="D196" s="56">
        <f t="shared" ref="D196:D207" si="47">SUM(E196:P196)</f>
        <v>0</v>
      </c>
      <c r="E196" s="29">
        <f>+[1]kpi!E196</f>
        <v>0</v>
      </c>
      <c r="F196" s="29">
        <f>+[1]kpi!F196</f>
        <v>0</v>
      </c>
      <c r="G196" s="29">
        <f>+[1]kpi!G196</f>
        <v>0</v>
      </c>
      <c r="H196" s="29">
        <f>+[1]kpi!H196</f>
        <v>0</v>
      </c>
      <c r="I196" s="29">
        <f>+[1]kpi!I196</f>
        <v>0</v>
      </c>
      <c r="J196" s="29">
        <f>+[1]kpi!J196</f>
        <v>0</v>
      </c>
      <c r="K196" s="29">
        <f>+[1]kpi!K196</f>
        <v>0</v>
      </c>
      <c r="L196" s="29">
        <f>+[1]kpi!L196</f>
        <v>0</v>
      </c>
      <c r="M196" s="29">
        <f>+[1]kpi!M196</f>
        <v>0</v>
      </c>
      <c r="N196" s="29">
        <f>+[1]kpi!N196</f>
        <v>0</v>
      </c>
      <c r="O196" s="29">
        <f>+[1]kpi!O196</f>
        <v>0</v>
      </c>
      <c r="P196" s="30"/>
      <c r="R196" s="56">
        <f t="shared" si="45"/>
        <v>799.00272012400023</v>
      </c>
      <c r="S196" s="56">
        <f t="shared" ref="S196:S207" si="48">SUM(T196:AE196)</f>
        <v>0</v>
      </c>
      <c r="T196" s="29">
        <f>+[1]kpi!T196</f>
        <v>0</v>
      </c>
      <c r="U196" s="29">
        <f>+[1]kpi!U196</f>
        <v>0</v>
      </c>
      <c r="V196" s="29">
        <f>+[1]kpi!V196</f>
        <v>0</v>
      </c>
      <c r="W196" s="29">
        <f>+[1]kpi!W196</f>
        <v>0</v>
      </c>
      <c r="X196" s="29">
        <f>+[1]kpi!X196</f>
        <v>0</v>
      </c>
      <c r="Y196" s="29">
        <f>+[1]kpi!Y196</f>
        <v>0</v>
      </c>
      <c r="Z196" s="29">
        <f>+[1]kpi!Z196</f>
        <v>0</v>
      </c>
      <c r="AA196" s="29">
        <f>+[1]kpi!AA196</f>
        <v>0</v>
      </c>
      <c r="AB196" s="29">
        <f>+[1]kpi!AB196</f>
        <v>0</v>
      </c>
      <c r="AC196" s="29">
        <f>+[1]kpi!AC196</f>
        <v>0</v>
      </c>
      <c r="AD196" s="29">
        <f>+[1]kpi!AD196</f>
        <v>0</v>
      </c>
      <c r="AE196" s="30">
        <f>+[1]kpi!AE196</f>
        <v>0</v>
      </c>
      <c r="AG196" s="56">
        <f t="shared" ref="AG196:AG207" si="49">SUM(AH196:AS196)</f>
        <v>0</v>
      </c>
      <c r="AH196" s="29">
        <f>+[1]kpi!AO196</f>
        <v>0</v>
      </c>
      <c r="AI196" s="29">
        <f>+[1]kpi!AP196</f>
        <v>0</v>
      </c>
      <c r="AJ196" s="29">
        <f>+[1]kpi!AQ196</f>
        <v>0</v>
      </c>
      <c r="AK196" s="29">
        <f>+[1]kpi!AR196</f>
        <v>0</v>
      </c>
      <c r="AL196" s="29">
        <f>+[1]kpi!AS196</f>
        <v>0</v>
      </c>
      <c r="AM196" s="29">
        <f>+[1]kpi!AT196</f>
        <v>0</v>
      </c>
      <c r="AN196" s="29">
        <f>+[1]kpi!AU196</f>
        <v>0</v>
      </c>
      <c r="AO196" s="29">
        <f>+[1]kpi!AV196</f>
        <v>0</v>
      </c>
      <c r="AP196" s="29">
        <f>+[1]kpi!AW196</f>
        <v>0</v>
      </c>
      <c r="AQ196" s="29">
        <f>+[1]kpi!AX196</f>
        <v>0</v>
      </c>
      <c r="AR196" s="29">
        <f>+[1]kpi!AY196</f>
        <v>0</v>
      </c>
      <c r="AS196" s="30">
        <v>0</v>
      </c>
      <c r="AU196" s="56">
        <f t="shared" si="46"/>
        <v>-1061070694.0255456</v>
      </c>
      <c r="AV196" s="56">
        <f t="shared" ref="AV196:AV207" si="50">SUM(AW196:BH196)</f>
        <v>0</v>
      </c>
      <c r="AW196" s="29">
        <f>+[1]kpi!BD196</f>
        <v>0</v>
      </c>
      <c r="AX196" s="29">
        <f>+[1]kpi!BE196</f>
        <v>0</v>
      </c>
      <c r="AY196" s="29">
        <f>+[1]kpi!BF196</f>
        <v>0</v>
      </c>
      <c r="AZ196" s="29">
        <f>+[1]kpi!BG196</f>
        <v>0</v>
      </c>
      <c r="BA196" s="29">
        <f>+[1]kpi!BH196</f>
        <v>0</v>
      </c>
      <c r="BB196" s="29">
        <f>+[1]kpi!BI196</f>
        <v>0</v>
      </c>
      <c r="BC196" s="29">
        <f>+[1]kpi!BJ196</f>
        <v>0</v>
      </c>
      <c r="BD196" s="29">
        <f>+[1]kpi!BK196</f>
        <v>0</v>
      </c>
      <c r="BE196" s="29">
        <f>+[1]kpi!BL196</f>
        <v>0</v>
      </c>
      <c r="BF196" s="29">
        <f>+[1]kpi!BM196</f>
        <v>0</v>
      </c>
      <c r="BG196" s="29">
        <f>+[1]kpi!BN196</f>
        <v>0</v>
      </c>
      <c r="BH196" s="30"/>
      <c r="BV196" s="64">
        <f>(debt!C196-HLOOKUP(B196,Flc_Arqos_Base!$C$2:$GX$47,46,TRUE))</f>
        <v>-597178420.53078139</v>
      </c>
    </row>
    <row r="197" spans="2:74" x14ac:dyDescent="0.25">
      <c r="B197" s="61">
        <v>50802</v>
      </c>
      <c r="C197" s="56">
        <f t="shared" ref="C197:C207" si="51">+C196+D197</f>
        <v>1848482815.29</v>
      </c>
      <c r="D197" s="56">
        <f t="shared" si="47"/>
        <v>0</v>
      </c>
      <c r="E197" s="29">
        <f>+[1]kpi!E197</f>
        <v>0</v>
      </c>
      <c r="F197" s="29">
        <f>+[1]kpi!F197</f>
        <v>0</v>
      </c>
      <c r="G197" s="29">
        <f>+[1]kpi!G197</f>
        <v>0</v>
      </c>
      <c r="H197" s="29">
        <f>+[1]kpi!H197</f>
        <v>0</v>
      </c>
      <c r="I197" s="29">
        <f>+[1]kpi!I197</f>
        <v>0</v>
      </c>
      <c r="J197" s="29">
        <f>+[1]kpi!J197</f>
        <v>0</v>
      </c>
      <c r="K197" s="29">
        <f>+[1]kpi!K197</f>
        <v>0</v>
      </c>
      <c r="L197" s="29">
        <f>+[1]kpi!L197</f>
        <v>0</v>
      </c>
      <c r="M197" s="29">
        <f>+[1]kpi!M197</f>
        <v>0</v>
      </c>
      <c r="N197" s="29">
        <f>+[1]kpi!N197</f>
        <v>0</v>
      </c>
      <c r="O197" s="29">
        <f>+[1]kpi!O197</f>
        <v>0</v>
      </c>
      <c r="P197" s="30"/>
      <c r="R197" s="56">
        <f t="shared" ref="R197:R207" si="52">+R196+S197</f>
        <v>799.00272012400023</v>
      </c>
      <c r="S197" s="56">
        <f t="shared" si="48"/>
        <v>0</v>
      </c>
      <c r="T197" s="29">
        <f>+[1]kpi!T197</f>
        <v>0</v>
      </c>
      <c r="U197" s="29">
        <f>+[1]kpi!U197</f>
        <v>0</v>
      </c>
      <c r="V197" s="29">
        <f>+[1]kpi!V197</f>
        <v>0</v>
      </c>
      <c r="W197" s="29">
        <f>+[1]kpi!W197</f>
        <v>0</v>
      </c>
      <c r="X197" s="29">
        <f>+[1]kpi!X197</f>
        <v>0</v>
      </c>
      <c r="Y197" s="29">
        <f>+[1]kpi!Y197</f>
        <v>0</v>
      </c>
      <c r="Z197" s="29">
        <f>+[1]kpi!Z197</f>
        <v>0</v>
      </c>
      <c r="AA197" s="29">
        <f>+[1]kpi!AA197</f>
        <v>0</v>
      </c>
      <c r="AB197" s="29">
        <f>+[1]kpi!AB197</f>
        <v>0</v>
      </c>
      <c r="AC197" s="29">
        <f>+[1]kpi!AC197</f>
        <v>0</v>
      </c>
      <c r="AD197" s="29">
        <f>+[1]kpi!AD197</f>
        <v>0</v>
      </c>
      <c r="AE197" s="30">
        <f>+[1]kpi!AE197</f>
        <v>0</v>
      </c>
      <c r="AG197" s="56">
        <f t="shared" si="49"/>
        <v>0</v>
      </c>
      <c r="AH197" s="29">
        <f>+[1]kpi!AO197</f>
        <v>0</v>
      </c>
      <c r="AI197" s="29">
        <f>+[1]kpi!AP197</f>
        <v>0</v>
      </c>
      <c r="AJ197" s="29">
        <f>+[1]kpi!AQ197</f>
        <v>0</v>
      </c>
      <c r="AK197" s="29">
        <f>+[1]kpi!AR197</f>
        <v>0</v>
      </c>
      <c r="AL197" s="29">
        <f>+[1]kpi!AS197</f>
        <v>0</v>
      </c>
      <c r="AM197" s="29">
        <f>+[1]kpi!AT197</f>
        <v>0</v>
      </c>
      <c r="AN197" s="29">
        <f>+[1]kpi!AU197</f>
        <v>0</v>
      </c>
      <c r="AO197" s="29">
        <f>+[1]kpi!AV197</f>
        <v>0</v>
      </c>
      <c r="AP197" s="29">
        <f>+[1]kpi!AW197</f>
        <v>0</v>
      </c>
      <c r="AQ197" s="29">
        <f>+[1]kpi!AX197</f>
        <v>0</v>
      </c>
      <c r="AR197" s="29">
        <f>+[1]kpi!AY197</f>
        <v>0</v>
      </c>
      <c r="AS197" s="30">
        <v>0</v>
      </c>
      <c r="AU197" s="56">
        <f t="shared" si="46"/>
        <v>-1061070694.0255456</v>
      </c>
      <c r="AV197" s="56">
        <f t="shared" si="50"/>
        <v>0</v>
      </c>
      <c r="AW197" s="29">
        <f>+[1]kpi!BD197</f>
        <v>0</v>
      </c>
      <c r="AX197" s="29">
        <f>+[1]kpi!BE197</f>
        <v>0</v>
      </c>
      <c r="AY197" s="29">
        <f>+[1]kpi!BF197</f>
        <v>0</v>
      </c>
      <c r="AZ197" s="29">
        <f>+[1]kpi!BG197</f>
        <v>0</v>
      </c>
      <c r="BA197" s="29">
        <f>+[1]kpi!BH197</f>
        <v>0</v>
      </c>
      <c r="BB197" s="29">
        <f>+[1]kpi!BI197</f>
        <v>0</v>
      </c>
      <c r="BC197" s="29">
        <f>+[1]kpi!BJ197</f>
        <v>0</v>
      </c>
      <c r="BD197" s="29">
        <f>+[1]kpi!BK197</f>
        <v>0</v>
      </c>
      <c r="BE197" s="29">
        <f>+[1]kpi!BL197</f>
        <v>0</v>
      </c>
      <c r="BF197" s="29">
        <f>+[1]kpi!BM197</f>
        <v>0</v>
      </c>
      <c r="BG197" s="29">
        <f>+[1]kpi!BN197</f>
        <v>0</v>
      </c>
      <c r="BH197" s="30"/>
      <c r="BV197" s="64">
        <f>(debt!C197-HLOOKUP(B197,Flc_Arqos_Base!$C$2:$GX$47,46,TRUE))</f>
        <v>-601168271.5457387</v>
      </c>
    </row>
    <row r="198" spans="2:74" x14ac:dyDescent="0.25">
      <c r="B198" s="62">
        <v>50830</v>
      </c>
      <c r="C198" s="56">
        <f t="shared" si="51"/>
        <v>1848482815.29</v>
      </c>
      <c r="D198" s="56">
        <f t="shared" si="47"/>
        <v>0</v>
      </c>
      <c r="E198" s="29">
        <f>+[1]kpi!E198</f>
        <v>0</v>
      </c>
      <c r="F198" s="29">
        <f>+[1]kpi!F198</f>
        <v>0</v>
      </c>
      <c r="G198" s="29">
        <f>+[1]kpi!G198</f>
        <v>0</v>
      </c>
      <c r="H198" s="29">
        <f>+[1]kpi!H198</f>
        <v>0</v>
      </c>
      <c r="I198" s="29">
        <f>+[1]kpi!I198</f>
        <v>0</v>
      </c>
      <c r="J198" s="29">
        <f>+[1]kpi!J198</f>
        <v>0</v>
      </c>
      <c r="K198" s="29">
        <f>+[1]kpi!K198</f>
        <v>0</v>
      </c>
      <c r="L198" s="29">
        <f>+[1]kpi!L198</f>
        <v>0</v>
      </c>
      <c r="M198" s="29">
        <f>+[1]kpi!M198</f>
        <v>0</v>
      </c>
      <c r="N198" s="29">
        <f>+[1]kpi!N198</f>
        <v>0</v>
      </c>
      <c r="O198" s="29">
        <f>+[1]kpi!O198</f>
        <v>0</v>
      </c>
      <c r="P198" s="30"/>
      <c r="R198" s="56">
        <f t="shared" si="52"/>
        <v>799.00272012400023</v>
      </c>
      <c r="S198" s="56">
        <f t="shared" si="48"/>
        <v>0</v>
      </c>
      <c r="T198" s="29">
        <f>+[1]kpi!T198</f>
        <v>0</v>
      </c>
      <c r="U198" s="29">
        <f>+[1]kpi!U198</f>
        <v>0</v>
      </c>
      <c r="V198" s="29">
        <f>+[1]kpi!V198</f>
        <v>0</v>
      </c>
      <c r="W198" s="29">
        <f>+[1]kpi!W198</f>
        <v>0</v>
      </c>
      <c r="X198" s="29">
        <f>+[1]kpi!X198</f>
        <v>0</v>
      </c>
      <c r="Y198" s="29">
        <f>+[1]kpi!Y198</f>
        <v>0</v>
      </c>
      <c r="Z198" s="29">
        <f>+[1]kpi!Z198</f>
        <v>0</v>
      </c>
      <c r="AA198" s="29">
        <f>+[1]kpi!AA198</f>
        <v>0</v>
      </c>
      <c r="AB198" s="29">
        <f>+[1]kpi!AB198</f>
        <v>0</v>
      </c>
      <c r="AC198" s="29">
        <f>+[1]kpi!AC198</f>
        <v>0</v>
      </c>
      <c r="AD198" s="29">
        <f>+[1]kpi!AD198</f>
        <v>0</v>
      </c>
      <c r="AE198" s="30">
        <f>+[1]kpi!AE198</f>
        <v>0</v>
      </c>
      <c r="AG198" s="56">
        <f t="shared" si="49"/>
        <v>0</v>
      </c>
      <c r="AH198" s="29">
        <f>+[1]kpi!AO198</f>
        <v>0</v>
      </c>
      <c r="AI198" s="29">
        <f>+[1]kpi!AP198</f>
        <v>0</v>
      </c>
      <c r="AJ198" s="29">
        <f>+[1]kpi!AQ198</f>
        <v>0</v>
      </c>
      <c r="AK198" s="29">
        <f>+[1]kpi!AR198</f>
        <v>0</v>
      </c>
      <c r="AL198" s="29">
        <f>+[1]kpi!AS198</f>
        <v>0</v>
      </c>
      <c r="AM198" s="29">
        <f>+[1]kpi!AT198</f>
        <v>0</v>
      </c>
      <c r="AN198" s="29">
        <f>+[1]kpi!AU198</f>
        <v>0</v>
      </c>
      <c r="AO198" s="29">
        <f>+[1]kpi!AV198</f>
        <v>0</v>
      </c>
      <c r="AP198" s="29">
        <f>+[1]kpi!AW198</f>
        <v>0</v>
      </c>
      <c r="AQ198" s="29">
        <f>+[1]kpi!AX198</f>
        <v>0</v>
      </c>
      <c r="AR198" s="29">
        <f>+[1]kpi!AY198</f>
        <v>0</v>
      </c>
      <c r="AS198" s="30">
        <v>0</v>
      </c>
      <c r="AU198" s="56">
        <f t="shared" ref="AU198:AU207" si="53">+AU197+AV198</f>
        <v>-1061070694.0255456</v>
      </c>
      <c r="AV198" s="56">
        <f t="shared" si="50"/>
        <v>0</v>
      </c>
      <c r="AW198" s="29">
        <f>+[1]kpi!BD198</f>
        <v>0</v>
      </c>
      <c r="AX198" s="29">
        <f>+[1]kpi!BE198</f>
        <v>0</v>
      </c>
      <c r="AY198" s="29">
        <f>+[1]kpi!BF198</f>
        <v>0</v>
      </c>
      <c r="AZ198" s="29">
        <f>+[1]kpi!BG198</f>
        <v>0</v>
      </c>
      <c r="BA198" s="29">
        <f>+[1]kpi!BH198</f>
        <v>0</v>
      </c>
      <c r="BB198" s="29">
        <f>+[1]kpi!BI198</f>
        <v>0</v>
      </c>
      <c r="BC198" s="29">
        <f>+[1]kpi!BJ198</f>
        <v>0</v>
      </c>
      <c r="BD198" s="29">
        <f>+[1]kpi!BK198</f>
        <v>0</v>
      </c>
      <c r="BE198" s="29">
        <f>+[1]kpi!BL198</f>
        <v>0</v>
      </c>
      <c r="BF198" s="29">
        <f>+[1]kpi!BM198</f>
        <v>0</v>
      </c>
      <c r="BG198" s="29">
        <f>+[1]kpi!BN198</f>
        <v>0</v>
      </c>
      <c r="BH198" s="30"/>
      <c r="BV198" s="64">
        <f>(debt!C198-HLOOKUP(B198,Flc_Arqos_Base!$C$2:$GX$47,46,TRUE))</f>
        <v>-605185916.11293316</v>
      </c>
    </row>
    <row r="199" spans="2:74" x14ac:dyDescent="0.25">
      <c r="B199" s="61">
        <v>50861</v>
      </c>
      <c r="C199" s="56">
        <f t="shared" si="51"/>
        <v>1848482815.29</v>
      </c>
      <c r="D199" s="56">
        <f t="shared" si="47"/>
        <v>0</v>
      </c>
      <c r="E199" s="29">
        <f>+[1]kpi!E199</f>
        <v>0</v>
      </c>
      <c r="F199" s="29">
        <f>+[1]kpi!F199</f>
        <v>0</v>
      </c>
      <c r="G199" s="29">
        <f>+[1]kpi!G199</f>
        <v>0</v>
      </c>
      <c r="H199" s="29">
        <f>+[1]kpi!H199</f>
        <v>0</v>
      </c>
      <c r="I199" s="29">
        <f>+[1]kpi!I199</f>
        <v>0</v>
      </c>
      <c r="J199" s="29">
        <f>+[1]kpi!J199</f>
        <v>0</v>
      </c>
      <c r="K199" s="29">
        <f>+[1]kpi!K199</f>
        <v>0</v>
      </c>
      <c r="L199" s="29">
        <f>+[1]kpi!L199</f>
        <v>0</v>
      </c>
      <c r="M199" s="29">
        <f>+[1]kpi!M199</f>
        <v>0</v>
      </c>
      <c r="N199" s="29">
        <f>+[1]kpi!N199</f>
        <v>0</v>
      </c>
      <c r="O199" s="29">
        <f>+[1]kpi!O199</f>
        <v>0</v>
      </c>
      <c r="P199" s="30"/>
      <c r="R199" s="56">
        <f t="shared" si="52"/>
        <v>799.00272012400023</v>
      </c>
      <c r="S199" s="56">
        <f t="shared" si="48"/>
        <v>0</v>
      </c>
      <c r="T199" s="29">
        <f>+[1]kpi!T199</f>
        <v>0</v>
      </c>
      <c r="U199" s="29">
        <f>+[1]kpi!U199</f>
        <v>0</v>
      </c>
      <c r="V199" s="29">
        <f>+[1]kpi!V199</f>
        <v>0</v>
      </c>
      <c r="W199" s="29">
        <f>+[1]kpi!W199</f>
        <v>0</v>
      </c>
      <c r="X199" s="29">
        <f>+[1]kpi!X199</f>
        <v>0</v>
      </c>
      <c r="Y199" s="29">
        <f>+[1]kpi!Y199</f>
        <v>0</v>
      </c>
      <c r="Z199" s="29">
        <f>+[1]kpi!Z199</f>
        <v>0</v>
      </c>
      <c r="AA199" s="29">
        <f>+[1]kpi!AA199</f>
        <v>0</v>
      </c>
      <c r="AB199" s="29">
        <f>+[1]kpi!AB199</f>
        <v>0</v>
      </c>
      <c r="AC199" s="29">
        <f>+[1]kpi!AC199</f>
        <v>0</v>
      </c>
      <c r="AD199" s="29">
        <f>+[1]kpi!AD199</f>
        <v>0</v>
      </c>
      <c r="AE199" s="30">
        <f>+[1]kpi!AE199</f>
        <v>0</v>
      </c>
      <c r="AG199" s="56">
        <f t="shared" si="49"/>
        <v>0</v>
      </c>
      <c r="AH199" s="29">
        <f>+[1]kpi!AO199</f>
        <v>0</v>
      </c>
      <c r="AI199" s="29">
        <f>+[1]kpi!AP199</f>
        <v>0</v>
      </c>
      <c r="AJ199" s="29">
        <f>+[1]kpi!AQ199</f>
        <v>0</v>
      </c>
      <c r="AK199" s="29">
        <f>+[1]kpi!AR199</f>
        <v>0</v>
      </c>
      <c r="AL199" s="29">
        <f>+[1]kpi!AS199</f>
        <v>0</v>
      </c>
      <c r="AM199" s="29">
        <f>+[1]kpi!AT199</f>
        <v>0</v>
      </c>
      <c r="AN199" s="29">
        <f>+[1]kpi!AU199</f>
        <v>0</v>
      </c>
      <c r="AO199" s="29">
        <f>+[1]kpi!AV199</f>
        <v>0</v>
      </c>
      <c r="AP199" s="29">
        <f>+[1]kpi!AW199</f>
        <v>0</v>
      </c>
      <c r="AQ199" s="29">
        <f>+[1]kpi!AX199</f>
        <v>0</v>
      </c>
      <c r="AR199" s="29">
        <f>+[1]kpi!AY199</f>
        <v>0</v>
      </c>
      <c r="AS199" s="30">
        <v>0</v>
      </c>
      <c r="AU199" s="56">
        <f t="shared" si="53"/>
        <v>-1061070694.0255456</v>
      </c>
      <c r="AV199" s="56">
        <f t="shared" si="50"/>
        <v>0</v>
      </c>
      <c r="AW199" s="29">
        <f>+[1]kpi!BD199</f>
        <v>0</v>
      </c>
      <c r="AX199" s="29">
        <f>+[1]kpi!BE199</f>
        <v>0</v>
      </c>
      <c r="AY199" s="29">
        <f>+[1]kpi!BF199</f>
        <v>0</v>
      </c>
      <c r="AZ199" s="29">
        <f>+[1]kpi!BG199</f>
        <v>0</v>
      </c>
      <c r="BA199" s="29">
        <f>+[1]kpi!BH199</f>
        <v>0</v>
      </c>
      <c r="BB199" s="29">
        <f>+[1]kpi!BI199</f>
        <v>0</v>
      </c>
      <c r="BC199" s="29">
        <f>+[1]kpi!BJ199</f>
        <v>0</v>
      </c>
      <c r="BD199" s="29">
        <f>+[1]kpi!BK199</f>
        <v>0</v>
      </c>
      <c r="BE199" s="29">
        <f>+[1]kpi!BL199</f>
        <v>0</v>
      </c>
      <c r="BF199" s="29">
        <f>+[1]kpi!BM199</f>
        <v>0</v>
      </c>
      <c r="BG199" s="29">
        <f>+[1]kpi!BN199</f>
        <v>0</v>
      </c>
      <c r="BH199" s="30"/>
      <c r="BV199" s="64">
        <f>(debt!C199-HLOOKUP(B199,Flc_Arqos_Base!$C$2:$GX$47,46,TRUE))</f>
        <v>-609231547.9353559</v>
      </c>
    </row>
    <row r="200" spans="2:74" x14ac:dyDescent="0.25">
      <c r="B200" s="62">
        <v>50891</v>
      </c>
      <c r="C200" s="56">
        <f t="shared" si="51"/>
        <v>1848482815.29</v>
      </c>
      <c r="D200" s="56">
        <f t="shared" si="47"/>
        <v>0</v>
      </c>
      <c r="E200" s="29">
        <f>+[1]kpi!E200</f>
        <v>0</v>
      </c>
      <c r="F200" s="29">
        <f>+[1]kpi!F200</f>
        <v>0</v>
      </c>
      <c r="G200" s="29">
        <f>+[1]kpi!G200</f>
        <v>0</v>
      </c>
      <c r="H200" s="29">
        <f>+[1]kpi!H200</f>
        <v>0</v>
      </c>
      <c r="I200" s="29">
        <f>+[1]kpi!I200</f>
        <v>0</v>
      </c>
      <c r="J200" s="29">
        <f>+[1]kpi!J200</f>
        <v>0</v>
      </c>
      <c r="K200" s="29">
        <f>+[1]kpi!K200</f>
        <v>0</v>
      </c>
      <c r="L200" s="29">
        <f>+[1]kpi!L200</f>
        <v>0</v>
      </c>
      <c r="M200" s="29">
        <f>+[1]kpi!M200</f>
        <v>0</v>
      </c>
      <c r="N200" s="29">
        <f>+[1]kpi!N200</f>
        <v>0</v>
      </c>
      <c r="O200" s="29">
        <f>+[1]kpi!O200</f>
        <v>0</v>
      </c>
      <c r="P200" s="30"/>
      <c r="R200" s="56">
        <f t="shared" si="52"/>
        <v>799.00272012400023</v>
      </c>
      <c r="S200" s="56">
        <f t="shared" si="48"/>
        <v>0</v>
      </c>
      <c r="T200" s="29">
        <f>+[1]kpi!T200</f>
        <v>0</v>
      </c>
      <c r="U200" s="29">
        <f>+[1]kpi!U200</f>
        <v>0</v>
      </c>
      <c r="V200" s="29">
        <f>+[1]kpi!V200</f>
        <v>0</v>
      </c>
      <c r="W200" s="29">
        <f>+[1]kpi!W200</f>
        <v>0</v>
      </c>
      <c r="X200" s="29">
        <f>+[1]kpi!X200</f>
        <v>0</v>
      </c>
      <c r="Y200" s="29">
        <f>+[1]kpi!Y200</f>
        <v>0</v>
      </c>
      <c r="Z200" s="29">
        <f>+[1]kpi!Z200</f>
        <v>0</v>
      </c>
      <c r="AA200" s="29">
        <f>+[1]kpi!AA200</f>
        <v>0</v>
      </c>
      <c r="AB200" s="29">
        <f>+[1]kpi!AB200</f>
        <v>0</v>
      </c>
      <c r="AC200" s="29">
        <f>+[1]kpi!AC200</f>
        <v>0</v>
      </c>
      <c r="AD200" s="29">
        <f>+[1]kpi!AD200</f>
        <v>0</v>
      </c>
      <c r="AE200" s="30">
        <f>+[1]kpi!AE200</f>
        <v>0</v>
      </c>
      <c r="AG200" s="56">
        <f t="shared" si="49"/>
        <v>0</v>
      </c>
      <c r="AH200" s="29">
        <f>+[1]kpi!AO200</f>
        <v>0</v>
      </c>
      <c r="AI200" s="29">
        <f>+[1]kpi!AP200</f>
        <v>0</v>
      </c>
      <c r="AJ200" s="29">
        <f>+[1]kpi!AQ200</f>
        <v>0</v>
      </c>
      <c r="AK200" s="29">
        <f>+[1]kpi!AR200</f>
        <v>0</v>
      </c>
      <c r="AL200" s="29">
        <f>+[1]kpi!AS200</f>
        <v>0</v>
      </c>
      <c r="AM200" s="29">
        <f>+[1]kpi!AT200</f>
        <v>0</v>
      </c>
      <c r="AN200" s="29">
        <f>+[1]kpi!AU200</f>
        <v>0</v>
      </c>
      <c r="AO200" s="29">
        <f>+[1]kpi!AV200</f>
        <v>0</v>
      </c>
      <c r="AP200" s="29">
        <f>+[1]kpi!AW200</f>
        <v>0</v>
      </c>
      <c r="AQ200" s="29">
        <f>+[1]kpi!AX200</f>
        <v>0</v>
      </c>
      <c r="AR200" s="29">
        <f>+[1]kpi!AY200</f>
        <v>0</v>
      </c>
      <c r="AS200" s="30">
        <v>0</v>
      </c>
      <c r="AU200" s="56">
        <f t="shared" si="53"/>
        <v>-1061070694.0255456</v>
      </c>
      <c r="AV200" s="56">
        <f t="shared" si="50"/>
        <v>0</v>
      </c>
      <c r="AW200" s="29">
        <f>+[1]kpi!BD200</f>
        <v>0</v>
      </c>
      <c r="AX200" s="29">
        <f>+[1]kpi!BE200</f>
        <v>0</v>
      </c>
      <c r="AY200" s="29">
        <f>+[1]kpi!BF200</f>
        <v>0</v>
      </c>
      <c r="AZ200" s="29">
        <f>+[1]kpi!BG200</f>
        <v>0</v>
      </c>
      <c r="BA200" s="29">
        <f>+[1]kpi!BH200</f>
        <v>0</v>
      </c>
      <c r="BB200" s="29">
        <f>+[1]kpi!BI200</f>
        <v>0</v>
      </c>
      <c r="BC200" s="29">
        <f>+[1]kpi!BJ200</f>
        <v>0</v>
      </c>
      <c r="BD200" s="29">
        <f>+[1]kpi!BK200</f>
        <v>0</v>
      </c>
      <c r="BE200" s="29">
        <f>+[1]kpi!BL200</f>
        <v>0</v>
      </c>
      <c r="BF200" s="29">
        <f>+[1]kpi!BM200</f>
        <v>0</v>
      </c>
      <c r="BG200" s="29">
        <f>+[1]kpi!BN200</f>
        <v>0</v>
      </c>
      <c r="BH200" s="30"/>
      <c r="BV200" s="64">
        <f>(debt!C200-HLOOKUP(B200,Flc_Arqos_Base!$C$2:$GX$47,46,TRUE))</f>
        <v>-613305361.97398102</v>
      </c>
    </row>
    <row r="201" spans="2:74" x14ac:dyDescent="0.25">
      <c r="B201" s="61">
        <v>50922</v>
      </c>
      <c r="C201" s="56">
        <f t="shared" si="51"/>
        <v>1848482815.29</v>
      </c>
      <c r="D201" s="56">
        <f t="shared" si="47"/>
        <v>0</v>
      </c>
      <c r="E201" s="29">
        <f>+[1]kpi!E201</f>
        <v>0</v>
      </c>
      <c r="F201" s="29">
        <f>+[1]kpi!F201</f>
        <v>0</v>
      </c>
      <c r="G201" s="29">
        <f>+[1]kpi!G201</f>
        <v>0</v>
      </c>
      <c r="H201" s="29">
        <f>+[1]kpi!H201</f>
        <v>0</v>
      </c>
      <c r="I201" s="29">
        <f>+[1]kpi!I201</f>
        <v>0</v>
      </c>
      <c r="J201" s="29">
        <f>+[1]kpi!J201</f>
        <v>0</v>
      </c>
      <c r="K201" s="29">
        <f>+[1]kpi!K201</f>
        <v>0</v>
      </c>
      <c r="L201" s="29">
        <f>+[1]kpi!L201</f>
        <v>0</v>
      </c>
      <c r="M201" s="29">
        <f>+[1]kpi!M201</f>
        <v>0</v>
      </c>
      <c r="N201" s="29">
        <f>+[1]kpi!N201</f>
        <v>0</v>
      </c>
      <c r="O201" s="29">
        <f>+[1]kpi!O201</f>
        <v>0</v>
      </c>
      <c r="P201" s="30"/>
      <c r="R201" s="56">
        <f t="shared" si="52"/>
        <v>799.00272012400023</v>
      </c>
      <c r="S201" s="56">
        <f t="shared" si="48"/>
        <v>0</v>
      </c>
      <c r="T201" s="29">
        <f>+[1]kpi!T201</f>
        <v>0</v>
      </c>
      <c r="U201" s="29">
        <f>+[1]kpi!U201</f>
        <v>0</v>
      </c>
      <c r="V201" s="29">
        <f>+[1]kpi!V201</f>
        <v>0</v>
      </c>
      <c r="W201" s="29">
        <f>+[1]kpi!W201</f>
        <v>0</v>
      </c>
      <c r="X201" s="29">
        <f>+[1]kpi!X201</f>
        <v>0</v>
      </c>
      <c r="Y201" s="29">
        <f>+[1]kpi!Y201</f>
        <v>0</v>
      </c>
      <c r="Z201" s="29">
        <f>+[1]kpi!Z201</f>
        <v>0</v>
      </c>
      <c r="AA201" s="29">
        <f>+[1]kpi!AA201</f>
        <v>0</v>
      </c>
      <c r="AB201" s="29">
        <f>+[1]kpi!AB201</f>
        <v>0</v>
      </c>
      <c r="AC201" s="29">
        <f>+[1]kpi!AC201</f>
        <v>0</v>
      </c>
      <c r="AD201" s="29">
        <f>+[1]kpi!AD201</f>
        <v>0</v>
      </c>
      <c r="AE201" s="30">
        <f>+[1]kpi!AE201</f>
        <v>0</v>
      </c>
      <c r="AG201" s="56">
        <f t="shared" si="49"/>
        <v>0</v>
      </c>
      <c r="AH201" s="29">
        <f>+[1]kpi!AO201</f>
        <v>0</v>
      </c>
      <c r="AI201" s="29">
        <f>+[1]kpi!AP201</f>
        <v>0</v>
      </c>
      <c r="AJ201" s="29">
        <f>+[1]kpi!AQ201</f>
        <v>0</v>
      </c>
      <c r="AK201" s="29">
        <f>+[1]kpi!AR201</f>
        <v>0</v>
      </c>
      <c r="AL201" s="29">
        <f>+[1]kpi!AS201</f>
        <v>0</v>
      </c>
      <c r="AM201" s="29">
        <f>+[1]kpi!AT201</f>
        <v>0</v>
      </c>
      <c r="AN201" s="29">
        <f>+[1]kpi!AU201</f>
        <v>0</v>
      </c>
      <c r="AO201" s="29">
        <f>+[1]kpi!AV201</f>
        <v>0</v>
      </c>
      <c r="AP201" s="29">
        <f>+[1]kpi!AW201</f>
        <v>0</v>
      </c>
      <c r="AQ201" s="29">
        <f>+[1]kpi!AX201</f>
        <v>0</v>
      </c>
      <c r="AR201" s="29">
        <f>+[1]kpi!AY201</f>
        <v>0</v>
      </c>
      <c r="AS201" s="30">
        <v>0</v>
      </c>
      <c r="AU201" s="56">
        <f t="shared" si="53"/>
        <v>-1061070694.0255456</v>
      </c>
      <c r="AV201" s="56">
        <f t="shared" si="50"/>
        <v>0</v>
      </c>
      <c r="AW201" s="29">
        <f>+[1]kpi!BD201</f>
        <v>0</v>
      </c>
      <c r="AX201" s="29">
        <f>+[1]kpi!BE201</f>
        <v>0</v>
      </c>
      <c r="AY201" s="29">
        <f>+[1]kpi!BF201</f>
        <v>0</v>
      </c>
      <c r="AZ201" s="29">
        <f>+[1]kpi!BG201</f>
        <v>0</v>
      </c>
      <c r="BA201" s="29">
        <f>+[1]kpi!BH201</f>
        <v>0</v>
      </c>
      <c r="BB201" s="29">
        <f>+[1]kpi!BI201</f>
        <v>0</v>
      </c>
      <c r="BC201" s="29">
        <f>+[1]kpi!BJ201</f>
        <v>0</v>
      </c>
      <c r="BD201" s="29">
        <f>+[1]kpi!BK201</f>
        <v>0</v>
      </c>
      <c r="BE201" s="29">
        <f>+[1]kpi!BL201</f>
        <v>0</v>
      </c>
      <c r="BF201" s="29">
        <f>+[1]kpi!BM201</f>
        <v>0</v>
      </c>
      <c r="BG201" s="29">
        <f>+[1]kpi!BN201</f>
        <v>0</v>
      </c>
      <c r="BH201" s="30"/>
      <c r="BV201" s="64">
        <f>(debt!C201-HLOOKUP(B201,Flc_Arqos_Base!$C$2:$GX$47,46,TRUE))</f>
        <v>-617407554.5485338</v>
      </c>
    </row>
    <row r="202" spans="2:74" x14ac:dyDescent="0.25">
      <c r="B202" s="62">
        <v>50952</v>
      </c>
      <c r="C202" s="56">
        <f t="shared" si="51"/>
        <v>1848482815.29</v>
      </c>
      <c r="D202" s="56">
        <f t="shared" si="47"/>
        <v>0</v>
      </c>
      <c r="E202" s="29">
        <f>+[1]kpi!E202</f>
        <v>0</v>
      </c>
      <c r="F202" s="29">
        <f>+[1]kpi!F202</f>
        <v>0</v>
      </c>
      <c r="G202" s="29">
        <f>+[1]kpi!G202</f>
        <v>0</v>
      </c>
      <c r="H202" s="29">
        <f>+[1]kpi!H202</f>
        <v>0</v>
      </c>
      <c r="I202" s="29">
        <f>+[1]kpi!I202</f>
        <v>0</v>
      </c>
      <c r="J202" s="29">
        <f>+[1]kpi!J202</f>
        <v>0</v>
      </c>
      <c r="K202" s="29">
        <f>+[1]kpi!K202</f>
        <v>0</v>
      </c>
      <c r="L202" s="29">
        <f>+[1]kpi!L202</f>
        <v>0</v>
      </c>
      <c r="M202" s="29">
        <f>+[1]kpi!M202</f>
        <v>0</v>
      </c>
      <c r="N202" s="29">
        <f>+[1]kpi!N202</f>
        <v>0</v>
      </c>
      <c r="O202" s="29">
        <f>+[1]kpi!O202</f>
        <v>0</v>
      </c>
      <c r="P202" s="30"/>
      <c r="R202" s="56">
        <f t="shared" si="52"/>
        <v>799.00272012400023</v>
      </c>
      <c r="S202" s="56">
        <f t="shared" si="48"/>
        <v>0</v>
      </c>
      <c r="T202" s="29">
        <f>+[1]kpi!T202</f>
        <v>0</v>
      </c>
      <c r="U202" s="29">
        <f>+[1]kpi!U202</f>
        <v>0</v>
      </c>
      <c r="V202" s="29">
        <f>+[1]kpi!V202</f>
        <v>0</v>
      </c>
      <c r="W202" s="29">
        <f>+[1]kpi!W202</f>
        <v>0</v>
      </c>
      <c r="X202" s="29">
        <f>+[1]kpi!X202</f>
        <v>0</v>
      </c>
      <c r="Y202" s="29">
        <f>+[1]kpi!Y202</f>
        <v>0</v>
      </c>
      <c r="Z202" s="29">
        <f>+[1]kpi!Z202</f>
        <v>0</v>
      </c>
      <c r="AA202" s="29">
        <f>+[1]kpi!AA202</f>
        <v>0</v>
      </c>
      <c r="AB202" s="29">
        <f>+[1]kpi!AB202</f>
        <v>0</v>
      </c>
      <c r="AC202" s="29">
        <f>+[1]kpi!AC202</f>
        <v>0</v>
      </c>
      <c r="AD202" s="29">
        <f>+[1]kpi!AD202</f>
        <v>0</v>
      </c>
      <c r="AE202" s="30">
        <f>+[1]kpi!AE202</f>
        <v>0</v>
      </c>
      <c r="AG202" s="56">
        <f t="shared" si="49"/>
        <v>0</v>
      </c>
      <c r="AH202" s="29">
        <f>+[1]kpi!AO202</f>
        <v>0</v>
      </c>
      <c r="AI202" s="29">
        <f>+[1]kpi!AP202</f>
        <v>0</v>
      </c>
      <c r="AJ202" s="29">
        <f>+[1]kpi!AQ202</f>
        <v>0</v>
      </c>
      <c r="AK202" s="29">
        <f>+[1]kpi!AR202</f>
        <v>0</v>
      </c>
      <c r="AL202" s="29">
        <f>+[1]kpi!AS202</f>
        <v>0</v>
      </c>
      <c r="AM202" s="29">
        <f>+[1]kpi!AT202</f>
        <v>0</v>
      </c>
      <c r="AN202" s="29">
        <f>+[1]kpi!AU202</f>
        <v>0</v>
      </c>
      <c r="AO202" s="29">
        <f>+[1]kpi!AV202</f>
        <v>0</v>
      </c>
      <c r="AP202" s="29">
        <f>+[1]kpi!AW202</f>
        <v>0</v>
      </c>
      <c r="AQ202" s="29">
        <f>+[1]kpi!AX202</f>
        <v>0</v>
      </c>
      <c r="AR202" s="29">
        <f>+[1]kpi!AY202</f>
        <v>0</v>
      </c>
      <c r="AS202" s="30">
        <v>0</v>
      </c>
      <c r="AU202" s="56">
        <f t="shared" si="53"/>
        <v>-1061070694.0255456</v>
      </c>
      <c r="AV202" s="56">
        <f t="shared" si="50"/>
        <v>0</v>
      </c>
      <c r="AW202" s="29">
        <f>+[1]kpi!BD202</f>
        <v>0</v>
      </c>
      <c r="AX202" s="29">
        <f>+[1]kpi!BE202</f>
        <v>0</v>
      </c>
      <c r="AY202" s="29">
        <f>+[1]kpi!BF202</f>
        <v>0</v>
      </c>
      <c r="AZ202" s="29">
        <f>+[1]kpi!BG202</f>
        <v>0</v>
      </c>
      <c r="BA202" s="29">
        <f>+[1]kpi!BH202</f>
        <v>0</v>
      </c>
      <c r="BB202" s="29">
        <f>+[1]kpi!BI202</f>
        <v>0</v>
      </c>
      <c r="BC202" s="29">
        <f>+[1]kpi!BJ202</f>
        <v>0</v>
      </c>
      <c r="BD202" s="29">
        <f>+[1]kpi!BK202</f>
        <v>0</v>
      </c>
      <c r="BE202" s="29">
        <f>+[1]kpi!BL202</f>
        <v>0</v>
      </c>
      <c r="BF202" s="29">
        <f>+[1]kpi!BM202</f>
        <v>0</v>
      </c>
      <c r="BG202" s="29">
        <f>+[1]kpi!BN202</f>
        <v>0</v>
      </c>
      <c r="BH202" s="30"/>
      <c r="BV202" s="64">
        <f>(debt!C202-HLOOKUP(B202,Flc_Arqos_Base!$C$2:$GX$47,46,TRUE))</f>
        <v>-621538323.34631503</v>
      </c>
    </row>
    <row r="203" spans="2:74" x14ac:dyDescent="0.25">
      <c r="B203" s="61">
        <v>50983</v>
      </c>
      <c r="C203" s="56">
        <f t="shared" si="51"/>
        <v>1848482815.29</v>
      </c>
      <c r="D203" s="56">
        <f t="shared" si="47"/>
        <v>0</v>
      </c>
      <c r="E203" s="29">
        <f>+[1]kpi!E203</f>
        <v>0</v>
      </c>
      <c r="F203" s="29">
        <f>+[1]kpi!F203</f>
        <v>0</v>
      </c>
      <c r="G203" s="29">
        <f>+[1]kpi!G203</f>
        <v>0</v>
      </c>
      <c r="H203" s="29">
        <f>+[1]kpi!H203</f>
        <v>0</v>
      </c>
      <c r="I203" s="29">
        <f>+[1]kpi!I203</f>
        <v>0</v>
      </c>
      <c r="J203" s="29">
        <f>+[1]kpi!J203</f>
        <v>0</v>
      </c>
      <c r="K203" s="29">
        <f>+[1]kpi!K203</f>
        <v>0</v>
      </c>
      <c r="L203" s="29">
        <f>+[1]kpi!L203</f>
        <v>0</v>
      </c>
      <c r="M203" s="29">
        <f>+[1]kpi!M203</f>
        <v>0</v>
      </c>
      <c r="N203" s="29">
        <f>+[1]kpi!N203</f>
        <v>0</v>
      </c>
      <c r="O203" s="29">
        <f>+[1]kpi!O203</f>
        <v>0</v>
      </c>
      <c r="P203" s="30"/>
      <c r="R203" s="56">
        <f t="shared" si="52"/>
        <v>799.00272012400023</v>
      </c>
      <c r="S203" s="56">
        <f t="shared" si="48"/>
        <v>0</v>
      </c>
      <c r="T203" s="29">
        <f>+[1]kpi!T203</f>
        <v>0</v>
      </c>
      <c r="U203" s="29">
        <f>+[1]kpi!U203</f>
        <v>0</v>
      </c>
      <c r="V203" s="29">
        <f>+[1]kpi!V203</f>
        <v>0</v>
      </c>
      <c r="W203" s="29">
        <f>+[1]kpi!W203</f>
        <v>0</v>
      </c>
      <c r="X203" s="29">
        <f>+[1]kpi!X203</f>
        <v>0</v>
      </c>
      <c r="Y203" s="29">
        <f>+[1]kpi!Y203</f>
        <v>0</v>
      </c>
      <c r="Z203" s="29">
        <f>+[1]kpi!Z203</f>
        <v>0</v>
      </c>
      <c r="AA203" s="29">
        <f>+[1]kpi!AA203</f>
        <v>0</v>
      </c>
      <c r="AB203" s="29">
        <f>+[1]kpi!AB203</f>
        <v>0</v>
      </c>
      <c r="AC203" s="29">
        <f>+[1]kpi!AC203</f>
        <v>0</v>
      </c>
      <c r="AD203" s="29">
        <f>+[1]kpi!AD203</f>
        <v>0</v>
      </c>
      <c r="AE203" s="30">
        <f>+[1]kpi!AE203</f>
        <v>0</v>
      </c>
      <c r="AG203" s="56">
        <f t="shared" si="49"/>
        <v>0</v>
      </c>
      <c r="AH203" s="29">
        <f>+[1]kpi!AO203</f>
        <v>0</v>
      </c>
      <c r="AI203" s="29">
        <f>+[1]kpi!AP203</f>
        <v>0</v>
      </c>
      <c r="AJ203" s="29">
        <f>+[1]kpi!AQ203</f>
        <v>0</v>
      </c>
      <c r="AK203" s="29">
        <f>+[1]kpi!AR203</f>
        <v>0</v>
      </c>
      <c r="AL203" s="29">
        <f>+[1]kpi!AS203</f>
        <v>0</v>
      </c>
      <c r="AM203" s="29">
        <f>+[1]kpi!AT203</f>
        <v>0</v>
      </c>
      <c r="AN203" s="29">
        <f>+[1]kpi!AU203</f>
        <v>0</v>
      </c>
      <c r="AO203" s="29">
        <f>+[1]kpi!AV203</f>
        <v>0</v>
      </c>
      <c r="AP203" s="29">
        <f>+[1]kpi!AW203</f>
        <v>0</v>
      </c>
      <c r="AQ203" s="29">
        <f>+[1]kpi!AX203</f>
        <v>0</v>
      </c>
      <c r="AR203" s="29">
        <f>+[1]kpi!AY203</f>
        <v>0</v>
      </c>
      <c r="AS203" s="30">
        <v>0</v>
      </c>
      <c r="AU203" s="56">
        <f t="shared" si="53"/>
        <v>-1061070694.0255456</v>
      </c>
      <c r="AV203" s="56">
        <f t="shared" si="50"/>
        <v>0</v>
      </c>
      <c r="AW203" s="29">
        <f>+[1]kpi!BD203</f>
        <v>0</v>
      </c>
      <c r="AX203" s="29">
        <f>+[1]kpi!BE203</f>
        <v>0</v>
      </c>
      <c r="AY203" s="29">
        <f>+[1]kpi!BF203</f>
        <v>0</v>
      </c>
      <c r="AZ203" s="29">
        <f>+[1]kpi!BG203</f>
        <v>0</v>
      </c>
      <c r="BA203" s="29">
        <f>+[1]kpi!BH203</f>
        <v>0</v>
      </c>
      <c r="BB203" s="29">
        <f>+[1]kpi!BI203</f>
        <v>0</v>
      </c>
      <c r="BC203" s="29">
        <f>+[1]kpi!BJ203</f>
        <v>0</v>
      </c>
      <c r="BD203" s="29">
        <f>+[1]kpi!BK203</f>
        <v>0</v>
      </c>
      <c r="BE203" s="29">
        <f>+[1]kpi!BL203</f>
        <v>0</v>
      </c>
      <c r="BF203" s="29">
        <f>+[1]kpi!BM203</f>
        <v>0</v>
      </c>
      <c r="BG203" s="29">
        <f>+[1]kpi!BN203</f>
        <v>0</v>
      </c>
      <c r="BH203" s="30"/>
      <c r="BV203" s="64">
        <f>(debt!C203-HLOOKUP(B203,Flc_Arqos_Base!$C$2:$GX$47,46,TRUE))</f>
        <v>-625697867.43173206</v>
      </c>
    </row>
    <row r="204" spans="2:74" x14ac:dyDescent="0.25">
      <c r="B204" s="61">
        <v>51014</v>
      </c>
      <c r="C204" s="56">
        <f t="shared" si="51"/>
        <v>1848482815.29</v>
      </c>
      <c r="D204" s="56">
        <f t="shared" si="47"/>
        <v>0</v>
      </c>
      <c r="E204" s="29">
        <f>+[1]kpi!E204</f>
        <v>0</v>
      </c>
      <c r="F204" s="29">
        <f>+[1]kpi!F204</f>
        <v>0</v>
      </c>
      <c r="G204" s="29">
        <f>+[1]kpi!G204</f>
        <v>0</v>
      </c>
      <c r="H204" s="29">
        <f>+[1]kpi!H204</f>
        <v>0</v>
      </c>
      <c r="I204" s="29">
        <f>+[1]kpi!I204</f>
        <v>0</v>
      </c>
      <c r="J204" s="29">
        <f>+[1]kpi!J204</f>
        <v>0</v>
      </c>
      <c r="K204" s="29">
        <f>+[1]kpi!K204</f>
        <v>0</v>
      </c>
      <c r="L204" s="29">
        <f>+[1]kpi!L204</f>
        <v>0</v>
      </c>
      <c r="M204" s="29">
        <f>+[1]kpi!M204</f>
        <v>0</v>
      </c>
      <c r="N204" s="29">
        <f>+[1]kpi!N204</f>
        <v>0</v>
      </c>
      <c r="O204" s="29">
        <f>+[1]kpi!O204</f>
        <v>0</v>
      </c>
      <c r="P204" s="30"/>
      <c r="R204" s="56">
        <f t="shared" si="52"/>
        <v>799.00272012400023</v>
      </c>
      <c r="S204" s="56">
        <f t="shared" si="48"/>
        <v>0</v>
      </c>
      <c r="T204" s="29">
        <f>+[1]kpi!T204</f>
        <v>0</v>
      </c>
      <c r="U204" s="29">
        <f>+[1]kpi!U204</f>
        <v>0</v>
      </c>
      <c r="V204" s="29">
        <f>+[1]kpi!V204</f>
        <v>0</v>
      </c>
      <c r="W204" s="29">
        <f>+[1]kpi!W204</f>
        <v>0</v>
      </c>
      <c r="X204" s="29">
        <f>+[1]kpi!X204</f>
        <v>0</v>
      </c>
      <c r="Y204" s="29">
        <f>+[1]kpi!Y204</f>
        <v>0</v>
      </c>
      <c r="Z204" s="29">
        <f>+[1]kpi!Z204</f>
        <v>0</v>
      </c>
      <c r="AA204" s="29">
        <f>+[1]kpi!AA204</f>
        <v>0</v>
      </c>
      <c r="AB204" s="29">
        <f>+[1]kpi!AB204</f>
        <v>0</v>
      </c>
      <c r="AC204" s="29">
        <f>+[1]kpi!AC204</f>
        <v>0</v>
      </c>
      <c r="AD204" s="29">
        <f>+[1]kpi!AD204</f>
        <v>0</v>
      </c>
      <c r="AE204" s="30">
        <f>+[1]kpi!AE204</f>
        <v>0</v>
      </c>
      <c r="AG204" s="56">
        <f t="shared" si="49"/>
        <v>0</v>
      </c>
      <c r="AH204" s="29">
        <f>+[1]kpi!AO204</f>
        <v>0</v>
      </c>
      <c r="AI204" s="29">
        <f>+[1]kpi!AP204</f>
        <v>0</v>
      </c>
      <c r="AJ204" s="29">
        <f>+[1]kpi!AQ204</f>
        <v>0</v>
      </c>
      <c r="AK204" s="29">
        <f>+[1]kpi!AR204</f>
        <v>0</v>
      </c>
      <c r="AL204" s="29">
        <f>+[1]kpi!AS204</f>
        <v>0</v>
      </c>
      <c r="AM204" s="29">
        <f>+[1]kpi!AT204</f>
        <v>0</v>
      </c>
      <c r="AN204" s="29">
        <f>+[1]kpi!AU204</f>
        <v>0</v>
      </c>
      <c r="AO204" s="29">
        <f>+[1]kpi!AV204</f>
        <v>0</v>
      </c>
      <c r="AP204" s="29">
        <f>+[1]kpi!AW204</f>
        <v>0</v>
      </c>
      <c r="AQ204" s="29">
        <f>+[1]kpi!AX204</f>
        <v>0</v>
      </c>
      <c r="AR204" s="29">
        <f>+[1]kpi!AY204</f>
        <v>0</v>
      </c>
      <c r="AS204" s="30">
        <v>0</v>
      </c>
      <c r="AU204" s="56">
        <f t="shared" si="53"/>
        <v>-1061070694.0255456</v>
      </c>
      <c r="AV204" s="56">
        <f t="shared" si="50"/>
        <v>0</v>
      </c>
      <c r="AW204" s="29">
        <f>+[1]kpi!BD204</f>
        <v>0</v>
      </c>
      <c r="AX204" s="29">
        <f>+[1]kpi!BE204</f>
        <v>0</v>
      </c>
      <c r="AY204" s="29">
        <f>+[1]kpi!BF204</f>
        <v>0</v>
      </c>
      <c r="AZ204" s="29">
        <f>+[1]kpi!BG204</f>
        <v>0</v>
      </c>
      <c r="BA204" s="29">
        <f>+[1]kpi!BH204</f>
        <v>0</v>
      </c>
      <c r="BB204" s="29">
        <f>+[1]kpi!BI204</f>
        <v>0</v>
      </c>
      <c r="BC204" s="29">
        <f>+[1]kpi!BJ204</f>
        <v>0</v>
      </c>
      <c r="BD204" s="29">
        <f>+[1]kpi!BK204</f>
        <v>0</v>
      </c>
      <c r="BE204" s="29">
        <f>+[1]kpi!BL204</f>
        <v>0</v>
      </c>
      <c r="BF204" s="29">
        <f>+[1]kpi!BM204</f>
        <v>0</v>
      </c>
      <c r="BG204" s="29">
        <f>+[1]kpi!BN204</f>
        <v>0</v>
      </c>
      <c r="BH204" s="30"/>
      <c r="BV204" s="64">
        <f>(debt!C204-HLOOKUP(B204,Flc_Arqos_Base!$C$2:$GX$47,46,TRUE))</f>
        <v>-629886387.25589204</v>
      </c>
    </row>
    <row r="205" spans="2:74" x14ac:dyDescent="0.25">
      <c r="B205" s="61">
        <v>51044</v>
      </c>
      <c r="C205" s="56">
        <f t="shared" si="51"/>
        <v>1848482815.29</v>
      </c>
      <c r="D205" s="56">
        <f t="shared" si="47"/>
        <v>0</v>
      </c>
      <c r="E205" s="29">
        <f>+[1]kpi!E205</f>
        <v>0</v>
      </c>
      <c r="F205" s="29">
        <f>+[1]kpi!F205</f>
        <v>0</v>
      </c>
      <c r="G205" s="29">
        <f>+[1]kpi!G205</f>
        <v>0</v>
      </c>
      <c r="H205" s="29">
        <f>+[1]kpi!H205</f>
        <v>0</v>
      </c>
      <c r="I205" s="29">
        <f>+[1]kpi!I205</f>
        <v>0</v>
      </c>
      <c r="J205" s="29">
        <f>+[1]kpi!J205</f>
        <v>0</v>
      </c>
      <c r="K205" s="29">
        <f>+[1]kpi!K205</f>
        <v>0</v>
      </c>
      <c r="L205" s="29">
        <f>+[1]kpi!L205</f>
        <v>0</v>
      </c>
      <c r="M205" s="29">
        <f>+[1]kpi!M205</f>
        <v>0</v>
      </c>
      <c r="N205" s="29">
        <f>+[1]kpi!N205</f>
        <v>0</v>
      </c>
      <c r="O205" s="29">
        <f>+[1]kpi!O205</f>
        <v>0</v>
      </c>
      <c r="P205" s="30"/>
      <c r="R205" s="56">
        <f t="shared" si="52"/>
        <v>799.00272012400023</v>
      </c>
      <c r="S205" s="56">
        <f t="shared" si="48"/>
        <v>0</v>
      </c>
      <c r="T205" s="29">
        <f>+[1]kpi!T205</f>
        <v>0</v>
      </c>
      <c r="U205" s="29">
        <f>+[1]kpi!U205</f>
        <v>0</v>
      </c>
      <c r="V205" s="29">
        <f>+[1]kpi!V205</f>
        <v>0</v>
      </c>
      <c r="W205" s="29">
        <f>+[1]kpi!W205</f>
        <v>0</v>
      </c>
      <c r="X205" s="29">
        <f>+[1]kpi!X205</f>
        <v>0</v>
      </c>
      <c r="Y205" s="29">
        <f>+[1]kpi!Y205</f>
        <v>0</v>
      </c>
      <c r="Z205" s="29">
        <f>+[1]kpi!Z205</f>
        <v>0</v>
      </c>
      <c r="AA205" s="29">
        <f>+[1]kpi!AA205</f>
        <v>0</v>
      </c>
      <c r="AB205" s="29">
        <f>+[1]kpi!AB205</f>
        <v>0</v>
      </c>
      <c r="AC205" s="29">
        <f>+[1]kpi!AC205</f>
        <v>0</v>
      </c>
      <c r="AD205" s="29">
        <f>+[1]kpi!AD205</f>
        <v>0</v>
      </c>
      <c r="AE205" s="30">
        <f>+[1]kpi!AE205</f>
        <v>0</v>
      </c>
      <c r="AG205" s="56">
        <f t="shared" si="49"/>
        <v>0</v>
      </c>
      <c r="AH205" s="29">
        <f>+[1]kpi!AO205</f>
        <v>0</v>
      </c>
      <c r="AI205" s="29">
        <f>+[1]kpi!AP205</f>
        <v>0</v>
      </c>
      <c r="AJ205" s="29">
        <f>+[1]kpi!AQ205</f>
        <v>0</v>
      </c>
      <c r="AK205" s="29">
        <f>+[1]kpi!AR205</f>
        <v>0</v>
      </c>
      <c r="AL205" s="29">
        <f>+[1]kpi!AS205</f>
        <v>0</v>
      </c>
      <c r="AM205" s="29">
        <f>+[1]kpi!AT205</f>
        <v>0</v>
      </c>
      <c r="AN205" s="29">
        <f>+[1]kpi!AU205</f>
        <v>0</v>
      </c>
      <c r="AO205" s="29">
        <f>+[1]kpi!AV205</f>
        <v>0</v>
      </c>
      <c r="AP205" s="29">
        <f>+[1]kpi!AW205</f>
        <v>0</v>
      </c>
      <c r="AQ205" s="29">
        <f>+[1]kpi!AX205</f>
        <v>0</v>
      </c>
      <c r="AR205" s="29">
        <f>+[1]kpi!AY205</f>
        <v>0</v>
      </c>
      <c r="AS205" s="30">
        <v>0</v>
      </c>
      <c r="AU205" s="56">
        <f t="shared" si="53"/>
        <v>-1061070694.0255456</v>
      </c>
      <c r="AV205" s="56">
        <f t="shared" si="50"/>
        <v>0</v>
      </c>
      <c r="AW205" s="29">
        <f>+[1]kpi!BD205</f>
        <v>0</v>
      </c>
      <c r="AX205" s="29">
        <f>+[1]kpi!BE205</f>
        <v>0</v>
      </c>
      <c r="AY205" s="29">
        <f>+[1]kpi!BF205</f>
        <v>0</v>
      </c>
      <c r="AZ205" s="29">
        <f>+[1]kpi!BG205</f>
        <v>0</v>
      </c>
      <c r="BA205" s="29">
        <f>+[1]kpi!BH205</f>
        <v>0</v>
      </c>
      <c r="BB205" s="29">
        <f>+[1]kpi!BI205</f>
        <v>0</v>
      </c>
      <c r="BC205" s="29">
        <f>+[1]kpi!BJ205</f>
        <v>0</v>
      </c>
      <c r="BD205" s="29">
        <f>+[1]kpi!BK205</f>
        <v>0</v>
      </c>
      <c r="BE205" s="29">
        <f>+[1]kpi!BL205</f>
        <v>0</v>
      </c>
      <c r="BF205" s="29">
        <f>+[1]kpi!BM205</f>
        <v>0</v>
      </c>
      <c r="BG205" s="29">
        <f>+[1]kpi!BN205</f>
        <v>0</v>
      </c>
      <c r="BH205" s="30"/>
      <c r="BV205" s="64">
        <f>(debt!C205-HLOOKUP(B205,Flc_Arqos_Base!$C$2:$GX$47,46,TRUE))</f>
        <v>-634104084.66626155</v>
      </c>
    </row>
    <row r="206" spans="2:74" x14ac:dyDescent="0.25">
      <c r="B206" s="62">
        <v>51075</v>
      </c>
      <c r="C206" s="56">
        <f t="shared" si="51"/>
        <v>1848482815.29</v>
      </c>
      <c r="D206" s="56">
        <f t="shared" si="47"/>
        <v>0</v>
      </c>
      <c r="E206" s="29">
        <f>+[1]kpi!E206</f>
        <v>0</v>
      </c>
      <c r="F206" s="29">
        <f>+[1]kpi!F206</f>
        <v>0</v>
      </c>
      <c r="G206" s="29">
        <f>+[1]kpi!G206</f>
        <v>0</v>
      </c>
      <c r="H206" s="29">
        <f>+[1]kpi!H206</f>
        <v>0</v>
      </c>
      <c r="I206" s="29">
        <f>+[1]kpi!I206</f>
        <v>0</v>
      </c>
      <c r="J206" s="29">
        <f>+[1]kpi!J206</f>
        <v>0</v>
      </c>
      <c r="K206" s="29">
        <f>+[1]kpi!K206</f>
        <v>0</v>
      </c>
      <c r="L206" s="29">
        <f>+[1]kpi!L206</f>
        <v>0</v>
      </c>
      <c r="M206" s="29">
        <f>+[1]kpi!M206</f>
        <v>0</v>
      </c>
      <c r="N206" s="29">
        <f>+[1]kpi!N206</f>
        <v>0</v>
      </c>
      <c r="O206" s="29">
        <f>+[1]kpi!O206</f>
        <v>0</v>
      </c>
      <c r="P206" s="30"/>
      <c r="R206" s="56">
        <f t="shared" si="52"/>
        <v>799.00272012400023</v>
      </c>
      <c r="S206" s="56">
        <f t="shared" si="48"/>
        <v>0</v>
      </c>
      <c r="T206" s="29">
        <f>+[1]kpi!T206</f>
        <v>0</v>
      </c>
      <c r="U206" s="29">
        <f>+[1]kpi!U206</f>
        <v>0</v>
      </c>
      <c r="V206" s="29">
        <f>+[1]kpi!V206</f>
        <v>0</v>
      </c>
      <c r="W206" s="29">
        <f>+[1]kpi!W206</f>
        <v>0</v>
      </c>
      <c r="X206" s="29">
        <f>+[1]kpi!X206</f>
        <v>0</v>
      </c>
      <c r="Y206" s="29">
        <f>+[1]kpi!Y206</f>
        <v>0</v>
      </c>
      <c r="Z206" s="29">
        <f>+[1]kpi!Z206</f>
        <v>0</v>
      </c>
      <c r="AA206" s="29">
        <f>+[1]kpi!AA206</f>
        <v>0</v>
      </c>
      <c r="AB206" s="29">
        <f>+[1]kpi!AB206</f>
        <v>0</v>
      </c>
      <c r="AC206" s="29">
        <f>+[1]kpi!AC206</f>
        <v>0</v>
      </c>
      <c r="AD206" s="29">
        <f>+[1]kpi!AD206</f>
        <v>0</v>
      </c>
      <c r="AE206" s="30">
        <f>+[1]kpi!AE206</f>
        <v>0</v>
      </c>
      <c r="AG206" s="56">
        <f t="shared" si="49"/>
        <v>0</v>
      </c>
      <c r="AH206" s="29">
        <f>+[1]kpi!AO206</f>
        <v>0</v>
      </c>
      <c r="AI206" s="29">
        <f>+[1]kpi!AP206</f>
        <v>0</v>
      </c>
      <c r="AJ206" s="29">
        <f>+[1]kpi!AQ206</f>
        <v>0</v>
      </c>
      <c r="AK206" s="29">
        <f>+[1]kpi!AR206</f>
        <v>0</v>
      </c>
      <c r="AL206" s="29">
        <f>+[1]kpi!AS206</f>
        <v>0</v>
      </c>
      <c r="AM206" s="29">
        <f>+[1]kpi!AT206</f>
        <v>0</v>
      </c>
      <c r="AN206" s="29">
        <f>+[1]kpi!AU206</f>
        <v>0</v>
      </c>
      <c r="AO206" s="29">
        <f>+[1]kpi!AV206</f>
        <v>0</v>
      </c>
      <c r="AP206" s="29">
        <f>+[1]kpi!AW206</f>
        <v>0</v>
      </c>
      <c r="AQ206" s="29">
        <f>+[1]kpi!AX206</f>
        <v>0</v>
      </c>
      <c r="AR206" s="29">
        <f>+[1]kpi!AY206</f>
        <v>0</v>
      </c>
      <c r="AS206" s="30">
        <v>0</v>
      </c>
      <c r="AU206" s="56">
        <f t="shared" si="53"/>
        <v>-1061070694.0255456</v>
      </c>
      <c r="AV206" s="56">
        <f t="shared" si="50"/>
        <v>0</v>
      </c>
      <c r="AW206" s="29">
        <f>+[1]kpi!BD206</f>
        <v>0</v>
      </c>
      <c r="AX206" s="29">
        <f>+[1]kpi!BE206</f>
        <v>0</v>
      </c>
      <c r="AY206" s="29">
        <f>+[1]kpi!BF206</f>
        <v>0</v>
      </c>
      <c r="AZ206" s="29">
        <f>+[1]kpi!BG206</f>
        <v>0</v>
      </c>
      <c r="BA206" s="29">
        <f>+[1]kpi!BH206</f>
        <v>0</v>
      </c>
      <c r="BB206" s="29">
        <f>+[1]kpi!BI206</f>
        <v>0</v>
      </c>
      <c r="BC206" s="29">
        <f>+[1]kpi!BJ206</f>
        <v>0</v>
      </c>
      <c r="BD206" s="29">
        <f>+[1]kpi!BK206</f>
        <v>0</v>
      </c>
      <c r="BE206" s="29">
        <f>+[1]kpi!BL206</f>
        <v>0</v>
      </c>
      <c r="BF206" s="29">
        <f>+[1]kpi!BM206</f>
        <v>0</v>
      </c>
      <c r="BG206" s="29">
        <f>+[1]kpi!BN206</f>
        <v>0</v>
      </c>
      <c r="BH206" s="30"/>
      <c r="BV206" s="64">
        <f>(debt!C206-HLOOKUP(B206,Flc_Arqos_Base!$C$2:$GX$47,46,TRUE))</f>
        <v>-638239162.91639376</v>
      </c>
    </row>
    <row r="207" spans="2:74" x14ac:dyDescent="0.25">
      <c r="B207" s="61">
        <v>51105</v>
      </c>
      <c r="C207" s="69">
        <f t="shared" si="51"/>
        <v>1848482815.29</v>
      </c>
      <c r="D207" s="69">
        <f t="shared" si="47"/>
        <v>0</v>
      </c>
      <c r="E207" s="70">
        <f>+[1]kpi!E207</f>
        <v>0</v>
      </c>
      <c r="F207" s="70">
        <f>+[1]kpi!F207</f>
        <v>0</v>
      </c>
      <c r="G207" s="70">
        <f>+[1]kpi!G207</f>
        <v>0</v>
      </c>
      <c r="H207" s="70">
        <f>+[1]kpi!H207</f>
        <v>0</v>
      </c>
      <c r="I207" s="70">
        <f>+[1]kpi!I207</f>
        <v>0</v>
      </c>
      <c r="J207" s="70">
        <f>+[1]kpi!J207</f>
        <v>0</v>
      </c>
      <c r="K207" s="70">
        <f>+[1]kpi!K207</f>
        <v>0</v>
      </c>
      <c r="L207" s="70">
        <f>+[1]kpi!L207</f>
        <v>0</v>
      </c>
      <c r="M207" s="70">
        <f>+[1]kpi!M207</f>
        <v>0</v>
      </c>
      <c r="N207" s="70">
        <f>+[1]kpi!N207</f>
        <v>0</v>
      </c>
      <c r="O207" s="70">
        <f>+[1]kpi!O207</f>
        <v>0</v>
      </c>
      <c r="P207" s="71"/>
      <c r="Q207" s="72"/>
      <c r="R207" s="69">
        <f t="shared" si="52"/>
        <v>799.00272012400023</v>
      </c>
      <c r="S207" s="69">
        <f t="shared" si="48"/>
        <v>0</v>
      </c>
      <c r="T207" s="70">
        <f>+[1]kpi!T207</f>
        <v>0</v>
      </c>
      <c r="U207" s="70">
        <f>+[1]kpi!U207</f>
        <v>0</v>
      </c>
      <c r="V207" s="70">
        <f>+[1]kpi!V207</f>
        <v>0</v>
      </c>
      <c r="W207" s="70">
        <f>+[1]kpi!W207</f>
        <v>0</v>
      </c>
      <c r="X207" s="70">
        <f>+[1]kpi!X207</f>
        <v>0</v>
      </c>
      <c r="Y207" s="70">
        <f>+[1]kpi!Y207</f>
        <v>0</v>
      </c>
      <c r="Z207" s="70">
        <f>+[1]kpi!Z207</f>
        <v>0</v>
      </c>
      <c r="AA207" s="70">
        <f>+[1]kpi!AA207</f>
        <v>0</v>
      </c>
      <c r="AB207" s="70">
        <f>+[1]kpi!AB207</f>
        <v>0</v>
      </c>
      <c r="AC207" s="70">
        <f>+[1]kpi!AC207</f>
        <v>0</v>
      </c>
      <c r="AD207" s="70">
        <f>+[1]kpi!AD207</f>
        <v>0</v>
      </c>
      <c r="AE207" s="71">
        <f>+[1]kpi!AE207</f>
        <v>0</v>
      </c>
      <c r="AF207" s="72"/>
      <c r="AG207" s="69">
        <f t="shared" si="49"/>
        <v>0</v>
      </c>
      <c r="AH207" s="70">
        <f>+[1]kpi!AO207</f>
        <v>0</v>
      </c>
      <c r="AI207" s="70">
        <f>+[1]kpi!AP207</f>
        <v>0</v>
      </c>
      <c r="AJ207" s="70">
        <f>+[1]kpi!AQ207</f>
        <v>0</v>
      </c>
      <c r="AK207" s="70">
        <f>+[1]kpi!AR207</f>
        <v>0</v>
      </c>
      <c r="AL207" s="70">
        <f>+[1]kpi!AS207</f>
        <v>0</v>
      </c>
      <c r="AM207" s="70">
        <f>+[1]kpi!AT207</f>
        <v>0</v>
      </c>
      <c r="AN207" s="70">
        <f>+[1]kpi!AU207</f>
        <v>0</v>
      </c>
      <c r="AO207" s="70">
        <f>+[1]kpi!AV207</f>
        <v>0</v>
      </c>
      <c r="AP207" s="70">
        <f>+[1]kpi!AW207</f>
        <v>0</v>
      </c>
      <c r="AQ207" s="70">
        <f>+[1]kpi!AX207</f>
        <v>0</v>
      </c>
      <c r="AR207" s="70">
        <f>+[1]kpi!AY207</f>
        <v>0</v>
      </c>
      <c r="AS207" s="71">
        <v>0</v>
      </c>
      <c r="AT207" s="72"/>
      <c r="AU207" s="69">
        <f t="shared" si="53"/>
        <v>-1061070694.0255456</v>
      </c>
      <c r="AV207" s="69">
        <f t="shared" si="50"/>
        <v>0</v>
      </c>
      <c r="AW207" s="70">
        <f>+[1]kpi!BD207</f>
        <v>0</v>
      </c>
      <c r="AX207" s="70">
        <f>+[1]kpi!BE207</f>
        <v>0</v>
      </c>
      <c r="AY207" s="70">
        <f>+[1]kpi!BF207</f>
        <v>0</v>
      </c>
      <c r="AZ207" s="70">
        <f>+[1]kpi!BG207</f>
        <v>0</v>
      </c>
      <c r="BA207" s="70">
        <f>+[1]kpi!BH207</f>
        <v>0</v>
      </c>
      <c r="BB207" s="70">
        <f>+[1]kpi!BI207</f>
        <v>0</v>
      </c>
      <c r="BC207" s="70">
        <f>+[1]kpi!BJ207</f>
        <v>0</v>
      </c>
      <c r="BD207" s="70">
        <f>+[1]kpi!BK207</f>
        <v>0</v>
      </c>
      <c r="BE207" s="70">
        <f>+[1]kpi!BL207</f>
        <v>0</v>
      </c>
      <c r="BF207" s="70">
        <f>+[1]kpi!BM207</f>
        <v>0</v>
      </c>
      <c r="BG207" s="70">
        <f>+[1]kpi!BN207</f>
        <v>0</v>
      </c>
      <c r="BH207" s="71"/>
      <c r="BI207" s="72"/>
      <c r="BJ207" s="72"/>
      <c r="BK207" s="72"/>
      <c r="BL207" s="72"/>
      <c r="BM207" s="72"/>
      <c r="BN207" s="72"/>
      <c r="BO207" s="72"/>
      <c r="BP207" s="72"/>
      <c r="BQ207" s="72"/>
      <c r="BR207" s="72"/>
      <c r="BS207" s="72"/>
      <c r="BT207" s="72"/>
      <c r="BU207" s="72"/>
      <c r="BV207" s="74">
        <f>(debt!C207-HLOOKUP(B207,Flc_Arqos_Base!$C$2:$GX$47,46,TRUE))</f>
        <v>-642249541.03922379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44720-4249-421F-A733-EFCF33091843}">
  <dimension ref="B1:AD207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32" sqref="I32"/>
    </sheetView>
  </sheetViews>
  <sheetFormatPr defaultColWidth="11.42578125" defaultRowHeight="15" x14ac:dyDescent="0.25"/>
  <cols>
    <col min="1" max="1" width="1.42578125" customWidth="1"/>
    <col min="2" max="2" width="12.7109375" bestFit="1" customWidth="1"/>
    <col min="3" max="17" width="12.7109375" customWidth="1"/>
  </cols>
  <sheetData>
    <row r="1" spans="2:30" x14ac:dyDescent="0.25">
      <c r="D1" s="52" t="s">
        <v>56</v>
      </c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R1" s="53" t="s">
        <v>57</v>
      </c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</row>
    <row r="3" spans="2:30" x14ac:dyDescent="0.25">
      <c r="C3" s="50" t="s">
        <v>58</v>
      </c>
      <c r="D3" s="50" t="s">
        <v>59</v>
      </c>
      <c r="E3" s="50" t="s">
        <v>60</v>
      </c>
      <c r="F3" s="50" t="s">
        <v>61</v>
      </c>
      <c r="G3" s="51" t="s">
        <v>62</v>
      </c>
      <c r="H3" s="51" t="s">
        <v>63</v>
      </c>
      <c r="I3" s="51" t="s">
        <v>64</v>
      </c>
      <c r="J3" s="51" t="s">
        <v>65</v>
      </c>
      <c r="K3" s="51" t="s">
        <v>66</v>
      </c>
      <c r="L3" s="51" t="s">
        <v>67</v>
      </c>
      <c r="M3" s="51" t="s">
        <v>68</v>
      </c>
      <c r="N3" s="50" t="s">
        <v>69</v>
      </c>
      <c r="O3" s="50" t="s">
        <v>70</v>
      </c>
      <c r="P3" s="50" t="s">
        <v>71</v>
      </c>
      <c r="R3" s="54" t="s">
        <v>59</v>
      </c>
      <c r="S3" s="54" t="s">
        <v>72</v>
      </c>
      <c r="T3" s="54" t="s">
        <v>61</v>
      </c>
      <c r="U3" s="55" t="s">
        <v>62</v>
      </c>
      <c r="V3" s="55" t="s">
        <v>63</v>
      </c>
      <c r="W3" s="55" t="s">
        <v>64</v>
      </c>
      <c r="X3" s="55" t="s">
        <v>65</v>
      </c>
      <c r="Y3" s="55" t="s">
        <v>66</v>
      </c>
      <c r="Z3" s="55" t="s">
        <v>67</v>
      </c>
      <c r="AA3" s="55" t="s">
        <v>68</v>
      </c>
      <c r="AB3" s="54" t="s">
        <v>69</v>
      </c>
      <c r="AC3" s="54" t="s">
        <v>70</v>
      </c>
      <c r="AD3" s="54" t="s">
        <v>71</v>
      </c>
    </row>
    <row r="4" spans="2:30" x14ac:dyDescent="0.25">
      <c r="B4" s="57">
        <v>44927</v>
      </c>
      <c r="C4" s="63">
        <f>+D4</f>
        <v>0</v>
      </c>
      <c r="D4" s="56">
        <f t="shared" ref="D4:D67" si="0">SUM(E4:P4)</f>
        <v>0</v>
      </c>
      <c r="E4" s="29">
        <f>+[1]debt!E4</f>
        <v>0</v>
      </c>
      <c r="F4" s="29">
        <f>+[1]debt!F4</f>
        <v>0</v>
      </c>
      <c r="G4" s="29">
        <f>+[1]debt!G4</f>
        <v>0</v>
      </c>
      <c r="H4" s="29">
        <f>+[1]debt!H4</f>
        <v>0</v>
      </c>
      <c r="I4" s="29"/>
      <c r="J4" s="29"/>
      <c r="K4" s="29"/>
      <c r="L4" s="29">
        <f>+[1]debt!L4</f>
        <v>0</v>
      </c>
      <c r="M4" s="29"/>
      <c r="N4" s="29"/>
      <c r="O4" s="29"/>
      <c r="P4" s="30"/>
      <c r="R4" s="56">
        <f t="shared" ref="R4:R67" si="1">SUM(S4:AD4)</f>
        <v>0</v>
      </c>
      <c r="S4" s="29">
        <f>+[1]debt!S4</f>
        <v>0</v>
      </c>
      <c r="T4" s="29">
        <f>+[1]debt!T4</f>
        <v>0</v>
      </c>
      <c r="U4" s="29">
        <f>+[1]debt!U4</f>
        <v>0</v>
      </c>
      <c r="V4" s="29"/>
      <c r="W4" s="29"/>
      <c r="X4" s="29"/>
      <c r="Y4" s="29"/>
      <c r="Z4" s="29">
        <f>+[1]debt!Z4</f>
        <v>0</v>
      </c>
      <c r="AA4" s="29"/>
      <c r="AB4" s="29"/>
      <c r="AC4" s="29"/>
      <c r="AD4" s="30"/>
    </row>
    <row r="5" spans="2:30" x14ac:dyDescent="0.25">
      <c r="B5" s="58">
        <v>44958</v>
      </c>
      <c r="C5" s="29">
        <f t="shared" ref="C5:C68" si="2">+C4+D5</f>
        <v>0</v>
      </c>
      <c r="D5" s="56">
        <f t="shared" si="0"/>
        <v>0</v>
      </c>
      <c r="E5" s="29">
        <f>+[1]debt!E5</f>
        <v>0</v>
      </c>
      <c r="F5" s="29">
        <f>+[1]debt!F5</f>
        <v>0</v>
      </c>
      <c r="G5" s="29">
        <f>+[1]debt!G5</f>
        <v>0</v>
      </c>
      <c r="H5" s="29">
        <f>+[1]debt!H5</f>
        <v>0</v>
      </c>
      <c r="I5" s="29"/>
      <c r="J5" s="29"/>
      <c r="K5" s="29"/>
      <c r="L5" s="29">
        <f>+[1]debt!L5</f>
        <v>0</v>
      </c>
      <c r="M5" s="29"/>
      <c r="N5" s="29"/>
      <c r="O5" s="29"/>
      <c r="P5" s="30"/>
      <c r="R5" s="56">
        <f t="shared" si="1"/>
        <v>0</v>
      </c>
      <c r="S5" s="29">
        <f>+[1]debt!S5</f>
        <v>0</v>
      </c>
      <c r="T5" s="29">
        <f>+[1]debt!T5</f>
        <v>0</v>
      </c>
      <c r="U5" s="29">
        <f>+[1]debt!U5</f>
        <v>0</v>
      </c>
      <c r="V5" s="29"/>
      <c r="W5" s="29"/>
      <c r="X5" s="29"/>
      <c r="Y5" s="29"/>
      <c r="Z5" s="29">
        <f>+[1]debt!Z5</f>
        <v>0</v>
      </c>
      <c r="AA5" s="29"/>
      <c r="AB5" s="29"/>
      <c r="AC5" s="29"/>
      <c r="AD5" s="30"/>
    </row>
    <row r="6" spans="2:30" x14ac:dyDescent="0.25">
      <c r="B6" s="57">
        <v>44986</v>
      </c>
      <c r="C6" s="29">
        <f t="shared" si="2"/>
        <v>0</v>
      </c>
      <c r="D6" s="56">
        <f t="shared" si="0"/>
        <v>0</v>
      </c>
      <c r="E6" s="29">
        <f>+[1]debt!E6</f>
        <v>0</v>
      </c>
      <c r="F6" s="29">
        <f>+[1]debt!F6</f>
        <v>0</v>
      </c>
      <c r="G6" s="29">
        <f>+[1]debt!G6</f>
        <v>0</v>
      </c>
      <c r="H6" s="29">
        <f>+[1]debt!H6</f>
        <v>0</v>
      </c>
      <c r="I6" s="29"/>
      <c r="J6" s="29"/>
      <c r="K6" s="29"/>
      <c r="L6" s="29">
        <f>+[1]debt!L6</f>
        <v>0</v>
      </c>
      <c r="M6" s="29"/>
      <c r="N6" s="29"/>
      <c r="O6" s="29"/>
      <c r="P6" s="30"/>
      <c r="R6" s="56">
        <f t="shared" si="1"/>
        <v>0</v>
      </c>
      <c r="S6" s="29">
        <f>+[1]debt!S6</f>
        <v>0</v>
      </c>
      <c r="T6" s="29">
        <f>+[1]debt!T6</f>
        <v>0</v>
      </c>
      <c r="U6" s="29">
        <f>+[1]debt!U6</f>
        <v>0</v>
      </c>
      <c r="V6" s="29"/>
      <c r="W6" s="29"/>
      <c r="X6" s="29"/>
      <c r="Y6" s="29"/>
      <c r="Z6" s="29">
        <f>+[1]debt!Z6</f>
        <v>0</v>
      </c>
      <c r="AA6" s="29"/>
      <c r="AB6" s="29"/>
      <c r="AC6" s="29"/>
      <c r="AD6" s="30"/>
    </row>
    <row r="7" spans="2:30" x14ac:dyDescent="0.25">
      <c r="B7" s="57">
        <v>45017</v>
      </c>
      <c r="C7" s="29">
        <f t="shared" si="2"/>
        <v>0</v>
      </c>
      <c r="D7" s="56">
        <f t="shared" si="0"/>
        <v>0</v>
      </c>
      <c r="E7" s="29">
        <f>+[1]debt!E7</f>
        <v>0</v>
      </c>
      <c r="F7" s="29">
        <f>+[1]debt!F7</f>
        <v>0</v>
      </c>
      <c r="G7" s="29">
        <f>+[1]debt!G7</f>
        <v>0</v>
      </c>
      <c r="H7" s="29">
        <f>+[1]debt!H7</f>
        <v>0</v>
      </c>
      <c r="I7" s="29"/>
      <c r="J7" s="29"/>
      <c r="K7" s="29"/>
      <c r="L7" s="29">
        <f>+[1]debt!L7</f>
        <v>0</v>
      </c>
      <c r="M7" s="29"/>
      <c r="N7" s="29"/>
      <c r="O7" s="29"/>
      <c r="P7" s="30"/>
      <c r="R7" s="56">
        <f t="shared" si="1"/>
        <v>0</v>
      </c>
      <c r="S7" s="29">
        <f>+[1]debt!S7</f>
        <v>0</v>
      </c>
      <c r="T7" s="29">
        <f>+[1]debt!T7</f>
        <v>0</v>
      </c>
      <c r="U7" s="29">
        <f>+[1]debt!U7</f>
        <v>0</v>
      </c>
      <c r="V7" s="29"/>
      <c r="W7" s="29"/>
      <c r="X7" s="29"/>
      <c r="Y7" s="29"/>
      <c r="Z7" s="29">
        <f>+[1]debt!Z7</f>
        <v>0</v>
      </c>
      <c r="AA7" s="29"/>
      <c r="AB7" s="29"/>
      <c r="AC7" s="29"/>
      <c r="AD7" s="30"/>
    </row>
    <row r="8" spans="2:30" x14ac:dyDescent="0.25">
      <c r="B8" s="58">
        <v>45047</v>
      </c>
      <c r="C8" s="29">
        <f t="shared" si="2"/>
        <v>0</v>
      </c>
      <c r="D8" s="56">
        <f t="shared" si="0"/>
        <v>0</v>
      </c>
      <c r="E8" s="29">
        <f>+[1]debt!E8</f>
        <v>0</v>
      </c>
      <c r="F8" s="29">
        <f>+[1]debt!F8</f>
        <v>0</v>
      </c>
      <c r="G8" s="29">
        <f>+[1]debt!G8</f>
        <v>0</v>
      </c>
      <c r="H8" s="29">
        <f>+[1]debt!H8</f>
        <v>0</v>
      </c>
      <c r="I8" s="29"/>
      <c r="J8" s="29"/>
      <c r="K8" s="29"/>
      <c r="L8" s="29">
        <f>+[1]debt!L8</f>
        <v>0</v>
      </c>
      <c r="M8" s="29"/>
      <c r="N8" s="29"/>
      <c r="O8" s="29"/>
      <c r="P8" s="30"/>
      <c r="R8" s="56">
        <f t="shared" si="1"/>
        <v>0</v>
      </c>
      <c r="S8" s="29">
        <f>+[1]debt!S8</f>
        <v>0</v>
      </c>
      <c r="T8" s="29">
        <f>+[1]debt!T8</f>
        <v>0</v>
      </c>
      <c r="U8" s="29">
        <f>+[1]debt!U8</f>
        <v>0</v>
      </c>
      <c r="V8" s="29"/>
      <c r="W8" s="29"/>
      <c r="X8" s="29"/>
      <c r="Y8" s="29"/>
      <c r="Z8" s="29">
        <f>+[1]debt!Z8</f>
        <v>0</v>
      </c>
      <c r="AA8" s="29"/>
      <c r="AB8" s="29"/>
      <c r="AC8" s="29"/>
      <c r="AD8" s="30"/>
    </row>
    <row r="9" spans="2:30" x14ac:dyDescent="0.25">
      <c r="B9" s="57">
        <v>45078</v>
      </c>
      <c r="C9" s="29">
        <f t="shared" si="2"/>
        <v>0</v>
      </c>
      <c r="D9" s="56">
        <f t="shared" si="0"/>
        <v>0</v>
      </c>
      <c r="E9" s="29">
        <f>+[1]debt!E9</f>
        <v>0</v>
      </c>
      <c r="F9" s="29">
        <f>+[1]debt!F9</f>
        <v>0</v>
      </c>
      <c r="G9" s="29">
        <f>+[1]debt!G9</f>
        <v>0</v>
      </c>
      <c r="H9" s="29">
        <f>+[1]debt!H9</f>
        <v>0</v>
      </c>
      <c r="I9" s="29"/>
      <c r="J9" s="29"/>
      <c r="K9" s="29"/>
      <c r="L9" s="29">
        <f>+[1]debt!L9</f>
        <v>0</v>
      </c>
      <c r="M9" s="29"/>
      <c r="N9" s="29"/>
      <c r="O9" s="29"/>
      <c r="P9" s="30"/>
      <c r="R9" s="56">
        <f t="shared" si="1"/>
        <v>0</v>
      </c>
      <c r="S9" s="29">
        <f>+[1]debt!S9</f>
        <v>0</v>
      </c>
      <c r="T9" s="29">
        <f>+[1]debt!T9</f>
        <v>0</v>
      </c>
      <c r="U9" s="29">
        <f>+[1]debt!U9</f>
        <v>0</v>
      </c>
      <c r="V9" s="29"/>
      <c r="W9" s="29"/>
      <c r="X9" s="29"/>
      <c r="Y9" s="29"/>
      <c r="Z9" s="29">
        <f>+[1]debt!Z9</f>
        <v>0</v>
      </c>
      <c r="AA9" s="29"/>
      <c r="AB9" s="29"/>
      <c r="AC9" s="29"/>
      <c r="AD9" s="30"/>
    </row>
    <row r="10" spans="2:30" x14ac:dyDescent="0.25">
      <c r="B10" s="57">
        <v>45108</v>
      </c>
      <c r="C10" s="29">
        <f t="shared" si="2"/>
        <v>0</v>
      </c>
      <c r="D10" s="56">
        <f t="shared" si="0"/>
        <v>0</v>
      </c>
      <c r="E10" s="29">
        <f>+[1]debt!E10</f>
        <v>0</v>
      </c>
      <c r="F10" s="29">
        <f>+[1]debt!F10</f>
        <v>0</v>
      </c>
      <c r="G10" s="29">
        <f>+[1]debt!G10</f>
        <v>0</v>
      </c>
      <c r="H10" s="29">
        <f>+[1]debt!H10</f>
        <v>0</v>
      </c>
      <c r="I10" s="29"/>
      <c r="J10" s="29"/>
      <c r="K10" s="29"/>
      <c r="L10" s="29">
        <f>+[1]debt!L10</f>
        <v>0</v>
      </c>
      <c r="M10" s="29"/>
      <c r="N10" s="29"/>
      <c r="O10" s="29"/>
      <c r="P10" s="30"/>
      <c r="R10" s="56">
        <f t="shared" si="1"/>
        <v>0</v>
      </c>
      <c r="S10" s="29">
        <f>+[1]debt!S10</f>
        <v>0</v>
      </c>
      <c r="T10" s="29">
        <f>+[1]debt!T10</f>
        <v>0</v>
      </c>
      <c r="U10" s="29">
        <f>+[1]debt!U10</f>
        <v>0</v>
      </c>
      <c r="V10" s="29"/>
      <c r="W10" s="29"/>
      <c r="X10" s="29"/>
      <c r="Y10" s="29"/>
      <c r="Z10" s="29">
        <f>+[1]debt!Z10</f>
        <v>0</v>
      </c>
      <c r="AA10" s="29"/>
      <c r="AB10" s="29"/>
      <c r="AC10" s="29"/>
      <c r="AD10" s="30"/>
    </row>
    <row r="11" spans="2:30" x14ac:dyDescent="0.25">
      <c r="B11" s="58">
        <v>45139</v>
      </c>
      <c r="C11" s="29">
        <f t="shared" si="2"/>
        <v>5000000</v>
      </c>
      <c r="D11" s="56">
        <f t="shared" si="0"/>
        <v>5000000</v>
      </c>
      <c r="E11" s="29">
        <f>+[1]debt!E11</f>
        <v>5000000</v>
      </c>
      <c r="F11" s="29">
        <f>+[1]debt!F11</f>
        <v>0</v>
      </c>
      <c r="G11" s="29">
        <f>+[1]debt!G11</f>
        <v>0</v>
      </c>
      <c r="H11" s="29">
        <f>+[1]debt!H11</f>
        <v>0</v>
      </c>
      <c r="I11" s="29"/>
      <c r="J11" s="29"/>
      <c r="K11" s="29"/>
      <c r="L11" s="29">
        <f>+[1]debt!L11</f>
        <v>0</v>
      </c>
      <c r="M11" s="29"/>
      <c r="N11" s="29"/>
      <c r="O11" s="29"/>
      <c r="P11" s="30"/>
      <c r="R11" s="56">
        <f t="shared" si="1"/>
        <v>0</v>
      </c>
      <c r="S11" s="29">
        <f>+[1]debt!S11</f>
        <v>0</v>
      </c>
      <c r="T11" s="29">
        <f>+[1]debt!T11</f>
        <v>0</v>
      </c>
      <c r="U11" s="29">
        <f>+[1]debt!U11</f>
        <v>0</v>
      </c>
      <c r="V11" s="29"/>
      <c r="W11" s="29"/>
      <c r="X11" s="29"/>
      <c r="Y11" s="29"/>
      <c r="Z11" s="29">
        <f>+[1]debt!Z11</f>
        <v>0</v>
      </c>
      <c r="AA11" s="29"/>
      <c r="AB11" s="29"/>
      <c r="AC11" s="29"/>
      <c r="AD11" s="30"/>
    </row>
    <row r="12" spans="2:30" x14ac:dyDescent="0.25">
      <c r="B12" s="57">
        <v>45170</v>
      </c>
      <c r="C12" s="29">
        <f t="shared" si="2"/>
        <v>5000000</v>
      </c>
      <c r="D12" s="56">
        <f t="shared" si="0"/>
        <v>0</v>
      </c>
      <c r="E12" s="29">
        <f>+[1]debt!E12</f>
        <v>0</v>
      </c>
      <c r="F12" s="29">
        <f>+[1]debt!F12</f>
        <v>0</v>
      </c>
      <c r="G12" s="29">
        <f>+[1]debt!G12</f>
        <v>0</v>
      </c>
      <c r="H12" s="29">
        <f>+[1]debt!H12</f>
        <v>0</v>
      </c>
      <c r="I12" s="29"/>
      <c r="J12" s="29"/>
      <c r="K12" s="29"/>
      <c r="L12" s="29">
        <f>+[1]debt!L12</f>
        <v>0</v>
      </c>
      <c r="M12" s="29"/>
      <c r="N12" s="29"/>
      <c r="O12" s="29"/>
      <c r="P12" s="30"/>
      <c r="R12" s="56">
        <f t="shared" si="1"/>
        <v>-70680.102356489588</v>
      </c>
      <c r="S12" s="29">
        <f>+[1]debt!S12</f>
        <v>-70680.102356489588</v>
      </c>
      <c r="T12" s="29">
        <f>+[1]debt!T12</f>
        <v>0</v>
      </c>
      <c r="U12" s="29">
        <f>+[1]debt!U12</f>
        <v>0</v>
      </c>
      <c r="V12" s="29"/>
      <c r="W12" s="29"/>
      <c r="X12" s="29"/>
      <c r="Y12" s="29"/>
      <c r="Z12" s="29">
        <f>+[1]debt!Z12</f>
        <v>0</v>
      </c>
      <c r="AA12" s="29"/>
      <c r="AB12" s="29"/>
      <c r="AC12" s="29"/>
      <c r="AD12" s="30"/>
    </row>
    <row r="13" spans="2:30" x14ac:dyDescent="0.25">
      <c r="B13" s="57">
        <v>45200</v>
      </c>
      <c r="C13" s="29">
        <f t="shared" si="2"/>
        <v>5000000</v>
      </c>
      <c r="D13" s="56">
        <f t="shared" si="0"/>
        <v>0</v>
      </c>
      <c r="E13" s="29">
        <f>+[1]debt!E13</f>
        <v>0</v>
      </c>
      <c r="F13" s="29">
        <f>+[1]debt!F13</f>
        <v>0</v>
      </c>
      <c r="G13" s="29">
        <f>+[1]debt!G13</f>
        <v>0</v>
      </c>
      <c r="H13" s="29">
        <f>+[1]debt!H13</f>
        <v>0</v>
      </c>
      <c r="I13" s="29"/>
      <c r="J13" s="29"/>
      <c r="K13" s="29"/>
      <c r="L13" s="29">
        <f>+[1]debt!L13</f>
        <v>0</v>
      </c>
      <c r="M13" s="29"/>
      <c r="N13" s="29"/>
      <c r="O13" s="29"/>
      <c r="P13" s="30"/>
      <c r="R13" s="56">
        <f t="shared" si="1"/>
        <v>-68810.724175286668</v>
      </c>
      <c r="S13" s="29">
        <f>+[1]debt!S13</f>
        <v>-68810.724175286668</v>
      </c>
      <c r="T13" s="29">
        <f>+[1]debt!T13</f>
        <v>0</v>
      </c>
      <c r="U13" s="29">
        <f>+[1]debt!U13</f>
        <v>0</v>
      </c>
      <c r="V13" s="29"/>
      <c r="W13" s="29"/>
      <c r="X13" s="29"/>
      <c r="Y13" s="29"/>
      <c r="Z13" s="29">
        <f>+[1]debt!Z13</f>
        <v>0</v>
      </c>
      <c r="AA13" s="29"/>
      <c r="AB13" s="29"/>
      <c r="AC13" s="29"/>
      <c r="AD13" s="30"/>
    </row>
    <row r="14" spans="2:30" x14ac:dyDescent="0.25">
      <c r="B14" s="58">
        <v>45231</v>
      </c>
      <c r="C14" s="29">
        <f t="shared" si="2"/>
        <v>7543684.21</v>
      </c>
      <c r="D14" s="56">
        <f t="shared" si="0"/>
        <v>2543684.21</v>
      </c>
      <c r="E14" s="29">
        <f>+[1]debt!E14</f>
        <v>2543684.21</v>
      </c>
      <c r="F14" s="29">
        <f>+[1]debt!F14</f>
        <v>0</v>
      </c>
      <c r="G14" s="29">
        <f>+[1]debt!G14</f>
        <v>0</v>
      </c>
      <c r="H14" s="29">
        <f>+[1]debt!H14</f>
        <v>0</v>
      </c>
      <c r="I14" s="29"/>
      <c r="J14" s="29"/>
      <c r="K14" s="29"/>
      <c r="L14" s="29">
        <f>+[1]debt!L14</f>
        <v>0</v>
      </c>
      <c r="M14" s="29"/>
      <c r="N14" s="29"/>
      <c r="O14" s="29"/>
      <c r="P14" s="30"/>
      <c r="R14" s="56">
        <f t="shared" si="1"/>
        <v>-66933.731393044043</v>
      </c>
      <c r="S14" s="29">
        <f>+[1]debt!S14</f>
        <v>-66933.731393044043</v>
      </c>
      <c r="T14" s="29">
        <f>+[1]debt!T14</f>
        <v>0</v>
      </c>
      <c r="U14" s="29">
        <f>+[1]debt!U14</f>
        <v>0</v>
      </c>
      <c r="V14" s="29"/>
      <c r="W14" s="29"/>
      <c r="X14" s="29"/>
      <c r="Y14" s="29"/>
      <c r="Z14" s="29">
        <f>+[1]debt!Z14</f>
        <v>0</v>
      </c>
      <c r="AA14" s="29"/>
      <c r="AB14" s="29"/>
      <c r="AC14" s="29"/>
      <c r="AD14" s="30"/>
    </row>
    <row r="15" spans="2:30" x14ac:dyDescent="0.25">
      <c r="B15" s="57">
        <v>45261</v>
      </c>
      <c r="C15" s="70">
        <f t="shared" si="2"/>
        <v>23543157.890000001</v>
      </c>
      <c r="D15" s="69">
        <f t="shared" si="0"/>
        <v>15999473.68</v>
      </c>
      <c r="E15" s="70">
        <f>+[1]debt!E15</f>
        <v>15999473.68</v>
      </c>
      <c r="F15" s="70">
        <f>+[1]debt!F15</f>
        <v>0</v>
      </c>
      <c r="G15" s="70">
        <f>+[1]debt!G15</f>
        <v>0</v>
      </c>
      <c r="H15" s="70">
        <f>+[1]debt!H15</f>
        <v>0</v>
      </c>
      <c r="I15" s="70"/>
      <c r="J15" s="70"/>
      <c r="K15" s="70"/>
      <c r="L15" s="70">
        <f>+[1]debt!L15</f>
        <v>0</v>
      </c>
      <c r="M15" s="70"/>
      <c r="N15" s="70"/>
      <c r="O15" s="70"/>
      <c r="P15" s="71"/>
      <c r="Q15" s="72"/>
      <c r="R15" s="69">
        <f t="shared" si="1"/>
        <v>-98141.911649832604</v>
      </c>
      <c r="S15" s="70">
        <f>+[1]debt!S15</f>
        <v>-98141.911649832604</v>
      </c>
      <c r="T15" s="70">
        <f>+[1]debt!T15</f>
        <v>0</v>
      </c>
      <c r="U15" s="70">
        <f>+[1]debt!U15</f>
        <v>0</v>
      </c>
      <c r="V15" s="70"/>
      <c r="W15" s="70"/>
      <c r="X15" s="70"/>
      <c r="Y15" s="70"/>
      <c r="Z15" s="70">
        <f>+[1]debt!Z15</f>
        <v>0</v>
      </c>
      <c r="AA15" s="70"/>
      <c r="AB15" s="70"/>
      <c r="AC15" s="70"/>
      <c r="AD15" s="71"/>
    </row>
    <row r="16" spans="2:30" x14ac:dyDescent="0.25">
      <c r="B16" s="59">
        <v>45292</v>
      </c>
      <c r="C16" s="29">
        <f t="shared" si="2"/>
        <v>24395789.469999999</v>
      </c>
      <c r="D16" s="56">
        <f t="shared" si="0"/>
        <v>852631.58</v>
      </c>
      <c r="E16" s="29">
        <f>+[1]debt!E16</f>
        <v>852631.58</v>
      </c>
      <c r="F16" s="29">
        <f>+[1]debt!F16</f>
        <v>0</v>
      </c>
      <c r="G16" s="29">
        <f>+[1]debt!G16</f>
        <v>0</v>
      </c>
      <c r="H16" s="29">
        <f>+[1]debt!H16</f>
        <v>0</v>
      </c>
      <c r="I16" s="29"/>
      <c r="J16" s="29"/>
      <c r="K16" s="29"/>
      <c r="L16" s="29">
        <f>+[1]debt!L16</f>
        <v>0</v>
      </c>
      <c r="M16" s="29"/>
      <c r="N16" s="29"/>
      <c r="O16" s="29"/>
      <c r="P16" s="30"/>
      <c r="R16" s="56">
        <f t="shared" si="1"/>
        <v>-1263034.249779772</v>
      </c>
      <c r="S16" s="29">
        <f>+[1]debt!S16</f>
        <v>-1263034.249779772</v>
      </c>
      <c r="T16" s="29">
        <f>+[1]debt!T16</f>
        <v>0</v>
      </c>
      <c r="U16" s="29">
        <f>+[1]debt!U16</f>
        <v>0</v>
      </c>
      <c r="V16" s="29"/>
      <c r="W16" s="29"/>
      <c r="X16" s="29"/>
      <c r="Y16" s="29"/>
      <c r="Z16" s="29">
        <f>+[1]debt!Z16</f>
        <v>0</v>
      </c>
      <c r="AA16" s="29"/>
      <c r="AB16" s="29"/>
      <c r="AC16" s="29"/>
      <c r="AD16" s="30"/>
    </row>
    <row r="17" spans="2:30" x14ac:dyDescent="0.25">
      <c r="B17" s="59">
        <v>45323</v>
      </c>
      <c r="C17" s="29">
        <f t="shared" si="2"/>
        <v>24793684.209999997</v>
      </c>
      <c r="D17" s="56">
        <f t="shared" si="0"/>
        <v>397894.74</v>
      </c>
      <c r="E17" s="29">
        <f>+[1]debt!E17</f>
        <v>397894.74</v>
      </c>
      <c r="F17" s="29">
        <f>+[1]debt!F17</f>
        <v>0</v>
      </c>
      <c r="G17" s="29">
        <f>+[1]debt!G17</f>
        <v>0</v>
      </c>
      <c r="H17" s="29">
        <f>+[1]debt!H17</f>
        <v>0</v>
      </c>
      <c r="I17" s="29"/>
      <c r="J17" s="29"/>
      <c r="K17" s="29"/>
      <c r="L17" s="29">
        <f>+[1]debt!L17</f>
        <v>0</v>
      </c>
      <c r="M17" s="29"/>
      <c r="N17" s="29"/>
      <c r="O17" s="29"/>
      <c r="P17" s="30"/>
      <c r="R17" s="56">
        <f t="shared" si="1"/>
        <v>-348897.11903254956</v>
      </c>
      <c r="S17" s="29">
        <f>+[1]debt!S17</f>
        <v>-348897.11903254956</v>
      </c>
      <c r="T17" s="29">
        <f>+[1]debt!T17</f>
        <v>0</v>
      </c>
      <c r="U17" s="29">
        <f>+[1]debt!U17</f>
        <v>0</v>
      </c>
      <c r="V17" s="29"/>
      <c r="W17" s="29"/>
      <c r="X17" s="29"/>
      <c r="Y17" s="29"/>
      <c r="Z17" s="29">
        <f>+[1]debt!Z17</f>
        <v>0</v>
      </c>
      <c r="AA17" s="29"/>
      <c r="AB17" s="29"/>
      <c r="AC17" s="29"/>
      <c r="AD17" s="30"/>
    </row>
    <row r="18" spans="2:30" x14ac:dyDescent="0.25">
      <c r="B18" s="60">
        <v>45352</v>
      </c>
      <c r="C18" s="29">
        <f t="shared" si="2"/>
        <v>25328947.369999997</v>
      </c>
      <c r="D18" s="56">
        <f t="shared" si="0"/>
        <v>535263.16</v>
      </c>
      <c r="E18" s="29">
        <f>+[1]debt!E18</f>
        <v>535263.16</v>
      </c>
      <c r="F18" s="29">
        <f>+[1]debt!F18</f>
        <v>0</v>
      </c>
      <c r="G18" s="29">
        <f>+[1]debt!G18</f>
        <v>0</v>
      </c>
      <c r="H18" s="29">
        <f>+[1]debt!H18</f>
        <v>0</v>
      </c>
      <c r="I18" s="29"/>
      <c r="J18" s="29"/>
      <c r="K18" s="29"/>
      <c r="L18" s="29">
        <f>+[1]debt!L18</f>
        <v>0</v>
      </c>
      <c r="M18" s="29"/>
      <c r="N18" s="29"/>
      <c r="O18" s="29"/>
      <c r="P18" s="30"/>
      <c r="R18" s="56">
        <f t="shared" si="1"/>
        <v>-349058.85655959061</v>
      </c>
      <c r="S18" s="29">
        <f>+[1]debt!S18</f>
        <v>-349058.85655959061</v>
      </c>
      <c r="T18" s="29">
        <f>+[1]debt!T18</f>
        <v>0</v>
      </c>
      <c r="U18" s="29">
        <f>+[1]debt!U18</f>
        <v>0</v>
      </c>
      <c r="V18" s="29"/>
      <c r="W18" s="29"/>
      <c r="X18" s="29"/>
      <c r="Y18" s="29"/>
      <c r="Z18" s="29">
        <f>+[1]debt!Z18</f>
        <v>0</v>
      </c>
      <c r="AA18" s="29"/>
      <c r="AB18" s="29"/>
      <c r="AC18" s="29"/>
      <c r="AD18" s="30"/>
    </row>
    <row r="19" spans="2:30" x14ac:dyDescent="0.25">
      <c r="B19" s="60">
        <v>45383</v>
      </c>
      <c r="C19" s="29">
        <f t="shared" si="2"/>
        <v>31693157.899999999</v>
      </c>
      <c r="D19" s="56">
        <f t="shared" si="0"/>
        <v>6364210.5300000003</v>
      </c>
      <c r="E19" s="29">
        <f>+[1]debt!E19</f>
        <v>6364210.5300000003</v>
      </c>
      <c r="F19" s="29">
        <f>+[1]debt!F19</f>
        <v>0</v>
      </c>
      <c r="G19" s="29">
        <f>+[1]debt!G19</f>
        <v>0</v>
      </c>
      <c r="H19" s="29">
        <f>+[1]debt!H19</f>
        <v>0</v>
      </c>
      <c r="I19" s="29"/>
      <c r="J19" s="29"/>
      <c r="K19" s="29"/>
      <c r="L19" s="29">
        <f>+[1]debt!L19</f>
        <v>0</v>
      </c>
      <c r="M19" s="29"/>
      <c r="N19" s="29"/>
      <c r="O19" s="29"/>
      <c r="P19" s="30"/>
      <c r="R19" s="56">
        <f t="shared" si="1"/>
        <v>-413888.52</v>
      </c>
      <c r="S19" s="29">
        <f>+[1]debt!S19</f>
        <v>-413888.52</v>
      </c>
      <c r="T19" s="29">
        <f>+[1]debt!T19</f>
        <v>0</v>
      </c>
      <c r="U19" s="29">
        <f>+[1]debt!U19</f>
        <v>0</v>
      </c>
      <c r="V19" s="29"/>
      <c r="W19" s="29"/>
      <c r="X19" s="29"/>
      <c r="Y19" s="29"/>
      <c r="Z19" s="29">
        <f>+[1]debt!Z19</f>
        <v>0</v>
      </c>
      <c r="AA19" s="29"/>
      <c r="AB19" s="29"/>
      <c r="AC19" s="29"/>
      <c r="AD19" s="30"/>
    </row>
    <row r="20" spans="2:30" x14ac:dyDescent="0.25">
      <c r="B20" s="59">
        <v>45413</v>
      </c>
      <c r="C20" s="29">
        <f t="shared" si="2"/>
        <v>37555263.159999996</v>
      </c>
      <c r="D20" s="56">
        <f t="shared" si="0"/>
        <v>5862105.2599999998</v>
      </c>
      <c r="E20" s="29">
        <f>+[1]debt!E20</f>
        <v>5862105.2599999998</v>
      </c>
      <c r="F20" s="29">
        <f>+[1]debt!F20</f>
        <v>0</v>
      </c>
      <c r="G20" s="29">
        <f>+[1]debt!G20</f>
        <v>0</v>
      </c>
      <c r="H20" s="29">
        <f>+[1]debt!H20</f>
        <v>0</v>
      </c>
      <c r="I20" s="29"/>
      <c r="J20" s="29"/>
      <c r="K20" s="29"/>
      <c r="L20" s="29">
        <f>+[1]debt!L20</f>
        <v>0</v>
      </c>
      <c r="M20" s="29"/>
      <c r="N20" s="29"/>
      <c r="O20" s="29"/>
      <c r="P20" s="30"/>
      <c r="R20" s="56">
        <f t="shared" si="1"/>
        <v>-439076.24</v>
      </c>
      <c r="S20" s="29">
        <f>+[1]debt!S20</f>
        <v>-439076.24</v>
      </c>
      <c r="T20" s="29">
        <f>+[1]debt!T20</f>
        <v>0</v>
      </c>
      <c r="U20" s="29">
        <f>+[1]debt!U20</f>
        <v>0</v>
      </c>
      <c r="V20" s="29"/>
      <c r="W20" s="29"/>
      <c r="X20" s="29"/>
      <c r="Y20" s="29"/>
      <c r="Z20" s="29">
        <f>+[1]debt!Z20</f>
        <v>0</v>
      </c>
      <c r="AA20" s="29"/>
      <c r="AB20" s="29"/>
      <c r="AC20" s="29"/>
      <c r="AD20" s="30"/>
    </row>
    <row r="21" spans="2:30" x14ac:dyDescent="0.25">
      <c r="B21" s="60">
        <v>45444</v>
      </c>
      <c r="C21" s="29">
        <f t="shared" si="2"/>
        <v>38465063.49187275</v>
      </c>
      <c r="D21" s="56">
        <f t="shared" si="0"/>
        <v>909800.3318727517</v>
      </c>
      <c r="E21" s="29">
        <f>+[1]debt!E21</f>
        <v>909800.3318727517</v>
      </c>
      <c r="F21" s="29">
        <f>+[1]debt!F21</f>
        <v>0</v>
      </c>
      <c r="G21" s="29">
        <f>+[1]debt!G21</f>
        <v>0</v>
      </c>
      <c r="H21" s="29">
        <f>+[1]debt!H21</f>
        <v>0</v>
      </c>
      <c r="I21" s="29"/>
      <c r="J21" s="29"/>
      <c r="K21" s="29"/>
      <c r="L21" s="29">
        <f>+[1]debt!L21</f>
        <v>0</v>
      </c>
      <c r="M21" s="29"/>
      <c r="N21" s="29"/>
      <c r="O21" s="29"/>
      <c r="P21" s="30"/>
      <c r="R21" s="56">
        <f t="shared" si="1"/>
        <v>-517566.3929592002</v>
      </c>
      <c r="S21" s="29">
        <f>+[1]debt!S21</f>
        <v>-517566.3929592002</v>
      </c>
      <c r="T21" s="29">
        <f>+[1]debt!T21</f>
        <v>0</v>
      </c>
      <c r="U21" s="29">
        <f>+[1]debt!U21</f>
        <v>0</v>
      </c>
      <c r="V21" s="29"/>
      <c r="W21" s="29"/>
      <c r="X21" s="29"/>
      <c r="Y21" s="29"/>
      <c r="Z21" s="29">
        <f>+[1]debt!Z21</f>
        <v>0</v>
      </c>
      <c r="AA21" s="29"/>
      <c r="AB21" s="29"/>
      <c r="AC21" s="29"/>
      <c r="AD21" s="30"/>
    </row>
    <row r="22" spans="2:30" x14ac:dyDescent="0.25">
      <c r="B22" s="60">
        <v>45474</v>
      </c>
      <c r="C22" s="29">
        <f t="shared" si="2"/>
        <v>39862265.091549143</v>
      </c>
      <c r="D22" s="56">
        <f t="shared" si="0"/>
        <v>1397201.5996763897</v>
      </c>
      <c r="E22" s="29">
        <f>+[1]debt!E22</f>
        <v>1397201.5996763897</v>
      </c>
      <c r="F22" s="29">
        <f>+[1]debt!F22</f>
        <v>0</v>
      </c>
      <c r="G22" s="29">
        <f>+[1]debt!G22</f>
        <v>0</v>
      </c>
      <c r="H22" s="29">
        <f>+[1]debt!H22</f>
        <v>0</v>
      </c>
      <c r="I22" s="29"/>
      <c r="J22" s="29"/>
      <c r="K22" s="29"/>
      <c r="L22" s="29">
        <f>+[1]debt!L22</f>
        <v>0</v>
      </c>
      <c r="M22" s="29"/>
      <c r="N22" s="29"/>
      <c r="O22" s="29"/>
      <c r="P22" s="30"/>
      <c r="R22" s="56">
        <f t="shared" si="1"/>
        <v>-528539.19333480531</v>
      </c>
      <c r="S22" s="29">
        <f>+[1]debt!S22</f>
        <v>-528539.19333480531</v>
      </c>
      <c r="T22" s="29">
        <f>+[1]debt!T22</f>
        <v>0</v>
      </c>
      <c r="U22" s="29">
        <f>+[1]debt!U22</f>
        <v>0</v>
      </c>
      <c r="V22" s="29"/>
      <c r="W22" s="29"/>
      <c r="X22" s="29"/>
      <c r="Y22" s="29"/>
      <c r="Z22" s="29">
        <f>+[1]debt!Z22</f>
        <v>0</v>
      </c>
      <c r="AA22" s="29"/>
      <c r="AB22" s="29"/>
      <c r="AC22" s="29"/>
      <c r="AD22" s="30"/>
    </row>
    <row r="23" spans="2:30" x14ac:dyDescent="0.25">
      <c r="B23" s="59">
        <v>45505</v>
      </c>
      <c r="C23" s="29">
        <f t="shared" si="2"/>
        <v>41417104.780258335</v>
      </c>
      <c r="D23" s="56">
        <f t="shared" si="0"/>
        <v>1554839.688709195</v>
      </c>
      <c r="E23" s="29">
        <f>+[1]debt!E23</f>
        <v>1554839.688709195</v>
      </c>
      <c r="F23" s="29">
        <f>+[1]debt!F23</f>
        <v>0</v>
      </c>
      <c r="G23" s="29">
        <f>+[1]debt!G23</f>
        <v>0</v>
      </c>
      <c r="H23" s="29">
        <f>+[1]debt!H23</f>
        <v>0</v>
      </c>
      <c r="I23" s="29"/>
      <c r="J23" s="29"/>
      <c r="K23" s="29"/>
      <c r="L23" s="29">
        <f>+[1]debt!L23</f>
        <v>0</v>
      </c>
      <c r="M23" s="29"/>
      <c r="N23" s="29"/>
      <c r="O23" s="29"/>
      <c r="P23" s="30"/>
      <c r="R23" s="56">
        <f t="shared" si="1"/>
        <v>-545390.37891985232</v>
      </c>
      <c r="S23" s="29">
        <f>+[1]debt!S23</f>
        <v>-545390.37891985232</v>
      </c>
      <c r="T23" s="29">
        <f>+[1]debt!T23</f>
        <v>0</v>
      </c>
      <c r="U23" s="29">
        <f>+[1]debt!U23</f>
        <v>0</v>
      </c>
      <c r="V23" s="29"/>
      <c r="W23" s="29"/>
      <c r="X23" s="29"/>
      <c r="Y23" s="29"/>
      <c r="Z23" s="29">
        <f>+[1]debt!Z23</f>
        <v>0</v>
      </c>
      <c r="AA23" s="29"/>
      <c r="AB23" s="29"/>
      <c r="AC23" s="29"/>
      <c r="AD23" s="30"/>
    </row>
    <row r="24" spans="2:30" x14ac:dyDescent="0.25">
      <c r="B24" s="60">
        <v>45536</v>
      </c>
      <c r="C24" s="29">
        <f t="shared" si="2"/>
        <v>48534445.440794133</v>
      </c>
      <c r="D24" s="56">
        <f t="shared" si="0"/>
        <v>7117340.6605357975</v>
      </c>
      <c r="E24" s="29">
        <f>+[1]debt!E24</f>
        <v>7117340.6605357975</v>
      </c>
      <c r="F24" s="29">
        <f>+[1]debt!F24</f>
        <v>0</v>
      </c>
      <c r="G24" s="29">
        <f>+[1]debt!G24</f>
        <v>0</v>
      </c>
      <c r="H24" s="29">
        <f>+[1]debt!H24</f>
        <v>0</v>
      </c>
      <c r="I24" s="29"/>
      <c r="J24" s="29"/>
      <c r="K24" s="29"/>
      <c r="L24" s="29">
        <f>+[1]debt!L24</f>
        <v>0</v>
      </c>
      <c r="M24" s="29"/>
      <c r="N24" s="29"/>
      <c r="O24" s="29"/>
      <c r="P24" s="30"/>
      <c r="R24" s="56">
        <f t="shared" si="1"/>
        <v>-564142.7852694469</v>
      </c>
      <c r="S24" s="29">
        <f>+[1]debt!S24</f>
        <v>-564142.7852694469</v>
      </c>
      <c r="T24" s="29">
        <f>+[1]debt!T24</f>
        <v>0</v>
      </c>
      <c r="U24" s="29">
        <f>+[1]debt!U24</f>
        <v>0</v>
      </c>
      <c r="V24" s="29"/>
      <c r="W24" s="29"/>
      <c r="X24" s="29"/>
      <c r="Y24" s="29"/>
      <c r="Z24" s="29">
        <f>+[1]debt!Z24</f>
        <v>0</v>
      </c>
      <c r="AA24" s="29"/>
      <c r="AB24" s="29"/>
      <c r="AC24" s="29"/>
      <c r="AD24" s="30"/>
    </row>
    <row r="25" spans="2:30" x14ac:dyDescent="0.25">
      <c r="B25" s="60">
        <v>45566</v>
      </c>
      <c r="C25" s="29">
        <f t="shared" si="2"/>
        <v>50651148.340585269</v>
      </c>
      <c r="D25" s="56">
        <f t="shared" si="0"/>
        <v>2116702.8997911373</v>
      </c>
      <c r="E25" s="29">
        <f>+[1]debt!E25</f>
        <v>2116702.8997911373</v>
      </c>
      <c r="F25" s="29">
        <f>+[1]debt!F25</f>
        <v>0</v>
      </c>
      <c r="G25" s="29">
        <f>+[1]debt!G25</f>
        <v>0</v>
      </c>
      <c r="H25" s="29">
        <f>+[1]debt!H25</f>
        <v>0</v>
      </c>
      <c r="I25" s="29"/>
      <c r="J25" s="29"/>
      <c r="K25" s="29"/>
      <c r="L25" s="29">
        <f>+[1]debt!L25</f>
        <v>0</v>
      </c>
      <c r="M25" s="29"/>
      <c r="N25" s="29"/>
      <c r="O25" s="29"/>
      <c r="P25" s="30"/>
      <c r="R25" s="56">
        <f t="shared" si="1"/>
        <v>-661932.23421467433</v>
      </c>
      <c r="S25" s="29">
        <f>+[1]debt!S25</f>
        <v>-661932.23421467433</v>
      </c>
      <c r="T25" s="29">
        <f>+[1]debt!T25</f>
        <v>0</v>
      </c>
      <c r="U25" s="29">
        <f>+[1]debt!U25</f>
        <v>0</v>
      </c>
      <c r="V25" s="29"/>
      <c r="W25" s="29"/>
      <c r="X25" s="29"/>
      <c r="Y25" s="29"/>
      <c r="Z25" s="29">
        <f>+[1]debt!Z25</f>
        <v>0</v>
      </c>
      <c r="AA25" s="29"/>
      <c r="AB25" s="29"/>
      <c r="AC25" s="29"/>
      <c r="AD25" s="30"/>
    </row>
    <row r="26" spans="2:30" x14ac:dyDescent="0.25">
      <c r="B26" s="59">
        <v>45597</v>
      </c>
      <c r="C26" s="29">
        <f t="shared" si="2"/>
        <v>53778453.804062732</v>
      </c>
      <c r="D26" s="56">
        <f t="shared" si="0"/>
        <v>3127305.463477463</v>
      </c>
      <c r="E26" s="29">
        <f>+[1]debt!E26</f>
        <v>3127305.463477463</v>
      </c>
      <c r="F26" s="29">
        <f>+[1]debt!F26</f>
        <v>0</v>
      </c>
      <c r="G26" s="29">
        <f>+[1]debt!G26</f>
        <v>0</v>
      </c>
      <c r="H26" s="29">
        <f>+[1]debt!H26</f>
        <v>0</v>
      </c>
      <c r="I26" s="29"/>
      <c r="J26" s="29"/>
      <c r="K26" s="29"/>
      <c r="L26" s="29">
        <f>+[1]debt!L26</f>
        <v>0</v>
      </c>
      <c r="M26" s="29"/>
      <c r="N26" s="29"/>
      <c r="O26" s="29"/>
      <c r="P26" s="30"/>
      <c r="R26" s="56">
        <f t="shared" si="1"/>
        <v>-687461.0866015089</v>
      </c>
      <c r="S26" s="29">
        <f>+[1]debt!S26</f>
        <v>-687461.0866015089</v>
      </c>
      <c r="T26" s="29">
        <f>+[1]debt!T26</f>
        <v>0</v>
      </c>
      <c r="U26" s="29">
        <f>+[1]debt!U26</f>
        <v>0</v>
      </c>
      <c r="V26" s="29"/>
      <c r="W26" s="29"/>
      <c r="X26" s="29"/>
      <c r="Y26" s="29"/>
      <c r="Z26" s="29">
        <f>+[1]debt!Z26</f>
        <v>0</v>
      </c>
      <c r="AA26" s="29"/>
      <c r="AB26" s="29"/>
      <c r="AC26" s="29"/>
      <c r="AD26" s="30"/>
    </row>
    <row r="27" spans="2:30" x14ac:dyDescent="0.25">
      <c r="B27" s="60">
        <v>45627</v>
      </c>
      <c r="C27" s="70">
        <f t="shared" si="2"/>
        <v>56818944.226013824</v>
      </c>
      <c r="D27" s="69">
        <f t="shared" si="0"/>
        <v>3040490.421951096</v>
      </c>
      <c r="E27" s="70">
        <f>+[1]debt!E27</f>
        <v>3040490.421951096</v>
      </c>
      <c r="F27" s="70">
        <f>+[1]debt!F27</f>
        <v>0</v>
      </c>
      <c r="G27" s="70">
        <f>+[1]debt!G27</f>
        <v>0</v>
      </c>
      <c r="H27" s="70">
        <f>+[1]debt!H27</f>
        <v>0</v>
      </c>
      <c r="I27" s="70"/>
      <c r="J27" s="70"/>
      <c r="K27" s="70"/>
      <c r="L27" s="70">
        <f>+[1]debt!L27</f>
        <v>0</v>
      </c>
      <c r="M27" s="70"/>
      <c r="N27" s="70"/>
      <c r="O27" s="70"/>
      <c r="P27" s="71"/>
      <c r="Q27" s="72"/>
      <c r="R27" s="69">
        <f t="shared" si="1"/>
        <v>-725178.48168493563</v>
      </c>
      <c r="S27" s="70">
        <f>+[1]debt!S27</f>
        <v>-725178.48168493563</v>
      </c>
      <c r="T27" s="70">
        <f>+[1]debt!T27</f>
        <v>0</v>
      </c>
      <c r="U27" s="70">
        <f>+[1]debt!U27</f>
        <v>0</v>
      </c>
      <c r="V27" s="70"/>
      <c r="W27" s="70"/>
      <c r="X27" s="70"/>
      <c r="Y27" s="70"/>
      <c r="Z27" s="70">
        <f>+[1]debt!Z27</f>
        <v>0</v>
      </c>
      <c r="AA27" s="70"/>
      <c r="AB27" s="70"/>
      <c r="AC27" s="70"/>
      <c r="AD27" s="71"/>
    </row>
    <row r="28" spans="2:30" x14ac:dyDescent="0.25">
      <c r="B28" s="61">
        <v>45658</v>
      </c>
      <c r="C28" s="29">
        <f t="shared" si="2"/>
        <v>60014900.87505471</v>
      </c>
      <c r="D28" s="56">
        <f t="shared" si="0"/>
        <v>3195956.6490408857</v>
      </c>
      <c r="E28" s="29">
        <f>+[1]debt!E28</f>
        <v>3195956.6490408857</v>
      </c>
      <c r="F28" s="29">
        <f>+[1]debt!F28</f>
        <v>0</v>
      </c>
      <c r="G28" s="29">
        <f>+[1]debt!G28</f>
        <v>0</v>
      </c>
      <c r="H28" s="29">
        <f>+[1]debt!H28</f>
        <v>0</v>
      </c>
      <c r="I28" s="29"/>
      <c r="J28" s="29"/>
      <c r="K28" s="29"/>
      <c r="L28" s="29">
        <f>+[1]debt!L28</f>
        <v>0</v>
      </c>
      <c r="M28" s="29"/>
      <c r="N28" s="29"/>
      <c r="O28" s="29"/>
      <c r="P28" s="30"/>
      <c r="R28" s="56">
        <f t="shared" si="1"/>
        <v>-718246.92875812401</v>
      </c>
      <c r="S28" s="29">
        <f>+[1]debt!S28</f>
        <v>-718246.92875812401</v>
      </c>
      <c r="T28" s="29">
        <f>+[1]debt!T28</f>
        <v>0</v>
      </c>
      <c r="U28" s="29">
        <f>+[1]debt!U28</f>
        <v>0</v>
      </c>
      <c r="V28" s="29"/>
      <c r="W28" s="29"/>
      <c r="X28" s="29"/>
      <c r="Y28" s="29"/>
      <c r="Z28" s="29">
        <f>+[1]debt!Z28</f>
        <v>0</v>
      </c>
      <c r="AA28" s="29"/>
      <c r="AB28" s="29"/>
      <c r="AC28" s="29"/>
      <c r="AD28" s="30"/>
    </row>
    <row r="29" spans="2:30" x14ac:dyDescent="0.25">
      <c r="B29" s="62">
        <v>45689</v>
      </c>
      <c r="C29" s="29">
        <f t="shared" si="2"/>
        <v>63074568.735068008</v>
      </c>
      <c r="D29" s="56">
        <f t="shared" si="0"/>
        <v>3059667.8600133015</v>
      </c>
      <c r="E29" s="29">
        <f>+[1]debt!E29</f>
        <v>3059667.8600133015</v>
      </c>
      <c r="F29" s="29">
        <f>+[1]debt!F29</f>
        <v>0</v>
      </c>
      <c r="G29" s="29">
        <f>+[1]debt!G29</f>
        <v>0</v>
      </c>
      <c r="H29" s="29">
        <f>+[1]debt!H29</f>
        <v>0</v>
      </c>
      <c r="I29" s="29"/>
      <c r="J29" s="29"/>
      <c r="K29" s="29"/>
      <c r="L29" s="29">
        <f>+[1]debt!L29</f>
        <v>0</v>
      </c>
      <c r="M29" s="29"/>
      <c r="N29" s="29"/>
      <c r="O29" s="29"/>
      <c r="P29" s="30"/>
      <c r="R29" s="56">
        <f t="shared" si="1"/>
        <v>-754342.83380170958</v>
      </c>
      <c r="S29" s="29">
        <f>+[1]debt!S29</f>
        <v>-754342.83380170958</v>
      </c>
      <c r="T29" s="29">
        <f>+[1]debt!T29</f>
        <v>0</v>
      </c>
      <c r="U29" s="29">
        <f>+[1]debt!U29</f>
        <v>0</v>
      </c>
      <c r="V29" s="29"/>
      <c r="W29" s="29"/>
      <c r="X29" s="29"/>
      <c r="Y29" s="29"/>
      <c r="Z29" s="29">
        <f>+[1]debt!Z29</f>
        <v>0</v>
      </c>
      <c r="AA29" s="29"/>
      <c r="AB29" s="29"/>
      <c r="AC29" s="29"/>
      <c r="AD29" s="30"/>
    </row>
    <row r="30" spans="2:30" x14ac:dyDescent="0.25">
      <c r="B30" s="61">
        <v>45717</v>
      </c>
      <c r="C30" s="29">
        <f t="shared" si="2"/>
        <v>65634876.479532227</v>
      </c>
      <c r="D30" s="56">
        <f t="shared" si="0"/>
        <v>2560307.74446422</v>
      </c>
      <c r="E30" s="29">
        <f>+[1]debt!E30</f>
        <v>2560307.74446422</v>
      </c>
      <c r="F30" s="29">
        <f>+[1]debt!F30</f>
        <v>0</v>
      </c>
      <c r="G30" s="29">
        <f>+[1]debt!G30</f>
        <v>0</v>
      </c>
      <c r="H30" s="29">
        <f>+[1]debt!H30</f>
        <v>0</v>
      </c>
      <c r="I30" s="29"/>
      <c r="J30" s="29"/>
      <c r="K30" s="29"/>
      <c r="L30" s="29">
        <f>+[1]debt!L30</f>
        <v>0</v>
      </c>
      <c r="M30" s="29"/>
      <c r="N30" s="29"/>
      <c r="O30" s="29"/>
      <c r="P30" s="30"/>
      <c r="R30" s="56">
        <f t="shared" si="1"/>
        <v>-788899.46039834851</v>
      </c>
      <c r="S30" s="29">
        <f>+[1]debt!S30</f>
        <v>-788899.46039834851</v>
      </c>
      <c r="T30" s="29">
        <f>+[1]debt!T30</f>
        <v>0</v>
      </c>
      <c r="U30" s="29">
        <f>+[1]debt!U30</f>
        <v>0</v>
      </c>
      <c r="V30" s="29"/>
      <c r="W30" s="29"/>
      <c r="X30" s="29"/>
      <c r="Y30" s="29"/>
      <c r="Z30" s="29">
        <f>+[1]debt!Z30</f>
        <v>0</v>
      </c>
      <c r="AA30" s="29"/>
      <c r="AB30" s="29"/>
      <c r="AC30" s="29"/>
      <c r="AD30" s="30"/>
    </row>
    <row r="31" spans="2:30" x14ac:dyDescent="0.25">
      <c r="B31" s="62">
        <v>45748</v>
      </c>
      <c r="C31" s="29">
        <f t="shared" si="2"/>
        <v>69750099.766415194</v>
      </c>
      <c r="D31" s="56">
        <f t="shared" si="0"/>
        <v>4115223.2868829677</v>
      </c>
      <c r="E31" s="29">
        <f>+[1]debt!E31</f>
        <v>2634031.5468829675</v>
      </c>
      <c r="F31" s="29">
        <f>+[1]debt!F31</f>
        <v>0</v>
      </c>
      <c r="G31" s="29">
        <f>+[1]debt!G31</f>
        <v>0</v>
      </c>
      <c r="H31" s="29">
        <f>+[1]debt!H31</f>
        <v>0</v>
      </c>
      <c r="I31" s="84">
        <v>1481191.74</v>
      </c>
      <c r="J31" s="29"/>
      <c r="K31" s="29"/>
      <c r="L31" s="29">
        <f>+[1]debt!L31</f>
        <v>0</v>
      </c>
      <c r="M31" s="29"/>
      <c r="N31" s="29"/>
      <c r="O31" s="29"/>
      <c r="P31" s="30"/>
      <c r="R31" s="56">
        <f t="shared" si="1"/>
        <v>-817816.19343797583</v>
      </c>
      <c r="S31" s="29">
        <f>+[1]debt!S31</f>
        <v>-817816.19343797583</v>
      </c>
      <c r="T31" s="29">
        <f>+[1]debt!T31</f>
        <v>0</v>
      </c>
      <c r="U31" s="29">
        <f>+[1]debt!U31</f>
        <v>0</v>
      </c>
      <c r="V31" s="29"/>
      <c r="W31" s="29"/>
      <c r="X31" s="29"/>
      <c r="Y31" s="29"/>
      <c r="Z31" s="29">
        <f>+[1]debt!Z31</f>
        <v>0</v>
      </c>
      <c r="AA31" s="29"/>
      <c r="AB31" s="29"/>
      <c r="AC31" s="29"/>
      <c r="AD31" s="30"/>
    </row>
    <row r="32" spans="2:30" x14ac:dyDescent="0.25">
      <c r="B32" s="61">
        <v>45778</v>
      </c>
      <c r="C32" s="29">
        <f t="shared" si="2"/>
        <v>72747756.500494808</v>
      </c>
      <c r="D32" s="56">
        <f t="shared" si="0"/>
        <v>2997656.7340796134</v>
      </c>
      <c r="E32" s="29">
        <f>+[1]debt!E32</f>
        <v>2197611.1240796135</v>
      </c>
      <c r="F32" s="29">
        <f>+[1]debt!F32</f>
        <v>0</v>
      </c>
      <c r="G32" s="29">
        <f>+[1]debt!G32</f>
        <v>0</v>
      </c>
      <c r="H32" s="29">
        <f>+[1]debt!H32</f>
        <v>0</v>
      </c>
      <c r="I32" s="84">
        <v>800045.61</v>
      </c>
      <c r="J32" s="29"/>
      <c r="K32" s="29"/>
      <c r="L32" s="29">
        <f>+[1]debt!L32</f>
        <v>0</v>
      </c>
      <c r="M32" s="29"/>
      <c r="N32" s="29"/>
      <c r="O32" s="29"/>
      <c r="P32" s="30"/>
      <c r="R32" s="56">
        <f t="shared" si="1"/>
        <v>-847565.58087933238</v>
      </c>
      <c r="S32" s="29">
        <f>+[1]debt!S32</f>
        <v>-847565.58087933238</v>
      </c>
      <c r="T32" s="29">
        <f>+[1]debt!T32</f>
        <v>0</v>
      </c>
      <c r="U32" s="29">
        <f>+[1]debt!U32</f>
        <v>0</v>
      </c>
      <c r="V32" s="29"/>
      <c r="W32" s="29"/>
      <c r="X32" s="29"/>
      <c r="Y32" s="29"/>
      <c r="Z32" s="29">
        <f>+[1]debt!Z32</f>
        <v>0</v>
      </c>
      <c r="AA32" s="29"/>
      <c r="AB32" s="29"/>
      <c r="AC32" s="29"/>
      <c r="AD32" s="30"/>
    </row>
    <row r="33" spans="2:30" x14ac:dyDescent="0.25">
      <c r="B33" s="62">
        <v>45809</v>
      </c>
      <c r="C33" s="29">
        <f t="shared" si="2"/>
        <v>75749258.165722311</v>
      </c>
      <c r="D33" s="56">
        <f t="shared" si="0"/>
        <v>3001501.6652275054</v>
      </c>
      <c r="E33" s="29">
        <f>+[1]debt!E33</f>
        <v>2209491.4752275054</v>
      </c>
      <c r="F33" s="29">
        <f>+[1]debt!F33</f>
        <v>0</v>
      </c>
      <c r="G33" s="29">
        <f>+[1]debt!G33</f>
        <v>0</v>
      </c>
      <c r="H33" s="29">
        <f>+[1]debt!H33</f>
        <v>0</v>
      </c>
      <c r="I33" s="84">
        <v>792010.19</v>
      </c>
      <c r="J33" s="29"/>
      <c r="K33" s="29"/>
      <c r="L33" s="29">
        <f>+[1]debt!L33</f>
        <v>0</v>
      </c>
      <c r="M33" s="29"/>
      <c r="N33" s="29"/>
      <c r="O33" s="29"/>
      <c r="P33" s="30"/>
      <c r="R33" s="56">
        <f t="shared" si="1"/>
        <v>-872385.93083035899</v>
      </c>
      <c r="S33" s="29">
        <f>+[1]debt!S33</f>
        <v>-872385.93083035899</v>
      </c>
      <c r="T33" s="29">
        <f>+[1]debt!T33</f>
        <v>0</v>
      </c>
      <c r="U33" s="29">
        <f>+[1]debt!U33</f>
        <v>0</v>
      </c>
      <c r="V33" s="29"/>
      <c r="W33" s="29"/>
      <c r="X33" s="29"/>
      <c r="Y33" s="29"/>
      <c r="Z33" s="29">
        <f>+[1]debt!Z33</f>
        <v>0</v>
      </c>
      <c r="AA33" s="29"/>
      <c r="AB33" s="29"/>
      <c r="AC33" s="29"/>
      <c r="AD33" s="30"/>
    </row>
    <row r="34" spans="2:30" x14ac:dyDescent="0.25">
      <c r="B34" s="61">
        <v>45839</v>
      </c>
      <c r="C34" s="29">
        <f t="shared" si="2"/>
        <v>78729304.336924359</v>
      </c>
      <c r="D34" s="56">
        <f t="shared" si="0"/>
        <v>2980046.1712020445</v>
      </c>
      <c r="E34" s="29">
        <f>+[1]debt!E34</f>
        <v>2196071.4012020444</v>
      </c>
      <c r="F34" s="29">
        <f>+[1]debt!F34</f>
        <v>0</v>
      </c>
      <c r="G34" s="29">
        <f>+[1]debt!G34</f>
        <v>0</v>
      </c>
      <c r="H34" s="29">
        <f>+[1]debt!H34</f>
        <v>0</v>
      </c>
      <c r="I34" s="84">
        <v>783974.77</v>
      </c>
      <c r="J34" s="29"/>
      <c r="K34" s="29"/>
      <c r="L34" s="29">
        <f>+[1]debt!L34</f>
        <v>0</v>
      </c>
      <c r="M34" s="29"/>
      <c r="N34" s="29"/>
      <c r="O34" s="29"/>
      <c r="P34" s="30"/>
      <c r="R34" s="56">
        <f t="shared" si="1"/>
        <v>-897340.46033198992</v>
      </c>
      <c r="S34" s="29">
        <f>+[1]debt!S34</f>
        <v>-897340.46033198992</v>
      </c>
      <c r="T34" s="29">
        <f>+[1]debt!T34</f>
        <v>0</v>
      </c>
      <c r="U34" s="29">
        <f>+[1]debt!U34</f>
        <v>0</v>
      </c>
      <c r="V34" s="29"/>
      <c r="W34" s="29"/>
      <c r="X34" s="29"/>
      <c r="Y34" s="29"/>
      <c r="Z34" s="29">
        <f>+[1]debt!Z34</f>
        <v>0</v>
      </c>
      <c r="AA34" s="29"/>
      <c r="AB34" s="29"/>
      <c r="AC34" s="29"/>
      <c r="AD34" s="30"/>
    </row>
    <row r="35" spans="2:30" x14ac:dyDescent="0.25">
      <c r="B35" s="62">
        <v>45870</v>
      </c>
      <c r="C35" s="29">
        <f t="shared" si="2"/>
        <v>81587224.591902658</v>
      </c>
      <c r="D35" s="56">
        <f t="shared" si="0"/>
        <v>2857920.2549782968</v>
      </c>
      <c r="E35" s="29">
        <f>+[1]debt!E35</f>
        <v>2081980.9049782967</v>
      </c>
      <c r="F35" s="29">
        <f>+[1]debt!F35</f>
        <v>0</v>
      </c>
      <c r="G35" s="29">
        <f>+[1]debt!G35</f>
        <v>0</v>
      </c>
      <c r="H35" s="29">
        <f>+[1]debt!H35</f>
        <v>0</v>
      </c>
      <c r="I35" s="84">
        <v>775939.35</v>
      </c>
      <c r="J35" s="29"/>
      <c r="K35" s="29"/>
      <c r="L35" s="29">
        <f>+[1]debt!L35</f>
        <v>0</v>
      </c>
      <c r="M35" s="29"/>
      <c r="N35" s="29"/>
      <c r="O35" s="29"/>
      <c r="P35" s="30"/>
      <c r="R35" s="56">
        <f t="shared" si="1"/>
        <v>-922143.42028155993</v>
      </c>
      <c r="S35" s="29">
        <f>+[1]debt!S35</f>
        <v>-922143.42028155993</v>
      </c>
      <c r="T35" s="29">
        <f>+[1]debt!T35</f>
        <v>0</v>
      </c>
      <c r="U35" s="29">
        <f>+[1]debt!U35</f>
        <v>0</v>
      </c>
      <c r="V35" s="29"/>
      <c r="W35" s="29"/>
      <c r="X35" s="29"/>
      <c r="Y35" s="29"/>
      <c r="Z35" s="29">
        <f>+[1]debt!Z35</f>
        <v>0</v>
      </c>
      <c r="AA35" s="29"/>
      <c r="AB35" s="29"/>
      <c r="AC35" s="29"/>
      <c r="AD35" s="30"/>
    </row>
    <row r="36" spans="2:30" x14ac:dyDescent="0.25">
      <c r="B36" s="61">
        <v>45901</v>
      </c>
      <c r="C36" s="29">
        <f t="shared" si="2"/>
        <v>83920909.169694036</v>
      </c>
      <c r="D36" s="56">
        <f t="shared" si="0"/>
        <v>2333684.5777913854</v>
      </c>
      <c r="E36" s="29">
        <f>+[1]debt!E36</f>
        <v>1565780.6477913854</v>
      </c>
      <c r="F36" s="29">
        <f>+[1]debt!F36</f>
        <v>0</v>
      </c>
      <c r="G36" s="29">
        <f>+[1]debt!G36</f>
        <v>0</v>
      </c>
      <c r="H36" s="29">
        <f>+[1]debt!H36</f>
        <v>0</v>
      </c>
      <c r="I36" s="84">
        <v>767903.92999999993</v>
      </c>
      <c r="J36" s="29"/>
      <c r="K36" s="29"/>
      <c r="L36" s="29">
        <f>+[1]debt!L36</f>
        <v>0</v>
      </c>
      <c r="M36" s="29"/>
      <c r="N36" s="29"/>
      <c r="O36" s="29"/>
      <c r="P36" s="30"/>
      <c r="R36" s="56">
        <f t="shared" si="1"/>
        <v>-945657.81465584156</v>
      </c>
      <c r="S36" s="29">
        <f>+[1]debt!S36</f>
        <v>-945657.81465584156</v>
      </c>
      <c r="T36" s="29">
        <f>+[1]debt!T36</f>
        <v>0</v>
      </c>
      <c r="U36" s="29">
        <f>+[1]debt!U36</f>
        <v>0</v>
      </c>
      <c r="V36" s="29"/>
      <c r="W36" s="29"/>
      <c r="X36" s="29"/>
      <c r="Y36" s="29"/>
      <c r="Z36" s="29">
        <f>+[1]debt!Z36</f>
        <v>0</v>
      </c>
      <c r="AA36" s="29"/>
      <c r="AB36" s="29"/>
      <c r="AC36" s="29"/>
      <c r="AD36" s="30"/>
    </row>
    <row r="37" spans="2:30" x14ac:dyDescent="0.25">
      <c r="B37" s="61">
        <v>45931</v>
      </c>
      <c r="C37" s="29">
        <f t="shared" si="2"/>
        <v>85099153.153992638</v>
      </c>
      <c r="D37" s="56">
        <f t="shared" si="0"/>
        <v>1178243.9842985955</v>
      </c>
      <c r="E37" s="29">
        <f>+[1]debt!E37</f>
        <v>418375.47429859551</v>
      </c>
      <c r="F37" s="29">
        <f>+[1]debt!F37</f>
        <v>0</v>
      </c>
      <c r="G37" s="29">
        <f>+[1]debt!G37</f>
        <v>0</v>
      </c>
      <c r="H37" s="29">
        <f>+[1]debt!H37</f>
        <v>0</v>
      </c>
      <c r="I37" s="84">
        <v>759868.51</v>
      </c>
      <c r="J37" s="29"/>
      <c r="K37" s="29"/>
      <c r="L37" s="29">
        <f>+[1]debt!L37</f>
        <v>0</v>
      </c>
      <c r="M37" s="29"/>
      <c r="N37" s="29"/>
      <c r="O37" s="29"/>
      <c r="P37" s="30"/>
      <c r="R37" s="56">
        <f t="shared" si="1"/>
        <v>-963342.11885274714</v>
      </c>
      <c r="S37" s="29">
        <f>+[1]debt!S37</f>
        <v>-963342.11885274714</v>
      </c>
      <c r="T37" s="29">
        <f>+[1]debt!T37</f>
        <v>0</v>
      </c>
      <c r="U37" s="29">
        <f>+[1]debt!U37</f>
        <v>0</v>
      </c>
      <c r="V37" s="29"/>
      <c r="W37" s="29"/>
      <c r="X37" s="29"/>
      <c r="Y37" s="29"/>
      <c r="Z37" s="29">
        <f>+[1]debt!Z37</f>
        <v>0</v>
      </c>
      <c r="AA37" s="29"/>
      <c r="AB37" s="29"/>
      <c r="AC37" s="29"/>
      <c r="AD37" s="30"/>
    </row>
    <row r="38" spans="2:30" x14ac:dyDescent="0.25">
      <c r="B38" s="61">
        <v>45962</v>
      </c>
      <c r="C38" s="29">
        <f t="shared" si="2"/>
        <v>86234073.666322768</v>
      </c>
      <c r="D38" s="56">
        <f t="shared" si="0"/>
        <v>1134920.5123301367</v>
      </c>
      <c r="E38" s="29">
        <f>+[1]debt!E38</f>
        <v>383087.42233013688</v>
      </c>
      <c r="F38" s="29">
        <f>+[1]debt!F38</f>
        <v>0</v>
      </c>
      <c r="G38" s="29">
        <f>+[1]debt!G38</f>
        <v>0</v>
      </c>
      <c r="H38" s="29">
        <f>+[1]debt!H38</f>
        <v>0</v>
      </c>
      <c r="I38" s="84">
        <v>751833.09</v>
      </c>
      <c r="J38" s="29"/>
      <c r="K38" s="29"/>
      <c r="L38" s="29">
        <f>+[1]debt!L38</f>
        <v>0</v>
      </c>
      <c r="M38" s="29"/>
      <c r="N38" s="29"/>
      <c r="O38" s="29"/>
      <c r="P38" s="30"/>
      <c r="R38" s="56">
        <f t="shared" si="1"/>
        <v>-968067.35234343901</v>
      </c>
      <c r="S38" s="29">
        <f>+[1]debt!S38</f>
        <v>-968067.35234343901</v>
      </c>
      <c r="T38" s="29">
        <f>+[1]debt!T38</f>
        <v>0</v>
      </c>
      <c r="U38" s="29">
        <f>+[1]debt!U38</f>
        <v>0</v>
      </c>
      <c r="V38" s="29"/>
      <c r="W38" s="29"/>
      <c r="X38" s="29"/>
      <c r="Y38" s="29"/>
      <c r="Z38" s="29">
        <f>+[1]debt!Z38</f>
        <v>0</v>
      </c>
      <c r="AA38" s="29"/>
      <c r="AB38" s="29"/>
      <c r="AC38" s="29"/>
      <c r="AD38" s="30"/>
    </row>
    <row r="39" spans="2:30" x14ac:dyDescent="0.25">
      <c r="B39" s="62">
        <v>45992</v>
      </c>
      <c r="C39" s="70">
        <f t="shared" si="2"/>
        <v>85586053.599844158</v>
      </c>
      <c r="D39" s="69">
        <f t="shared" si="0"/>
        <v>-648020.0664786147</v>
      </c>
      <c r="E39" s="70">
        <f>+[1]debt!E39</f>
        <v>-1391817.7364786146</v>
      </c>
      <c r="F39" s="70">
        <f>+[1]debt!F39</f>
        <v>0</v>
      </c>
      <c r="G39" s="70">
        <f>+[1]debt!G39</f>
        <v>0</v>
      </c>
      <c r="H39" s="70">
        <f>+[1]debt!H39</f>
        <v>0</v>
      </c>
      <c r="I39" s="84">
        <v>743797.66999999993</v>
      </c>
      <c r="J39" s="70"/>
      <c r="K39" s="70"/>
      <c r="L39" s="70">
        <f>+[1]debt!L39</f>
        <v>0</v>
      </c>
      <c r="M39" s="70"/>
      <c r="N39" s="70"/>
      <c r="O39" s="70"/>
      <c r="P39" s="71"/>
      <c r="Q39" s="72"/>
      <c r="R39" s="69">
        <f t="shared" si="1"/>
        <v>-997578.03406609944</v>
      </c>
      <c r="S39" s="70">
        <f>+[1]debt!S39</f>
        <v>-997578.03406609944</v>
      </c>
      <c r="T39" s="70">
        <f>+[1]debt!T39</f>
        <v>0</v>
      </c>
      <c r="U39" s="70">
        <f>+[1]debt!U39</f>
        <v>0</v>
      </c>
      <c r="V39" s="70"/>
      <c r="W39" s="70"/>
      <c r="X39" s="70"/>
      <c r="Y39" s="70"/>
      <c r="Z39" s="70">
        <f>+[1]debt!Z39</f>
        <v>0</v>
      </c>
      <c r="AA39" s="70"/>
      <c r="AB39" s="70"/>
      <c r="AC39" s="70"/>
      <c r="AD39" s="71"/>
    </row>
    <row r="40" spans="2:30" x14ac:dyDescent="0.25">
      <c r="B40" s="60">
        <v>46023</v>
      </c>
      <c r="C40" s="29">
        <f t="shared" si="2"/>
        <v>83113435.229844153</v>
      </c>
      <c r="D40" s="56">
        <f t="shared" si="0"/>
        <v>-2472618.37</v>
      </c>
      <c r="E40" s="29">
        <f>+[1]debt!E40</f>
        <v>-8004563.1699999999</v>
      </c>
      <c r="F40" s="29">
        <f>+[1]debt!F40</f>
        <v>4796182.55</v>
      </c>
      <c r="G40" s="29">
        <f>+[1]debt!G40</f>
        <v>0</v>
      </c>
      <c r="H40" s="29">
        <f>+[1]debt!H40</f>
        <v>0</v>
      </c>
      <c r="I40" s="84">
        <v>735762.25</v>
      </c>
      <c r="J40" s="29"/>
      <c r="K40" s="29"/>
      <c r="L40" s="29">
        <f>+[1]debt!L40</f>
        <v>0</v>
      </c>
      <c r="M40" s="29"/>
      <c r="N40" s="29"/>
      <c r="O40" s="29"/>
      <c r="P40" s="30"/>
      <c r="R40" s="56">
        <f t="shared" si="1"/>
        <v>-926595.79665818275</v>
      </c>
      <c r="S40" s="29">
        <f>+[1]debt!S40</f>
        <v>-926595.79665818275</v>
      </c>
      <c r="T40" s="29">
        <f>+[1]debt!T40</f>
        <v>0</v>
      </c>
      <c r="U40" s="29">
        <f>+[1]debt!U40</f>
        <v>0</v>
      </c>
      <c r="V40" s="29"/>
      <c r="W40" s="29"/>
      <c r="X40" s="29"/>
      <c r="Y40" s="29"/>
      <c r="Z40" s="29">
        <f>+[1]debt!Z40</f>
        <v>0</v>
      </c>
      <c r="AA40" s="29"/>
      <c r="AB40" s="29"/>
      <c r="AC40" s="29"/>
      <c r="AD40" s="30"/>
    </row>
    <row r="41" spans="2:30" x14ac:dyDescent="0.25">
      <c r="B41" s="59">
        <v>46054</v>
      </c>
      <c r="C41" s="29">
        <f t="shared" si="2"/>
        <v>89330126.52984415</v>
      </c>
      <c r="D41" s="56">
        <f t="shared" si="0"/>
        <v>6216691.2999999998</v>
      </c>
      <c r="E41" s="29">
        <f>+[1]debt!E41</f>
        <v>0</v>
      </c>
      <c r="F41" s="29">
        <f>+[1]debt!F41</f>
        <v>5488964.4699999997</v>
      </c>
      <c r="G41" s="29">
        <f>+[1]debt!G41</f>
        <v>0</v>
      </c>
      <c r="H41" s="29">
        <f>+[1]debt!H41</f>
        <v>0</v>
      </c>
      <c r="I41" s="84">
        <v>727726.83</v>
      </c>
      <c r="J41" s="29"/>
      <c r="K41" s="29"/>
      <c r="L41" s="29">
        <f>+[1]debt!L41</f>
        <v>0</v>
      </c>
      <c r="M41" s="29"/>
      <c r="N41" s="29"/>
      <c r="O41" s="29"/>
      <c r="P41" s="30"/>
      <c r="R41" s="56">
        <f t="shared" si="1"/>
        <v>-884787.05273023434</v>
      </c>
      <c r="S41" s="29">
        <f>+[1]debt!S41</f>
        <v>-839277.07273023436</v>
      </c>
      <c r="T41" s="29">
        <f>+[1]debt!T41</f>
        <v>-45509.98</v>
      </c>
      <c r="U41" s="29">
        <f>+[1]debt!U41</f>
        <v>0</v>
      </c>
      <c r="V41" s="29"/>
      <c r="W41" s="29"/>
      <c r="X41" s="29"/>
      <c r="Y41" s="29"/>
      <c r="Z41" s="29">
        <f>+[1]debt!Z41</f>
        <v>0</v>
      </c>
      <c r="AA41" s="29"/>
      <c r="AB41" s="29"/>
      <c r="AC41" s="29"/>
      <c r="AD41" s="30"/>
    </row>
    <row r="42" spans="2:30" x14ac:dyDescent="0.25">
      <c r="B42" s="60">
        <v>46082</v>
      </c>
      <c r="C42" s="29">
        <f t="shared" si="2"/>
        <v>96197472.929844156</v>
      </c>
      <c r="D42" s="56">
        <f t="shared" si="0"/>
        <v>6867346.4000000004</v>
      </c>
      <c r="E42" s="29">
        <f>+[1]debt!E42</f>
        <v>0</v>
      </c>
      <c r="F42" s="29">
        <f>+[1]debt!F42</f>
        <v>6221714.5800000001</v>
      </c>
      <c r="G42" s="29">
        <f>+[1]debt!G42</f>
        <v>0</v>
      </c>
      <c r="H42" s="29">
        <f>+[1]debt!H42</f>
        <v>0</v>
      </c>
      <c r="I42" s="84">
        <v>645631.81999999995</v>
      </c>
      <c r="J42" s="29"/>
      <c r="K42" s="29"/>
      <c r="L42" s="29">
        <f>+[1]debt!L42</f>
        <v>0</v>
      </c>
      <c r="M42" s="29"/>
      <c r="N42" s="29"/>
      <c r="O42" s="29"/>
      <c r="P42" s="30"/>
      <c r="R42" s="56">
        <f t="shared" si="1"/>
        <v>-867015.72365332756</v>
      </c>
      <c r="S42" s="29">
        <f>+[1]debt!S42</f>
        <v>-769422.09365332755</v>
      </c>
      <c r="T42" s="29">
        <f>+[1]debt!T42</f>
        <v>-97593.63</v>
      </c>
      <c r="U42" s="29">
        <f>+[1]debt!U42</f>
        <v>0</v>
      </c>
      <c r="V42" s="29"/>
      <c r="W42" s="29"/>
      <c r="X42" s="29"/>
      <c r="Y42" s="29"/>
      <c r="Z42" s="29">
        <f>+[1]debt!Z42</f>
        <v>0</v>
      </c>
      <c r="AA42" s="29"/>
      <c r="AB42" s="29"/>
      <c r="AC42" s="29"/>
      <c r="AD42" s="30"/>
    </row>
    <row r="43" spans="2:30" x14ac:dyDescent="0.25">
      <c r="B43" s="59">
        <v>46113</v>
      </c>
      <c r="C43" s="29">
        <f t="shared" si="2"/>
        <v>72911925.149844155</v>
      </c>
      <c r="D43" s="56">
        <f t="shared" si="0"/>
        <v>-23285547.780000001</v>
      </c>
      <c r="E43" s="29">
        <f>+[1]debt!E43</f>
        <v>-30305462</v>
      </c>
      <c r="F43" s="29">
        <f>+[1]debt!F43</f>
        <v>6381587.3300000001</v>
      </c>
      <c r="G43" s="29">
        <f>+[1]debt!G43</f>
        <v>0</v>
      </c>
      <c r="H43" s="29">
        <f>+[1]debt!H43</f>
        <v>0</v>
      </c>
      <c r="I43" s="84">
        <v>638326.89</v>
      </c>
      <c r="J43" s="29"/>
      <c r="K43" s="29"/>
      <c r="L43" s="29">
        <f>+[1]debt!L43</f>
        <v>0</v>
      </c>
      <c r="M43" s="29"/>
      <c r="N43" s="29"/>
      <c r="O43" s="29"/>
      <c r="P43" s="30"/>
      <c r="R43" s="56">
        <f t="shared" si="1"/>
        <v>-873661.04931837576</v>
      </c>
      <c r="S43" s="29">
        <f>+[1]debt!S43</f>
        <v>-717030.85931837582</v>
      </c>
      <c r="T43" s="29">
        <f>+[1]debt!T43</f>
        <v>-156630.19</v>
      </c>
      <c r="U43" s="29">
        <f>+[1]debt!U43</f>
        <v>0</v>
      </c>
      <c r="V43" s="29"/>
      <c r="W43" s="29"/>
      <c r="X43" s="29"/>
      <c r="Y43" s="29"/>
      <c r="Z43" s="29">
        <f>+[1]debt!Z43</f>
        <v>0</v>
      </c>
      <c r="AA43" s="29"/>
      <c r="AB43" s="29"/>
      <c r="AC43" s="29"/>
      <c r="AD43" s="30"/>
    </row>
    <row r="44" spans="2:30" x14ac:dyDescent="0.25">
      <c r="B44" s="60">
        <v>46143</v>
      </c>
      <c r="C44" s="29">
        <f t="shared" si="2"/>
        <v>49618111.669844151</v>
      </c>
      <c r="D44" s="56">
        <f t="shared" si="0"/>
        <v>-23293813.48</v>
      </c>
      <c r="E44" s="29">
        <f>+[1]debt!E44</f>
        <v>-30000000</v>
      </c>
      <c r="F44" s="29">
        <f>+[1]debt!F44</f>
        <v>6075164.5599999996</v>
      </c>
      <c r="G44" s="29">
        <f>+[1]debt!G44</f>
        <v>0</v>
      </c>
      <c r="H44" s="29">
        <f>+[1]debt!H44</f>
        <v>0</v>
      </c>
      <c r="I44" s="84">
        <v>631021.96</v>
      </c>
      <c r="J44" s="29"/>
      <c r="K44" s="29"/>
      <c r="L44" s="29">
        <f>+[1]debt!L44</f>
        <v>0</v>
      </c>
      <c r="M44" s="29"/>
      <c r="N44" s="29"/>
      <c r="O44" s="29"/>
      <c r="P44" s="30"/>
      <c r="R44" s="56">
        <f t="shared" si="1"/>
        <v>-603623.89328721864</v>
      </c>
      <c r="S44" s="29">
        <f>+[1]debt!S44</f>
        <v>-386440.1432872187</v>
      </c>
      <c r="T44" s="29">
        <f>+[1]debt!T44</f>
        <v>-217183.75</v>
      </c>
      <c r="U44" s="29">
        <f>+[1]debt!U44</f>
        <v>0</v>
      </c>
      <c r="V44" s="29"/>
      <c r="W44" s="29"/>
      <c r="X44" s="29"/>
      <c r="Y44" s="29"/>
      <c r="Z44" s="29">
        <f>+[1]debt!Z44</f>
        <v>0</v>
      </c>
      <c r="AA44" s="29"/>
      <c r="AB44" s="29"/>
      <c r="AC44" s="29"/>
      <c r="AD44" s="30"/>
    </row>
    <row r="45" spans="2:30" x14ac:dyDescent="0.25">
      <c r="B45" s="59">
        <v>46174</v>
      </c>
      <c r="C45" s="29">
        <f t="shared" si="2"/>
        <v>62136282.579844147</v>
      </c>
      <c r="D45" s="56">
        <f t="shared" si="0"/>
        <v>12518170.91</v>
      </c>
      <c r="E45" s="29">
        <f>+[1]debt!E45</f>
        <v>0</v>
      </c>
      <c r="F45" s="29">
        <f>+[1]debt!F45</f>
        <v>8193478.5199999996</v>
      </c>
      <c r="G45" s="29">
        <f>+[1]debt!G45</f>
        <v>3700975.35</v>
      </c>
      <c r="H45" s="29">
        <f>+[1]debt!H45</f>
        <v>0</v>
      </c>
      <c r="I45" s="84">
        <v>623717.04</v>
      </c>
      <c r="J45" s="29"/>
      <c r="K45" s="29"/>
      <c r="L45" s="29">
        <f>+[1]debt!L45</f>
        <v>0</v>
      </c>
      <c r="M45" s="29"/>
      <c r="N45" s="29"/>
      <c r="O45" s="29"/>
      <c r="P45" s="30"/>
      <c r="R45" s="56">
        <f t="shared" si="1"/>
        <v>-262395.57249952818</v>
      </c>
      <c r="S45" s="29">
        <f>+[1]debt!S45</f>
        <v>12434.157500471829</v>
      </c>
      <c r="T45" s="29">
        <f>+[1]debt!T45</f>
        <v>-274829.73</v>
      </c>
      <c r="U45" s="29">
        <f>+[1]debt!U45</f>
        <v>0</v>
      </c>
      <c r="V45" s="29"/>
      <c r="W45" s="29"/>
      <c r="X45" s="29"/>
      <c r="Y45" s="29"/>
      <c r="Z45" s="29">
        <f>+[1]debt!Z45</f>
        <v>0</v>
      </c>
      <c r="AA45" s="29"/>
      <c r="AB45" s="29"/>
      <c r="AC45" s="29"/>
      <c r="AD45" s="30"/>
    </row>
    <row r="46" spans="2:30" x14ac:dyDescent="0.25">
      <c r="B46" s="60">
        <v>46204</v>
      </c>
      <c r="C46" s="29">
        <f t="shared" si="2"/>
        <v>74127562.119844139</v>
      </c>
      <c r="D46" s="56">
        <f t="shared" si="0"/>
        <v>11991279.539999999</v>
      </c>
      <c r="E46" s="29">
        <f>+[1]debt!E46</f>
        <v>0</v>
      </c>
      <c r="F46" s="29">
        <f>+[1]debt!F46</f>
        <v>7673892.0800000001</v>
      </c>
      <c r="G46" s="29">
        <f>+[1]debt!G46</f>
        <v>3700975.35</v>
      </c>
      <c r="H46" s="29">
        <f>+[1]debt!H46</f>
        <v>0</v>
      </c>
      <c r="I46" s="84">
        <v>616412.11</v>
      </c>
      <c r="J46" s="29"/>
      <c r="K46" s="29"/>
      <c r="L46" s="29">
        <f>+[1]debt!L46</f>
        <v>0</v>
      </c>
      <c r="M46" s="29"/>
      <c r="N46" s="29"/>
      <c r="O46" s="29"/>
      <c r="P46" s="30"/>
      <c r="R46" s="56">
        <f t="shared" si="1"/>
        <v>-375259.58249952819</v>
      </c>
      <c r="S46" s="29">
        <f>+[1]debt!S46</f>
        <v>12434.157500471829</v>
      </c>
      <c r="T46" s="29">
        <f>+[1]debt!T46</f>
        <v>-352575.95</v>
      </c>
      <c r="U46" s="29">
        <f>+[1]debt!U46</f>
        <v>-35117.79</v>
      </c>
      <c r="V46" s="29"/>
      <c r="W46" s="29"/>
      <c r="X46" s="29"/>
      <c r="Y46" s="29"/>
      <c r="Z46" s="29">
        <f>+[1]debt!Z46</f>
        <v>0</v>
      </c>
      <c r="AA46" s="29"/>
      <c r="AB46" s="29"/>
      <c r="AC46" s="29"/>
      <c r="AD46" s="30"/>
    </row>
    <row r="47" spans="2:30" x14ac:dyDescent="0.25">
      <c r="B47" s="60">
        <v>46235</v>
      </c>
      <c r="C47" s="29">
        <f t="shared" si="2"/>
        <v>85818436.679844141</v>
      </c>
      <c r="D47" s="56">
        <f t="shared" si="0"/>
        <v>11690874.560000001</v>
      </c>
      <c r="E47" s="29">
        <f>+[1]debt!E47</f>
        <v>0</v>
      </c>
      <c r="F47" s="29">
        <f>+[1]debt!F47</f>
        <v>7380792.0300000003</v>
      </c>
      <c r="G47" s="29">
        <f>+[1]debt!G47</f>
        <v>3700975.35</v>
      </c>
      <c r="H47" s="29">
        <f>+[1]debt!H47</f>
        <v>0</v>
      </c>
      <c r="I47" s="84">
        <v>609107.17999999993</v>
      </c>
      <c r="J47" s="29"/>
      <c r="K47" s="29"/>
      <c r="L47" s="29">
        <f>+[1]debt!L47</f>
        <v>0</v>
      </c>
      <c r="M47" s="29"/>
      <c r="N47" s="29"/>
      <c r="O47" s="29"/>
      <c r="P47" s="30"/>
      <c r="R47" s="56">
        <f t="shared" si="1"/>
        <v>-535377.35249952809</v>
      </c>
      <c r="S47" s="29">
        <f>+[1]debt!S47</f>
        <v>-39749.842499528168</v>
      </c>
      <c r="T47" s="29">
        <f>+[1]debt!T47</f>
        <v>-425391.93</v>
      </c>
      <c r="U47" s="29">
        <f>+[1]debt!U47</f>
        <v>-70235.58</v>
      </c>
      <c r="V47" s="29"/>
      <c r="W47" s="29"/>
      <c r="X47" s="29"/>
      <c r="Y47" s="29"/>
      <c r="Z47" s="29">
        <f>+[1]debt!Z47</f>
        <v>0</v>
      </c>
      <c r="AA47" s="29"/>
      <c r="AB47" s="29"/>
      <c r="AC47" s="29"/>
      <c r="AD47" s="30"/>
    </row>
    <row r="48" spans="2:30" x14ac:dyDescent="0.25">
      <c r="B48" s="59">
        <v>46266</v>
      </c>
      <c r="C48" s="29">
        <f t="shared" si="2"/>
        <v>97502006.319844142</v>
      </c>
      <c r="D48" s="56">
        <f t="shared" si="0"/>
        <v>11683569.640000001</v>
      </c>
      <c r="E48" s="29">
        <f>+[1]debt!E48</f>
        <v>0</v>
      </c>
      <c r="F48" s="29">
        <f>+[1]debt!F48</f>
        <v>7380792.0300000003</v>
      </c>
      <c r="G48" s="84">
        <f>+[1]debt!G48</f>
        <v>3700975.35</v>
      </c>
      <c r="H48" s="29">
        <f>+[1]debt!H48</f>
        <v>0</v>
      </c>
      <c r="I48" s="84">
        <v>601802.26</v>
      </c>
      <c r="J48" s="29"/>
      <c r="K48" s="29"/>
      <c r="L48" s="29">
        <f>+[1]debt!L48</f>
        <v>0</v>
      </c>
      <c r="M48" s="29"/>
      <c r="N48" s="29"/>
      <c r="O48" s="29"/>
      <c r="P48" s="30"/>
      <c r="R48" s="56">
        <f t="shared" si="1"/>
        <v>-583468.94249952817</v>
      </c>
      <c r="S48" s="29">
        <f>+[1]debt!S48</f>
        <v>17311.157500471829</v>
      </c>
      <c r="T48" s="29">
        <f>+[1]debt!T48</f>
        <v>-495426.73</v>
      </c>
      <c r="U48" s="29">
        <f>+[1]debt!U48</f>
        <v>-105353.37</v>
      </c>
      <c r="V48" s="29"/>
      <c r="W48" s="29"/>
      <c r="X48" s="29"/>
      <c r="Y48" s="29"/>
      <c r="Z48" s="29">
        <f>+[1]debt!Z48</f>
        <v>0</v>
      </c>
      <c r="AA48" s="29"/>
      <c r="AB48" s="29"/>
      <c r="AC48" s="29"/>
      <c r="AD48" s="30"/>
    </row>
    <row r="49" spans="2:30" x14ac:dyDescent="0.25">
      <c r="B49" s="60">
        <v>46296</v>
      </c>
      <c r="C49" s="29">
        <f t="shared" si="2"/>
        <v>93279366.799844146</v>
      </c>
      <c r="D49" s="56">
        <f t="shared" si="0"/>
        <v>-4222639.5199999996</v>
      </c>
      <c r="E49" s="29">
        <f>+[1]debt!E49</f>
        <v>0</v>
      </c>
      <c r="F49" s="29">
        <f>+[1]debt!F49</f>
        <v>7034401.0700000003</v>
      </c>
      <c r="G49" s="84">
        <f>+[1]debt!G49</f>
        <v>3700975.35</v>
      </c>
      <c r="H49" s="29">
        <f>+[1]debt!H49</f>
        <v>0</v>
      </c>
      <c r="I49" s="84">
        <v>-14958015.939999999</v>
      </c>
      <c r="J49" s="29"/>
      <c r="K49" s="29"/>
      <c r="L49" s="29">
        <f>+[1]debt!L49</f>
        <v>0</v>
      </c>
      <c r="M49" s="29"/>
      <c r="N49" s="29"/>
      <c r="O49" s="29"/>
      <c r="P49" s="30"/>
      <c r="R49" s="56">
        <f t="shared" si="1"/>
        <v>-705932.70000000007</v>
      </c>
      <c r="S49" s="29">
        <f>+[1]debt!S49</f>
        <v>0</v>
      </c>
      <c r="T49" s="29">
        <f>+[1]debt!T49</f>
        <v>-565461.54</v>
      </c>
      <c r="U49" s="29">
        <f>+[1]debt!U49</f>
        <v>-140471.16</v>
      </c>
      <c r="V49" s="29"/>
      <c r="W49" s="29"/>
      <c r="X49" s="29"/>
      <c r="Y49" s="29"/>
      <c r="Z49" s="29">
        <f>+[1]debt!Z49</f>
        <v>0</v>
      </c>
      <c r="AA49" s="29"/>
      <c r="AB49" s="29"/>
      <c r="AC49" s="29"/>
      <c r="AD49" s="30"/>
    </row>
    <row r="50" spans="2:30" x14ac:dyDescent="0.25">
      <c r="B50" s="59">
        <v>46327</v>
      </c>
      <c r="C50" s="29">
        <f t="shared" si="2"/>
        <v>104427747.82984415</v>
      </c>
      <c r="D50" s="56">
        <f t="shared" si="0"/>
        <v>11148381.029999999</v>
      </c>
      <c r="E50" s="29">
        <f>+[1]debt!E50</f>
        <v>0</v>
      </c>
      <c r="F50" s="29">
        <f>+[1]debt!F50</f>
        <v>7447405.6799999997</v>
      </c>
      <c r="G50" s="84">
        <f>+[1]debt!G50</f>
        <v>3700975.35</v>
      </c>
      <c r="H50" s="29">
        <f>+[1]debt!H50</f>
        <v>0</v>
      </c>
      <c r="I50" s="29"/>
      <c r="J50" s="29"/>
      <c r="K50" s="29"/>
      <c r="L50" s="29">
        <f>+[1]debt!L50</f>
        <v>0</v>
      </c>
      <c r="M50" s="29"/>
      <c r="N50" s="29"/>
      <c r="O50" s="29"/>
      <c r="P50" s="30"/>
      <c r="R50" s="56">
        <f t="shared" si="1"/>
        <v>-807798.45</v>
      </c>
      <c r="S50" s="29">
        <f>+[1]debt!S50</f>
        <v>0</v>
      </c>
      <c r="T50" s="29">
        <f>+[1]debt!T50</f>
        <v>-632209.51</v>
      </c>
      <c r="U50" s="29">
        <f>+[1]debt!U50</f>
        <v>-175588.94</v>
      </c>
      <c r="V50" s="29"/>
      <c r="W50" s="29"/>
      <c r="X50" s="29"/>
      <c r="Y50" s="29"/>
      <c r="Z50" s="29">
        <f>+[1]debt!Z50</f>
        <v>0</v>
      </c>
      <c r="AA50" s="29"/>
      <c r="AB50" s="29"/>
      <c r="AC50" s="29"/>
      <c r="AD50" s="30"/>
    </row>
    <row r="51" spans="2:30" x14ac:dyDescent="0.25">
      <c r="B51" s="60">
        <v>46357</v>
      </c>
      <c r="C51" s="70">
        <f t="shared" si="2"/>
        <v>115576128.85984415</v>
      </c>
      <c r="D51" s="69">
        <f t="shared" si="0"/>
        <v>11148381.029999999</v>
      </c>
      <c r="E51" s="70">
        <f>+[1]debt!E51</f>
        <v>0</v>
      </c>
      <c r="F51" s="70">
        <f>+[1]debt!F51</f>
        <v>7447405.6799999997</v>
      </c>
      <c r="G51" s="84">
        <f>+[1]debt!G51</f>
        <v>3700975.35</v>
      </c>
      <c r="H51" s="70">
        <f>+[1]debt!H51</f>
        <v>0</v>
      </c>
      <c r="I51" s="70"/>
      <c r="J51" s="70"/>
      <c r="K51" s="70"/>
      <c r="L51" s="70">
        <f>+[1]debt!L51</f>
        <v>0</v>
      </c>
      <c r="M51" s="70"/>
      <c r="N51" s="70"/>
      <c r="O51" s="70"/>
      <c r="P51" s="71"/>
      <c r="Q51" s="72"/>
      <c r="R51" s="69">
        <f t="shared" si="1"/>
        <v>-913583.14</v>
      </c>
      <c r="S51" s="70">
        <f>+[1]debt!S51</f>
        <v>0</v>
      </c>
      <c r="T51" s="70">
        <f>+[1]debt!T51</f>
        <v>-702876.41</v>
      </c>
      <c r="U51" s="70">
        <f>+[1]debt!U51</f>
        <v>-210706.73</v>
      </c>
      <c r="V51" s="70"/>
      <c r="W51" s="70"/>
      <c r="X51" s="70"/>
      <c r="Y51" s="70"/>
      <c r="Z51" s="70">
        <f>+[1]debt!Z51</f>
        <v>0</v>
      </c>
      <c r="AA51" s="70"/>
      <c r="AB51" s="70"/>
      <c r="AC51" s="70"/>
      <c r="AD51" s="71"/>
    </row>
    <row r="52" spans="2:30" x14ac:dyDescent="0.25">
      <c r="B52" s="61">
        <v>46388</v>
      </c>
      <c r="C52" s="29">
        <f t="shared" si="2"/>
        <v>128587626.22984415</v>
      </c>
      <c r="D52" s="56">
        <f t="shared" si="0"/>
        <v>13011497.370000001</v>
      </c>
      <c r="E52" s="29">
        <f>+[1]debt!E52</f>
        <v>0</v>
      </c>
      <c r="F52" s="29">
        <f>+[1]debt!F52</f>
        <v>6381587.3300000001</v>
      </c>
      <c r="G52" s="84">
        <f>+[1]debt!G52</f>
        <v>6629910.04</v>
      </c>
      <c r="H52" s="29">
        <f>+[1]debt!H52</f>
        <v>0</v>
      </c>
      <c r="I52" s="29"/>
      <c r="J52" s="29"/>
      <c r="K52" s="29"/>
      <c r="L52" s="29">
        <f>+[1]debt!L52</f>
        <v>0</v>
      </c>
      <c r="M52" s="29"/>
      <c r="N52" s="29"/>
      <c r="O52" s="29"/>
      <c r="P52" s="30"/>
      <c r="R52" s="56">
        <f t="shared" si="1"/>
        <v>-1019367.8200000001</v>
      </c>
      <c r="S52" s="29">
        <f>+[1]debt!S52</f>
        <v>0</v>
      </c>
      <c r="T52" s="29">
        <f>+[1]debt!T52</f>
        <v>-773543.3</v>
      </c>
      <c r="U52" s="29">
        <f>+[1]debt!U52</f>
        <v>-245824.52</v>
      </c>
      <c r="V52" s="29"/>
      <c r="W52" s="29"/>
      <c r="X52" s="29"/>
      <c r="Y52" s="29"/>
      <c r="Z52" s="29">
        <f>+[1]debt!Z52</f>
        <v>0</v>
      </c>
      <c r="AA52" s="29"/>
      <c r="AB52" s="29"/>
      <c r="AC52" s="29"/>
      <c r="AD52" s="30"/>
    </row>
    <row r="53" spans="2:30" x14ac:dyDescent="0.25">
      <c r="B53" s="62">
        <v>46419</v>
      </c>
      <c r="C53" s="29">
        <f t="shared" si="2"/>
        <v>141599123.59984416</v>
      </c>
      <c r="D53" s="56">
        <f t="shared" si="0"/>
        <v>13011497.370000001</v>
      </c>
      <c r="E53" s="29">
        <f>+[1]debt!E53</f>
        <v>0</v>
      </c>
      <c r="F53" s="29">
        <f>+[1]debt!F53</f>
        <v>6381587.3300000001</v>
      </c>
      <c r="G53" s="84">
        <f>+[1]debt!G53</f>
        <v>6629910.04</v>
      </c>
      <c r="H53" s="29">
        <f>+[1]debt!H53</f>
        <v>0</v>
      </c>
      <c r="I53" s="29"/>
      <c r="J53" s="29"/>
      <c r="K53" s="29"/>
      <c r="L53" s="29">
        <f>+[1]debt!L53</f>
        <v>0</v>
      </c>
      <c r="M53" s="29"/>
      <c r="N53" s="29"/>
      <c r="O53" s="29"/>
      <c r="P53" s="30"/>
      <c r="R53" s="56">
        <f t="shared" si="1"/>
        <v>-1142831.22</v>
      </c>
      <c r="S53" s="29">
        <f>+[1]debt!S53</f>
        <v>0</v>
      </c>
      <c r="T53" s="29">
        <f>+[1]debt!T53</f>
        <v>-834096.86</v>
      </c>
      <c r="U53" s="29">
        <f>+[1]debt!U53</f>
        <v>-308734.36</v>
      </c>
      <c r="V53" s="29"/>
      <c r="W53" s="29"/>
      <c r="X53" s="29"/>
      <c r="Y53" s="29"/>
      <c r="Z53" s="29">
        <f>+[1]debt!Z53</f>
        <v>0</v>
      </c>
      <c r="AA53" s="29"/>
      <c r="AB53" s="29"/>
      <c r="AC53" s="29"/>
      <c r="AD53" s="30"/>
    </row>
    <row r="54" spans="2:30" x14ac:dyDescent="0.25">
      <c r="B54" s="61">
        <v>46447</v>
      </c>
      <c r="C54" s="29">
        <f t="shared" si="2"/>
        <v>152778527.79984415</v>
      </c>
      <c r="D54" s="56">
        <f t="shared" si="0"/>
        <v>11179404.199999999</v>
      </c>
      <c r="E54" s="29">
        <f>+[1]debt!E54</f>
        <v>0</v>
      </c>
      <c r="F54" s="29">
        <f>+[1]debt!F54</f>
        <v>6381587.3300000001</v>
      </c>
      <c r="G54" s="84">
        <f>+[1]debt!G54</f>
        <v>4797816.87</v>
      </c>
      <c r="H54" s="29">
        <f>+[1]debt!H54</f>
        <v>0</v>
      </c>
      <c r="I54" s="29"/>
      <c r="J54" s="29"/>
      <c r="K54" s="29"/>
      <c r="L54" s="29">
        <f>+[1]debt!L54</f>
        <v>0</v>
      </c>
      <c r="M54" s="29"/>
      <c r="N54" s="29"/>
      <c r="O54" s="29"/>
      <c r="P54" s="30"/>
      <c r="R54" s="56">
        <f t="shared" si="1"/>
        <v>-1266294.6300000001</v>
      </c>
      <c r="S54" s="29">
        <f>+[1]debt!S54</f>
        <v>0</v>
      </c>
      <c r="T54" s="29">
        <f>+[1]debt!T54</f>
        <v>-894650.42</v>
      </c>
      <c r="U54" s="29">
        <f>+[1]debt!U54</f>
        <v>-371644.21</v>
      </c>
      <c r="V54" s="29"/>
      <c r="W54" s="29"/>
      <c r="X54" s="29"/>
      <c r="Y54" s="29"/>
      <c r="Z54" s="29">
        <f>+[1]debt!Z54</f>
        <v>0</v>
      </c>
      <c r="AA54" s="29"/>
      <c r="AB54" s="29"/>
      <c r="AC54" s="29"/>
      <c r="AD54" s="30"/>
    </row>
    <row r="55" spans="2:30" x14ac:dyDescent="0.25">
      <c r="B55" s="62">
        <v>46478</v>
      </c>
      <c r="C55" s="29">
        <f t="shared" si="2"/>
        <v>162905436.38984415</v>
      </c>
      <c r="D55" s="56">
        <f t="shared" si="0"/>
        <v>10126908.59</v>
      </c>
      <c r="E55" s="29">
        <f>+[1]debt!E55</f>
        <v>0</v>
      </c>
      <c r="F55" s="29">
        <f>+[1]debt!F55</f>
        <v>5329091.72</v>
      </c>
      <c r="G55" s="84">
        <f>+[1]debt!G55</f>
        <v>4797816.87</v>
      </c>
      <c r="H55" s="29">
        <f>+[1]debt!H55</f>
        <v>0</v>
      </c>
      <c r="I55" s="29"/>
      <c r="J55" s="29"/>
      <c r="K55" s="29"/>
      <c r="L55" s="29">
        <f>+[1]debt!L55</f>
        <v>0</v>
      </c>
      <c r="M55" s="29"/>
      <c r="N55" s="29"/>
      <c r="O55" s="29"/>
      <c r="P55" s="30"/>
      <c r="R55" s="56">
        <f t="shared" si="1"/>
        <v>-1372373.67</v>
      </c>
      <c r="S55" s="29">
        <f>+[1]debt!S55</f>
        <v>0</v>
      </c>
      <c r="T55" s="29">
        <f>+[1]debt!T55</f>
        <v>-955203.98</v>
      </c>
      <c r="U55" s="29">
        <f>+[1]debt!U55</f>
        <v>-417169.69</v>
      </c>
      <c r="V55" s="29"/>
      <c r="W55" s="29"/>
      <c r="X55" s="29"/>
      <c r="Y55" s="29"/>
      <c r="Z55" s="29">
        <f>+[1]debt!Z55</f>
        <v>0</v>
      </c>
      <c r="AA55" s="29"/>
      <c r="AB55" s="29"/>
      <c r="AC55" s="29"/>
      <c r="AD55" s="30"/>
    </row>
    <row r="56" spans="2:30" x14ac:dyDescent="0.25">
      <c r="B56" s="61">
        <v>46508</v>
      </c>
      <c r="C56" s="29">
        <f t="shared" si="2"/>
        <v>173591538.07984415</v>
      </c>
      <c r="D56" s="56">
        <f t="shared" si="0"/>
        <v>10686101.689999999</v>
      </c>
      <c r="E56" s="29">
        <f>+[1]debt!E56</f>
        <v>0</v>
      </c>
      <c r="F56" s="29">
        <f>+[1]debt!F56</f>
        <v>5329091.72</v>
      </c>
      <c r="G56" s="84">
        <f>+[1]debt!G56</f>
        <v>5357009.97</v>
      </c>
      <c r="H56" s="29">
        <f>+[1]debt!H56</f>
        <v>0</v>
      </c>
      <c r="I56" s="29"/>
      <c r="J56" s="29"/>
      <c r="K56" s="29"/>
      <c r="L56" s="29">
        <f>+[1]debt!L56</f>
        <v>0</v>
      </c>
      <c r="M56" s="29"/>
      <c r="N56" s="29"/>
      <c r="O56" s="29"/>
      <c r="P56" s="30"/>
      <c r="R56" s="56">
        <f t="shared" si="1"/>
        <v>-1468465.82</v>
      </c>
      <c r="S56" s="29">
        <f>+[1]debt!S56</f>
        <v>0</v>
      </c>
      <c r="T56" s="29">
        <f>+[1]debt!T56</f>
        <v>-1005770.63</v>
      </c>
      <c r="U56" s="29">
        <f>+[1]debt!U56</f>
        <v>-462695.19</v>
      </c>
      <c r="V56" s="29"/>
      <c r="W56" s="29"/>
      <c r="X56" s="29"/>
      <c r="Y56" s="29"/>
      <c r="Z56" s="29">
        <f>+[1]debt!Z56</f>
        <v>0</v>
      </c>
      <c r="AA56" s="29"/>
      <c r="AB56" s="29"/>
      <c r="AC56" s="29"/>
      <c r="AD56" s="30"/>
    </row>
    <row r="57" spans="2:30" x14ac:dyDescent="0.25">
      <c r="B57" s="61">
        <v>46539</v>
      </c>
      <c r="C57" s="29">
        <f t="shared" si="2"/>
        <v>184277639.76984414</v>
      </c>
      <c r="D57" s="56">
        <f t="shared" si="0"/>
        <v>10686101.689999999</v>
      </c>
      <c r="E57" s="29">
        <f>+[1]debt!E57</f>
        <v>0</v>
      </c>
      <c r="F57" s="29">
        <f>+[1]debt!F57</f>
        <v>5329091.72</v>
      </c>
      <c r="G57" s="84">
        <f>+[1]debt!G57</f>
        <v>5357009.97</v>
      </c>
      <c r="H57" s="29">
        <f>+[1]debt!H57</f>
        <v>0</v>
      </c>
      <c r="I57" s="29"/>
      <c r="J57" s="29"/>
      <c r="K57" s="29"/>
      <c r="L57" s="29">
        <f>+[1]debt!L57</f>
        <v>0</v>
      </c>
      <c r="M57" s="29"/>
      <c r="N57" s="29"/>
      <c r="O57" s="29"/>
      <c r="P57" s="30"/>
      <c r="R57" s="56">
        <f t="shared" si="1"/>
        <v>-1569864.01</v>
      </c>
      <c r="S57" s="29">
        <f>+[1]debt!S57</f>
        <v>0</v>
      </c>
      <c r="T57" s="29">
        <f>+[1]debt!T57</f>
        <v>-1056337.27</v>
      </c>
      <c r="U57" s="29">
        <f>+[1]debt!U57</f>
        <v>-513526.74</v>
      </c>
      <c r="V57" s="29"/>
      <c r="W57" s="29"/>
      <c r="X57" s="29"/>
      <c r="Y57" s="29"/>
      <c r="Z57" s="29">
        <f>+[1]debt!Z57</f>
        <v>0</v>
      </c>
      <c r="AA57" s="29"/>
      <c r="AB57" s="29"/>
      <c r="AC57" s="29"/>
      <c r="AD57" s="30"/>
    </row>
    <row r="58" spans="2:30" x14ac:dyDescent="0.25">
      <c r="B58" s="62">
        <v>46569</v>
      </c>
      <c r="C58" s="29">
        <f t="shared" si="2"/>
        <v>192832104.76984414</v>
      </c>
      <c r="D58" s="56">
        <f t="shared" si="0"/>
        <v>8554465</v>
      </c>
      <c r="E58" s="29">
        <f>+[1]debt!E58</f>
        <v>0</v>
      </c>
      <c r="F58" s="29">
        <f>+[1]debt!F58</f>
        <v>3197455.03</v>
      </c>
      <c r="G58" s="84">
        <f>+[1]debt!G58</f>
        <v>5357009.97</v>
      </c>
      <c r="H58" s="29">
        <f>+[1]debt!H58</f>
        <v>0</v>
      </c>
      <c r="I58" s="29"/>
      <c r="J58" s="29"/>
      <c r="K58" s="29"/>
      <c r="L58" s="29">
        <f>+[1]debt!L58</f>
        <v>0</v>
      </c>
      <c r="M58" s="29"/>
      <c r="N58" s="29"/>
      <c r="O58" s="29"/>
      <c r="P58" s="30"/>
      <c r="R58" s="56">
        <f t="shared" si="1"/>
        <v>-1671262.23</v>
      </c>
      <c r="S58" s="29">
        <f>+[1]debt!S58</f>
        <v>0</v>
      </c>
      <c r="T58" s="29">
        <f>+[1]debt!T58</f>
        <v>-1106903.92</v>
      </c>
      <c r="U58" s="29">
        <f>+[1]debt!U58</f>
        <v>-564358.31000000006</v>
      </c>
      <c r="V58" s="29"/>
      <c r="W58" s="29"/>
      <c r="X58" s="29"/>
      <c r="Y58" s="29"/>
      <c r="Z58" s="29">
        <f>+[1]debt!Z58</f>
        <v>0</v>
      </c>
      <c r="AA58" s="29"/>
      <c r="AB58" s="29"/>
      <c r="AC58" s="29"/>
      <c r="AD58" s="30"/>
    </row>
    <row r="59" spans="2:30" x14ac:dyDescent="0.25">
      <c r="B59" s="61">
        <v>46600</v>
      </c>
      <c r="C59" s="29">
        <f t="shared" si="2"/>
        <v>200320751.42984414</v>
      </c>
      <c r="D59" s="56">
        <f t="shared" si="0"/>
        <v>7488646.6600000001</v>
      </c>
      <c r="E59" s="29">
        <f>+[1]debt!E59</f>
        <v>0</v>
      </c>
      <c r="F59" s="29">
        <f>+[1]debt!F59</f>
        <v>2131636.69</v>
      </c>
      <c r="G59" s="84">
        <f>+[1]debt!G59</f>
        <v>5357009.97</v>
      </c>
      <c r="H59" s="29">
        <f>+[1]debt!H59</f>
        <v>0</v>
      </c>
      <c r="I59" s="29"/>
      <c r="J59" s="29"/>
      <c r="K59" s="29"/>
      <c r="L59" s="29">
        <f>+[1]debt!L59</f>
        <v>0</v>
      </c>
      <c r="M59" s="29"/>
      <c r="N59" s="29"/>
      <c r="O59" s="29"/>
      <c r="P59" s="30"/>
      <c r="R59" s="56">
        <f t="shared" si="1"/>
        <v>-1752433.77</v>
      </c>
      <c r="S59" s="29">
        <f>+[1]debt!S59</f>
        <v>0</v>
      </c>
      <c r="T59" s="29">
        <f>+[1]debt!T59</f>
        <v>-1137243.9099999999</v>
      </c>
      <c r="U59" s="29">
        <f>+[1]debt!U59</f>
        <v>-615189.86</v>
      </c>
      <c r="V59" s="29"/>
      <c r="W59" s="29"/>
      <c r="X59" s="29"/>
      <c r="Y59" s="29"/>
      <c r="Z59" s="29">
        <f>+[1]debt!Z59</f>
        <v>0</v>
      </c>
      <c r="AA59" s="29"/>
      <c r="AB59" s="29"/>
      <c r="AC59" s="29"/>
      <c r="AD59" s="30"/>
    </row>
    <row r="60" spans="2:30" x14ac:dyDescent="0.25">
      <c r="B60" s="62">
        <v>46631</v>
      </c>
      <c r="C60" s="29">
        <f t="shared" si="2"/>
        <v>209672514.59984413</v>
      </c>
      <c r="D60" s="56">
        <f t="shared" si="0"/>
        <v>9351763.1699999999</v>
      </c>
      <c r="E60" s="29">
        <f>+[1]debt!E60</f>
        <v>0</v>
      </c>
      <c r="F60" s="29">
        <f>+[1]debt!F60</f>
        <v>1065818.3400000001</v>
      </c>
      <c r="G60" s="84">
        <f>+[1]debt!G60</f>
        <v>8285944.8300000001</v>
      </c>
      <c r="H60" s="29">
        <f>+[1]debt!H60</f>
        <v>0</v>
      </c>
      <c r="I60" s="29"/>
      <c r="J60" s="29"/>
      <c r="K60" s="29"/>
      <c r="L60" s="29">
        <f>+[1]debt!L60</f>
        <v>0</v>
      </c>
      <c r="M60" s="29"/>
      <c r="N60" s="29"/>
      <c r="O60" s="29"/>
      <c r="P60" s="30"/>
      <c r="R60" s="56">
        <f t="shared" si="1"/>
        <v>-1823492</v>
      </c>
      <c r="S60" s="29">
        <f>+[1]debt!S60</f>
        <v>0</v>
      </c>
      <c r="T60" s="29">
        <f>+[1]debt!T60</f>
        <v>-1157470.57</v>
      </c>
      <c r="U60" s="29">
        <f>+[1]debt!U60</f>
        <v>-666021.43000000005</v>
      </c>
      <c r="V60" s="29"/>
      <c r="W60" s="29"/>
      <c r="X60" s="29"/>
      <c r="Y60" s="29"/>
      <c r="Z60" s="29">
        <f>+[1]debt!Z60</f>
        <v>0</v>
      </c>
      <c r="AA60" s="29"/>
      <c r="AB60" s="29"/>
      <c r="AC60" s="29"/>
      <c r="AD60" s="30"/>
    </row>
    <row r="61" spans="2:30" x14ac:dyDescent="0.25">
      <c r="B61" s="61">
        <v>46661</v>
      </c>
      <c r="C61" s="29">
        <f t="shared" si="2"/>
        <v>121665340.79984413</v>
      </c>
      <c r="D61" s="56">
        <f t="shared" si="0"/>
        <v>-88007173.799999997</v>
      </c>
      <c r="E61" s="29">
        <f>+[1]debt!E61</f>
        <v>0</v>
      </c>
      <c r="F61" s="29">
        <f>+[1]debt!F61</f>
        <v>-96293118.629999995</v>
      </c>
      <c r="G61" s="84">
        <f>+[1]debt!G61</f>
        <v>8285944.8300000001</v>
      </c>
      <c r="H61" s="29">
        <f>+[1]debt!H61</f>
        <v>0</v>
      </c>
      <c r="I61" s="29"/>
      <c r="J61" s="29"/>
      <c r="K61" s="29"/>
      <c r="L61" s="29">
        <f>+[1]debt!L61</f>
        <v>0</v>
      </c>
      <c r="M61" s="29"/>
      <c r="N61" s="29"/>
      <c r="O61" s="29"/>
      <c r="P61" s="30"/>
      <c r="R61" s="56">
        <f t="shared" si="1"/>
        <v>-1912228.94</v>
      </c>
      <c r="S61" s="29">
        <f>+[1]debt!S61</f>
        <v>0</v>
      </c>
      <c r="T61" s="29">
        <f>+[1]debt!T61</f>
        <v>-1167583.8999999999</v>
      </c>
      <c r="U61" s="29">
        <f>+[1]debt!U61</f>
        <v>-744645.04</v>
      </c>
      <c r="V61" s="29"/>
      <c r="W61" s="29"/>
      <c r="X61" s="29"/>
      <c r="Y61" s="29"/>
      <c r="Z61" s="29">
        <f>+[1]debt!Z61</f>
        <v>0</v>
      </c>
      <c r="AA61" s="29"/>
      <c r="AB61" s="29"/>
      <c r="AC61" s="29"/>
      <c r="AD61" s="30"/>
    </row>
    <row r="62" spans="2:30" x14ac:dyDescent="0.25">
      <c r="B62" s="61">
        <v>46692</v>
      </c>
      <c r="C62" s="29">
        <f t="shared" si="2"/>
        <v>103195676.43984413</v>
      </c>
      <c r="D62" s="56">
        <f t="shared" si="0"/>
        <v>-18469664.359999999</v>
      </c>
      <c r="E62" s="29">
        <f>+[1]debt!E62</f>
        <v>0</v>
      </c>
      <c r="F62" s="29">
        <f>+[1]debt!F62</f>
        <v>-26755609.190000001</v>
      </c>
      <c r="G62" s="84">
        <f>+[1]debt!G62</f>
        <v>8285944.8300000001</v>
      </c>
      <c r="H62" s="29">
        <f>+[1]debt!H62</f>
        <v>0</v>
      </c>
      <c r="I62" s="29"/>
      <c r="J62" s="29"/>
      <c r="K62" s="29"/>
      <c r="L62" s="29">
        <f>+[1]debt!L62</f>
        <v>0</v>
      </c>
      <c r="M62" s="29"/>
      <c r="N62" s="29"/>
      <c r="O62" s="29"/>
      <c r="P62" s="30"/>
      <c r="R62" s="56">
        <f t="shared" si="1"/>
        <v>-1077147.0900000001</v>
      </c>
      <c r="S62" s="29">
        <f>+[1]debt!S62</f>
        <v>0</v>
      </c>
      <c r="T62" s="29">
        <f>+[1]debt!T62</f>
        <v>-253878.44</v>
      </c>
      <c r="U62" s="29">
        <f>+[1]debt!U62</f>
        <v>-823268.65</v>
      </c>
      <c r="V62" s="29"/>
      <c r="W62" s="29"/>
      <c r="X62" s="29"/>
      <c r="Y62" s="29"/>
      <c r="Z62" s="29">
        <f>+[1]debt!Z62</f>
        <v>0</v>
      </c>
      <c r="AA62" s="29"/>
      <c r="AB62" s="29"/>
      <c r="AC62" s="29"/>
      <c r="AD62" s="30"/>
    </row>
    <row r="63" spans="2:30" x14ac:dyDescent="0.25">
      <c r="B63" s="62">
        <v>46722</v>
      </c>
      <c r="C63" s="70">
        <f t="shared" si="2"/>
        <v>111481621.26984413</v>
      </c>
      <c r="D63" s="69">
        <f t="shared" si="0"/>
        <v>8285944.8300000001</v>
      </c>
      <c r="E63" s="70">
        <f>+[1]debt!E63</f>
        <v>0</v>
      </c>
      <c r="F63" s="70">
        <f>+[1]debt!F63</f>
        <v>0</v>
      </c>
      <c r="G63" s="84">
        <f>+[1]debt!G63</f>
        <v>8285944.8300000001</v>
      </c>
      <c r="H63" s="70">
        <f>+[1]debt!H63</f>
        <v>0</v>
      </c>
      <c r="I63" s="70"/>
      <c r="J63" s="70"/>
      <c r="K63" s="70"/>
      <c r="L63" s="70">
        <f>+[1]debt!L63</f>
        <v>0</v>
      </c>
      <c r="M63" s="70"/>
      <c r="N63" s="70"/>
      <c r="O63" s="70"/>
      <c r="P63" s="71"/>
      <c r="Q63" s="72"/>
      <c r="R63" s="69">
        <f t="shared" si="1"/>
        <v>-901892.27</v>
      </c>
      <c r="S63" s="70">
        <f>+[1]debt!S63</f>
        <v>0</v>
      </c>
      <c r="T63" s="70">
        <f>+[1]debt!T63</f>
        <v>0</v>
      </c>
      <c r="U63" s="70">
        <f>+[1]debt!U63</f>
        <v>-901892.27</v>
      </c>
      <c r="V63" s="70"/>
      <c r="W63" s="70"/>
      <c r="X63" s="70"/>
      <c r="Y63" s="70"/>
      <c r="Z63" s="70">
        <f>+[1]debt!Z63</f>
        <v>0</v>
      </c>
      <c r="AA63" s="70"/>
      <c r="AB63" s="70"/>
      <c r="AC63" s="70"/>
      <c r="AD63" s="71"/>
    </row>
    <row r="64" spans="2:30" x14ac:dyDescent="0.25">
      <c r="B64" s="60">
        <v>46753</v>
      </c>
      <c r="C64" s="29">
        <f t="shared" si="2"/>
        <v>119767566.09984413</v>
      </c>
      <c r="D64" s="56">
        <f t="shared" si="0"/>
        <v>8285944.8300000001</v>
      </c>
      <c r="E64" s="29">
        <f>+[1]debt!E64</f>
        <v>0</v>
      </c>
      <c r="F64" s="29">
        <f>+[1]debt!F64</f>
        <v>0</v>
      </c>
      <c r="G64" s="84">
        <f>+[1]debt!G64</f>
        <v>8285944.8300000001</v>
      </c>
      <c r="H64" s="29">
        <f>+[1]debt!H64</f>
        <v>0</v>
      </c>
      <c r="I64" s="29"/>
      <c r="J64" s="29"/>
      <c r="K64" s="29"/>
      <c r="L64" s="29">
        <f>+[1]debt!L64</f>
        <v>0</v>
      </c>
      <c r="M64" s="29"/>
      <c r="N64" s="29"/>
      <c r="O64" s="29"/>
      <c r="P64" s="30"/>
      <c r="R64" s="56">
        <f t="shared" si="1"/>
        <v>-980515.89</v>
      </c>
      <c r="S64" s="29">
        <f>+[1]debt!S64</f>
        <v>0</v>
      </c>
      <c r="T64" s="29">
        <f>+[1]debt!T64</f>
        <v>0</v>
      </c>
      <c r="U64" s="29">
        <f>+[1]debt!U64</f>
        <v>-980515.89</v>
      </c>
      <c r="V64" s="29"/>
      <c r="W64" s="29"/>
      <c r="X64" s="29"/>
      <c r="Y64" s="29"/>
      <c r="Z64" s="29">
        <f>+[1]debt!Z64</f>
        <v>0</v>
      </c>
      <c r="AA64" s="29"/>
      <c r="AB64" s="29"/>
      <c r="AC64" s="29"/>
      <c r="AD64" s="30"/>
    </row>
    <row r="65" spans="2:30" x14ac:dyDescent="0.25">
      <c r="B65" s="59">
        <v>46784</v>
      </c>
      <c r="C65" s="29">
        <f t="shared" si="2"/>
        <v>128053510.92984413</v>
      </c>
      <c r="D65" s="56">
        <f t="shared" si="0"/>
        <v>8285944.8300000001</v>
      </c>
      <c r="E65" s="29">
        <f>+[1]debt!E65</f>
        <v>0</v>
      </c>
      <c r="F65" s="29">
        <f>+[1]debt!F65</f>
        <v>0</v>
      </c>
      <c r="G65" s="84">
        <f>+[1]debt!G65</f>
        <v>8285944.8300000001</v>
      </c>
      <c r="H65" s="29">
        <f>+[1]debt!H65</f>
        <v>0</v>
      </c>
      <c r="I65" s="29"/>
      <c r="J65" s="29"/>
      <c r="K65" s="29"/>
      <c r="L65" s="29">
        <f>+[1]debt!L65</f>
        <v>0</v>
      </c>
      <c r="M65" s="29"/>
      <c r="N65" s="29"/>
      <c r="O65" s="29"/>
      <c r="P65" s="30"/>
      <c r="R65" s="56">
        <f t="shared" si="1"/>
        <v>-1059139.49</v>
      </c>
      <c r="S65" s="29">
        <f>+[1]debt!S65</f>
        <v>0</v>
      </c>
      <c r="T65" s="29">
        <f>+[1]debt!T65</f>
        <v>0</v>
      </c>
      <c r="U65" s="29">
        <f>+[1]debt!U65</f>
        <v>-1059139.49</v>
      </c>
      <c r="V65" s="29"/>
      <c r="W65" s="29"/>
      <c r="X65" s="29"/>
      <c r="Y65" s="29"/>
      <c r="Z65" s="29">
        <f>+[1]debt!Z65</f>
        <v>0</v>
      </c>
      <c r="AA65" s="29"/>
      <c r="AB65" s="29"/>
      <c r="AC65" s="29"/>
      <c r="AD65" s="30"/>
    </row>
    <row r="66" spans="2:30" x14ac:dyDescent="0.25">
      <c r="B66" s="60">
        <v>46813</v>
      </c>
      <c r="C66" s="29">
        <f t="shared" si="2"/>
        <v>136339455.75984412</v>
      </c>
      <c r="D66" s="56">
        <f t="shared" si="0"/>
        <v>8285944.8300000001</v>
      </c>
      <c r="E66" s="29">
        <f>+[1]debt!E66</f>
        <v>0</v>
      </c>
      <c r="F66" s="29">
        <f>+[1]debt!F66</f>
        <v>0</v>
      </c>
      <c r="G66" s="84">
        <f>+[1]debt!G66</f>
        <v>8285944.8300000001</v>
      </c>
      <c r="H66" s="29">
        <f>+[1]debt!H66</f>
        <v>0</v>
      </c>
      <c r="I66" s="29"/>
      <c r="J66" s="29"/>
      <c r="K66" s="29"/>
      <c r="L66" s="29">
        <f>+[1]debt!L66</f>
        <v>0</v>
      </c>
      <c r="M66" s="29"/>
      <c r="N66" s="29"/>
      <c r="O66" s="29"/>
      <c r="P66" s="30"/>
      <c r="R66" s="56">
        <f t="shared" si="1"/>
        <v>-1137763.1200000001</v>
      </c>
      <c r="S66" s="29">
        <f>+[1]debt!S66</f>
        <v>0</v>
      </c>
      <c r="T66" s="29">
        <f>+[1]debt!T66</f>
        <v>0</v>
      </c>
      <c r="U66" s="29">
        <f>+[1]debt!U66</f>
        <v>-1137763.1200000001</v>
      </c>
      <c r="V66" s="29"/>
      <c r="W66" s="29"/>
      <c r="X66" s="29"/>
      <c r="Y66" s="29"/>
      <c r="Z66" s="29">
        <f>+[1]debt!Z66</f>
        <v>0</v>
      </c>
      <c r="AA66" s="29"/>
      <c r="AB66" s="29"/>
      <c r="AC66" s="29"/>
      <c r="AD66" s="30"/>
    </row>
    <row r="67" spans="2:30" x14ac:dyDescent="0.25">
      <c r="B67" s="60">
        <v>46844</v>
      </c>
      <c r="C67" s="29">
        <f t="shared" si="2"/>
        <v>120264195.92984413</v>
      </c>
      <c r="D67" s="56">
        <f t="shared" si="0"/>
        <v>-16075259.830000002</v>
      </c>
      <c r="E67" s="29">
        <f>+[1]debt!E67</f>
        <v>0</v>
      </c>
      <c r="F67" s="29">
        <f>+[1]debt!F67</f>
        <v>0</v>
      </c>
      <c r="G67" s="84">
        <f>+[1]debt!G67</f>
        <v>-16075259.830000002</v>
      </c>
      <c r="H67" s="29">
        <f>+[1]debt!H67</f>
        <v>0</v>
      </c>
      <c r="I67" s="29"/>
      <c r="J67" s="29"/>
      <c r="K67" s="29"/>
      <c r="L67" s="29">
        <f>+[1]debt!L67</f>
        <v>0</v>
      </c>
      <c r="M67" s="29"/>
      <c r="N67" s="29"/>
      <c r="O67" s="29"/>
      <c r="P67" s="30"/>
      <c r="R67" s="56">
        <f t="shared" si="1"/>
        <v>-1216386.72</v>
      </c>
      <c r="S67" s="29">
        <f>+[1]debt!S67</f>
        <v>0</v>
      </c>
      <c r="T67" s="29">
        <f>+[1]debt!T67</f>
        <v>0</v>
      </c>
      <c r="U67" s="29">
        <f>+[1]debt!U67</f>
        <v>-1216386.72</v>
      </c>
      <c r="V67" s="29"/>
      <c r="W67" s="29"/>
      <c r="X67" s="29"/>
      <c r="Y67" s="29"/>
      <c r="Z67" s="29">
        <f>+[1]debt!Z67</f>
        <v>0</v>
      </c>
      <c r="AA67" s="29"/>
      <c r="AB67" s="29"/>
      <c r="AC67" s="29"/>
      <c r="AD67" s="30"/>
    </row>
    <row r="68" spans="2:30" x14ac:dyDescent="0.25">
      <c r="B68" s="59">
        <v>46874</v>
      </c>
      <c r="C68" s="29">
        <f t="shared" si="2"/>
        <v>84299824.329844117</v>
      </c>
      <c r="D68" s="56">
        <f t="shared" ref="D68:D131" si="3">SUM(E68:P68)</f>
        <v>-35964371.600000001</v>
      </c>
      <c r="E68" s="29">
        <f>+[1]debt!E68</f>
        <v>0</v>
      </c>
      <c r="F68" s="29">
        <f>+[1]debt!F68</f>
        <v>0</v>
      </c>
      <c r="G68" s="84">
        <f>+[1]debt!G68</f>
        <v>-35964371.600000001</v>
      </c>
      <c r="H68" s="29">
        <f>+[1]debt!H68</f>
        <v>0</v>
      </c>
      <c r="I68" s="29"/>
      <c r="J68" s="29"/>
      <c r="K68" s="29"/>
      <c r="L68" s="29">
        <f>+[1]debt!L68</f>
        <v>0</v>
      </c>
      <c r="M68" s="29"/>
      <c r="N68" s="29"/>
      <c r="O68" s="29"/>
      <c r="P68" s="30"/>
      <c r="R68" s="56">
        <f t="shared" ref="R68:R131" si="4">SUM(S68:AD68)</f>
        <v>-1063851.92</v>
      </c>
      <c r="S68" s="29">
        <f>+[1]debt!S68</f>
        <v>0</v>
      </c>
      <c r="T68" s="29">
        <f>+[1]debt!T68</f>
        <v>0</v>
      </c>
      <c r="U68" s="29">
        <f>+[1]debt!U68</f>
        <v>-1063851.92</v>
      </c>
      <c r="V68" s="29"/>
      <c r="W68" s="29"/>
      <c r="X68" s="29"/>
      <c r="Y68" s="29"/>
      <c r="Z68" s="29">
        <f>+[1]debt!Z68</f>
        <v>0</v>
      </c>
      <c r="AA68" s="29"/>
      <c r="AB68" s="29"/>
      <c r="AC68" s="29"/>
      <c r="AD68" s="30"/>
    </row>
    <row r="69" spans="2:30" x14ac:dyDescent="0.25">
      <c r="B69" s="60">
        <v>46905</v>
      </c>
      <c r="C69" s="29">
        <f t="shared" ref="C69:C132" si="5">+C68+D69</f>
        <v>93016841.119844109</v>
      </c>
      <c r="D69" s="56">
        <f t="shared" si="3"/>
        <v>8717016.7899999991</v>
      </c>
      <c r="E69" s="29">
        <f>+[1]debt!E69</f>
        <v>0</v>
      </c>
      <c r="F69" s="29">
        <f>+[1]debt!F69</f>
        <v>0</v>
      </c>
      <c r="G69" s="84">
        <f>+[1]debt!G69</f>
        <v>5857869.5499999998</v>
      </c>
      <c r="H69" s="29">
        <f>+[1]debt!H69</f>
        <v>2859147.24</v>
      </c>
      <c r="I69" s="29"/>
      <c r="J69" s="29"/>
      <c r="K69" s="29"/>
      <c r="L69" s="29">
        <f>+[1]debt!L69</f>
        <v>0</v>
      </c>
      <c r="M69" s="29"/>
      <c r="N69" s="29"/>
      <c r="O69" s="29"/>
      <c r="P69" s="30"/>
      <c r="R69" s="56">
        <f t="shared" si="4"/>
        <v>-722593.44</v>
      </c>
      <c r="S69" s="29">
        <f>+[1]debt!S69</f>
        <v>0</v>
      </c>
      <c r="T69" s="29">
        <f>+[1]debt!T69</f>
        <v>0</v>
      </c>
      <c r="U69" s="29">
        <f>+[1]debt!U69</f>
        <v>-722593.44</v>
      </c>
      <c r="V69" s="29"/>
      <c r="W69" s="29"/>
      <c r="X69" s="29"/>
      <c r="Y69" s="29"/>
      <c r="Z69" s="29">
        <f>+[1]debt!Z69</f>
        <v>0</v>
      </c>
      <c r="AA69" s="29"/>
      <c r="AB69" s="29"/>
      <c r="AC69" s="29"/>
      <c r="AD69" s="30"/>
    </row>
    <row r="70" spans="2:30" x14ac:dyDescent="0.25">
      <c r="B70" s="59">
        <v>46935</v>
      </c>
      <c r="C70" s="29">
        <f t="shared" si="5"/>
        <v>102210382.44984411</v>
      </c>
      <c r="D70" s="56">
        <f t="shared" si="3"/>
        <v>9193541.3300000001</v>
      </c>
      <c r="E70" s="29">
        <f>+[1]debt!E70</f>
        <v>0</v>
      </c>
      <c r="F70" s="29">
        <f>+[1]debt!F70</f>
        <v>0</v>
      </c>
      <c r="G70" s="84">
        <f>+[1]debt!G70</f>
        <v>5857869.5499999998</v>
      </c>
      <c r="H70" s="29">
        <f>+[1]debt!H70</f>
        <v>3335671.78</v>
      </c>
      <c r="I70" s="29"/>
      <c r="J70" s="29"/>
      <c r="K70" s="29"/>
      <c r="L70" s="29">
        <f>+[1]debt!L70</f>
        <v>0</v>
      </c>
      <c r="M70" s="29"/>
      <c r="N70" s="29"/>
      <c r="O70" s="29"/>
      <c r="P70" s="30"/>
      <c r="R70" s="56">
        <f t="shared" si="4"/>
        <v>-778177.55</v>
      </c>
      <c r="S70" s="29">
        <f>+[1]debt!S70</f>
        <v>0</v>
      </c>
      <c r="T70" s="29">
        <f>+[1]debt!T70</f>
        <v>0</v>
      </c>
      <c r="U70" s="29">
        <f>+[1]debt!U70</f>
        <v>-778177.55</v>
      </c>
      <c r="V70" s="29"/>
      <c r="W70" s="29"/>
      <c r="X70" s="29"/>
      <c r="Y70" s="29"/>
      <c r="Z70" s="29">
        <f>+[1]debt!Z70</f>
        <v>0</v>
      </c>
      <c r="AA70" s="29"/>
      <c r="AB70" s="29"/>
      <c r="AC70" s="29"/>
      <c r="AD70" s="30"/>
    </row>
    <row r="71" spans="2:30" x14ac:dyDescent="0.25">
      <c r="B71" s="60">
        <v>46966</v>
      </c>
      <c r="C71" s="29">
        <f t="shared" si="5"/>
        <v>111403923.77984411</v>
      </c>
      <c r="D71" s="56">
        <f t="shared" si="3"/>
        <v>9193541.3300000001</v>
      </c>
      <c r="E71" s="29">
        <f>+[1]debt!E71</f>
        <v>0</v>
      </c>
      <c r="F71" s="29">
        <f>+[1]debt!F71</f>
        <v>0</v>
      </c>
      <c r="G71" s="84">
        <f>+[1]debt!G71</f>
        <v>5857869.5499999998</v>
      </c>
      <c r="H71" s="29">
        <f>+[1]debt!H71</f>
        <v>3335671.78</v>
      </c>
      <c r="I71" s="29"/>
      <c r="J71" s="29"/>
      <c r="K71" s="29"/>
      <c r="L71" s="29">
        <f>+[1]debt!L71</f>
        <v>0</v>
      </c>
      <c r="M71" s="29"/>
      <c r="N71" s="29"/>
      <c r="O71" s="29"/>
      <c r="P71" s="30"/>
      <c r="R71" s="56">
        <f t="shared" si="4"/>
        <v>-833761.66</v>
      </c>
      <c r="S71" s="29">
        <f>+[1]debt!S71</f>
        <v>0</v>
      </c>
      <c r="T71" s="29">
        <f>+[1]debt!T71</f>
        <v>0</v>
      </c>
      <c r="U71" s="29">
        <f>+[1]debt!U71</f>
        <v>-833761.66</v>
      </c>
      <c r="V71" s="29"/>
      <c r="W71" s="29"/>
      <c r="X71" s="29"/>
      <c r="Y71" s="29"/>
      <c r="Z71" s="29">
        <f>+[1]debt!Z71</f>
        <v>0</v>
      </c>
      <c r="AA71" s="29"/>
      <c r="AB71" s="29"/>
      <c r="AC71" s="29"/>
      <c r="AD71" s="30"/>
    </row>
    <row r="72" spans="2:30" x14ac:dyDescent="0.25">
      <c r="B72" s="60">
        <v>46997</v>
      </c>
      <c r="C72" s="29">
        <f t="shared" si="5"/>
        <v>121550514.1898441</v>
      </c>
      <c r="D72" s="56">
        <f t="shared" si="3"/>
        <v>10146590.41</v>
      </c>
      <c r="E72" s="29">
        <f>+[1]debt!E72</f>
        <v>0</v>
      </c>
      <c r="F72" s="29">
        <f>+[1]debt!F72</f>
        <v>0</v>
      </c>
      <c r="G72" s="84">
        <f>+[1]debt!G72</f>
        <v>5857869.5499999998</v>
      </c>
      <c r="H72" s="29">
        <f>+[1]debt!H72</f>
        <v>4288720.8600000003</v>
      </c>
      <c r="I72" s="29"/>
      <c r="J72" s="29"/>
      <c r="K72" s="29"/>
      <c r="L72" s="29">
        <f>+[1]debt!L72</f>
        <v>0</v>
      </c>
      <c r="M72" s="29"/>
      <c r="N72" s="29"/>
      <c r="O72" s="29"/>
      <c r="P72" s="30"/>
      <c r="R72" s="56">
        <f t="shared" si="4"/>
        <v>-889345.78</v>
      </c>
      <c r="S72" s="29">
        <f>+[1]debt!S72</f>
        <v>0</v>
      </c>
      <c r="T72" s="29">
        <f>+[1]debt!T72</f>
        <v>0</v>
      </c>
      <c r="U72" s="29">
        <f>+[1]debt!U72</f>
        <v>-889345.78</v>
      </c>
      <c r="V72" s="29"/>
      <c r="W72" s="29"/>
      <c r="X72" s="29"/>
      <c r="Y72" s="29"/>
      <c r="Z72" s="29">
        <f>+[1]debt!Z72</f>
        <v>0</v>
      </c>
      <c r="AA72" s="29"/>
      <c r="AB72" s="29"/>
      <c r="AC72" s="29"/>
      <c r="AD72" s="30"/>
    </row>
    <row r="73" spans="2:30" x14ac:dyDescent="0.25">
      <c r="B73" s="59">
        <v>47027</v>
      </c>
      <c r="C73" s="29">
        <f t="shared" si="5"/>
        <v>131697104.5998441</v>
      </c>
      <c r="D73" s="56">
        <f t="shared" si="3"/>
        <v>10146590.41</v>
      </c>
      <c r="E73" s="29">
        <f>+[1]debt!E73</f>
        <v>0</v>
      </c>
      <c r="F73" s="29">
        <f>+[1]debt!F73</f>
        <v>0</v>
      </c>
      <c r="G73" s="84">
        <f>+[1]debt!G73</f>
        <v>5857869.5499999998</v>
      </c>
      <c r="H73" s="29">
        <f>+[1]debt!H73</f>
        <v>4288720.8600000003</v>
      </c>
      <c r="I73" s="29"/>
      <c r="J73" s="29"/>
      <c r="K73" s="29"/>
      <c r="L73" s="29">
        <f>+[1]debt!L73</f>
        <v>0</v>
      </c>
      <c r="M73" s="29"/>
      <c r="N73" s="29"/>
      <c r="O73" s="29"/>
      <c r="P73" s="30"/>
      <c r="R73" s="56">
        <f t="shared" si="4"/>
        <v>-944929.88</v>
      </c>
      <c r="S73" s="29">
        <f>+[1]debt!S73</f>
        <v>0</v>
      </c>
      <c r="T73" s="29">
        <f>+[1]debt!T73</f>
        <v>0</v>
      </c>
      <c r="U73" s="29">
        <f>+[1]debt!U73</f>
        <v>-944929.88</v>
      </c>
      <c r="V73" s="29"/>
      <c r="W73" s="29"/>
      <c r="X73" s="29"/>
      <c r="Y73" s="29"/>
      <c r="Z73" s="29">
        <f>+[1]debt!Z73</f>
        <v>0</v>
      </c>
      <c r="AA73" s="29"/>
      <c r="AB73" s="29"/>
      <c r="AC73" s="29"/>
      <c r="AD73" s="30"/>
    </row>
    <row r="74" spans="2:30" x14ac:dyDescent="0.25">
      <c r="B74" s="60">
        <v>47058</v>
      </c>
      <c r="C74" s="29">
        <f t="shared" si="5"/>
        <v>142320219.54984409</v>
      </c>
      <c r="D74" s="56">
        <f t="shared" si="3"/>
        <v>10623114.949999999</v>
      </c>
      <c r="E74" s="29">
        <f>+[1]debt!E74</f>
        <v>0</v>
      </c>
      <c r="F74" s="29">
        <f>+[1]debt!F74</f>
        <v>0</v>
      </c>
      <c r="G74" s="84">
        <f>+[1]debt!G74</f>
        <v>5857869.5499999998</v>
      </c>
      <c r="H74" s="29">
        <f>+[1]debt!H74</f>
        <v>4765245.4000000004</v>
      </c>
      <c r="I74" s="29"/>
      <c r="J74" s="29"/>
      <c r="K74" s="29"/>
      <c r="L74" s="29">
        <f>+[1]debt!L74</f>
        <v>0</v>
      </c>
      <c r="M74" s="29"/>
      <c r="N74" s="29"/>
      <c r="O74" s="29"/>
      <c r="P74" s="30"/>
      <c r="R74" s="56">
        <f t="shared" si="4"/>
        <v>-1000514</v>
      </c>
      <c r="S74" s="29">
        <f>+[1]debt!S74</f>
        <v>0</v>
      </c>
      <c r="T74" s="29">
        <f>+[1]debt!T74</f>
        <v>0</v>
      </c>
      <c r="U74" s="29">
        <f>+[1]debt!U74</f>
        <v>-1000514</v>
      </c>
      <c r="V74" s="29"/>
      <c r="W74" s="29"/>
      <c r="X74" s="29"/>
      <c r="Y74" s="29"/>
      <c r="Z74" s="29">
        <f>+[1]debt!Z74</f>
        <v>0</v>
      </c>
      <c r="AA74" s="29"/>
      <c r="AB74" s="29"/>
      <c r="AC74" s="29"/>
      <c r="AD74" s="30"/>
    </row>
    <row r="75" spans="2:30" x14ac:dyDescent="0.25">
      <c r="B75" s="59">
        <v>47088</v>
      </c>
      <c r="C75" s="70">
        <f t="shared" si="5"/>
        <v>152943334.49984407</v>
      </c>
      <c r="D75" s="69">
        <f t="shared" si="3"/>
        <v>10623114.949999999</v>
      </c>
      <c r="E75" s="70">
        <f>+[1]debt!E75</f>
        <v>0</v>
      </c>
      <c r="F75" s="70">
        <f>+[1]debt!F75</f>
        <v>0</v>
      </c>
      <c r="G75" s="84">
        <f>+[1]debt!G75</f>
        <v>5857869.5499999998</v>
      </c>
      <c r="H75" s="70">
        <f>+[1]debt!H75</f>
        <v>4765245.4000000004</v>
      </c>
      <c r="I75" s="70"/>
      <c r="J75" s="70"/>
      <c r="K75" s="70"/>
      <c r="L75" s="70">
        <f>+[1]debt!L75</f>
        <v>0</v>
      </c>
      <c r="M75" s="70"/>
      <c r="N75" s="70"/>
      <c r="O75" s="70"/>
      <c r="P75" s="71"/>
      <c r="Q75" s="72"/>
      <c r="R75" s="69">
        <f t="shared" si="4"/>
        <v>-1056098.1100000001</v>
      </c>
      <c r="S75" s="70">
        <f>+[1]debt!S75</f>
        <v>0</v>
      </c>
      <c r="T75" s="70">
        <f>+[1]debt!T75</f>
        <v>0</v>
      </c>
      <c r="U75" s="70">
        <f>+[1]debt!U75</f>
        <v>-1056098.1100000001</v>
      </c>
      <c r="V75" s="70"/>
      <c r="W75" s="70"/>
      <c r="X75" s="70"/>
      <c r="Y75" s="70"/>
      <c r="Z75" s="70">
        <f>+[1]debt!Z75</f>
        <v>0</v>
      </c>
      <c r="AA75" s="70"/>
      <c r="AB75" s="70"/>
      <c r="AC75" s="70"/>
      <c r="AD75" s="71"/>
    </row>
    <row r="76" spans="2:30" x14ac:dyDescent="0.25">
      <c r="B76" s="61">
        <v>47119</v>
      </c>
      <c r="C76" s="29">
        <f t="shared" si="5"/>
        <v>163566449.44984406</v>
      </c>
      <c r="D76" s="56">
        <f t="shared" si="3"/>
        <v>10623114.949999999</v>
      </c>
      <c r="E76" s="29">
        <f>+[1]debt!E76</f>
        <v>0</v>
      </c>
      <c r="F76" s="29">
        <f>+[1]debt!F76</f>
        <v>0</v>
      </c>
      <c r="G76" s="84">
        <f>+[1]debt!G76</f>
        <v>5857869.5499999998</v>
      </c>
      <c r="H76" s="29">
        <f>+[1]debt!H76</f>
        <v>4765245.4000000004</v>
      </c>
      <c r="I76" s="29"/>
      <c r="J76" s="29"/>
      <c r="K76" s="29"/>
      <c r="L76" s="29">
        <f>+[1]debt!L76</f>
        <v>0</v>
      </c>
      <c r="M76" s="29"/>
      <c r="N76" s="29"/>
      <c r="O76" s="29"/>
      <c r="P76" s="30"/>
      <c r="R76" s="56">
        <f t="shared" si="4"/>
        <v>-1111682.22</v>
      </c>
      <c r="S76" s="29">
        <f>+[1]debt!S76</f>
        <v>0</v>
      </c>
      <c r="T76" s="29">
        <f>+[1]debt!T76</f>
        <v>0</v>
      </c>
      <c r="U76" s="29">
        <f>+[1]debt!U76</f>
        <v>-1111682.22</v>
      </c>
      <c r="V76" s="29"/>
      <c r="W76" s="29"/>
      <c r="X76" s="29"/>
      <c r="Y76" s="29"/>
      <c r="Z76" s="29">
        <f>+[1]debt!Z76</f>
        <v>0</v>
      </c>
      <c r="AA76" s="29"/>
      <c r="AB76" s="29"/>
      <c r="AC76" s="29"/>
      <c r="AD76" s="30"/>
    </row>
    <row r="77" spans="2:30" x14ac:dyDescent="0.25">
      <c r="B77" s="61">
        <v>47150</v>
      </c>
      <c r="C77" s="29">
        <f t="shared" si="5"/>
        <v>174666088.94984406</v>
      </c>
      <c r="D77" s="56">
        <f t="shared" si="3"/>
        <v>11099639.5</v>
      </c>
      <c r="E77" s="29">
        <f>+[1]debt!E77</f>
        <v>0</v>
      </c>
      <c r="F77" s="29">
        <f>+[1]debt!F77</f>
        <v>0</v>
      </c>
      <c r="G77" s="84">
        <f>+[1]debt!G77</f>
        <v>5857869.5599999996</v>
      </c>
      <c r="H77" s="29">
        <f>+[1]debt!H77</f>
        <v>5241769.9400000004</v>
      </c>
      <c r="I77" s="29"/>
      <c r="J77" s="29"/>
      <c r="K77" s="29"/>
      <c r="L77" s="29">
        <f>+[1]debt!L77</f>
        <v>0</v>
      </c>
      <c r="M77" s="29"/>
      <c r="N77" s="29"/>
      <c r="O77" s="29"/>
      <c r="P77" s="30"/>
      <c r="R77" s="56">
        <f t="shared" si="4"/>
        <v>-1167266.33</v>
      </c>
      <c r="S77" s="29">
        <f>+[1]debt!S77</f>
        <v>0</v>
      </c>
      <c r="T77" s="29">
        <f>+[1]debt!T77</f>
        <v>0</v>
      </c>
      <c r="U77" s="29">
        <f>+[1]debt!U77</f>
        <v>-1167266.33</v>
      </c>
      <c r="V77" s="29"/>
      <c r="W77" s="29"/>
      <c r="X77" s="29"/>
      <c r="Y77" s="29"/>
      <c r="Z77" s="29">
        <f>+[1]debt!Z77</f>
        <v>0</v>
      </c>
      <c r="AA77" s="29"/>
      <c r="AB77" s="29"/>
      <c r="AC77" s="29"/>
      <c r="AD77" s="30"/>
    </row>
    <row r="78" spans="2:30" x14ac:dyDescent="0.25">
      <c r="B78" s="62">
        <v>47178</v>
      </c>
      <c r="C78" s="29">
        <f t="shared" si="5"/>
        <v>182836793.74984407</v>
      </c>
      <c r="D78" s="56">
        <f t="shared" si="3"/>
        <v>8170704.8000000007</v>
      </c>
      <c r="E78" s="29">
        <f>+[1]debt!E78</f>
        <v>0</v>
      </c>
      <c r="F78" s="29">
        <f>+[1]debt!F78</f>
        <v>0</v>
      </c>
      <c r="G78" s="84">
        <f>+[1]debt!G78</f>
        <v>2928934.86</v>
      </c>
      <c r="H78" s="29">
        <f>+[1]debt!H78</f>
        <v>5241769.9400000004</v>
      </c>
      <c r="I78" s="29"/>
      <c r="J78" s="29"/>
      <c r="K78" s="29"/>
      <c r="L78" s="29">
        <f>+[1]debt!L78</f>
        <v>0</v>
      </c>
      <c r="M78" s="29"/>
      <c r="N78" s="29"/>
      <c r="O78" s="29"/>
      <c r="P78" s="30"/>
      <c r="R78" s="56">
        <f t="shared" si="4"/>
        <v>-1222850.44</v>
      </c>
      <c r="S78" s="29">
        <f>+[1]debt!S78</f>
        <v>0</v>
      </c>
      <c r="T78" s="29">
        <f>+[1]debt!T78</f>
        <v>0</v>
      </c>
      <c r="U78" s="29">
        <f>+[1]debt!U78</f>
        <v>-1222850.44</v>
      </c>
      <c r="V78" s="29"/>
      <c r="W78" s="29"/>
      <c r="X78" s="29"/>
      <c r="Y78" s="29"/>
      <c r="Z78" s="29">
        <f>+[1]debt!Z78</f>
        <v>0</v>
      </c>
      <c r="AA78" s="29"/>
      <c r="AB78" s="29"/>
      <c r="AC78" s="29"/>
      <c r="AD78" s="30"/>
    </row>
    <row r="79" spans="2:30" x14ac:dyDescent="0.25">
      <c r="B79" s="61">
        <v>47209</v>
      </c>
      <c r="C79" s="29">
        <f t="shared" si="5"/>
        <v>134951731.46984407</v>
      </c>
      <c r="D79" s="56">
        <f t="shared" si="3"/>
        <v>-47885062.280000001</v>
      </c>
      <c r="E79" s="29">
        <f>+[1]debt!E79</f>
        <v>0</v>
      </c>
      <c r="F79" s="29">
        <f>+[1]debt!F79</f>
        <v>0</v>
      </c>
      <c r="G79" s="84">
        <f>+[1]debt!G79</f>
        <v>-53126832.219999999</v>
      </c>
      <c r="H79" s="29">
        <f>+[1]debt!H79</f>
        <v>5241769.9400000004</v>
      </c>
      <c r="I79" s="29"/>
      <c r="J79" s="29"/>
      <c r="K79" s="29"/>
      <c r="L79" s="29">
        <f>+[1]debt!L79</f>
        <v>0</v>
      </c>
      <c r="M79" s="29"/>
      <c r="N79" s="29"/>
      <c r="O79" s="29"/>
      <c r="P79" s="30"/>
      <c r="R79" s="56">
        <f t="shared" si="4"/>
        <v>-1250642.49</v>
      </c>
      <c r="S79" s="29">
        <f>+[1]debt!S79</f>
        <v>0</v>
      </c>
      <c r="T79" s="29">
        <f>+[1]debt!T79</f>
        <v>0</v>
      </c>
      <c r="U79" s="29">
        <f>+[1]debt!U79</f>
        <v>-1250642.49</v>
      </c>
      <c r="V79" s="29"/>
      <c r="W79" s="29"/>
      <c r="X79" s="29"/>
      <c r="Y79" s="29"/>
      <c r="Z79" s="29">
        <f>+[1]debt!Z79</f>
        <v>0</v>
      </c>
      <c r="AA79" s="29"/>
      <c r="AB79" s="29"/>
      <c r="AC79" s="29"/>
      <c r="AD79" s="30"/>
    </row>
    <row r="80" spans="2:30" x14ac:dyDescent="0.25">
      <c r="B80" s="62">
        <v>47239</v>
      </c>
      <c r="C80" s="29">
        <f t="shared" si="5"/>
        <v>123025901.26984407</v>
      </c>
      <c r="D80" s="56">
        <f t="shared" si="3"/>
        <v>-11925830.199999999</v>
      </c>
      <c r="E80" s="29">
        <f>+[1]debt!E80</f>
        <v>0</v>
      </c>
      <c r="F80" s="29">
        <f>+[1]debt!F80</f>
        <v>0</v>
      </c>
      <c r="G80" s="84">
        <f>+[1]debt!G80</f>
        <v>-17167600.140000001</v>
      </c>
      <c r="H80" s="29">
        <f>+[1]debt!H80</f>
        <v>5241769.9400000004</v>
      </c>
      <c r="I80" s="29"/>
      <c r="J80" s="29"/>
      <c r="K80" s="29"/>
      <c r="L80" s="29">
        <f>+[1]debt!L80</f>
        <v>0</v>
      </c>
      <c r="M80" s="29"/>
      <c r="N80" s="29"/>
      <c r="O80" s="29"/>
      <c r="P80" s="30"/>
      <c r="R80" s="56">
        <f t="shared" si="4"/>
        <v>-746532.99</v>
      </c>
      <c r="S80" s="29">
        <f>+[1]debt!S80</f>
        <v>0</v>
      </c>
      <c r="T80" s="29">
        <f>+[1]debt!T80</f>
        <v>0</v>
      </c>
      <c r="U80" s="29">
        <f>+[1]debt!U80</f>
        <v>-746532.99</v>
      </c>
      <c r="V80" s="29"/>
      <c r="W80" s="29"/>
      <c r="X80" s="29"/>
      <c r="Y80" s="29"/>
      <c r="Z80" s="29">
        <f>+[1]debt!Z80</f>
        <v>0</v>
      </c>
      <c r="AA80" s="29"/>
      <c r="AB80" s="29"/>
      <c r="AC80" s="29"/>
      <c r="AD80" s="30"/>
    </row>
    <row r="81" spans="2:30" x14ac:dyDescent="0.25">
      <c r="B81" s="61">
        <v>47270</v>
      </c>
      <c r="C81" s="29">
        <f t="shared" si="5"/>
        <v>130720081.52984408</v>
      </c>
      <c r="D81" s="56">
        <f t="shared" si="3"/>
        <v>7694180.2599999998</v>
      </c>
      <c r="E81" s="29">
        <f>+[1]debt!E81</f>
        <v>0</v>
      </c>
      <c r="F81" s="29">
        <f>+[1]debt!F81</f>
        <v>0</v>
      </c>
      <c r="G81" s="84">
        <f>+[1]debt!G81</f>
        <v>2928934.86</v>
      </c>
      <c r="H81" s="29">
        <f>+[1]debt!H81</f>
        <v>4765245.4000000004</v>
      </c>
      <c r="I81" s="29"/>
      <c r="J81" s="29"/>
      <c r="K81" s="29"/>
      <c r="L81" s="29">
        <f>+[1]debt!L81</f>
        <v>0</v>
      </c>
      <c r="M81" s="29"/>
      <c r="N81" s="29"/>
      <c r="O81" s="29"/>
      <c r="P81" s="30"/>
      <c r="R81" s="56">
        <f t="shared" si="4"/>
        <v>-583633.18000000005</v>
      </c>
      <c r="S81" s="29">
        <f>+[1]debt!S81</f>
        <v>0</v>
      </c>
      <c r="T81" s="29">
        <f>+[1]debt!T81</f>
        <v>0</v>
      </c>
      <c r="U81" s="29">
        <f>+[1]debt!U81</f>
        <v>-583633.18000000005</v>
      </c>
      <c r="V81" s="29"/>
      <c r="W81" s="29"/>
      <c r="X81" s="29"/>
      <c r="Y81" s="29"/>
      <c r="Z81" s="29">
        <f>+[1]debt!Z81</f>
        <v>0</v>
      </c>
      <c r="AA81" s="29"/>
      <c r="AB81" s="29"/>
      <c r="AC81" s="29"/>
      <c r="AD81" s="30"/>
    </row>
    <row r="82" spans="2:30" x14ac:dyDescent="0.25">
      <c r="B82" s="62">
        <v>47300</v>
      </c>
      <c r="C82" s="29">
        <f t="shared" si="5"/>
        <v>137937737.24984407</v>
      </c>
      <c r="D82" s="56">
        <f t="shared" si="3"/>
        <v>7217655.7200000007</v>
      </c>
      <c r="E82" s="29">
        <f>+[1]debt!E82</f>
        <v>0</v>
      </c>
      <c r="F82" s="29">
        <f>+[1]debt!F82</f>
        <v>0</v>
      </c>
      <c r="G82" s="84">
        <f>+[1]debt!G82</f>
        <v>2928934.86</v>
      </c>
      <c r="H82" s="29">
        <f>+[1]debt!H82</f>
        <v>4288720.8600000003</v>
      </c>
      <c r="I82" s="29"/>
      <c r="J82" s="29"/>
      <c r="K82" s="29"/>
      <c r="L82" s="29">
        <f>+[1]debt!L82</f>
        <v>0</v>
      </c>
      <c r="M82" s="29"/>
      <c r="N82" s="29"/>
      <c r="O82" s="29"/>
      <c r="P82" s="30"/>
      <c r="R82" s="56">
        <f t="shared" si="4"/>
        <v>-611425.24</v>
      </c>
      <c r="S82" s="29">
        <f>+[1]debt!S82</f>
        <v>0</v>
      </c>
      <c r="T82" s="29">
        <f>+[1]debt!T82</f>
        <v>0</v>
      </c>
      <c r="U82" s="29">
        <f>+[1]debt!U82</f>
        <v>-611425.24</v>
      </c>
      <c r="V82" s="29"/>
      <c r="W82" s="29"/>
      <c r="X82" s="29"/>
      <c r="Y82" s="29"/>
      <c r="Z82" s="29">
        <f>+[1]debt!Z82</f>
        <v>0</v>
      </c>
      <c r="AA82" s="29"/>
      <c r="AB82" s="29"/>
      <c r="AC82" s="29"/>
      <c r="AD82" s="30"/>
    </row>
    <row r="83" spans="2:30" x14ac:dyDescent="0.25">
      <c r="B83" s="61">
        <v>47331</v>
      </c>
      <c r="C83" s="29">
        <f t="shared" si="5"/>
        <v>145155392.96984407</v>
      </c>
      <c r="D83" s="56">
        <f t="shared" si="3"/>
        <v>7217655.7200000007</v>
      </c>
      <c r="E83" s="29">
        <f>+[1]debt!E83</f>
        <v>0</v>
      </c>
      <c r="F83" s="29">
        <f>+[1]debt!F83</f>
        <v>0</v>
      </c>
      <c r="G83" s="84">
        <f>+[1]debt!G83</f>
        <v>2928934.86</v>
      </c>
      <c r="H83" s="29">
        <f>+[1]debt!H83</f>
        <v>4288720.8600000003</v>
      </c>
      <c r="I83" s="29"/>
      <c r="J83" s="29"/>
      <c r="K83" s="29"/>
      <c r="L83" s="29">
        <f>+[1]debt!L83</f>
        <v>0</v>
      </c>
      <c r="M83" s="29"/>
      <c r="N83" s="29"/>
      <c r="O83" s="29"/>
      <c r="P83" s="30"/>
      <c r="R83" s="56">
        <f t="shared" si="4"/>
        <v>-639217.30000000005</v>
      </c>
      <c r="S83" s="29">
        <f>+[1]debt!S83</f>
        <v>0</v>
      </c>
      <c r="T83" s="29">
        <f>+[1]debt!T83</f>
        <v>0</v>
      </c>
      <c r="U83" s="29">
        <f>+[1]debt!U83</f>
        <v>-639217.30000000005</v>
      </c>
      <c r="V83" s="29"/>
      <c r="W83" s="29"/>
      <c r="X83" s="29"/>
      <c r="Y83" s="29"/>
      <c r="Z83" s="29">
        <f>+[1]debt!Z83</f>
        <v>0</v>
      </c>
      <c r="AA83" s="29"/>
      <c r="AB83" s="29"/>
      <c r="AC83" s="29"/>
      <c r="AD83" s="30"/>
    </row>
    <row r="84" spans="2:30" x14ac:dyDescent="0.25">
      <c r="B84" s="62">
        <v>47362</v>
      </c>
      <c r="C84" s="29">
        <f t="shared" si="5"/>
        <v>150943475.06984407</v>
      </c>
      <c r="D84" s="56">
        <f t="shared" si="3"/>
        <v>5788082.0999999996</v>
      </c>
      <c r="E84" s="29">
        <f>+[1]debt!E84</f>
        <v>0</v>
      </c>
      <c r="F84" s="29">
        <f>+[1]debt!F84</f>
        <v>0</v>
      </c>
      <c r="G84" s="84">
        <f>+[1]debt!G84</f>
        <v>2928934.86</v>
      </c>
      <c r="H84" s="29">
        <f>+[1]debt!H84</f>
        <v>2859147.24</v>
      </c>
      <c r="I84" s="29"/>
      <c r="J84" s="29"/>
      <c r="K84" s="29"/>
      <c r="L84" s="29">
        <f>+[1]debt!L84</f>
        <v>0</v>
      </c>
      <c r="M84" s="29"/>
      <c r="N84" s="29"/>
      <c r="O84" s="29"/>
      <c r="P84" s="30"/>
      <c r="R84" s="56">
        <f t="shared" si="4"/>
        <v>-667009.35</v>
      </c>
      <c r="S84" s="29">
        <f>+[1]debt!S84</f>
        <v>0</v>
      </c>
      <c r="T84" s="29">
        <f>+[1]debt!T84</f>
        <v>0</v>
      </c>
      <c r="U84" s="29">
        <f>+[1]debt!U84</f>
        <v>-667009.35</v>
      </c>
      <c r="V84" s="29"/>
      <c r="W84" s="29"/>
      <c r="X84" s="29"/>
      <c r="Y84" s="29"/>
      <c r="Z84" s="29">
        <f>+[1]debt!Z84</f>
        <v>0</v>
      </c>
      <c r="AA84" s="29"/>
      <c r="AB84" s="29"/>
      <c r="AC84" s="29"/>
      <c r="AD84" s="30"/>
    </row>
    <row r="85" spans="2:30" x14ac:dyDescent="0.25">
      <c r="B85" s="61">
        <v>47392</v>
      </c>
      <c r="C85" s="29">
        <f t="shared" si="5"/>
        <v>80102726.299844071</v>
      </c>
      <c r="D85" s="56">
        <f t="shared" si="3"/>
        <v>-70840748.769999996</v>
      </c>
      <c r="E85" s="29">
        <f>+[1]debt!E85</f>
        <v>0</v>
      </c>
      <c r="F85" s="29">
        <f>+[1]debt!F85</f>
        <v>0</v>
      </c>
      <c r="G85" s="84">
        <f>+[1]debt!G85</f>
        <v>-73223371.469999999</v>
      </c>
      <c r="H85" s="29">
        <f>+[1]debt!H85</f>
        <v>2382622.7000000002</v>
      </c>
      <c r="I85" s="29"/>
      <c r="J85" s="29"/>
      <c r="K85" s="29"/>
      <c r="L85" s="29">
        <f>+[1]debt!L85</f>
        <v>0</v>
      </c>
      <c r="M85" s="29"/>
      <c r="N85" s="29"/>
      <c r="O85" s="29"/>
      <c r="P85" s="30"/>
      <c r="R85" s="56">
        <f t="shared" si="4"/>
        <v>-694801.41</v>
      </c>
      <c r="S85" s="29">
        <f>+[1]debt!S85</f>
        <v>0</v>
      </c>
      <c r="T85" s="29">
        <f>+[1]debt!T85</f>
        <v>0</v>
      </c>
      <c r="U85" s="29">
        <f>+[1]debt!U85</f>
        <v>-694801.41</v>
      </c>
      <c r="V85" s="29"/>
      <c r="W85" s="29"/>
      <c r="X85" s="29"/>
      <c r="Y85" s="29"/>
      <c r="Z85" s="29">
        <f>+[1]debt!Z85</f>
        <v>0</v>
      </c>
      <c r="AA85" s="29"/>
      <c r="AB85" s="29"/>
      <c r="AC85" s="29"/>
      <c r="AD85" s="30"/>
    </row>
    <row r="86" spans="2:30" x14ac:dyDescent="0.25">
      <c r="B86" s="61">
        <v>47423</v>
      </c>
      <c r="C86" s="29">
        <f t="shared" si="5"/>
        <v>82485348.999844074</v>
      </c>
      <c r="D86" s="56">
        <f t="shared" si="3"/>
        <v>2382622.7000000002</v>
      </c>
      <c r="E86" s="29">
        <f>+[1]debt!E86</f>
        <v>0</v>
      </c>
      <c r="F86" s="29">
        <f>+[1]debt!F86</f>
        <v>0</v>
      </c>
      <c r="G86" s="84">
        <f>+[1]debt!G86</f>
        <v>0</v>
      </c>
      <c r="H86" s="29">
        <f>+[1]debt!H86</f>
        <v>2382622.7000000002</v>
      </c>
      <c r="I86" s="29"/>
      <c r="J86" s="29"/>
      <c r="K86" s="29"/>
      <c r="L86" s="29">
        <f>+[1]debt!L86</f>
        <v>0</v>
      </c>
      <c r="M86" s="29"/>
      <c r="N86" s="29"/>
      <c r="O86" s="29"/>
      <c r="P86" s="30"/>
      <c r="R86" s="56">
        <f t="shared" si="4"/>
        <v>0</v>
      </c>
      <c r="S86" s="29">
        <f>+[1]debt!S86</f>
        <v>0</v>
      </c>
      <c r="T86" s="29">
        <f>+[1]debt!T86</f>
        <v>0</v>
      </c>
      <c r="U86" s="29">
        <f>+[1]debt!U86</f>
        <v>0</v>
      </c>
      <c r="V86" s="29"/>
      <c r="W86" s="29"/>
      <c r="X86" s="29"/>
      <c r="Y86" s="29"/>
      <c r="Z86" s="29">
        <f>+[1]debt!Z86</f>
        <v>0</v>
      </c>
      <c r="AA86" s="29"/>
      <c r="AB86" s="29"/>
      <c r="AC86" s="29"/>
      <c r="AD86" s="30"/>
    </row>
    <row r="87" spans="2:30" x14ac:dyDescent="0.25">
      <c r="B87" s="62">
        <v>47453</v>
      </c>
      <c r="C87" s="70">
        <f t="shared" si="5"/>
        <v>84391447.159844071</v>
      </c>
      <c r="D87" s="69">
        <f t="shared" si="3"/>
        <v>1906098.16</v>
      </c>
      <c r="E87" s="70">
        <f>+[1]debt!E87</f>
        <v>0</v>
      </c>
      <c r="F87" s="70">
        <f>+[1]debt!F87</f>
        <v>0</v>
      </c>
      <c r="G87" s="84">
        <f>+[1]debt!G87</f>
        <v>0</v>
      </c>
      <c r="H87" s="70">
        <f>+[1]debt!H87</f>
        <v>1906098.16</v>
      </c>
      <c r="I87" s="70"/>
      <c r="J87" s="70"/>
      <c r="K87" s="70"/>
      <c r="L87" s="70">
        <f>+[1]debt!L87</f>
        <v>0</v>
      </c>
      <c r="M87" s="70"/>
      <c r="N87" s="70"/>
      <c r="O87" s="70"/>
      <c r="P87" s="71"/>
      <c r="Q87" s="72"/>
      <c r="R87" s="69">
        <f t="shared" si="4"/>
        <v>0</v>
      </c>
      <c r="S87" s="70">
        <f>+[1]debt!S87</f>
        <v>0</v>
      </c>
      <c r="T87" s="70">
        <f>+[1]debt!T87</f>
        <v>0</v>
      </c>
      <c r="U87" s="70">
        <f>+[1]debt!U87</f>
        <v>0</v>
      </c>
      <c r="V87" s="70"/>
      <c r="W87" s="70"/>
      <c r="X87" s="70"/>
      <c r="Y87" s="70"/>
      <c r="Z87" s="70">
        <f>+[1]debt!Z87</f>
        <v>0</v>
      </c>
      <c r="AA87" s="70"/>
      <c r="AB87" s="70"/>
      <c r="AC87" s="70"/>
      <c r="AD87" s="71"/>
    </row>
    <row r="88" spans="2:30" x14ac:dyDescent="0.25">
      <c r="B88" s="60">
        <v>47484</v>
      </c>
      <c r="C88" s="29">
        <f t="shared" si="5"/>
        <v>85821020.779844075</v>
      </c>
      <c r="D88" s="56">
        <f t="shared" si="3"/>
        <v>1429573.62</v>
      </c>
      <c r="E88" s="29">
        <f>+[1]debt!E88</f>
        <v>0</v>
      </c>
      <c r="F88" s="29">
        <f>+[1]debt!F88</f>
        <v>0</v>
      </c>
      <c r="G88" s="84">
        <f>+[1]debt!G88</f>
        <v>0</v>
      </c>
      <c r="H88" s="29">
        <f>+[1]debt!H88</f>
        <v>1429573.62</v>
      </c>
      <c r="I88" s="29"/>
      <c r="J88" s="29"/>
      <c r="K88" s="29"/>
      <c r="L88" s="29">
        <f>+[1]debt!L88</f>
        <v>0</v>
      </c>
      <c r="M88" s="29"/>
      <c r="N88" s="29"/>
      <c r="O88" s="29"/>
      <c r="P88" s="30"/>
      <c r="R88" s="56">
        <f t="shared" si="4"/>
        <v>0</v>
      </c>
      <c r="S88" s="29">
        <f>+[1]debt!S88</f>
        <v>0</v>
      </c>
      <c r="T88" s="29">
        <f>+[1]debt!T88</f>
        <v>0</v>
      </c>
      <c r="U88" s="29">
        <f>+[1]debt!U88</f>
        <v>0</v>
      </c>
      <c r="V88" s="29"/>
      <c r="W88" s="29"/>
      <c r="X88" s="29"/>
      <c r="Y88" s="29"/>
      <c r="Z88" s="29">
        <f>+[1]debt!Z88</f>
        <v>0</v>
      </c>
      <c r="AA88" s="29"/>
      <c r="AB88" s="29"/>
      <c r="AC88" s="29"/>
      <c r="AD88" s="30"/>
    </row>
    <row r="89" spans="2:30" x14ac:dyDescent="0.25">
      <c r="B89" s="59">
        <v>47515</v>
      </c>
      <c r="C89" s="29">
        <f t="shared" si="5"/>
        <v>86774069.859844074</v>
      </c>
      <c r="D89" s="56">
        <f t="shared" si="3"/>
        <v>953049.08</v>
      </c>
      <c r="E89" s="29">
        <f>+[1]debt!E89</f>
        <v>0</v>
      </c>
      <c r="F89" s="29">
        <f>+[1]debt!F89</f>
        <v>0</v>
      </c>
      <c r="G89" s="84">
        <f>+[1]debt!G89</f>
        <v>0</v>
      </c>
      <c r="H89" s="29">
        <f>+[1]debt!H89</f>
        <v>953049.08</v>
      </c>
      <c r="I89" s="29"/>
      <c r="J89" s="29"/>
      <c r="K89" s="29"/>
      <c r="L89" s="29">
        <f>+[1]debt!L89</f>
        <v>0</v>
      </c>
      <c r="M89" s="29"/>
      <c r="N89" s="29"/>
      <c r="O89" s="29"/>
      <c r="P89" s="30"/>
      <c r="R89" s="56">
        <f t="shared" si="4"/>
        <v>0</v>
      </c>
      <c r="S89" s="29">
        <f>+[1]debt!S89</f>
        <v>0</v>
      </c>
      <c r="T89" s="29">
        <f>+[1]debt!T89</f>
        <v>0</v>
      </c>
      <c r="U89" s="29">
        <f>+[1]debt!U89</f>
        <v>0</v>
      </c>
      <c r="V89" s="29"/>
      <c r="W89" s="29"/>
      <c r="X89" s="29"/>
      <c r="Y89" s="29"/>
      <c r="Z89" s="29">
        <f>+[1]debt!Z89</f>
        <v>0</v>
      </c>
      <c r="AA89" s="29"/>
      <c r="AB89" s="29"/>
      <c r="AC89" s="29"/>
      <c r="AD89" s="30"/>
    </row>
    <row r="90" spans="2:30" x14ac:dyDescent="0.25">
      <c r="B90" s="60">
        <v>47543</v>
      </c>
      <c r="C90" s="29">
        <f t="shared" si="5"/>
        <v>86774069.859844074</v>
      </c>
      <c r="D90" s="56">
        <f t="shared" si="3"/>
        <v>0</v>
      </c>
      <c r="E90" s="29">
        <f>+[1]debt!E90</f>
        <v>0</v>
      </c>
      <c r="F90" s="29">
        <f>+[1]debt!F90</f>
        <v>0</v>
      </c>
      <c r="G90" s="84">
        <f>+[1]debt!G90</f>
        <v>0</v>
      </c>
      <c r="H90" s="29">
        <f>+[1]debt!H90</f>
        <v>0</v>
      </c>
      <c r="I90" s="29"/>
      <c r="J90" s="29"/>
      <c r="K90" s="29"/>
      <c r="L90" s="29">
        <f>+[1]debt!L90</f>
        <v>0</v>
      </c>
      <c r="M90" s="29"/>
      <c r="N90" s="29"/>
      <c r="O90" s="29"/>
      <c r="P90" s="30"/>
      <c r="R90" s="56">
        <f t="shared" si="4"/>
        <v>0</v>
      </c>
      <c r="S90" s="29">
        <f>+[1]debt!S90</f>
        <v>0</v>
      </c>
      <c r="T90" s="29">
        <f>+[1]debt!T90</f>
        <v>0</v>
      </c>
      <c r="U90" s="29">
        <f>+[1]debt!U90</f>
        <v>0</v>
      </c>
      <c r="V90" s="29"/>
      <c r="W90" s="29"/>
      <c r="X90" s="29"/>
      <c r="Y90" s="29"/>
      <c r="Z90" s="29">
        <f>+[1]debt!Z90</f>
        <v>0</v>
      </c>
      <c r="AA90" s="29"/>
      <c r="AB90" s="29"/>
      <c r="AC90" s="29"/>
      <c r="AD90" s="30"/>
    </row>
    <row r="91" spans="2:30" x14ac:dyDescent="0.25">
      <c r="B91" s="59">
        <v>47574</v>
      </c>
      <c r="C91" s="29">
        <f t="shared" si="5"/>
        <v>18937459.249844074</v>
      </c>
      <c r="D91" s="56">
        <f t="shared" si="3"/>
        <v>-67836610.609999999</v>
      </c>
      <c r="E91" s="29">
        <f>+[1]debt!E91</f>
        <v>0</v>
      </c>
      <c r="F91" s="29">
        <f>+[1]debt!F91</f>
        <v>0</v>
      </c>
      <c r="G91" s="84">
        <f>+[1]debt!G91</f>
        <v>0</v>
      </c>
      <c r="H91" s="29">
        <f>+[1]debt!H91</f>
        <v>-67836610.609999999</v>
      </c>
      <c r="I91" s="29"/>
      <c r="J91" s="29"/>
      <c r="K91" s="29"/>
      <c r="L91" s="29">
        <f>+[1]debt!L91</f>
        <v>0</v>
      </c>
      <c r="M91" s="29"/>
      <c r="N91" s="29"/>
      <c r="O91" s="29"/>
      <c r="P91" s="30"/>
      <c r="R91" s="56">
        <f t="shared" si="4"/>
        <v>0</v>
      </c>
      <c r="S91" s="29">
        <f>+[1]debt!S91</f>
        <v>0</v>
      </c>
      <c r="T91" s="29">
        <f>+[1]debt!T91</f>
        <v>0</v>
      </c>
      <c r="U91" s="29">
        <f>+[1]debt!U91</f>
        <v>0</v>
      </c>
      <c r="V91" s="29"/>
      <c r="W91" s="29"/>
      <c r="X91" s="29"/>
      <c r="Y91" s="29"/>
      <c r="Z91" s="29">
        <f>+[1]debt!Z91</f>
        <v>0</v>
      </c>
      <c r="AA91" s="29"/>
      <c r="AB91" s="29"/>
      <c r="AC91" s="29"/>
      <c r="AD91" s="30"/>
    </row>
    <row r="92" spans="2:30" x14ac:dyDescent="0.25">
      <c r="B92" s="60">
        <v>47604</v>
      </c>
      <c r="C92" s="29">
        <f t="shared" si="5"/>
        <v>8147520.7098440751</v>
      </c>
      <c r="D92" s="56">
        <f t="shared" si="3"/>
        <v>-10789938.539999999</v>
      </c>
      <c r="E92" s="29">
        <f>+[1]debt!E92</f>
        <v>0</v>
      </c>
      <c r="F92" s="29">
        <f>+[1]debt!F92</f>
        <v>0</v>
      </c>
      <c r="G92" s="29">
        <f>+[1]debt!G92</f>
        <v>0</v>
      </c>
      <c r="H92" s="29">
        <f>+[1]debt!H92</f>
        <v>-10789938.539999999</v>
      </c>
      <c r="I92" s="29"/>
      <c r="J92" s="29"/>
      <c r="K92" s="29"/>
      <c r="L92" s="29">
        <f>+[1]debt!L92</f>
        <v>0</v>
      </c>
      <c r="M92" s="29"/>
      <c r="N92" s="29"/>
      <c r="O92" s="29"/>
      <c r="P92" s="30"/>
      <c r="R92" s="56">
        <f t="shared" si="4"/>
        <v>0</v>
      </c>
      <c r="S92" s="29">
        <f>+[1]debt!S92</f>
        <v>0</v>
      </c>
      <c r="T92" s="29">
        <f>+[1]debt!T92</f>
        <v>0</v>
      </c>
      <c r="U92" s="29">
        <f>+[1]debt!U92</f>
        <v>0</v>
      </c>
      <c r="V92" s="29"/>
      <c r="W92" s="29"/>
      <c r="X92" s="29"/>
      <c r="Y92" s="29"/>
      <c r="Z92" s="29">
        <f>+[1]debt!Z92</f>
        <v>0</v>
      </c>
      <c r="AA92" s="29"/>
      <c r="AB92" s="29"/>
      <c r="AC92" s="29"/>
      <c r="AD92" s="30"/>
    </row>
    <row r="93" spans="2:30" x14ac:dyDescent="0.25">
      <c r="B93" s="59">
        <v>47635</v>
      </c>
      <c r="C93" s="29">
        <f t="shared" si="5"/>
        <v>8147520.7098440751</v>
      </c>
      <c r="D93" s="56">
        <f t="shared" si="3"/>
        <v>0</v>
      </c>
      <c r="E93" s="29">
        <f>+[1]debt!E93</f>
        <v>0</v>
      </c>
      <c r="F93" s="29">
        <f>+[1]debt!F93</f>
        <v>0</v>
      </c>
      <c r="G93" s="29">
        <f>+[1]debt!G93</f>
        <v>0</v>
      </c>
      <c r="H93" s="29">
        <f>+[1]debt!H93</f>
        <v>0</v>
      </c>
      <c r="I93" s="29"/>
      <c r="J93" s="29"/>
      <c r="K93" s="29"/>
      <c r="L93" s="29">
        <f>+[1]debt!L93</f>
        <v>0</v>
      </c>
      <c r="M93" s="29"/>
      <c r="N93" s="29"/>
      <c r="O93" s="29"/>
      <c r="P93" s="30"/>
      <c r="R93" s="56">
        <f t="shared" si="4"/>
        <v>0</v>
      </c>
      <c r="S93" s="29">
        <f>+[1]debt!S93</f>
        <v>0</v>
      </c>
      <c r="T93" s="29">
        <f>+[1]debt!T93</f>
        <v>0</v>
      </c>
      <c r="U93" s="29">
        <f>+[1]debt!U93</f>
        <v>0</v>
      </c>
      <c r="V93" s="29"/>
      <c r="W93" s="29"/>
      <c r="X93" s="29"/>
      <c r="Y93" s="29"/>
      <c r="Z93" s="29">
        <f>+[1]debt!Z93</f>
        <v>0</v>
      </c>
      <c r="AA93" s="29"/>
      <c r="AB93" s="29"/>
      <c r="AC93" s="29"/>
      <c r="AD93" s="30"/>
    </row>
    <row r="94" spans="2:30" x14ac:dyDescent="0.25">
      <c r="B94" s="60">
        <v>47665</v>
      </c>
      <c r="C94" s="29">
        <f t="shared" si="5"/>
        <v>8147520.7098440751</v>
      </c>
      <c r="D94" s="56">
        <f t="shared" si="3"/>
        <v>0</v>
      </c>
      <c r="E94" s="29">
        <f>+[1]debt!E94</f>
        <v>0</v>
      </c>
      <c r="F94" s="29">
        <f>+[1]debt!F94</f>
        <v>0</v>
      </c>
      <c r="G94" s="29">
        <f>+[1]debt!G94</f>
        <v>0</v>
      </c>
      <c r="H94" s="29">
        <f>+[1]debt!H94</f>
        <v>0</v>
      </c>
      <c r="I94" s="29"/>
      <c r="J94" s="29"/>
      <c r="K94" s="29"/>
      <c r="L94" s="29">
        <f>+[1]debt!L94</f>
        <v>0</v>
      </c>
      <c r="M94" s="29"/>
      <c r="N94" s="29"/>
      <c r="O94" s="29"/>
      <c r="P94" s="30"/>
      <c r="R94" s="56">
        <f t="shared" si="4"/>
        <v>0</v>
      </c>
      <c r="S94" s="29">
        <f>+[1]debt!S94</f>
        <v>0</v>
      </c>
      <c r="T94" s="29">
        <f>+[1]debt!T94</f>
        <v>0</v>
      </c>
      <c r="U94" s="29">
        <f>+[1]debt!U94</f>
        <v>0</v>
      </c>
      <c r="V94" s="29"/>
      <c r="W94" s="29"/>
      <c r="X94" s="29"/>
      <c r="Y94" s="29"/>
      <c r="Z94" s="29">
        <f>+[1]debt!Z94</f>
        <v>0</v>
      </c>
      <c r="AA94" s="29"/>
      <c r="AB94" s="29"/>
      <c r="AC94" s="29"/>
      <c r="AD94" s="30"/>
    </row>
    <row r="95" spans="2:30" x14ac:dyDescent="0.25">
      <c r="B95" s="60">
        <v>47696</v>
      </c>
      <c r="C95" s="29">
        <f t="shared" si="5"/>
        <v>8147520.7098440751</v>
      </c>
      <c r="D95" s="56">
        <f t="shared" si="3"/>
        <v>0</v>
      </c>
      <c r="E95" s="29">
        <f>+[1]debt!E95</f>
        <v>0</v>
      </c>
      <c r="F95" s="29">
        <f>+[1]debt!F95</f>
        <v>0</v>
      </c>
      <c r="G95" s="29">
        <f>+[1]debt!G95</f>
        <v>0</v>
      </c>
      <c r="H95" s="29">
        <f>+[1]debt!H95</f>
        <v>0</v>
      </c>
      <c r="I95" s="29"/>
      <c r="J95" s="29"/>
      <c r="K95" s="29"/>
      <c r="L95" s="29">
        <f>+[1]debt!L95</f>
        <v>0</v>
      </c>
      <c r="M95" s="29"/>
      <c r="N95" s="29"/>
      <c r="O95" s="29"/>
      <c r="P95" s="30"/>
      <c r="R95" s="56">
        <f t="shared" si="4"/>
        <v>0</v>
      </c>
      <c r="S95" s="29">
        <f>+[1]debt!S95</f>
        <v>0</v>
      </c>
      <c r="T95" s="29">
        <f>+[1]debt!T95</f>
        <v>0</v>
      </c>
      <c r="U95" s="29">
        <f>+[1]debt!U95</f>
        <v>0</v>
      </c>
      <c r="V95" s="29"/>
      <c r="W95" s="29"/>
      <c r="X95" s="29"/>
      <c r="Y95" s="29"/>
      <c r="Z95" s="29">
        <f>+[1]debt!Z95</f>
        <v>0</v>
      </c>
      <c r="AA95" s="29"/>
      <c r="AB95" s="29"/>
      <c r="AC95" s="29"/>
      <c r="AD95" s="30"/>
    </row>
    <row r="96" spans="2:30" x14ac:dyDescent="0.25">
      <c r="B96" s="59">
        <v>47727</v>
      </c>
      <c r="C96" s="29">
        <f t="shared" si="5"/>
        <v>8147520.7098440751</v>
      </c>
      <c r="D96" s="56">
        <f t="shared" si="3"/>
        <v>0</v>
      </c>
      <c r="E96" s="29">
        <f>+[1]debt!E96</f>
        <v>0</v>
      </c>
      <c r="F96" s="29">
        <f>+[1]debt!F96</f>
        <v>0</v>
      </c>
      <c r="G96" s="29">
        <f>+[1]debt!G96</f>
        <v>0</v>
      </c>
      <c r="H96" s="29">
        <f>+[1]debt!H96</f>
        <v>0</v>
      </c>
      <c r="I96" s="29"/>
      <c r="J96" s="29"/>
      <c r="K96" s="29"/>
      <c r="L96" s="29">
        <f>+[1]debt!L96</f>
        <v>0</v>
      </c>
      <c r="M96" s="29"/>
      <c r="N96" s="29"/>
      <c r="O96" s="29"/>
      <c r="P96" s="30"/>
      <c r="R96" s="56">
        <f t="shared" si="4"/>
        <v>0</v>
      </c>
      <c r="S96" s="29">
        <f>+[1]debt!S96</f>
        <v>0</v>
      </c>
      <c r="T96" s="29">
        <f>+[1]debt!T96</f>
        <v>0</v>
      </c>
      <c r="U96" s="29">
        <f>+[1]debt!U96</f>
        <v>0</v>
      </c>
      <c r="V96" s="29"/>
      <c r="W96" s="29"/>
      <c r="X96" s="29"/>
      <c r="Y96" s="29"/>
      <c r="Z96" s="29">
        <f>+[1]debt!Z96</f>
        <v>0</v>
      </c>
      <c r="AA96" s="29"/>
      <c r="AB96" s="29"/>
      <c r="AC96" s="29"/>
      <c r="AD96" s="30"/>
    </row>
    <row r="97" spans="2:30" x14ac:dyDescent="0.25">
      <c r="B97" s="60">
        <v>47757</v>
      </c>
      <c r="C97" s="29">
        <f t="shared" si="5"/>
        <v>8147520.7098440751</v>
      </c>
      <c r="D97" s="56">
        <f t="shared" si="3"/>
        <v>0</v>
      </c>
      <c r="E97" s="29">
        <f>+[1]debt!E97</f>
        <v>0</v>
      </c>
      <c r="F97" s="29">
        <f>+[1]debt!F97</f>
        <v>0</v>
      </c>
      <c r="G97" s="29">
        <f>+[1]debt!G97</f>
        <v>0</v>
      </c>
      <c r="H97" s="29">
        <f>+[1]debt!H97</f>
        <v>0</v>
      </c>
      <c r="I97" s="29"/>
      <c r="J97" s="29"/>
      <c r="K97" s="29"/>
      <c r="L97" s="29">
        <f>+[1]debt!L97</f>
        <v>0</v>
      </c>
      <c r="M97" s="29"/>
      <c r="N97" s="29"/>
      <c r="O97" s="29"/>
      <c r="P97" s="30"/>
      <c r="R97" s="56">
        <f t="shared" si="4"/>
        <v>0</v>
      </c>
      <c r="S97" s="29">
        <f>+[1]debt!S97</f>
        <v>0</v>
      </c>
      <c r="T97" s="29">
        <f>+[1]debt!T97</f>
        <v>0</v>
      </c>
      <c r="U97" s="29">
        <f>+[1]debt!U97</f>
        <v>0</v>
      </c>
      <c r="V97" s="29"/>
      <c r="W97" s="29"/>
      <c r="X97" s="29"/>
      <c r="Y97" s="29"/>
      <c r="Z97" s="29">
        <f>+[1]debt!Z97</f>
        <v>0</v>
      </c>
      <c r="AA97" s="29"/>
      <c r="AB97" s="29"/>
      <c r="AC97" s="29"/>
      <c r="AD97" s="30"/>
    </row>
    <row r="98" spans="2:30" x14ac:dyDescent="0.25">
      <c r="B98" s="59">
        <v>47788</v>
      </c>
      <c r="C98" s="29">
        <f t="shared" si="5"/>
        <v>8147520.7098440751</v>
      </c>
      <c r="D98" s="56">
        <f t="shared" si="3"/>
        <v>0</v>
      </c>
      <c r="E98" s="29">
        <f>+[1]debt!E98</f>
        <v>0</v>
      </c>
      <c r="F98" s="29">
        <f>+[1]debt!F98</f>
        <v>0</v>
      </c>
      <c r="G98" s="29">
        <f>+[1]debt!G98</f>
        <v>0</v>
      </c>
      <c r="H98" s="29">
        <f>+[1]debt!H98</f>
        <v>0</v>
      </c>
      <c r="I98" s="29"/>
      <c r="J98" s="29"/>
      <c r="K98" s="29"/>
      <c r="L98" s="29">
        <f>+[1]debt!L98</f>
        <v>0</v>
      </c>
      <c r="M98" s="29"/>
      <c r="N98" s="29"/>
      <c r="O98" s="29"/>
      <c r="P98" s="30"/>
      <c r="R98" s="56">
        <f t="shared" si="4"/>
        <v>0</v>
      </c>
      <c r="S98" s="29">
        <f>+[1]debt!S98</f>
        <v>0</v>
      </c>
      <c r="T98" s="29">
        <f>+[1]debt!T98</f>
        <v>0</v>
      </c>
      <c r="U98" s="29">
        <f>+[1]debt!U98</f>
        <v>0</v>
      </c>
      <c r="V98" s="29"/>
      <c r="W98" s="29"/>
      <c r="X98" s="29"/>
      <c r="Y98" s="29"/>
      <c r="Z98" s="29">
        <f>+[1]debt!Z98</f>
        <v>0</v>
      </c>
      <c r="AA98" s="29"/>
      <c r="AB98" s="29"/>
      <c r="AC98" s="29"/>
      <c r="AD98" s="30"/>
    </row>
    <row r="99" spans="2:30" x14ac:dyDescent="0.25">
      <c r="B99" s="60">
        <v>47818</v>
      </c>
      <c r="C99" s="70">
        <f t="shared" si="5"/>
        <v>8147520.7098440751</v>
      </c>
      <c r="D99" s="69">
        <f t="shared" si="3"/>
        <v>0</v>
      </c>
      <c r="E99" s="70">
        <f>+[1]debt!E99</f>
        <v>0</v>
      </c>
      <c r="F99" s="70">
        <f>+[1]debt!F99</f>
        <v>0</v>
      </c>
      <c r="G99" s="70">
        <f>+[1]debt!G99</f>
        <v>0</v>
      </c>
      <c r="H99" s="70">
        <f>+[1]debt!H99</f>
        <v>0</v>
      </c>
      <c r="I99" s="70"/>
      <c r="J99" s="70"/>
      <c r="K99" s="70"/>
      <c r="L99" s="70">
        <f>+[1]debt!L99</f>
        <v>0</v>
      </c>
      <c r="M99" s="70"/>
      <c r="N99" s="70"/>
      <c r="O99" s="70"/>
      <c r="P99" s="71"/>
      <c r="Q99" s="72"/>
      <c r="R99" s="69">
        <f t="shared" si="4"/>
        <v>0</v>
      </c>
      <c r="S99" s="70">
        <f>+[1]debt!S99</f>
        <v>0</v>
      </c>
      <c r="T99" s="70">
        <f>+[1]debt!T99</f>
        <v>0</v>
      </c>
      <c r="U99" s="70">
        <f>+[1]debt!U99</f>
        <v>0</v>
      </c>
      <c r="V99" s="70"/>
      <c r="W99" s="70"/>
      <c r="X99" s="70"/>
      <c r="Y99" s="70"/>
      <c r="Z99" s="70">
        <f>+[1]debt!Z99</f>
        <v>0</v>
      </c>
      <c r="AA99" s="70"/>
      <c r="AB99" s="70"/>
      <c r="AC99" s="70"/>
      <c r="AD99" s="71"/>
    </row>
    <row r="100" spans="2:30" x14ac:dyDescent="0.25">
      <c r="B100" s="62">
        <v>47849</v>
      </c>
      <c r="C100" s="29">
        <f t="shared" si="5"/>
        <v>8147520.7098440751</v>
      </c>
      <c r="D100" s="56">
        <f t="shared" si="3"/>
        <v>0</v>
      </c>
      <c r="E100" s="29">
        <f>+[1]debt!E100</f>
        <v>0</v>
      </c>
      <c r="F100" s="29">
        <f>+[1]debt!F100</f>
        <v>0</v>
      </c>
      <c r="G100" s="29">
        <f>+[1]debt!G100</f>
        <v>0</v>
      </c>
      <c r="H100" s="29">
        <f>+[1]debt!H100</f>
        <v>0</v>
      </c>
      <c r="I100" s="29"/>
      <c r="J100" s="29"/>
      <c r="K100" s="29"/>
      <c r="L100" s="29">
        <f>+[1]debt!L100</f>
        <v>0</v>
      </c>
      <c r="M100" s="29"/>
      <c r="N100" s="29"/>
      <c r="O100" s="29"/>
      <c r="P100" s="30"/>
      <c r="R100" s="56">
        <f t="shared" si="4"/>
        <v>0</v>
      </c>
      <c r="S100" s="29">
        <f>+[1]debt!S100</f>
        <v>0</v>
      </c>
      <c r="T100" s="29">
        <f>+[1]debt!T100</f>
        <v>0</v>
      </c>
      <c r="U100" s="29">
        <f>+[1]debt!U100</f>
        <v>0</v>
      </c>
      <c r="V100" s="29"/>
      <c r="W100" s="29"/>
      <c r="X100" s="29"/>
      <c r="Y100" s="29"/>
      <c r="Z100" s="29">
        <f>+[1]debt!Z100</f>
        <v>0</v>
      </c>
      <c r="AA100" s="29"/>
      <c r="AB100" s="29"/>
      <c r="AC100" s="29"/>
      <c r="AD100" s="30"/>
    </row>
    <row r="101" spans="2:30" x14ac:dyDescent="0.25">
      <c r="B101" s="61">
        <v>47880</v>
      </c>
      <c r="C101" s="29">
        <f t="shared" si="5"/>
        <v>8147520.7098440751</v>
      </c>
      <c r="D101" s="56">
        <f t="shared" si="3"/>
        <v>0</v>
      </c>
      <c r="E101" s="29">
        <f>+[1]debt!E101</f>
        <v>0</v>
      </c>
      <c r="F101" s="29">
        <f>+[1]debt!F101</f>
        <v>0</v>
      </c>
      <c r="G101" s="29">
        <f>+[1]debt!G101</f>
        <v>0</v>
      </c>
      <c r="H101" s="29">
        <f>+[1]debt!H101</f>
        <v>0</v>
      </c>
      <c r="I101" s="29"/>
      <c r="J101" s="29"/>
      <c r="K101" s="29"/>
      <c r="L101" s="29">
        <f>+[1]debt!L101</f>
        <v>0</v>
      </c>
      <c r="M101" s="29"/>
      <c r="N101" s="29"/>
      <c r="O101" s="29"/>
      <c r="P101" s="30"/>
      <c r="R101" s="56">
        <f t="shared" si="4"/>
        <v>0</v>
      </c>
      <c r="S101" s="29">
        <f>+[1]debt!S101</f>
        <v>0</v>
      </c>
      <c r="T101" s="29">
        <f>+[1]debt!T101</f>
        <v>0</v>
      </c>
      <c r="U101" s="29">
        <f>+[1]debt!U101</f>
        <v>0</v>
      </c>
      <c r="V101" s="29"/>
      <c r="W101" s="29"/>
      <c r="X101" s="29"/>
      <c r="Y101" s="29"/>
      <c r="Z101" s="29">
        <f>+[1]debt!Z101</f>
        <v>0</v>
      </c>
      <c r="AA101" s="29"/>
      <c r="AB101" s="29"/>
      <c r="AC101" s="29"/>
      <c r="AD101" s="30"/>
    </row>
    <row r="102" spans="2:30" x14ac:dyDescent="0.25">
      <c r="B102" s="62">
        <v>47908</v>
      </c>
      <c r="C102" s="29">
        <f t="shared" si="5"/>
        <v>8147520.7098440751</v>
      </c>
      <c r="D102" s="56">
        <f t="shared" si="3"/>
        <v>0</v>
      </c>
      <c r="E102" s="29">
        <f>+[1]debt!E102</f>
        <v>0</v>
      </c>
      <c r="F102" s="29">
        <f>+[1]debt!F102</f>
        <v>0</v>
      </c>
      <c r="G102" s="29">
        <f>+[1]debt!G102</f>
        <v>0</v>
      </c>
      <c r="H102" s="29">
        <f>+[1]debt!H102</f>
        <v>0</v>
      </c>
      <c r="I102" s="29"/>
      <c r="J102" s="29"/>
      <c r="K102" s="29"/>
      <c r="L102" s="29">
        <f>+[1]debt!L102</f>
        <v>0</v>
      </c>
      <c r="M102" s="29"/>
      <c r="N102" s="29"/>
      <c r="O102" s="29"/>
      <c r="P102" s="30"/>
      <c r="R102" s="56">
        <f t="shared" si="4"/>
        <v>0</v>
      </c>
      <c r="S102" s="29">
        <f>+[1]debt!S102</f>
        <v>0</v>
      </c>
      <c r="T102" s="29">
        <f>+[1]debt!T102</f>
        <v>0</v>
      </c>
      <c r="U102" s="29">
        <f>+[1]debt!U102</f>
        <v>0</v>
      </c>
      <c r="V102" s="29"/>
      <c r="W102" s="29"/>
      <c r="X102" s="29"/>
      <c r="Y102" s="29"/>
      <c r="Z102" s="29">
        <f>+[1]debt!Z102</f>
        <v>0</v>
      </c>
      <c r="AA102" s="29"/>
      <c r="AB102" s="29"/>
      <c r="AC102" s="29"/>
      <c r="AD102" s="30"/>
    </row>
    <row r="103" spans="2:30" x14ac:dyDescent="0.25">
      <c r="B103" s="61">
        <v>47939</v>
      </c>
      <c r="C103" s="29">
        <f t="shared" si="5"/>
        <v>8147520.7098440751</v>
      </c>
      <c r="D103" s="56">
        <f t="shared" si="3"/>
        <v>0</v>
      </c>
      <c r="E103" s="29">
        <f>+[1]debt!E103</f>
        <v>0</v>
      </c>
      <c r="F103" s="29">
        <f>+[1]debt!F103</f>
        <v>0</v>
      </c>
      <c r="G103" s="29">
        <f>+[1]debt!G103</f>
        <v>0</v>
      </c>
      <c r="H103" s="29">
        <f>+[1]debt!H103</f>
        <v>0</v>
      </c>
      <c r="I103" s="29"/>
      <c r="J103" s="29"/>
      <c r="K103" s="29"/>
      <c r="L103" s="29">
        <f>+[1]debt!L103</f>
        <v>0</v>
      </c>
      <c r="M103" s="29"/>
      <c r="N103" s="29"/>
      <c r="O103" s="29"/>
      <c r="P103" s="30"/>
      <c r="R103" s="56">
        <f t="shared" si="4"/>
        <v>0</v>
      </c>
      <c r="S103" s="29">
        <f>+[1]debt!S103</f>
        <v>0</v>
      </c>
      <c r="T103" s="29">
        <f>+[1]debt!T103</f>
        <v>0</v>
      </c>
      <c r="U103" s="29">
        <f>+[1]debt!U103</f>
        <v>0</v>
      </c>
      <c r="V103" s="29"/>
      <c r="W103" s="29"/>
      <c r="X103" s="29"/>
      <c r="Y103" s="29"/>
      <c r="Z103" s="29">
        <f>+[1]debt!Z103</f>
        <v>0</v>
      </c>
      <c r="AA103" s="29"/>
      <c r="AB103" s="29"/>
      <c r="AC103" s="29"/>
      <c r="AD103" s="30"/>
    </row>
    <row r="104" spans="2:30" x14ac:dyDescent="0.25">
      <c r="B104" s="61">
        <v>47969</v>
      </c>
      <c r="C104" s="29">
        <f t="shared" si="5"/>
        <v>8147520.7098440751</v>
      </c>
      <c r="D104" s="56">
        <f t="shared" si="3"/>
        <v>0</v>
      </c>
      <c r="E104" s="29">
        <f>+[1]debt!E104</f>
        <v>0</v>
      </c>
      <c r="F104" s="29">
        <f>+[1]debt!F104</f>
        <v>0</v>
      </c>
      <c r="G104" s="29">
        <f>+[1]debt!G104</f>
        <v>0</v>
      </c>
      <c r="H104" s="29">
        <f>+[1]debt!H104</f>
        <v>0</v>
      </c>
      <c r="I104" s="29"/>
      <c r="J104" s="29"/>
      <c r="K104" s="29"/>
      <c r="L104" s="29">
        <f>+[1]debt!L104</f>
        <v>0</v>
      </c>
      <c r="M104" s="29"/>
      <c r="N104" s="29"/>
      <c r="O104" s="29"/>
      <c r="P104" s="30"/>
      <c r="R104" s="56">
        <f t="shared" si="4"/>
        <v>0</v>
      </c>
      <c r="S104" s="29">
        <f>+[1]debt!S104</f>
        <v>0</v>
      </c>
      <c r="T104" s="29">
        <f>+[1]debt!T104</f>
        <v>0</v>
      </c>
      <c r="U104" s="29">
        <f>+[1]debt!U104</f>
        <v>0</v>
      </c>
      <c r="V104" s="29"/>
      <c r="W104" s="29"/>
      <c r="X104" s="29"/>
      <c r="Y104" s="29"/>
      <c r="Z104" s="29">
        <f>+[1]debt!Z104</f>
        <v>0</v>
      </c>
      <c r="AA104" s="29"/>
      <c r="AB104" s="29"/>
      <c r="AC104" s="29"/>
      <c r="AD104" s="30"/>
    </row>
    <row r="105" spans="2:30" x14ac:dyDescent="0.25">
      <c r="B105" s="61">
        <v>48000</v>
      </c>
      <c r="C105" s="29">
        <f t="shared" si="5"/>
        <v>8147520.7098440751</v>
      </c>
      <c r="D105" s="56">
        <f t="shared" si="3"/>
        <v>0</v>
      </c>
      <c r="E105" s="29">
        <f>+[1]debt!E105</f>
        <v>0</v>
      </c>
      <c r="F105" s="29">
        <f>+[1]debt!F105</f>
        <v>0</v>
      </c>
      <c r="G105" s="29">
        <f>+[1]debt!G105</f>
        <v>0</v>
      </c>
      <c r="H105" s="29">
        <f>+[1]debt!H105</f>
        <v>0</v>
      </c>
      <c r="I105" s="29"/>
      <c r="J105" s="29"/>
      <c r="K105" s="29"/>
      <c r="L105" s="29">
        <f>+[1]debt!L105</f>
        <v>0</v>
      </c>
      <c r="M105" s="29"/>
      <c r="N105" s="29"/>
      <c r="O105" s="29"/>
      <c r="P105" s="30"/>
      <c r="R105" s="56">
        <f t="shared" si="4"/>
        <v>0</v>
      </c>
      <c r="S105" s="29">
        <f>+[1]debt!S105</f>
        <v>0</v>
      </c>
      <c r="T105" s="29">
        <f>+[1]debt!T105</f>
        <v>0</v>
      </c>
      <c r="U105" s="29">
        <f>+[1]debt!U105</f>
        <v>0</v>
      </c>
      <c r="V105" s="29"/>
      <c r="W105" s="29"/>
      <c r="X105" s="29"/>
      <c r="Y105" s="29"/>
      <c r="Z105" s="29">
        <f>+[1]debt!Z105</f>
        <v>0</v>
      </c>
      <c r="AA105" s="29"/>
      <c r="AB105" s="29"/>
      <c r="AC105" s="29"/>
      <c r="AD105" s="30"/>
    </row>
    <row r="106" spans="2:30" x14ac:dyDescent="0.25">
      <c r="B106" s="61">
        <v>48030</v>
      </c>
      <c r="C106" s="29">
        <f t="shared" si="5"/>
        <v>8147520.7098440751</v>
      </c>
      <c r="D106" s="56">
        <f t="shared" si="3"/>
        <v>0</v>
      </c>
      <c r="E106" s="29">
        <f>+[1]debt!E106</f>
        <v>0</v>
      </c>
      <c r="F106" s="29">
        <f>+[1]debt!F106</f>
        <v>0</v>
      </c>
      <c r="G106" s="29">
        <f>+[1]debt!G106</f>
        <v>0</v>
      </c>
      <c r="H106" s="29">
        <f>+[1]debt!H106</f>
        <v>0</v>
      </c>
      <c r="I106" s="29"/>
      <c r="J106" s="29"/>
      <c r="K106" s="29"/>
      <c r="L106" s="29">
        <f>+[1]debt!L106</f>
        <v>0</v>
      </c>
      <c r="M106" s="29"/>
      <c r="N106" s="29"/>
      <c r="O106" s="29"/>
      <c r="P106" s="30"/>
      <c r="R106" s="56">
        <f t="shared" si="4"/>
        <v>0</v>
      </c>
      <c r="S106" s="29">
        <f>+[1]debt!S106</f>
        <v>0</v>
      </c>
      <c r="T106" s="29">
        <f>+[1]debt!T106</f>
        <v>0</v>
      </c>
      <c r="U106" s="29">
        <f>+[1]debt!U106</f>
        <v>0</v>
      </c>
      <c r="V106" s="29"/>
      <c r="W106" s="29"/>
      <c r="X106" s="29"/>
      <c r="Y106" s="29"/>
      <c r="Z106" s="29">
        <f>+[1]debt!Z106</f>
        <v>0</v>
      </c>
      <c r="AA106" s="29"/>
      <c r="AB106" s="29"/>
      <c r="AC106" s="29"/>
      <c r="AD106" s="30"/>
    </row>
    <row r="107" spans="2:30" x14ac:dyDescent="0.25">
      <c r="B107" s="62">
        <v>48061</v>
      </c>
      <c r="C107" s="29">
        <f t="shared" si="5"/>
        <v>8147520.7098440751</v>
      </c>
      <c r="D107" s="56">
        <f t="shared" si="3"/>
        <v>0</v>
      </c>
      <c r="E107" s="29">
        <f>+[1]debt!E107</f>
        <v>0</v>
      </c>
      <c r="F107" s="29">
        <f>+[1]debt!F107</f>
        <v>0</v>
      </c>
      <c r="G107" s="29">
        <f>+[1]debt!G107</f>
        <v>0</v>
      </c>
      <c r="H107" s="29">
        <f>+[1]debt!H107</f>
        <v>0</v>
      </c>
      <c r="I107" s="29"/>
      <c r="J107" s="29"/>
      <c r="K107" s="29"/>
      <c r="L107" s="29">
        <f>+[1]debt!L107</f>
        <v>0</v>
      </c>
      <c r="M107" s="29"/>
      <c r="N107" s="29"/>
      <c r="O107" s="29"/>
      <c r="P107" s="30"/>
      <c r="R107" s="56">
        <f t="shared" si="4"/>
        <v>0</v>
      </c>
      <c r="S107" s="29">
        <f>+[1]debt!S107</f>
        <v>0</v>
      </c>
      <c r="T107" s="29">
        <f>+[1]debt!T107</f>
        <v>0</v>
      </c>
      <c r="U107" s="29">
        <f>+[1]debt!U107</f>
        <v>0</v>
      </c>
      <c r="V107" s="29"/>
      <c r="W107" s="29"/>
      <c r="X107" s="29"/>
      <c r="Y107" s="29"/>
      <c r="Z107" s="29">
        <f>+[1]debt!Z107</f>
        <v>0</v>
      </c>
      <c r="AA107" s="29"/>
      <c r="AB107" s="29"/>
      <c r="AC107" s="29"/>
      <c r="AD107" s="30"/>
    </row>
    <row r="108" spans="2:30" x14ac:dyDescent="0.25">
      <c r="B108" s="61">
        <v>48092</v>
      </c>
      <c r="C108" s="29">
        <f t="shared" si="5"/>
        <v>8147520.7098440751</v>
      </c>
      <c r="D108" s="56">
        <f t="shared" si="3"/>
        <v>0</v>
      </c>
      <c r="E108" s="29">
        <f>+[1]debt!E108</f>
        <v>0</v>
      </c>
      <c r="F108" s="29">
        <f>+[1]debt!F108</f>
        <v>0</v>
      </c>
      <c r="G108" s="29">
        <f>+[1]debt!G108</f>
        <v>0</v>
      </c>
      <c r="H108" s="29">
        <f>+[1]debt!H108</f>
        <v>0</v>
      </c>
      <c r="I108" s="29"/>
      <c r="J108" s="29"/>
      <c r="K108" s="29"/>
      <c r="L108" s="29">
        <f>+[1]debt!L108</f>
        <v>0</v>
      </c>
      <c r="M108" s="29"/>
      <c r="N108" s="29"/>
      <c r="O108" s="29"/>
      <c r="P108" s="30"/>
      <c r="R108" s="56">
        <f t="shared" si="4"/>
        <v>0</v>
      </c>
      <c r="S108" s="29">
        <f>+[1]debt!S108</f>
        <v>0</v>
      </c>
      <c r="T108" s="29">
        <f>+[1]debt!T108</f>
        <v>0</v>
      </c>
      <c r="U108" s="29">
        <f>+[1]debt!U108</f>
        <v>0</v>
      </c>
      <c r="V108" s="29"/>
      <c r="W108" s="29"/>
      <c r="X108" s="29"/>
      <c r="Y108" s="29"/>
      <c r="Z108" s="29">
        <f>+[1]debt!Z108</f>
        <v>0</v>
      </c>
      <c r="AA108" s="29"/>
      <c r="AB108" s="29"/>
      <c r="AC108" s="29"/>
      <c r="AD108" s="30"/>
    </row>
    <row r="109" spans="2:30" x14ac:dyDescent="0.25">
      <c r="B109" s="62">
        <v>48122</v>
      </c>
      <c r="C109" s="29">
        <f t="shared" si="5"/>
        <v>8147520.7098440751</v>
      </c>
      <c r="D109" s="56">
        <f t="shared" si="3"/>
        <v>0</v>
      </c>
      <c r="E109" s="29">
        <f>+[1]debt!E109</f>
        <v>0</v>
      </c>
      <c r="F109" s="29">
        <f>+[1]debt!F109</f>
        <v>0</v>
      </c>
      <c r="G109" s="29">
        <f>+[1]debt!G109</f>
        <v>0</v>
      </c>
      <c r="H109" s="29">
        <f>+[1]debt!H109</f>
        <v>0</v>
      </c>
      <c r="I109" s="29"/>
      <c r="J109" s="29"/>
      <c r="K109" s="29"/>
      <c r="L109" s="29">
        <f>+[1]debt!L109</f>
        <v>0</v>
      </c>
      <c r="M109" s="29"/>
      <c r="N109" s="29"/>
      <c r="O109" s="29"/>
      <c r="P109" s="30"/>
      <c r="R109" s="56">
        <f t="shared" si="4"/>
        <v>0</v>
      </c>
      <c r="S109" s="29">
        <f>+[1]debt!S109</f>
        <v>0</v>
      </c>
      <c r="T109" s="29">
        <f>+[1]debt!T109</f>
        <v>0</v>
      </c>
      <c r="U109" s="29">
        <f>+[1]debt!U109</f>
        <v>0</v>
      </c>
      <c r="V109" s="29"/>
      <c r="W109" s="29"/>
      <c r="X109" s="29"/>
      <c r="Y109" s="29"/>
      <c r="Z109" s="29">
        <f>+[1]debt!Z109</f>
        <v>0</v>
      </c>
      <c r="AA109" s="29"/>
      <c r="AB109" s="29"/>
      <c r="AC109" s="29"/>
      <c r="AD109" s="30"/>
    </row>
    <row r="110" spans="2:30" x14ac:dyDescent="0.25">
      <c r="B110" s="61">
        <v>48153</v>
      </c>
      <c r="C110" s="29">
        <f t="shared" si="5"/>
        <v>8147520.7098440751</v>
      </c>
      <c r="D110" s="56">
        <f t="shared" si="3"/>
        <v>0</v>
      </c>
      <c r="E110" s="29">
        <f>+[1]debt!E110</f>
        <v>0</v>
      </c>
      <c r="F110" s="29">
        <f>+[1]debt!F110</f>
        <v>0</v>
      </c>
      <c r="G110" s="29">
        <f>+[1]debt!G110</f>
        <v>0</v>
      </c>
      <c r="H110" s="29">
        <f>+[1]debt!H110</f>
        <v>0</v>
      </c>
      <c r="I110" s="29"/>
      <c r="J110" s="29"/>
      <c r="K110" s="29"/>
      <c r="L110" s="29">
        <f>+[1]debt!L110</f>
        <v>0</v>
      </c>
      <c r="M110" s="29"/>
      <c r="N110" s="29"/>
      <c r="O110" s="29"/>
      <c r="P110" s="30"/>
      <c r="R110" s="56">
        <f t="shared" si="4"/>
        <v>0</v>
      </c>
      <c r="S110" s="29">
        <f>+[1]debt!S110</f>
        <v>0</v>
      </c>
      <c r="T110" s="29">
        <f>+[1]debt!T110</f>
        <v>0</v>
      </c>
      <c r="U110" s="29">
        <f>+[1]debt!U110</f>
        <v>0</v>
      </c>
      <c r="V110" s="29"/>
      <c r="W110" s="29"/>
      <c r="X110" s="29"/>
      <c r="Y110" s="29"/>
      <c r="Z110" s="29">
        <f>+[1]debt!Z110</f>
        <v>0</v>
      </c>
      <c r="AA110" s="29"/>
      <c r="AB110" s="29"/>
      <c r="AC110" s="29"/>
      <c r="AD110" s="30"/>
    </row>
    <row r="111" spans="2:30" x14ac:dyDescent="0.25">
      <c r="B111" s="62">
        <v>48183</v>
      </c>
      <c r="C111" s="70">
        <f t="shared" si="5"/>
        <v>8147520.7098440751</v>
      </c>
      <c r="D111" s="69">
        <f t="shared" si="3"/>
        <v>0</v>
      </c>
      <c r="E111" s="70">
        <f>+[1]debt!E111</f>
        <v>0</v>
      </c>
      <c r="F111" s="70">
        <f>+[1]debt!F111</f>
        <v>0</v>
      </c>
      <c r="G111" s="70">
        <f>+[1]debt!G111</f>
        <v>0</v>
      </c>
      <c r="H111" s="70">
        <f>+[1]debt!H111</f>
        <v>0</v>
      </c>
      <c r="I111" s="70"/>
      <c r="J111" s="70"/>
      <c r="K111" s="70"/>
      <c r="L111" s="70">
        <f>+[1]debt!L111</f>
        <v>0</v>
      </c>
      <c r="M111" s="70"/>
      <c r="N111" s="70"/>
      <c r="O111" s="70"/>
      <c r="P111" s="71"/>
      <c r="Q111" s="72"/>
      <c r="R111" s="69">
        <f t="shared" si="4"/>
        <v>0</v>
      </c>
      <c r="S111" s="70">
        <f>+[1]debt!S111</f>
        <v>0</v>
      </c>
      <c r="T111" s="70">
        <f>+[1]debt!T111</f>
        <v>0</v>
      </c>
      <c r="U111" s="70">
        <f>+[1]debt!U111</f>
        <v>0</v>
      </c>
      <c r="V111" s="70"/>
      <c r="W111" s="70"/>
      <c r="X111" s="70"/>
      <c r="Y111" s="70"/>
      <c r="Z111" s="70">
        <f>+[1]debt!Z111</f>
        <v>0</v>
      </c>
      <c r="AA111" s="70"/>
      <c r="AB111" s="70"/>
      <c r="AC111" s="70"/>
      <c r="AD111" s="71"/>
    </row>
    <row r="112" spans="2:30" x14ac:dyDescent="0.25">
      <c r="B112" s="60">
        <v>48214</v>
      </c>
      <c r="C112" s="29">
        <f t="shared" si="5"/>
        <v>8147520.7098440751</v>
      </c>
      <c r="D112" s="56">
        <f t="shared" si="3"/>
        <v>0</v>
      </c>
      <c r="E112" s="29">
        <f>+[1]debt!E112</f>
        <v>0</v>
      </c>
      <c r="F112" s="29">
        <f>+[1]debt!F112</f>
        <v>0</v>
      </c>
      <c r="G112" s="29">
        <f>+[1]debt!G112</f>
        <v>0</v>
      </c>
      <c r="H112" s="29">
        <f>+[1]debt!H112</f>
        <v>0</v>
      </c>
      <c r="I112" s="29"/>
      <c r="J112" s="29"/>
      <c r="K112" s="29"/>
      <c r="L112" s="29">
        <f>+[1]debt!L112</f>
        <v>0</v>
      </c>
      <c r="M112" s="29"/>
      <c r="N112" s="29"/>
      <c r="O112" s="29"/>
      <c r="P112" s="30"/>
      <c r="R112" s="56">
        <f t="shared" si="4"/>
        <v>0</v>
      </c>
      <c r="S112" s="29">
        <f>+[1]debt!S112</f>
        <v>0</v>
      </c>
      <c r="T112" s="29">
        <f>+[1]debt!T112</f>
        <v>0</v>
      </c>
      <c r="U112" s="29">
        <f>+[1]debt!U112</f>
        <v>0</v>
      </c>
      <c r="V112" s="29"/>
      <c r="W112" s="29"/>
      <c r="X112" s="29"/>
      <c r="Y112" s="29"/>
      <c r="Z112" s="29">
        <f>+[1]debt!Z112</f>
        <v>0</v>
      </c>
      <c r="AA112" s="29"/>
      <c r="AB112" s="29"/>
      <c r="AC112" s="29"/>
      <c r="AD112" s="30"/>
    </row>
    <row r="113" spans="2:30" x14ac:dyDescent="0.25">
      <c r="B113" s="60">
        <v>48245</v>
      </c>
      <c r="C113" s="29">
        <f t="shared" si="5"/>
        <v>8147520.7098440751</v>
      </c>
      <c r="D113" s="56">
        <f t="shared" si="3"/>
        <v>0</v>
      </c>
      <c r="E113" s="29">
        <f>+[1]debt!E113</f>
        <v>0</v>
      </c>
      <c r="F113" s="29">
        <f>+[1]debt!F113</f>
        <v>0</v>
      </c>
      <c r="G113" s="29">
        <f>+[1]debt!G113</f>
        <v>0</v>
      </c>
      <c r="H113" s="29">
        <f>+[1]debt!H113</f>
        <v>0</v>
      </c>
      <c r="I113" s="29"/>
      <c r="J113" s="29"/>
      <c r="K113" s="29"/>
      <c r="L113" s="29">
        <f>+[1]debt!L113</f>
        <v>0</v>
      </c>
      <c r="M113" s="29"/>
      <c r="N113" s="29"/>
      <c r="O113" s="29"/>
      <c r="P113" s="30"/>
      <c r="R113" s="56">
        <f t="shared" si="4"/>
        <v>0</v>
      </c>
      <c r="S113" s="29">
        <f>+[1]debt!S113</f>
        <v>0</v>
      </c>
      <c r="T113" s="29">
        <f>+[1]debt!T113</f>
        <v>0</v>
      </c>
      <c r="U113" s="29">
        <f>+[1]debt!U113</f>
        <v>0</v>
      </c>
      <c r="V113" s="29"/>
      <c r="W113" s="29"/>
      <c r="X113" s="29"/>
      <c r="Y113" s="29"/>
      <c r="Z113" s="29">
        <f>+[1]debt!Z113</f>
        <v>0</v>
      </c>
      <c r="AA113" s="29"/>
      <c r="AB113" s="29"/>
      <c r="AC113" s="29"/>
      <c r="AD113" s="30"/>
    </row>
    <row r="114" spans="2:30" x14ac:dyDescent="0.25">
      <c r="B114" s="60">
        <v>48274</v>
      </c>
      <c r="C114" s="29">
        <f t="shared" si="5"/>
        <v>8147520.7098440751</v>
      </c>
      <c r="D114" s="56">
        <f t="shared" si="3"/>
        <v>0</v>
      </c>
      <c r="E114" s="29">
        <f>+[1]debt!E114</f>
        <v>0</v>
      </c>
      <c r="F114" s="29">
        <f>+[1]debt!F114</f>
        <v>0</v>
      </c>
      <c r="G114" s="29">
        <f>+[1]debt!G114</f>
        <v>0</v>
      </c>
      <c r="H114" s="29">
        <f>+[1]debt!H114</f>
        <v>0</v>
      </c>
      <c r="I114" s="29"/>
      <c r="J114" s="29"/>
      <c r="K114" s="29"/>
      <c r="L114" s="29">
        <f>+[1]debt!L114</f>
        <v>0</v>
      </c>
      <c r="M114" s="29"/>
      <c r="N114" s="29"/>
      <c r="O114" s="29"/>
      <c r="P114" s="30"/>
      <c r="R114" s="56">
        <f t="shared" si="4"/>
        <v>0</v>
      </c>
      <c r="S114" s="29">
        <f>+[1]debt!S114</f>
        <v>0</v>
      </c>
      <c r="T114" s="29">
        <f>+[1]debt!T114</f>
        <v>0</v>
      </c>
      <c r="U114" s="29">
        <f>+[1]debt!U114</f>
        <v>0</v>
      </c>
      <c r="V114" s="29"/>
      <c r="W114" s="29"/>
      <c r="X114" s="29"/>
      <c r="Y114" s="29"/>
      <c r="Z114" s="29">
        <f>+[1]debt!Z114</f>
        <v>0</v>
      </c>
      <c r="AA114" s="29"/>
      <c r="AB114" s="29"/>
      <c r="AC114" s="29"/>
      <c r="AD114" s="30"/>
    </row>
    <row r="115" spans="2:30" x14ac:dyDescent="0.25">
      <c r="B115" s="59">
        <v>48305</v>
      </c>
      <c r="C115" s="29">
        <f t="shared" si="5"/>
        <v>8147520.7098440751</v>
      </c>
      <c r="D115" s="56">
        <f t="shared" si="3"/>
        <v>0</v>
      </c>
      <c r="E115" s="29">
        <f>+[1]debt!E115</f>
        <v>0</v>
      </c>
      <c r="F115" s="29">
        <f>+[1]debt!F115</f>
        <v>0</v>
      </c>
      <c r="G115" s="29">
        <f>+[1]debt!G115</f>
        <v>0</v>
      </c>
      <c r="H115" s="29">
        <f>+[1]debt!H115</f>
        <v>0</v>
      </c>
      <c r="I115" s="29"/>
      <c r="J115" s="29"/>
      <c r="K115" s="29"/>
      <c r="L115" s="29">
        <f>+[1]debt!L115</f>
        <v>0</v>
      </c>
      <c r="M115" s="29"/>
      <c r="N115" s="29"/>
      <c r="O115" s="29"/>
      <c r="P115" s="30"/>
      <c r="R115" s="56">
        <f t="shared" si="4"/>
        <v>0</v>
      </c>
      <c r="S115" s="29">
        <f>+[1]debt!S115</f>
        <v>0</v>
      </c>
      <c r="T115" s="29">
        <f>+[1]debt!T115</f>
        <v>0</v>
      </c>
      <c r="U115" s="29">
        <f>+[1]debt!U115</f>
        <v>0</v>
      </c>
      <c r="V115" s="29"/>
      <c r="W115" s="29"/>
      <c r="X115" s="29"/>
      <c r="Y115" s="29"/>
      <c r="Z115" s="29">
        <f>+[1]debt!Z115</f>
        <v>0</v>
      </c>
      <c r="AA115" s="29"/>
      <c r="AB115" s="29"/>
      <c r="AC115" s="29"/>
      <c r="AD115" s="30"/>
    </row>
    <row r="116" spans="2:30" x14ac:dyDescent="0.25">
      <c r="B116" s="60">
        <v>48335</v>
      </c>
      <c r="C116" s="29">
        <f t="shared" si="5"/>
        <v>8147520.7098440751</v>
      </c>
      <c r="D116" s="56">
        <f t="shared" si="3"/>
        <v>0</v>
      </c>
      <c r="E116" s="29">
        <f>+[1]debt!E116</f>
        <v>0</v>
      </c>
      <c r="F116" s="29">
        <f>+[1]debt!F116</f>
        <v>0</v>
      </c>
      <c r="G116" s="29">
        <f>+[1]debt!G116</f>
        <v>0</v>
      </c>
      <c r="H116" s="29">
        <f>+[1]debt!H116</f>
        <v>0</v>
      </c>
      <c r="I116" s="29"/>
      <c r="J116" s="29"/>
      <c r="K116" s="29"/>
      <c r="L116" s="29">
        <f>+[1]debt!L116</f>
        <v>0</v>
      </c>
      <c r="M116" s="29"/>
      <c r="N116" s="29"/>
      <c r="O116" s="29"/>
      <c r="P116" s="30"/>
      <c r="R116" s="56">
        <f t="shared" si="4"/>
        <v>0</v>
      </c>
      <c r="S116" s="29">
        <f>+[1]debt!S116</f>
        <v>0</v>
      </c>
      <c r="T116" s="29">
        <f>+[1]debt!T116</f>
        <v>0</v>
      </c>
      <c r="U116" s="29">
        <f>+[1]debt!U116</f>
        <v>0</v>
      </c>
      <c r="V116" s="29"/>
      <c r="W116" s="29"/>
      <c r="X116" s="29"/>
      <c r="Y116" s="29"/>
      <c r="Z116" s="29">
        <f>+[1]debt!Z116</f>
        <v>0</v>
      </c>
      <c r="AA116" s="29"/>
      <c r="AB116" s="29"/>
      <c r="AC116" s="29"/>
      <c r="AD116" s="30"/>
    </row>
    <row r="117" spans="2:30" x14ac:dyDescent="0.25">
      <c r="B117" s="59">
        <v>48366</v>
      </c>
      <c r="C117" s="29">
        <f t="shared" si="5"/>
        <v>8147520.7098440751</v>
      </c>
      <c r="D117" s="56">
        <f t="shared" si="3"/>
        <v>0</v>
      </c>
      <c r="E117" s="29">
        <f>+[1]debt!E117</f>
        <v>0</v>
      </c>
      <c r="F117" s="29">
        <f>+[1]debt!F117</f>
        <v>0</v>
      </c>
      <c r="G117" s="29">
        <f>+[1]debt!G117</f>
        <v>0</v>
      </c>
      <c r="H117" s="29">
        <f>+[1]debt!H117</f>
        <v>0</v>
      </c>
      <c r="I117" s="29"/>
      <c r="J117" s="29"/>
      <c r="K117" s="29"/>
      <c r="L117" s="29">
        <f>+[1]debt!L117</f>
        <v>0</v>
      </c>
      <c r="M117" s="29"/>
      <c r="N117" s="29"/>
      <c r="O117" s="29"/>
      <c r="P117" s="30"/>
      <c r="R117" s="56">
        <f t="shared" si="4"/>
        <v>0</v>
      </c>
      <c r="S117" s="29">
        <f>+[1]debt!S117</f>
        <v>0</v>
      </c>
      <c r="T117" s="29">
        <f>+[1]debt!T117</f>
        <v>0</v>
      </c>
      <c r="U117" s="29">
        <f>+[1]debt!U117</f>
        <v>0</v>
      </c>
      <c r="V117" s="29"/>
      <c r="W117" s="29"/>
      <c r="X117" s="29"/>
      <c r="Y117" s="29"/>
      <c r="Z117" s="29">
        <f>+[1]debt!Z117</f>
        <v>0</v>
      </c>
      <c r="AA117" s="29"/>
      <c r="AB117" s="29"/>
      <c r="AC117" s="29"/>
      <c r="AD117" s="30"/>
    </row>
    <row r="118" spans="2:30" x14ac:dyDescent="0.25">
      <c r="B118" s="60">
        <v>48396</v>
      </c>
      <c r="C118" s="29">
        <f t="shared" si="5"/>
        <v>8147520.7098440751</v>
      </c>
      <c r="D118" s="56">
        <f t="shared" si="3"/>
        <v>0</v>
      </c>
      <c r="E118" s="29">
        <f>+[1]debt!E118</f>
        <v>0</v>
      </c>
      <c r="F118" s="29">
        <f>+[1]debt!F118</f>
        <v>0</v>
      </c>
      <c r="G118" s="29">
        <f>+[1]debt!G118</f>
        <v>0</v>
      </c>
      <c r="H118" s="29">
        <f>+[1]debt!H118</f>
        <v>0</v>
      </c>
      <c r="I118" s="29"/>
      <c r="J118" s="29"/>
      <c r="K118" s="29"/>
      <c r="L118" s="29">
        <f>+[1]debt!L118</f>
        <v>0</v>
      </c>
      <c r="M118" s="29"/>
      <c r="N118" s="29"/>
      <c r="O118" s="29"/>
      <c r="P118" s="30"/>
      <c r="R118" s="56">
        <f t="shared" si="4"/>
        <v>0</v>
      </c>
      <c r="S118" s="29">
        <f>+[1]debt!S118</f>
        <v>0</v>
      </c>
      <c r="T118" s="29">
        <f>+[1]debt!T118</f>
        <v>0</v>
      </c>
      <c r="U118" s="29">
        <f>+[1]debt!U118</f>
        <v>0</v>
      </c>
      <c r="V118" s="29"/>
      <c r="W118" s="29"/>
      <c r="X118" s="29"/>
      <c r="Y118" s="29"/>
      <c r="Z118" s="29">
        <f>+[1]debt!Z118</f>
        <v>0</v>
      </c>
      <c r="AA118" s="29"/>
      <c r="AB118" s="29"/>
      <c r="AC118" s="29"/>
      <c r="AD118" s="30"/>
    </row>
    <row r="119" spans="2:30" x14ac:dyDescent="0.25">
      <c r="B119" s="59">
        <v>48427</v>
      </c>
      <c r="C119" s="29">
        <f t="shared" si="5"/>
        <v>8147520.7098440751</v>
      </c>
      <c r="D119" s="56">
        <f t="shared" si="3"/>
        <v>0</v>
      </c>
      <c r="E119" s="29">
        <f>+[1]debt!E119</f>
        <v>0</v>
      </c>
      <c r="F119" s="29">
        <f>+[1]debt!F119</f>
        <v>0</v>
      </c>
      <c r="G119" s="29">
        <f>+[1]debt!G119</f>
        <v>0</v>
      </c>
      <c r="H119" s="29">
        <f>+[1]debt!H119</f>
        <v>0</v>
      </c>
      <c r="I119" s="29"/>
      <c r="J119" s="29"/>
      <c r="K119" s="29"/>
      <c r="L119" s="29">
        <f>+[1]debt!L119</f>
        <v>0</v>
      </c>
      <c r="M119" s="29"/>
      <c r="N119" s="29"/>
      <c r="O119" s="29"/>
      <c r="P119" s="30"/>
      <c r="R119" s="56">
        <f t="shared" si="4"/>
        <v>0</v>
      </c>
      <c r="S119" s="29">
        <f>+[1]debt!S119</f>
        <v>0</v>
      </c>
      <c r="T119" s="29">
        <f>+[1]debt!T119</f>
        <v>0</v>
      </c>
      <c r="U119" s="29">
        <f>+[1]debt!U119</f>
        <v>0</v>
      </c>
      <c r="V119" s="29"/>
      <c r="W119" s="29"/>
      <c r="X119" s="29"/>
      <c r="Y119" s="29"/>
      <c r="Z119" s="29">
        <f>+[1]debt!Z119</f>
        <v>0</v>
      </c>
      <c r="AA119" s="29"/>
      <c r="AB119" s="29"/>
      <c r="AC119" s="29"/>
      <c r="AD119" s="30"/>
    </row>
    <row r="120" spans="2:30" x14ac:dyDescent="0.25">
      <c r="B120" s="60">
        <v>48458</v>
      </c>
      <c r="C120" s="29">
        <f t="shared" si="5"/>
        <v>8147520.7098440751</v>
      </c>
      <c r="D120" s="56">
        <f t="shared" si="3"/>
        <v>0</v>
      </c>
      <c r="E120" s="29">
        <f>+[1]debt!E120</f>
        <v>0</v>
      </c>
      <c r="F120" s="29">
        <f>+[1]debt!F120</f>
        <v>0</v>
      </c>
      <c r="G120" s="29">
        <f>+[1]debt!G120</f>
        <v>0</v>
      </c>
      <c r="H120" s="29">
        <f>+[1]debt!H120</f>
        <v>0</v>
      </c>
      <c r="I120" s="29"/>
      <c r="J120" s="29"/>
      <c r="K120" s="29"/>
      <c r="L120" s="29">
        <f>+[1]debt!L120</f>
        <v>0</v>
      </c>
      <c r="M120" s="29"/>
      <c r="N120" s="29"/>
      <c r="O120" s="29"/>
      <c r="P120" s="30"/>
      <c r="R120" s="56">
        <f t="shared" si="4"/>
        <v>0</v>
      </c>
      <c r="S120" s="29">
        <f>+[1]debt!S120</f>
        <v>0</v>
      </c>
      <c r="T120" s="29">
        <f>+[1]debt!T120</f>
        <v>0</v>
      </c>
      <c r="U120" s="29">
        <f>+[1]debt!U120</f>
        <v>0</v>
      </c>
      <c r="V120" s="29"/>
      <c r="W120" s="29"/>
      <c r="X120" s="29"/>
      <c r="Y120" s="29"/>
      <c r="Z120" s="29">
        <f>+[1]debt!Z120</f>
        <v>0</v>
      </c>
      <c r="AA120" s="29"/>
      <c r="AB120" s="29"/>
      <c r="AC120" s="29"/>
      <c r="AD120" s="30"/>
    </row>
    <row r="121" spans="2:30" x14ac:dyDescent="0.25">
      <c r="B121" s="59">
        <v>48488</v>
      </c>
      <c r="C121" s="29">
        <f t="shared" si="5"/>
        <v>8147520.7098440751</v>
      </c>
      <c r="D121" s="56">
        <f t="shared" si="3"/>
        <v>0</v>
      </c>
      <c r="E121" s="29">
        <f>+[1]debt!E121</f>
        <v>0</v>
      </c>
      <c r="F121" s="29">
        <f>+[1]debt!F121</f>
        <v>0</v>
      </c>
      <c r="G121" s="29">
        <f>+[1]debt!G121</f>
        <v>0</v>
      </c>
      <c r="H121" s="29">
        <f>+[1]debt!H121</f>
        <v>0</v>
      </c>
      <c r="I121" s="29"/>
      <c r="J121" s="29"/>
      <c r="K121" s="29"/>
      <c r="L121" s="29">
        <f>+[1]debt!L121</f>
        <v>0</v>
      </c>
      <c r="M121" s="29"/>
      <c r="N121" s="29"/>
      <c r="O121" s="29"/>
      <c r="P121" s="30"/>
      <c r="R121" s="56">
        <f t="shared" si="4"/>
        <v>0</v>
      </c>
      <c r="S121" s="29">
        <f>+[1]debt!S121</f>
        <v>0</v>
      </c>
      <c r="T121" s="29">
        <f>+[1]debt!T121</f>
        <v>0</v>
      </c>
      <c r="U121" s="29">
        <f>+[1]debt!U121</f>
        <v>0</v>
      </c>
      <c r="V121" s="29"/>
      <c r="W121" s="29"/>
      <c r="X121" s="29"/>
      <c r="Y121" s="29"/>
      <c r="Z121" s="29">
        <f>+[1]debt!Z121</f>
        <v>0</v>
      </c>
      <c r="AA121" s="29"/>
      <c r="AB121" s="29"/>
      <c r="AC121" s="29"/>
      <c r="AD121" s="30"/>
    </row>
    <row r="122" spans="2:30" x14ac:dyDescent="0.25">
      <c r="B122" s="60">
        <v>48519</v>
      </c>
      <c r="C122" s="29">
        <f t="shared" si="5"/>
        <v>8147520.7098440751</v>
      </c>
      <c r="D122" s="56">
        <f t="shared" si="3"/>
        <v>0</v>
      </c>
      <c r="E122" s="29">
        <f>+[1]debt!E122</f>
        <v>0</v>
      </c>
      <c r="F122" s="29">
        <f>+[1]debt!F122</f>
        <v>0</v>
      </c>
      <c r="G122" s="29">
        <f>+[1]debt!G122</f>
        <v>0</v>
      </c>
      <c r="H122" s="29">
        <f>+[1]debt!H122</f>
        <v>0</v>
      </c>
      <c r="I122" s="29"/>
      <c r="J122" s="29"/>
      <c r="K122" s="29"/>
      <c r="L122" s="29">
        <f>+[1]debt!L122</f>
        <v>0</v>
      </c>
      <c r="M122" s="29"/>
      <c r="N122" s="29"/>
      <c r="O122" s="29"/>
      <c r="P122" s="30"/>
      <c r="R122" s="56">
        <f t="shared" si="4"/>
        <v>0</v>
      </c>
      <c r="S122" s="29">
        <f>+[1]debt!S122</f>
        <v>0</v>
      </c>
      <c r="T122" s="29">
        <f>+[1]debt!T122</f>
        <v>0</v>
      </c>
      <c r="U122" s="29">
        <f>+[1]debt!U122</f>
        <v>0</v>
      </c>
      <c r="V122" s="29"/>
      <c r="W122" s="29"/>
      <c r="X122" s="29"/>
      <c r="Y122" s="29"/>
      <c r="Z122" s="29">
        <f>+[1]debt!Z122</f>
        <v>0</v>
      </c>
      <c r="AA122" s="29"/>
      <c r="AB122" s="29"/>
      <c r="AC122" s="29"/>
      <c r="AD122" s="30"/>
    </row>
    <row r="123" spans="2:30" x14ac:dyDescent="0.25">
      <c r="B123" s="60">
        <v>48549</v>
      </c>
      <c r="C123" s="70">
        <f t="shared" si="5"/>
        <v>8147520.7098440751</v>
      </c>
      <c r="D123" s="69">
        <f t="shared" si="3"/>
        <v>0</v>
      </c>
      <c r="E123" s="70">
        <f>+[1]debt!E123</f>
        <v>0</v>
      </c>
      <c r="F123" s="70">
        <f>+[1]debt!F123</f>
        <v>0</v>
      </c>
      <c r="G123" s="70">
        <f>+[1]debt!G123</f>
        <v>0</v>
      </c>
      <c r="H123" s="70">
        <f>+[1]debt!H123</f>
        <v>0</v>
      </c>
      <c r="I123" s="70"/>
      <c r="J123" s="70"/>
      <c r="K123" s="70"/>
      <c r="L123" s="70">
        <f>+[1]debt!L123</f>
        <v>0</v>
      </c>
      <c r="M123" s="70"/>
      <c r="N123" s="70"/>
      <c r="O123" s="70"/>
      <c r="P123" s="71"/>
      <c r="Q123" s="72"/>
      <c r="R123" s="69">
        <f t="shared" si="4"/>
        <v>0</v>
      </c>
      <c r="S123" s="70">
        <f>+[1]debt!S123</f>
        <v>0</v>
      </c>
      <c r="T123" s="70">
        <f>+[1]debt!T123</f>
        <v>0</v>
      </c>
      <c r="U123" s="70">
        <f>+[1]debt!U123</f>
        <v>0</v>
      </c>
      <c r="V123" s="70"/>
      <c r="W123" s="70"/>
      <c r="X123" s="70"/>
      <c r="Y123" s="70"/>
      <c r="Z123" s="70">
        <f>+[1]debt!Z123</f>
        <v>0</v>
      </c>
      <c r="AA123" s="70"/>
      <c r="AB123" s="70"/>
      <c r="AC123" s="70"/>
      <c r="AD123" s="71"/>
    </row>
    <row r="124" spans="2:30" x14ac:dyDescent="0.25">
      <c r="B124" s="61">
        <v>48580</v>
      </c>
      <c r="C124" s="29">
        <f t="shared" si="5"/>
        <v>8147520.7098440751</v>
      </c>
      <c r="D124" s="56">
        <f t="shared" si="3"/>
        <v>0</v>
      </c>
      <c r="E124" s="29">
        <f>+[1]debt!E124</f>
        <v>0</v>
      </c>
      <c r="F124" s="29">
        <f>+[1]debt!F124</f>
        <v>0</v>
      </c>
      <c r="G124" s="29">
        <f>+[1]debt!G124</f>
        <v>0</v>
      </c>
      <c r="H124" s="29">
        <f>+[1]debt!H124</f>
        <v>0</v>
      </c>
      <c r="I124" s="29"/>
      <c r="J124" s="29"/>
      <c r="K124" s="29"/>
      <c r="L124" s="29">
        <f>+[1]debt!L124</f>
        <v>0</v>
      </c>
      <c r="M124" s="29"/>
      <c r="N124" s="29"/>
      <c r="O124" s="29"/>
      <c r="P124" s="30"/>
      <c r="R124" s="56">
        <f t="shared" si="4"/>
        <v>0</v>
      </c>
      <c r="S124" s="29">
        <f>+[1]debt!S124</f>
        <v>0</v>
      </c>
      <c r="T124" s="29">
        <f>+[1]debt!T124</f>
        <v>0</v>
      </c>
      <c r="U124" s="29">
        <f>+[1]debt!U124</f>
        <v>0</v>
      </c>
      <c r="V124" s="29"/>
      <c r="W124" s="29"/>
      <c r="X124" s="29"/>
      <c r="Y124" s="29"/>
      <c r="Z124" s="29">
        <f>+[1]debt!Z124</f>
        <v>0</v>
      </c>
      <c r="AA124" s="29"/>
      <c r="AB124" s="29"/>
      <c r="AC124" s="29"/>
      <c r="AD124" s="30"/>
    </row>
    <row r="125" spans="2:30" x14ac:dyDescent="0.25">
      <c r="B125" s="61">
        <v>48611</v>
      </c>
      <c r="C125" s="29">
        <f t="shared" si="5"/>
        <v>8147520.7098440751</v>
      </c>
      <c r="D125" s="56">
        <f t="shared" si="3"/>
        <v>0</v>
      </c>
      <c r="E125" s="29">
        <f>+[1]debt!E125</f>
        <v>0</v>
      </c>
      <c r="F125" s="29">
        <f>+[1]debt!F125</f>
        <v>0</v>
      </c>
      <c r="G125" s="29">
        <f>+[1]debt!G125</f>
        <v>0</v>
      </c>
      <c r="H125" s="29">
        <f>+[1]debt!H125</f>
        <v>0</v>
      </c>
      <c r="I125" s="29"/>
      <c r="J125" s="29"/>
      <c r="K125" s="29"/>
      <c r="L125" s="29">
        <f>+[1]debt!L125</f>
        <v>0</v>
      </c>
      <c r="M125" s="29"/>
      <c r="N125" s="29"/>
      <c r="O125" s="29"/>
      <c r="P125" s="30"/>
      <c r="R125" s="56">
        <f t="shared" si="4"/>
        <v>0</v>
      </c>
      <c r="S125" s="29">
        <f>+[1]debt!S125</f>
        <v>0</v>
      </c>
      <c r="T125" s="29">
        <f>+[1]debt!T125</f>
        <v>0</v>
      </c>
      <c r="U125" s="29">
        <f>+[1]debt!U125</f>
        <v>0</v>
      </c>
      <c r="V125" s="29"/>
      <c r="W125" s="29"/>
      <c r="X125" s="29"/>
      <c r="Y125" s="29"/>
      <c r="Z125" s="29">
        <f>+[1]debt!Z125</f>
        <v>0</v>
      </c>
      <c r="AA125" s="29"/>
      <c r="AB125" s="29"/>
      <c r="AC125" s="29"/>
      <c r="AD125" s="30"/>
    </row>
    <row r="126" spans="2:30" x14ac:dyDescent="0.25">
      <c r="B126" s="62">
        <v>48639</v>
      </c>
      <c r="C126" s="29">
        <f t="shared" si="5"/>
        <v>8147520.7098440751</v>
      </c>
      <c r="D126" s="56">
        <f t="shared" si="3"/>
        <v>0</v>
      </c>
      <c r="E126" s="29">
        <f>+[1]debt!E126</f>
        <v>0</v>
      </c>
      <c r="F126" s="29">
        <f>+[1]debt!F126</f>
        <v>0</v>
      </c>
      <c r="G126" s="29">
        <f>+[1]debt!G126</f>
        <v>0</v>
      </c>
      <c r="H126" s="29">
        <f>+[1]debt!H126</f>
        <v>0</v>
      </c>
      <c r="I126" s="29"/>
      <c r="J126" s="29"/>
      <c r="K126" s="29"/>
      <c r="L126" s="29">
        <f>+[1]debt!L126</f>
        <v>0</v>
      </c>
      <c r="M126" s="29"/>
      <c r="N126" s="29"/>
      <c r="O126" s="29"/>
      <c r="P126" s="30"/>
      <c r="R126" s="56">
        <f t="shared" si="4"/>
        <v>0</v>
      </c>
      <c r="S126" s="29">
        <f>+[1]debt!S126</f>
        <v>0</v>
      </c>
      <c r="T126" s="29">
        <f>+[1]debt!T126</f>
        <v>0</v>
      </c>
      <c r="U126" s="29">
        <f>+[1]debt!U126</f>
        <v>0</v>
      </c>
      <c r="V126" s="29"/>
      <c r="W126" s="29"/>
      <c r="X126" s="29"/>
      <c r="Y126" s="29"/>
      <c r="Z126" s="29">
        <f>+[1]debt!Z126</f>
        <v>0</v>
      </c>
      <c r="AA126" s="29"/>
      <c r="AB126" s="29"/>
      <c r="AC126" s="29"/>
      <c r="AD126" s="30"/>
    </row>
    <row r="127" spans="2:30" x14ac:dyDescent="0.25">
      <c r="B127" s="61">
        <v>48670</v>
      </c>
      <c r="C127" s="29">
        <f t="shared" si="5"/>
        <v>8147520.7098440751</v>
      </c>
      <c r="D127" s="56">
        <f t="shared" si="3"/>
        <v>0</v>
      </c>
      <c r="E127" s="29">
        <f>+[1]debt!E127</f>
        <v>0</v>
      </c>
      <c r="F127" s="29">
        <f>+[1]debt!F127</f>
        <v>0</v>
      </c>
      <c r="G127" s="29">
        <f>+[1]debt!G127</f>
        <v>0</v>
      </c>
      <c r="H127" s="29">
        <f>+[1]debt!H127</f>
        <v>0</v>
      </c>
      <c r="I127" s="29"/>
      <c r="J127" s="29"/>
      <c r="K127" s="29"/>
      <c r="L127" s="29">
        <f>+[1]debt!L127</f>
        <v>0</v>
      </c>
      <c r="M127" s="29"/>
      <c r="N127" s="29"/>
      <c r="O127" s="29"/>
      <c r="P127" s="30"/>
      <c r="R127" s="56">
        <f t="shared" si="4"/>
        <v>0</v>
      </c>
      <c r="S127" s="29">
        <f>+[1]debt!S127</f>
        <v>0</v>
      </c>
      <c r="T127" s="29">
        <f>+[1]debt!T127</f>
        <v>0</v>
      </c>
      <c r="U127" s="29">
        <f>+[1]debt!U127</f>
        <v>0</v>
      </c>
      <c r="V127" s="29"/>
      <c r="W127" s="29"/>
      <c r="X127" s="29"/>
      <c r="Y127" s="29"/>
      <c r="Z127" s="29">
        <f>+[1]debt!Z127</f>
        <v>0</v>
      </c>
      <c r="AA127" s="29"/>
      <c r="AB127" s="29"/>
      <c r="AC127" s="29"/>
      <c r="AD127" s="30"/>
    </row>
    <row r="128" spans="2:30" x14ac:dyDescent="0.25">
      <c r="B128" s="62">
        <v>48700</v>
      </c>
      <c r="C128" s="29">
        <f t="shared" si="5"/>
        <v>8147520.7098440751</v>
      </c>
      <c r="D128" s="56">
        <f t="shared" si="3"/>
        <v>0</v>
      </c>
      <c r="E128" s="29">
        <f>+[1]debt!E128</f>
        <v>0</v>
      </c>
      <c r="F128" s="29">
        <f>+[1]debt!F128</f>
        <v>0</v>
      </c>
      <c r="G128" s="29">
        <f>+[1]debt!G128</f>
        <v>0</v>
      </c>
      <c r="H128" s="29">
        <f>+[1]debt!H128</f>
        <v>0</v>
      </c>
      <c r="I128" s="29"/>
      <c r="J128" s="29"/>
      <c r="K128" s="29"/>
      <c r="L128" s="29">
        <f>+[1]debt!L128</f>
        <v>0</v>
      </c>
      <c r="M128" s="29"/>
      <c r="N128" s="29"/>
      <c r="O128" s="29"/>
      <c r="P128" s="30"/>
      <c r="R128" s="56">
        <f t="shared" si="4"/>
        <v>0</v>
      </c>
      <c r="S128" s="29">
        <f>+[1]debt!S128</f>
        <v>0</v>
      </c>
      <c r="T128" s="29">
        <f>+[1]debt!T128</f>
        <v>0</v>
      </c>
      <c r="U128" s="29">
        <f>+[1]debt!U128</f>
        <v>0</v>
      </c>
      <c r="V128" s="29"/>
      <c r="W128" s="29"/>
      <c r="X128" s="29"/>
      <c r="Y128" s="29"/>
      <c r="Z128" s="29">
        <f>+[1]debt!Z128</f>
        <v>0</v>
      </c>
      <c r="AA128" s="29"/>
      <c r="AB128" s="29"/>
      <c r="AC128" s="29"/>
      <c r="AD128" s="30"/>
    </row>
    <row r="129" spans="2:30" x14ac:dyDescent="0.25">
      <c r="B129" s="61">
        <v>48731</v>
      </c>
      <c r="C129" s="29">
        <f t="shared" si="5"/>
        <v>8147520.7098440751</v>
      </c>
      <c r="D129" s="56">
        <f t="shared" si="3"/>
        <v>0</v>
      </c>
      <c r="E129" s="29">
        <f>+[1]debt!E129</f>
        <v>0</v>
      </c>
      <c r="F129" s="29">
        <f>+[1]debt!F129</f>
        <v>0</v>
      </c>
      <c r="G129" s="29">
        <f>+[1]debt!G129</f>
        <v>0</v>
      </c>
      <c r="H129" s="29">
        <f>+[1]debt!H129</f>
        <v>0</v>
      </c>
      <c r="I129" s="29"/>
      <c r="J129" s="29"/>
      <c r="K129" s="29"/>
      <c r="L129" s="29">
        <f>+[1]debt!L129</f>
        <v>0</v>
      </c>
      <c r="M129" s="29"/>
      <c r="N129" s="29"/>
      <c r="O129" s="29"/>
      <c r="P129" s="30"/>
      <c r="R129" s="56">
        <f t="shared" si="4"/>
        <v>0</v>
      </c>
      <c r="S129" s="29">
        <f>+[1]debt!S129</f>
        <v>0</v>
      </c>
      <c r="T129" s="29">
        <f>+[1]debt!T129</f>
        <v>0</v>
      </c>
      <c r="U129" s="29">
        <f>+[1]debt!U129</f>
        <v>0</v>
      </c>
      <c r="V129" s="29"/>
      <c r="W129" s="29"/>
      <c r="X129" s="29"/>
      <c r="Y129" s="29"/>
      <c r="Z129" s="29">
        <f>+[1]debt!Z129</f>
        <v>0</v>
      </c>
      <c r="AA129" s="29"/>
      <c r="AB129" s="29"/>
      <c r="AC129" s="29"/>
      <c r="AD129" s="30"/>
    </row>
    <row r="130" spans="2:30" x14ac:dyDescent="0.25">
      <c r="B130" s="62">
        <v>48761</v>
      </c>
      <c r="C130" s="29">
        <f t="shared" si="5"/>
        <v>8147520.7098440751</v>
      </c>
      <c r="D130" s="56">
        <f t="shared" si="3"/>
        <v>0</v>
      </c>
      <c r="E130" s="29">
        <f>+[1]debt!E130</f>
        <v>0</v>
      </c>
      <c r="F130" s="29">
        <f>+[1]debt!F130</f>
        <v>0</v>
      </c>
      <c r="G130" s="29">
        <f>+[1]debt!G130</f>
        <v>0</v>
      </c>
      <c r="H130" s="29">
        <f>+[1]debt!H130</f>
        <v>0</v>
      </c>
      <c r="I130" s="29"/>
      <c r="J130" s="29"/>
      <c r="K130" s="29"/>
      <c r="L130" s="29">
        <f>+[1]debt!L130</f>
        <v>0</v>
      </c>
      <c r="M130" s="29"/>
      <c r="N130" s="29"/>
      <c r="O130" s="29"/>
      <c r="P130" s="30"/>
      <c r="R130" s="56">
        <f t="shared" si="4"/>
        <v>0</v>
      </c>
      <c r="S130" s="29">
        <f>+[1]debt!S130</f>
        <v>0</v>
      </c>
      <c r="T130" s="29">
        <f>+[1]debt!T130</f>
        <v>0</v>
      </c>
      <c r="U130" s="29">
        <f>+[1]debt!U130</f>
        <v>0</v>
      </c>
      <c r="V130" s="29"/>
      <c r="W130" s="29"/>
      <c r="X130" s="29"/>
      <c r="Y130" s="29"/>
      <c r="Z130" s="29">
        <f>+[1]debt!Z130</f>
        <v>0</v>
      </c>
      <c r="AA130" s="29"/>
      <c r="AB130" s="29"/>
      <c r="AC130" s="29"/>
      <c r="AD130" s="30"/>
    </row>
    <row r="131" spans="2:30" x14ac:dyDescent="0.25">
      <c r="B131" s="61">
        <v>48792</v>
      </c>
      <c r="C131" s="29">
        <f t="shared" si="5"/>
        <v>8147520.7098440751</v>
      </c>
      <c r="D131" s="56">
        <f t="shared" si="3"/>
        <v>0</v>
      </c>
      <c r="E131" s="29">
        <f>+[1]debt!E131</f>
        <v>0</v>
      </c>
      <c r="F131" s="29">
        <f>+[1]debt!F131</f>
        <v>0</v>
      </c>
      <c r="G131" s="29">
        <f>+[1]debt!G131</f>
        <v>0</v>
      </c>
      <c r="H131" s="29">
        <f>+[1]debt!H131</f>
        <v>0</v>
      </c>
      <c r="I131" s="29"/>
      <c r="J131" s="29"/>
      <c r="K131" s="29"/>
      <c r="L131" s="29">
        <f>+[1]debt!L131</f>
        <v>0</v>
      </c>
      <c r="M131" s="29"/>
      <c r="N131" s="29"/>
      <c r="O131" s="29"/>
      <c r="P131" s="30"/>
      <c r="R131" s="56">
        <f t="shared" si="4"/>
        <v>0</v>
      </c>
      <c r="S131" s="29">
        <f>+[1]debt!S131</f>
        <v>0</v>
      </c>
      <c r="T131" s="29">
        <f>+[1]debt!T131</f>
        <v>0</v>
      </c>
      <c r="U131" s="29">
        <f>+[1]debt!U131</f>
        <v>0</v>
      </c>
      <c r="V131" s="29"/>
      <c r="W131" s="29"/>
      <c r="X131" s="29"/>
      <c r="Y131" s="29"/>
      <c r="Z131" s="29">
        <f>+[1]debt!Z131</f>
        <v>0</v>
      </c>
      <c r="AA131" s="29"/>
      <c r="AB131" s="29"/>
      <c r="AC131" s="29"/>
      <c r="AD131" s="30"/>
    </row>
    <row r="132" spans="2:30" x14ac:dyDescent="0.25">
      <c r="B132" s="61">
        <v>48823</v>
      </c>
      <c r="C132" s="29">
        <f t="shared" si="5"/>
        <v>8147520.7098440751</v>
      </c>
      <c r="D132" s="56">
        <f t="shared" ref="D132:D195" si="6">SUM(E132:P132)</f>
        <v>0</v>
      </c>
      <c r="E132" s="29">
        <f>+[1]debt!E132</f>
        <v>0</v>
      </c>
      <c r="F132" s="29">
        <f>+[1]debt!F132</f>
        <v>0</v>
      </c>
      <c r="G132" s="29">
        <f>+[1]debt!G132</f>
        <v>0</v>
      </c>
      <c r="H132" s="29">
        <f>+[1]debt!H132</f>
        <v>0</v>
      </c>
      <c r="I132" s="29"/>
      <c r="J132" s="29"/>
      <c r="K132" s="29"/>
      <c r="L132" s="29">
        <f>+[1]debt!L132</f>
        <v>0</v>
      </c>
      <c r="M132" s="29"/>
      <c r="N132" s="29"/>
      <c r="O132" s="29"/>
      <c r="P132" s="30"/>
      <c r="R132" s="56">
        <f t="shared" ref="R132:R195" si="7">SUM(S132:AD132)</f>
        <v>0</v>
      </c>
      <c r="S132" s="29">
        <f>+[1]debt!S132</f>
        <v>0</v>
      </c>
      <c r="T132" s="29">
        <f>+[1]debt!T132</f>
        <v>0</v>
      </c>
      <c r="U132" s="29">
        <f>+[1]debt!U132</f>
        <v>0</v>
      </c>
      <c r="V132" s="29"/>
      <c r="W132" s="29"/>
      <c r="X132" s="29"/>
      <c r="Y132" s="29"/>
      <c r="Z132" s="29">
        <f>+[1]debt!Z132</f>
        <v>0</v>
      </c>
      <c r="AA132" s="29"/>
      <c r="AB132" s="29"/>
      <c r="AC132" s="29"/>
      <c r="AD132" s="30"/>
    </row>
    <row r="133" spans="2:30" x14ac:dyDescent="0.25">
      <c r="B133" s="61">
        <v>48853</v>
      </c>
      <c r="C133" s="29">
        <f t="shared" ref="C133:C196" si="8">+C132+D133</f>
        <v>8147520.7098440751</v>
      </c>
      <c r="D133" s="56">
        <f t="shared" si="6"/>
        <v>0</v>
      </c>
      <c r="E133" s="29">
        <f>+[1]debt!E133</f>
        <v>0</v>
      </c>
      <c r="F133" s="29">
        <f>+[1]debt!F133</f>
        <v>0</v>
      </c>
      <c r="G133" s="29">
        <f>+[1]debt!G133</f>
        <v>0</v>
      </c>
      <c r="H133" s="29">
        <f>+[1]debt!H133</f>
        <v>0</v>
      </c>
      <c r="I133" s="29"/>
      <c r="J133" s="29"/>
      <c r="K133" s="29"/>
      <c r="L133" s="29">
        <f>+[1]debt!L133</f>
        <v>0</v>
      </c>
      <c r="M133" s="29"/>
      <c r="N133" s="29"/>
      <c r="O133" s="29"/>
      <c r="P133" s="30"/>
      <c r="R133" s="56">
        <f t="shared" si="7"/>
        <v>0</v>
      </c>
      <c r="S133" s="29">
        <f>+[1]debt!S133</f>
        <v>0</v>
      </c>
      <c r="T133" s="29">
        <f>+[1]debt!T133</f>
        <v>0</v>
      </c>
      <c r="U133" s="29">
        <f>+[1]debt!U133</f>
        <v>0</v>
      </c>
      <c r="V133" s="29"/>
      <c r="W133" s="29"/>
      <c r="X133" s="29"/>
      <c r="Y133" s="29"/>
      <c r="Z133" s="29">
        <f>+[1]debt!Z133</f>
        <v>0</v>
      </c>
      <c r="AA133" s="29"/>
      <c r="AB133" s="29"/>
      <c r="AC133" s="29"/>
      <c r="AD133" s="30"/>
    </row>
    <row r="134" spans="2:30" x14ac:dyDescent="0.25">
      <c r="B134" s="62">
        <v>48884</v>
      </c>
      <c r="C134" s="29">
        <f t="shared" si="8"/>
        <v>8147520.7098440751</v>
      </c>
      <c r="D134" s="56">
        <f t="shared" si="6"/>
        <v>0</v>
      </c>
      <c r="E134" s="29">
        <f>+[1]debt!E134</f>
        <v>0</v>
      </c>
      <c r="F134" s="29">
        <f>+[1]debt!F134</f>
        <v>0</v>
      </c>
      <c r="G134" s="29">
        <f>+[1]debt!G134</f>
        <v>0</v>
      </c>
      <c r="H134" s="29">
        <f>+[1]debt!H134</f>
        <v>0</v>
      </c>
      <c r="I134" s="29"/>
      <c r="J134" s="29"/>
      <c r="K134" s="29"/>
      <c r="L134" s="29">
        <f>+[1]debt!L134</f>
        <v>0</v>
      </c>
      <c r="M134" s="29"/>
      <c r="N134" s="29"/>
      <c r="O134" s="29"/>
      <c r="P134" s="30"/>
      <c r="R134" s="56">
        <f t="shared" si="7"/>
        <v>0</v>
      </c>
      <c r="S134" s="29">
        <f>+[1]debt!S134</f>
        <v>0</v>
      </c>
      <c r="T134" s="29">
        <f>+[1]debt!T134</f>
        <v>0</v>
      </c>
      <c r="U134" s="29">
        <f>+[1]debt!U134</f>
        <v>0</v>
      </c>
      <c r="V134" s="29"/>
      <c r="W134" s="29"/>
      <c r="X134" s="29"/>
      <c r="Y134" s="29"/>
      <c r="Z134" s="29">
        <f>+[1]debt!Z134</f>
        <v>0</v>
      </c>
      <c r="AA134" s="29"/>
      <c r="AB134" s="29"/>
      <c r="AC134" s="29"/>
      <c r="AD134" s="30"/>
    </row>
    <row r="135" spans="2:30" x14ac:dyDescent="0.25">
      <c r="B135" s="61">
        <v>48914</v>
      </c>
      <c r="C135" s="70">
        <f t="shared" si="8"/>
        <v>8147520.7098440751</v>
      </c>
      <c r="D135" s="69">
        <f t="shared" si="6"/>
        <v>0</v>
      </c>
      <c r="E135" s="70">
        <f>+[1]debt!E135</f>
        <v>0</v>
      </c>
      <c r="F135" s="70">
        <f>+[1]debt!F135</f>
        <v>0</v>
      </c>
      <c r="G135" s="70">
        <f>+[1]debt!G135</f>
        <v>0</v>
      </c>
      <c r="H135" s="70">
        <f>+[1]debt!H135</f>
        <v>0</v>
      </c>
      <c r="I135" s="70"/>
      <c r="J135" s="70"/>
      <c r="K135" s="70"/>
      <c r="L135" s="70">
        <f>+[1]debt!L135</f>
        <v>0</v>
      </c>
      <c r="M135" s="70"/>
      <c r="N135" s="70"/>
      <c r="O135" s="70"/>
      <c r="P135" s="71"/>
      <c r="Q135" s="72"/>
      <c r="R135" s="69">
        <f t="shared" si="7"/>
        <v>0</v>
      </c>
      <c r="S135" s="70">
        <f>+[1]debt!S135</f>
        <v>0</v>
      </c>
      <c r="T135" s="70">
        <f>+[1]debt!T135</f>
        <v>0</v>
      </c>
      <c r="U135" s="70">
        <f>+[1]debt!U135</f>
        <v>0</v>
      </c>
      <c r="V135" s="70"/>
      <c r="W135" s="70"/>
      <c r="X135" s="70"/>
      <c r="Y135" s="70"/>
      <c r="Z135" s="70">
        <f>+[1]debt!Z135</f>
        <v>0</v>
      </c>
      <c r="AA135" s="70"/>
      <c r="AB135" s="70"/>
      <c r="AC135" s="70"/>
      <c r="AD135" s="71"/>
    </row>
    <row r="136" spans="2:30" x14ac:dyDescent="0.25">
      <c r="B136" s="60">
        <v>48945</v>
      </c>
      <c r="C136" s="29">
        <f t="shared" si="8"/>
        <v>8147520.7098440751</v>
      </c>
      <c r="D136" s="56">
        <f t="shared" si="6"/>
        <v>0</v>
      </c>
      <c r="E136" s="29">
        <f>+[1]debt!E136</f>
        <v>0</v>
      </c>
      <c r="F136" s="29">
        <f>+[1]debt!F136</f>
        <v>0</v>
      </c>
      <c r="G136" s="29">
        <f>+[1]debt!G136</f>
        <v>0</v>
      </c>
      <c r="H136" s="29">
        <f>+[1]debt!H136</f>
        <v>0</v>
      </c>
      <c r="I136" s="29"/>
      <c r="J136" s="29"/>
      <c r="K136" s="29"/>
      <c r="L136" s="29">
        <f>+[1]debt!L136</f>
        <v>0</v>
      </c>
      <c r="M136" s="29"/>
      <c r="N136" s="29"/>
      <c r="O136" s="29"/>
      <c r="P136" s="30"/>
      <c r="R136" s="56">
        <f t="shared" si="7"/>
        <v>0</v>
      </c>
      <c r="S136" s="29">
        <f>+[1]debt!S136</f>
        <v>0</v>
      </c>
      <c r="T136" s="29">
        <f>+[1]debt!T136</f>
        <v>0</v>
      </c>
      <c r="U136" s="29">
        <f>+[1]debt!U136</f>
        <v>0</v>
      </c>
      <c r="V136" s="29"/>
      <c r="W136" s="29"/>
      <c r="X136" s="29"/>
      <c r="Y136" s="29"/>
      <c r="Z136" s="29">
        <f>+[1]debt!Z136</f>
        <v>0</v>
      </c>
      <c r="AA136" s="29"/>
      <c r="AB136" s="29"/>
      <c r="AC136" s="29"/>
      <c r="AD136" s="30"/>
    </row>
    <row r="137" spans="2:30" x14ac:dyDescent="0.25">
      <c r="B137" s="60">
        <v>48976</v>
      </c>
      <c r="C137" s="29">
        <f t="shared" si="8"/>
        <v>8147520.7098440751</v>
      </c>
      <c r="D137" s="56">
        <f t="shared" si="6"/>
        <v>0</v>
      </c>
      <c r="E137" s="29">
        <f>+[1]debt!E137</f>
        <v>0</v>
      </c>
      <c r="F137" s="29">
        <f>+[1]debt!F137</f>
        <v>0</v>
      </c>
      <c r="G137" s="29">
        <f>+[1]debt!G137</f>
        <v>0</v>
      </c>
      <c r="H137" s="29">
        <f>+[1]debt!H137</f>
        <v>0</v>
      </c>
      <c r="I137" s="29"/>
      <c r="J137" s="29"/>
      <c r="K137" s="29"/>
      <c r="L137" s="29">
        <f>+[1]debt!L137</f>
        <v>0</v>
      </c>
      <c r="M137" s="29"/>
      <c r="N137" s="29"/>
      <c r="O137" s="29"/>
      <c r="P137" s="30"/>
      <c r="R137" s="56">
        <f t="shared" si="7"/>
        <v>0</v>
      </c>
      <c r="S137" s="29">
        <f>+[1]debt!S137</f>
        <v>0</v>
      </c>
      <c r="T137" s="29">
        <f>+[1]debt!T137</f>
        <v>0</v>
      </c>
      <c r="U137" s="29">
        <f>+[1]debt!U137</f>
        <v>0</v>
      </c>
      <c r="V137" s="29"/>
      <c r="W137" s="29"/>
      <c r="X137" s="29"/>
      <c r="Y137" s="29"/>
      <c r="Z137" s="29">
        <f>+[1]debt!Z137</f>
        <v>0</v>
      </c>
      <c r="AA137" s="29"/>
      <c r="AB137" s="29"/>
      <c r="AC137" s="29"/>
      <c r="AD137" s="30"/>
    </row>
    <row r="138" spans="2:30" x14ac:dyDescent="0.25">
      <c r="B138" s="59">
        <v>49004</v>
      </c>
      <c r="C138" s="29">
        <f t="shared" si="8"/>
        <v>8147520.7098440751</v>
      </c>
      <c r="D138" s="56">
        <f t="shared" si="6"/>
        <v>0</v>
      </c>
      <c r="E138" s="29">
        <f>+[1]debt!E138</f>
        <v>0</v>
      </c>
      <c r="F138" s="29">
        <f>+[1]debt!F138</f>
        <v>0</v>
      </c>
      <c r="G138" s="29">
        <f>+[1]debt!G138</f>
        <v>0</v>
      </c>
      <c r="H138" s="29">
        <f>+[1]debt!H138</f>
        <v>0</v>
      </c>
      <c r="I138" s="29"/>
      <c r="J138" s="29"/>
      <c r="K138" s="29"/>
      <c r="L138" s="29">
        <f>+[1]debt!L138</f>
        <v>0</v>
      </c>
      <c r="M138" s="29"/>
      <c r="N138" s="29"/>
      <c r="O138" s="29"/>
      <c r="P138" s="30"/>
      <c r="R138" s="56">
        <f t="shared" si="7"/>
        <v>0</v>
      </c>
      <c r="S138" s="29">
        <f>+[1]debt!S138</f>
        <v>0</v>
      </c>
      <c r="T138" s="29">
        <f>+[1]debt!T138</f>
        <v>0</v>
      </c>
      <c r="U138" s="29">
        <f>+[1]debt!U138</f>
        <v>0</v>
      </c>
      <c r="V138" s="29"/>
      <c r="W138" s="29"/>
      <c r="X138" s="29"/>
      <c r="Y138" s="29"/>
      <c r="Z138" s="29">
        <f>+[1]debt!Z138</f>
        <v>0</v>
      </c>
      <c r="AA138" s="29"/>
      <c r="AB138" s="29"/>
      <c r="AC138" s="29"/>
      <c r="AD138" s="30"/>
    </row>
    <row r="139" spans="2:30" x14ac:dyDescent="0.25">
      <c r="B139" s="60">
        <v>49035</v>
      </c>
      <c r="C139" s="29">
        <f t="shared" si="8"/>
        <v>8147520.7098440751</v>
      </c>
      <c r="D139" s="56">
        <f t="shared" si="6"/>
        <v>0</v>
      </c>
      <c r="E139" s="29">
        <f>+[1]debt!E139</f>
        <v>0</v>
      </c>
      <c r="F139" s="29">
        <f>+[1]debt!F139</f>
        <v>0</v>
      </c>
      <c r="G139" s="29">
        <f>+[1]debt!G139</f>
        <v>0</v>
      </c>
      <c r="H139" s="29">
        <f>+[1]debt!H139</f>
        <v>0</v>
      </c>
      <c r="I139" s="29"/>
      <c r="J139" s="29"/>
      <c r="K139" s="29"/>
      <c r="L139" s="29">
        <f>+[1]debt!L139</f>
        <v>0</v>
      </c>
      <c r="M139" s="29"/>
      <c r="N139" s="29"/>
      <c r="O139" s="29"/>
      <c r="P139" s="30"/>
      <c r="R139" s="56">
        <f t="shared" si="7"/>
        <v>0</v>
      </c>
      <c r="S139" s="29">
        <f>+[1]debt!S139</f>
        <v>0</v>
      </c>
      <c r="T139" s="29">
        <f>+[1]debt!T139</f>
        <v>0</v>
      </c>
      <c r="U139" s="29">
        <f>+[1]debt!U139</f>
        <v>0</v>
      </c>
      <c r="V139" s="29"/>
      <c r="W139" s="29"/>
      <c r="X139" s="29"/>
      <c r="Y139" s="29"/>
      <c r="Z139" s="29">
        <f>+[1]debt!Z139</f>
        <v>0</v>
      </c>
      <c r="AA139" s="29"/>
      <c r="AB139" s="29"/>
      <c r="AC139" s="29"/>
      <c r="AD139" s="30"/>
    </row>
    <row r="140" spans="2:30" x14ac:dyDescent="0.25">
      <c r="B140" s="59">
        <v>49065</v>
      </c>
      <c r="C140" s="29">
        <f t="shared" si="8"/>
        <v>8147520.7098440751</v>
      </c>
      <c r="D140" s="56">
        <f t="shared" si="6"/>
        <v>0</v>
      </c>
      <c r="E140" s="29">
        <f>+[1]debt!E140</f>
        <v>0</v>
      </c>
      <c r="F140" s="29">
        <f>+[1]debt!F140</f>
        <v>0</v>
      </c>
      <c r="G140" s="29">
        <f>+[1]debt!G140</f>
        <v>0</v>
      </c>
      <c r="H140" s="29">
        <f>+[1]debt!H140</f>
        <v>0</v>
      </c>
      <c r="I140" s="29"/>
      <c r="J140" s="29"/>
      <c r="K140" s="29"/>
      <c r="L140" s="29">
        <f>+[1]debt!L140</f>
        <v>0</v>
      </c>
      <c r="M140" s="29"/>
      <c r="N140" s="29"/>
      <c r="O140" s="29"/>
      <c r="P140" s="30"/>
      <c r="R140" s="56">
        <f t="shared" si="7"/>
        <v>0</v>
      </c>
      <c r="S140" s="29">
        <f>+[1]debt!S140</f>
        <v>0</v>
      </c>
      <c r="T140" s="29">
        <f>+[1]debt!T140</f>
        <v>0</v>
      </c>
      <c r="U140" s="29">
        <f>+[1]debt!U140</f>
        <v>0</v>
      </c>
      <c r="V140" s="29"/>
      <c r="W140" s="29"/>
      <c r="X140" s="29"/>
      <c r="Y140" s="29"/>
      <c r="Z140" s="29">
        <f>+[1]debt!Z140</f>
        <v>0</v>
      </c>
      <c r="AA140" s="29"/>
      <c r="AB140" s="29"/>
      <c r="AC140" s="29"/>
      <c r="AD140" s="30"/>
    </row>
    <row r="141" spans="2:30" x14ac:dyDescent="0.25">
      <c r="B141" s="60">
        <v>49096</v>
      </c>
      <c r="C141" s="29">
        <f t="shared" si="8"/>
        <v>8147520.7098440751</v>
      </c>
      <c r="D141" s="56">
        <f t="shared" si="6"/>
        <v>0</v>
      </c>
      <c r="E141" s="29">
        <f>+[1]debt!E141</f>
        <v>0</v>
      </c>
      <c r="F141" s="29">
        <f>+[1]debt!F141</f>
        <v>0</v>
      </c>
      <c r="G141" s="29">
        <f>+[1]debt!G141</f>
        <v>0</v>
      </c>
      <c r="H141" s="29">
        <f>+[1]debt!H141</f>
        <v>0</v>
      </c>
      <c r="I141" s="29"/>
      <c r="J141" s="29"/>
      <c r="K141" s="29"/>
      <c r="L141" s="29">
        <f>+[1]debt!L141</f>
        <v>0</v>
      </c>
      <c r="M141" s="29"/>
      <c r="N141" s="29"/>
      <c r="O141" s="29"/>
      <c r="P141" s="30"/>
      <c r="R141" s="56">
        <f t="shared" si="7"/>
        <v>0</v>
      </c>
      <c r="S141" s="29">
        <f>+[1]debt!S141</f>
        <v>0</v>
      </c>
      <c r="T141" s="29">
        <f>+[1]debt!T141</f>
        <v>0</v>
      </c>
      <c r="U141" s="29">
        <f>+[1]debt!U141</f>
        <v>0</v>
      </c>
      <c r="V141" s="29"/>
      <c r="W141" s="29"/>
      <c r="X141" s="29"/>
      <c r="Y141" s="29"/>
      <c r="Z141" s="29">
        <f>+[1]debt!Z141</f>
        <v>0</v>
      </c>
      <c r="AA141" s="29"/>
      <c r="AB141" s="29"/>
      <c r="AC141" s="29"/>
      <c r="AD141" s="30"/>
    </row>
    <row r="142" spans="2:30" x14ac:dyDescent="0.25">
      <c r="B142" s="59">
        <v>49126</v>
      </c>
      <c r="C142" s="29">
        <f t="shared" si="8"/>
        <v>8147520.7098440751</v>
      </c>
      <c r="D142" s="56">
        <f t="shared" si="6"/>
        <v>0</v>
      </c>
      <c r="E142" s="29">
        <f>+[1]debt!E142</f>
        <v>0</v>
      </c>
      <c r="F142" s="29">
        <f>+[1]debt!F142</f>
        <v>0</v>
      </c>
      <c r="G142" s="29">
        <f>+[1]debt!G142</f>
        <v>0</v>
      </c>
      <c r="H142" s="29">
        <f>+[1]debt!H142</f>
        <v>0</v>
      </c>
      <c r="I142" s="29"/>
      <c r="J142" s="29"/>
      <c r="K142" s="29"/>
      <c r="L142" s="29">
        <f>+[1]debt!L142</f>
        <v>0</v>
      </c>
      <c r="M142" s="29"/>
      <c r="N142" s="29"/>
      <c r="O142" s="29"/>
      <c r="P142" s="30"/>
      <c r="R142" s="56">
        <f t="shared" si="7"/>
        <v>0</v>
      </c>
      <c r="S142" s="29">
        <f>+[1]debt!S142</f>
        <v>0</v>
      </c>
      <c r="T142" s="29">
        <f>+[1]debt!T142</f>
        <v>0</v>
      </c>
      <c r="U142" s="29">
        <f>+[1]debt!U142</f>
        <v>0</v>
      </c>
      <c r="V142" s="29"/>
      <c r="W142" s="29"/>
      <c r="X142" s="29"/>
      <c r="Y142" s="29"/>
      <c r="Z142" s="29">
        <f>+[1]debt!Z142</f>
        <v>0</v>
      </c>
      <c r="AA142" s="29"/>
      <c r="AB142" s="29"/>
      <c r="AC142" s="29"/>
      <c r="AD142" s="30"/>
    </row>
    <row r="143" spans="2:30" x14ac:dyDescent="0.25">
      <c r="B143" s="60">
        <v>49157</v>
      </c>
      <c r="C143" s="29">
        <f t="shared" si="8"/>
        <v>8147520.7098440751</v>
      </c>
      <c r="D143" s="56">
        <f t="shared" si="6"/>
        <v>0</v>
      </c>
      <c r="E143" s="29">
        <f>+[1]debt!E143</f>
        <v>0</v>
      </c>
      <c r="F143" s="29">
        <f>+[1]debt!F143</f>
        <v>0</v>
      </c>
      <c r="G143" s="29">
        <f>+[1]debt!G143</f>
        <v>0</v>
      </c>
      <c r="H143" s="29">
        <f>+[1]debt!H143</f>
        <v>0</v>
      </c>
      <c r="I143" s="29"/>
      <c r="J143" s="29"/>
      <c r="K143" s="29"/>
      <c r="L143" s="29">
        <f>+[1]debt!L143</f>
        <v>0</v>
      </c>
      <c r="M143" s="29"/>
      <c r="N143" s="29"/>
      <c r="O143" s="29"/>
      <c r="P143" s="30"/>
      <c r="R143" s="56">
        <f t="shared" si="7"/>
        <v>0</v>
      </c>
      <c r="S143" s="29">
        <f>+[1]debt!S143</f>
        <v>0</v>
      </c>
      <c r="T143" s="29">
        <f>+[1]debt!T143</f>
        <v>0</v>
      </c>
      <c r="U143" s="29">
        <f>+[1]debt!U143</f>
        <v>0</v>
      </c>
      <c r="V143" s="29"/>
      <c r="W143" s="29"/>
      <c r="X143" s="29"/>
      <c r="Y143" s="29"/>
      <c r="Z143" s="29">
        <f>+[1]debt!Z143</f>
        <v>0</v>
      </c>
      <c r="AA143" s="29"/>
      <c r="AB143" s="29"/>
      <c r="AC143" s="29"/>
      <c r="AD143" s="30"/>
    </row>
    <row r="144" spans="2:30" x14ac:dyDescent="0.25">
      <c r="B144" s="60">
        <v>49188</v>
      </c>
      <c r="C144" s="29">
        <f t="shared" si="8"/>
        <v>8147520.7098440751</v>
      </c>
      <c r="D144" s="56">
        <f t="shared" si="6"/>
        <v>0</v>
      </c>
      <c r="E144" s="29">
        <f>+[1]debt!E144</f>
        <v>0</v>
      </c>
      <c r="F144" s="29">
        <f>+[1]debt!F144</f>
        <v>0</v>
      </c>
      <c r="G144" s="29">
        <f>+[1]debt!G144</f>
        <v>0</v>
      </c>
      <c r="H144" s="29">
        <f>+[1]debt!H144</f>
        <v>0</v>
      </c>
      <c r="I144" s="29"/>
      <c r="J144" s="29"/>
      <c r="K144" s="29"/>
      <c r="L144" s="29">
        <f>+[1]debt!L144</f>
        <v>0</v>
      </c>
      <c r="M144" s="29"/>
      <c r="N144" s="29"/>
      <c r="O144" s="29"/>
      <c r="P144" s="30"/>
      <c r="R144" s="56">
        <f t="shared" si="7"/>
        <v>0</v>
      </c>
      <c r="S144" s="29">
        <f>+[1]debt!S144</f>
        <v>0</v>
      </c>
      <c r="T144" s="29">
        <f>+[1]debt!T144</f>
        <v>0</v>
      </c>
      <c r="U144" s="29">
        <f>+[1]debt!U144</f>
        <v>0</v>
      </c>
      <c r="V144" s="29"/>
      <c r="W144" s="29"/>
      <c r="X144" s="29"/>
      <c r="Y144" s="29"/>
      <c r="Z144" s="29">
        <f>+[1]debt!Z144</f>
        <v>0</v>
      </c>
      <c r="AA144" s="29"/>
      <c r="AB144" s="29"/>
      <c r="AC144" s="29"/>
      <c r="AD144" s="30"/>
    </row>
    <row r="145" spans="2:30" x14ac:dyDescent="0.25">
      <c r="B145" s="60">
        <v>49218</v>
      </c>
      <c r="C145" s="29">
        <f t="shared" si="8"/>
        <v>8147520.7098440751</v>
      </c>
      <c r="D145" s="56">
        <f t="shared" si="6"/>
        <v>0</v>
      </c>
      <c r="E145" s="29">
        <f>+[1]debt!E145</f>
        <v>0</v>
      </c>
      <c r="F145" s="29">
        <f>+[1]debt!F145</f>
        <v>0</v>
      </c>
      <c r="G145" s="29">
        <f>+[1]debt!G145</f>
        <v>0</v>
      </c>
      <c r="H145" s="29">
        <f>+[1]debt!H145</f>
        <v>0</v>
      </c>
      <c r="I145" s="29"/>
      <c r="J145" s="29"/>
      <c r="K145" s="29"/>
      <c r="L145" s="29">
        <f>+[1]debt!L145</f>
        <v>0</v>
      </c>
      <c r="M145" s="29"/>
      <c r="N145" s="29"/>
      <c r="O145" s="29"/>
      <c r="P145" s="30"/>
      <c r="R145" s="56">
        <f t="shared" si="7"/>
        <v>0</v>
      </c>
      <c r="S145" s="29">
        <f>+[1]debt!S145</f>
        <v>0</v>
      </c>
      <c r="T145" s="29">
        <f>+[1]debt!T145</f>
        <v>0</v>
      </c>
      <c r="U145" s="29">
        <f>+[1]debt!U145</f>
        <v>0</v>
      </c>
      <c r="V145" s="29"/>
      <c r="W145" s="29"/>
      <c r="X145" s="29"/>
      <c r="Y145" s="29"/>
      <c r="Z145" s="29">
        <f>+[1]debt!Z145</f>
        <v>0</v>
      </c>
      <c r="AA145" s="29"/>
      <c r="AB145" s="29"/>
      <c r="AC145" s="29"/>
      <c r="AD145" s="30"/>
    </row>
    <row r="146" spans="2:30" x14ac:dyDescent="0.25">
      <c r="B146" s="59">
        <v>49249</v>
      </c>
      <c r="C146" s="29">
        <f t="shared" si="8"/>
        <v>8147520.7098440751</v>
      </c>
      <c r="D146" s="56">
        <f t="shared" si="6"/>
        <v>0</v>
      </c>
      <c r="E146" s="29">
        <f>+[1]debt!E146</f>
        <v>0</v>
      </c>
      <c r="F146" s="29">
        <f>+[1]debt!F146</f>
        <v>0</v>
      </c>
      <c r="G146" s="29">
        <f>+[1]debt!G146</f>
        <v>0</v>
      </c>
      <c r="H146" s="29">
        <f>+[1]debt!H146</f>
        <v>0</v>
      </c>
      <c r="I146" s="29"/>
      <c r="J146" s="29"/>
      <c r="K146" s="29"/>
      <c r="L146" s="29">
        <f>+[1]debt!L146</f>
        <v>0</v>
      </c>
      <c r="M146" s="29"/>
      <c r="N146" s="29"/>
      <c r="O146" s="29"/>
      <c r="P146" s="30"/>
      <c r="R146" s="56">
        <f t="shared" si="7"/>
        <v>0</v>
      </c>
      <c r="S146" s="29">
        <f>+[1]debt!S146</f>
        <v>0</v>
      </c>
      <c r="T146" s="29">
        <f>+[1]debt!T146</f>
        <v>0</v>
      </c>
      <c r="U146" s="29">
        <f>+[1]debt!U146</f>
        <v>0</v>
      </c>
      <c r="V146" s="29"/>
      <c r="W146" s="29"/>
      <c r="X146" s="29"/>
      <c r="Y146" s="29"/>
      <c r="Z146" s="29">
        <f>+[1]debt!Z146</f>
        <v>0</v>
      </c>
      <c r="AA146" s="29"/>
      <c r="AB146" s="29"/>
      <c r="AC146" s="29"/>
      <c r="AD146" s="30"/>
    </row>
    <row r="147" spans="2:30" x14ac:dyDescent="0.25">
      <c r="B147" s="60">
        <v>49279</v>
      </c>
      <c r="C147" s="70">
        <f t="shared" si="8"/>
        <v>8147520.7098440751</v>
      </c>
      <c r="D147" s="69">
        <f t="shared" si="6"/>
        <v>0</v>
      </c>
      <c r="E147" s="70">
        <f>+[1]debt!E147</f>
        <v>0</v>
      </c>
      <c r="F147" s="70">
        <f>+[1]debt!F147</f>
        <v>0</v>
      </c>
      <c r="G147" s="70">
        <f>+[1]debt!G147</f>
        <v>0</v>
      </c>
      <c r="H147" s="70">
        <f>+[1]debt!H147</f>
        <v>0</v>
      </c>
      <c r="I147" s="70"/>
      <c r="J147" s="70"/>
      <c r="K147" s="70"/>
      <c r="L147" s="70">
        <f>+[1]debt!L147</f>
        <v>0</v>
      </c>
      <c r="M147" s="70"/>
      <c r="N147" s="70"/>
      <c r="O147" s="70"/>
      <c r="P147" s="71"/>
      <c r="Q147" s="72"/>
      <c r="R147" s="69">
        <f t="shared" si="7"/>
        <v>0</v>
      </c>
      <c r="S147" s="70">
        <f>+[1]debt!S147</f>
        <v>0</v>
      </c>
      <c r="T147" s="70">
        <f>+[1]debt!T147</f>
        <v>0</v>
      </c>
      <c r="U147" s="70">
        <f>+[1]debt!U147</f>
        <v>0</v>
      </c>
      <c r="V147" s="70"/>
      <c r="W147" s="70"/>
      <c r="X147" s="70"/>
      <c r="Y147" s="70"/>
      <c r="Z147" s="70">
        <f>+[1]debt!Z147</f>
        <v>0</v>
      </c>
      <c r="AA147" s="70"/>
      <c r="AB147" s="70"/>
      <c r="AC147" s="70"/>
      <c r="AD147" s="71"/>
    </row>
    <row r="148" spans="2:30" x14ac:dyDescent="0.25">
      <c r="B148" s="61">
        <v>49310</v>
      </c>
      <c r="C148" s="29">
        <f t="shared" si="8"/>
        <v>8147520.7098440751</v>
      </c>
      <c r="D148" s="56">
        <f t="shared" si="6"/>
        <v>0</v>
      </c>
      <c r="E148" s="29">
        <f>+[1]debt!E148</f>
        <v>0</v>
      </c>
      <c r="F148" s="29">
        <f>+[1]debt!F148</f>
        <v>0</v>
      </c>
      <c r="G148" s="29">
        <f>+[1]debt!G148</f>
        <v>0</v>
      </c>
      <c r="H148" s="29">
        <f>+[1]debt!H148</f>
        <v>0</v>
      </c>
      <c r="I148" s="29"/>
      <c r="J148" s="29"/>
      <c r="K148" s="29"/>
      <c r="L148" s="29">
        <f>+[1]debt!L148</f>
        <v>0</v>
      </c>
      <c r="M148" s="29"/>
      <c r="N148" s="29"/>
      <c r="O148" s="29"/>
      <c r="P148" s="30"/>
      <c r="R148" s="56">
        <f t="shared" si="7"/>
        <v>0</v>
      </c>
      <c r="S148" s="29">
        <f>+[1]debt!S148</f>
        <v>0</v>
      </c>
      <c r="T148" s="29">
        <f>+[1]debt!T148</f>
        <v>0</v>
      </c>
      <c r="U148" s="29">
        <f>+[1]debt!U148</f>
        <v>0</v>
      </c>
      <c r="V148" s="29"/>
      <c r="W148" s="29"/>
      <c r="X148" s="29"/>
      <c r="Y148" s="29"/>
      <c r="Z148" s="29">
        <f>+[1]debt!Z148</f>
        <v>0</v>
      </c>
      <c r="AA148" s="29"/>
      <c r="AB148" s="29"/>
      <c r="AC148" s="29"/>
      <c r="AD148" s="30"/>
    </row>
    <row r="149" spans="2:30" x14ac:dyDescent="0.25">
      <c r="B149" s="61">
        <v>49341</v>
      </c>
      <c r="C149" s="29">
        <f t="shared" si="8"/>
        <v>8147520.7098440751</v>
      </c>
      <c r="D149" s="56">
        <f t="shared" si="6"/>
        <v>0</v>
      </c>
      <c r="E149" s="29">
        <f>+[1]debt!E149</f>
        <v>0</v>
      </c>
      <c r="F149" s="29">
        <f>+[1]debt!F149</f>
        <v>0</v>
      </c>
      <c r="G149" s="29">
        <f>+[1]debt!G149</f>
        <v>0</v>
      </c>
      <c r="H149" s="29">
        <f>+[1]debt!H149</f>
        <v>0</v>
      </c>
      <c r="I149" s="29"/>
      <c r="J149" s="29"/>
      <c r="K149" s="29"/>
      <c r="L149" s="29">
        <f>+[1]debt!L149</f>
        <v>0</v>
      </c>
      <c r="M149" s="29"/>
      <c r="N149" s="29"/>
      <c r="O149" s="29"/>
      <c r="P149" s="30"/>
      <c r="R149" s="56">
        <f t="shared" si="7"/>
        <v>0</v>
      </c>
      <c r="S149" s="29">
        <f>+[1]debt!S149</f>
        <v>0</v>
      </c>
      <c r="T149" s="29">
        <f>+[1]debt!T149</f>
        <v>0</v>
      </c>
      <c r="U149" s="29">
        <f>+[1]debt!U149</f>
        <v>0</v>
      </c>
      <c r="V149" s="29"/>
      <c r="W149" s="29"/>
      <c r="X149" s="29"/>
      <c r="Y149" s="29"/>
      <c r="Z149" s="29">
        <f>+[1]debt!Z149</f>
        <v>0</v>
      </c>
      <c r="AA149" s="29"/>
      <c r="AB149" s="29"/>
      <c r="AC149" s="29"/>
      <c r="AD149" s="30"/>
    </row>
    <row r="150" spans="2:30" x14ac:dyDescent="0.25">
      <c r="B150" s="62">
        <v>49369</v>
      </c>
      <c r="C150" s="29">
        <f t="shared" si="8"/>
        <v>8147520.7098440751</v>
      </c>
      <c r="D150" s="56">
        <f t="shared" si="6"/>
        <v>0</v>
      </c>
      <c r="E150" s="29">
        <f>+[1]debt!E150</f>
        <v>0</v>
      </c>
      <c r="F150" s="29">
        <f>+[1]debt!F150</f>
        <v>0</v>
      </c>
      <c r="G150" s="29">
        <f>+[1]debt!G150</f>
        <v>0</v>
      </c>
      <c r="H150" s="29">
        <f>+[1]debt!H150</f>
        <v>0</v>
      </c>
      <c r="I150" s="29"/>
      <c r="J150" s="29"/>
      <c r="K150" s="29"/>
      <c r="L150" s="29">
        <f>+[1]debt!L150</f>
        <v>0</v>
      </c>
      <c r="M150" s="29"/>
      <c r="N150" s="29"/>
      <c r="O150" s="29"/>
      <c r="P150" s="30"/>
      <c r="R150" s="56">
        <f t="shared" si="7"/>
        <v>0</v>
      </c>
      <c r="S150" s="29">
        <f>+[1]debt!S150</f>
        <v>0</v>
      </c>
      <c r="T150" s="29">
        <f>+[1]debt!T150</f>
        <v>0</v>
      </c>
      <c r="U150" s="29">
        <f>+[1]debt!U150</f>
        <v>0</v>
      </c>
      <c r="V150" s="29"/>
      <c r="W150" s="29"/>
      <c r="X150" s="29"/>
      <c r="Y150" s="29"/>
      <c r="Z150" s="29">
        <f>+[1]debt!Z150</f>
        <v>0</v>
      </c>
      <c r="AA150" s="29"/>
      <c r="AB150" s="29"/>
      <c r="AC150" s="29"/>
      <c r="AD150" s="30"/>
    </row>
    <row r="151" spans="2:30" x14ac:dyDescent="0.25">
      <c r="B151" s="61">
        <v>49400</v>
      </c>
      <c r="C151" s="29">
        <f t="shared" si="8"/>
        <v>8147520.7098440751</v>
      </c>
      <c r="D151" s="56">
        <f t="shared" si="6"/>
        <v>0</v>
      </c>
      <c r="E151" s="29">
        <f>+[1]debt!E151</f>
        <v>0</v>
      </c>
      <c r="F151" s="29">
        <f>+[1]debt!F151</f>
        <v>0</v>
      </c>
      <c r="G151" s="29">
        <f>+[1]debt!G151</f>
        <v>0</v>
      </c>
      <c r="H151" s="29">
        <f>+[1]debt!H151</f>
        <v>0</v>
      </c>
      <c r="I151" s="29"/>
      <c r="J151" s="29"/>
      <c r="K151" s="29"/>
      <c r="L151" s="29">
        <f>+[1]debt!L151</f>
        <v>0</v>
      </c>
      <c r="M151" s="29"/>
      <c r="N151" s="29"/>
      <c r="O151" s="29"/>
      <c r="P151" s="30"/>
      <c r="R151" s="56">
        <f t="shared" si="7"/>
        <v>0</v>
      </c>
      <c r="S151" s="29">
        <f>+[1]debt!S151</f>
        <v>0</v>
      </c>
      <c r="T151" s="29">
        <f>+[1]debt!T151</f>
        <v>0</v>
      </c>
      <c r="U151" s="29">
        <f>+[1]debt!U151</f>
        <v>0</v>
      </c>
      <c r="V151" s="29"/>
      <c r="W151" s="29"/>
      <c r="X151" s="29"/>
      <c r="Y151" s="29"/>
      <c r="Z151" s="29">
        <f>+[1]debt!Z151</f>
        <v>0</v>
      </c>
      <c r="AA151" s="29"/>
      <c r="AB151" s="29"/>
      <c r="AC151" s="29"/>
      <c r="AD151" s="30"/>
    </row>
    <row r="152" spans="2:30" x14ac:dyDescent="0.25">
      <c r="B152" s="62">
        <v>49430</v>
      </c>
      <c r="C152" s="29">
        <f t="shared" si="8"/>
        <v>8147520.7098440751</v>
      </c>
      <c r="D152" s="56">
        <f t="shared" si="6"/>
        <v>0</v>
      </c>
      <c r="E152" s="29">
        <f>+[1]debt!E152</f>
        <v>0</v>
      </c>
      <c r="F152" s="29">
        <f>+[1]debt!F152</f>
        <v>0</v>
      </c>
      <c r="G152" s="29">
        <f>+[1]debt!G152</f>
        <v>0</v>
      </c>
      <c r="H152" s="29">
        <f>+[1]debt!H152</f>
        <v>0</v>
      </c>
      <c r="I152" s="29"/>
      <c r="J152" s="29"/>
      <c r="K152" s="29"/>
      <c r="L152" s="29">
        <f>+[1]debt!L152</f>
        <v>0</v>
      </c>
      <c r="M152" s="29"/>
      <c r="N152" s="29"/>
      <c r="O152" s="29"/>
      <c r="P152" s="30"/>
      <c r="R152" s="56">
        <f t="shared" si="7"/>
        <v>0</v>
      </c>
      <c r="S152" s="29">
        <f>+[1]debt!S152</f>
        <v>0</v>
      </c>
      <c r="T152" s="29">
        <f>+[1]debt!T152</f>
        <v>0</v>
      </c>
      <c r="U152" s="29">
        <f>+[1]debt!U152</f>
        <v>0</v>
      </c>
      <c r="V152" s="29"/>
      <c r="W152" s="29"/>
      <c r="X152" s="29"/>
      <c r="Y152" s="29"/>
      <c r="Z152" s="29">
        <f>+[1]debt!Z152</f>
        <v>0</v>
      </c>
      <c r="AA152" s="29"/>
      <c r="AB152" s="29"/>
      <c r="AC152" s="29"/>
      <c r="AD152" s="30"/>
    </row>
    <row r="153" spans="2:30" x14ac:dyDescent="0.25">
      <c r="B153" s="61">
        <v>49461</v>
      </c>
      <c r="C153" s="29">
        <f t="shared" si="8"/>
        <v>8147520.7098440751</v>
      </c>
      <c r="D153" s="56">
        <f t="shared" si="6"/>
        <v>0</v>
      </c>
      <c r="E153" s="29">
        <f>+[1]debt!E153</f>
        <v>0</v>
      </c>
      <c r="F153" s="29">
        <f>+[1]debt!F153</f>
        <v>0</v>
      </c>
      <c r="G153" s="29">
        <f>+[1]debt!G153</f>
        <v>0</v>
      </c>
      <c r="H153" s="29">
        <f>+[1]debt!H153</f>
        <v>0</v>
      </c>
      <c r="I153" s="29"/>
      <c r="J153" s="29"/>
      <c r="K153" s="29"/>
      <c r="L153" s="29">
        <f>+[1]debt!L153</f>
        <v>0</v>
      </c>
      <c r="M153" s="29"/>
      <c r="N153" s="29"/>
      <c r="O153" s="29"/>
      <c r="P153" s="30"/>
      <c r="R153" s="56">
        <f t="shared" si="7"/>
        <v>0</v>
      </c>
      <c r="S153" s="29">
        <f>+[1]debt!S153</f>
        <v>0</v>
      </c>
      <c r="T153" s="29">
        <f>+[1]debt!T153</f>
        <v>0</v>
      </c>
      <c r="U153" s="29">
        <f>+[1]debt!U153</f>
        <v>0</v>
      </c>
      <c r="V153" s="29"/>
      <c r="W153" s="29"/>
      <c r="X153" s="29"/>
      <c r="Y153" s="29"/>
      <c r="Z153" s="29">
        <f>+[1]debt!Z153</f>
        <v>0</v>
      </c>
      <c r="AA153" s="29"/>
      <c r="AB153" s="29"/>
      <c r="AC153" s="29"/>
      <c r="AD153" s="30"/>
    </row>
    <row r="154" spans="2:30" x14ac:dyDescent="0.25">
      <c r="B154" s="62">
        <v>49491</v>
      </c>
      <c r="C154" s="29">
        <f t="shared" si="8"/>
        <v>8147520.7098440751</v>
      </c>
      <c r="D154" s="56">
        <f t="shared" si="6"/>
        <v>0</v>
      </c>
      <c r="E154" s="29">
        <f>+[1]debt!E154</f>
        <v>0</v>
      </c>
      <c r="F154" s="29">
        <f>+[1]debt!F154</f>
        <v>0</v>
      </c>
      <c r="G154" s="29">
        <f>+[1]debt!G154</f>
        <v>0</v>
      </c>
      <c r="H154" s="29">
        <f>+[1]debt!H154</f>
        <v>0</v>
      </c>
      <c r="I154" s="29"/>
      <c r="J154" s="29"/>
      <c r="K154" s="29"/>
      <c r="L154" s="29">
        <f>+[1]debt!L154</f>
        <v>0</v>
      </c>
      <c r="M154" s="29"/>
      <c r="N154" s="29"/>
      <c r="O154" s="29"/>
      <c r="P154" s="30"/>
      <c r="R154" s="56">
        <f t="shared" si="7"/>
        <v>0</v>
      </c>
      <c r="S154" s="29">
        <f>+[1]debt!S154</f>
        <v>0</v>
      </c>
      <c r="T154" s="29">
        <f>+[1]debt!T154</f>
        <v>0</v>
      </c>
      <c r="U154" s="29">
        <f>+[1]debt!U154</f>
        <v>0</v>
      </c>
      <c r="V154" s="29"/>
      <c r="W154" s="29"/>
      <c r="X154" s="29"/>
      <c r="Y154" s="29"/>
      <c r="Z154" s="29">
        <f>+[1]debt!Z154</f>
        <v>0</v>
      </c>
      <c r="AA154" s="29"/>
      <c r="AB154" s="29"/>
      <c r="AC154" s="29"/>
      <c r="AD154" s="30"/>
    </row>
    <row r="155" spans="2:30" x14ac:dyDescent="0.25">
      <c r="B155" s="61">
        <v>49522</v>
      </c>
      <c r="C155" s="29">
        <f t="shared" si="8"/>
        <v>8147520.7098440751</v>
      </c>
      <c r="D155" s="56">
        <f t="shared" si="6"/>
        <v>0</v>
      </c>
      <c r="E155" s="29">
        <f>+[1]debt!E155</f>
        <v>0</v>
      </c>
      <c r="F155" s="29">
        <f>+[1]debt!F155</f>
        <v>0</v>
      </c>
      <c r="G155" s="29">
        <f>+[1]debt!G155</f>
        <v>0</v>
      </c>
      <c r="H155" s="29">
        <f>+[1]debt!H155</f>
        <v>0</v>
      </c>
      <c r="I155" s="29"/>
      <c r="J155" s="29"/>
      <c r="K155" s="29"/>
      <c r="L155" s="29">
        <f>+[1]debt!L155</f>
        <v>0</v>
      </c>
      <c r="M155" s="29"/>
      <c r="N155" s="29"/>
      <c r="O155" s="29"/>
      <c r="P155" s="30"/>
      <c r="R155" s="56">
        <f t="shared" si="7"/>
        <v>0</v>
      </c>
      <c r="S155" s="29">
        <f>+[1]debt!S155</f>
        <v>0</v>
      </c>
      <c r="T155" s="29">
        <f>+[1]debt!T155</f>
        <v>0</v>
      </c>
      <c r="U155" s="29">
        <f>+[1]debt!U155</f>
        <v>0</v>
      </c>
      <c r="V155" s="29"/>
      <c r="W155" s="29"/>
      <c r="X155" s="29"/>
      <c r="Y155" s="29"/>
      <c r="Z155" s="29">
        <f>+[1]debt!Z155</f>
        <v>0</v>
      </c>
      <c r="AA155" s="29"/>
      <c r="AB155" s="29"/>
      <c r="AC155" s="29"/>
      <c r="AD155" s="30"/>
    </row>
    <row r="156" spans="2:30" x14ac:dyDescent="0.25">
      <c r="B156" s="61">
        <v>49553</v>
      </c>
      <c r="C156" s="29">
        <f t="shared" si="8"/>
        <v>8147520.7098440751</v>
      </c>
      <c r="D156" s="56">
        <f t="shared" si="6"/>
        <v>0</v>
      </c>
      <c r="E156" s="29">
        <f>+[1]debt!E156</f>
        <v>0</v>
      </c>
      <c r="F156" s="29">
        <f>+[1]debt!F156</f>
        <v>0</v>
      </c>
      <c r="G156" s="29">
        <f>+[1]debt!G156</f>
        <v>0</v>
      </c>
      <c r="H156" s="29">
        <f>+[1]debt!H156</f>
        <v>0</v>
      </c>
      <c r="I156" s="29"/>
      <c r="J156" s="29"/>
      <c r="K156" s="29"/>
      <c r="L156" s="29">
        <f>+[1]debt!L156</f>
        <v>0</v>
      </c>
      <c r="M156" s="29"/>
      <c r="N156" s="29"/>
      <c r="O156" s="29"/>
      <c r="P156" s="30"/>
      <c r="R156" s="56">
        <f t="shared" si="7"/>
        <v>0</v>
      </c>
      <c r="S156" s="29">
        <f>+[1]debt!S156</f>
        <v>0</v>
      </c>
      <c r="T156" s="29">
        <f>+[1]debt!T156</f>
        <v>0</v>
      </c>
      <c r="U156" s="29">
        <f>+[1]debt!U156</f>
        <v>0</v>
      </c>
      <c r="V156" s="29"/>
      <c r="W156" s="29"/>
      <c r="X156" s="29"/>
      <c r="Y156" s="29"/>
      <c r="Z156" s="29">
        <f>+[1]debt!Z156</f>
        <v>0</v>
      </c>
      <c r="AA156" s="29"/>
      <c r="AB156" s="29"/>
      <c r="AC156" s="29"/>
      <c r="AD156" s="30"/>
    </row>
    <row r="157" spans="2:30" x14ac:dyDescent="0.25">
      <c r="B157" s="61">
        <v>49583</v>
      </c>
      <c r="C157" s="29">
        <f t="shared" si="8"/>
        <v>8147520.7098440751</v>
      </c>
      <c r="D157" s="56">
        <f t="shared" si="6"/>
        <v>0</v>
      </c>
      <c r="E157" s="29">
        <f>+[1]debt!E157</f>
        <v>0</v>
      </c>
      <c r="F157" s="29">
        <f>+[1]debt!F157</f>
        <v>0</v>
      </c>
      <c r="G157" s="29">
        <f>+[1]debt!G157</f>
        <v>0</v>
      </c>
      <c r="H157" s="29">
        <f>+[1]debt!H157</f>
        <v>0</v>
      </c>
      <c r="I157" s="29"/>
      <c r="J157" s="29"/>
      <c r="K157" s="29"/>
      <c r="L157" s="29">
        <f>+[1]debt!L157</f>
        <v>0</v>
      </c>
      <c r="M157" s="29"/>
      <c r="N157" s="29"/>
      <c r="O157" s="29"/>
      <c r="P157" s="30"/>
      <c r="R157" s="56">
        <f t="shared" si="7"/>
        <v>0</v>
      </c>
      <c r="S157" s="29">
        <f>+[1]debt!S157</f>
        <v>0</v>
      </c>
      <c r="T157" s="29">
        <f>+[1]debt!T157</f>
        <v>0</v>
      </c>
      <c r="U157" s="29">
        <f>+[1]debt!U157</f>
        <v>0</v>
      </c>
      <c r="V157" s="29"/>
      <c r="W157" s="29"/>
      <c r="X157" s="29"/>
      <c r="Y157" s="29"/>
      <c r="Z157" s="29">
        <f>+[1]debt!Z157</f>
        <v>0</v>
      </c>
      <c r="AA157" s="29"/>
      <c r="AB157" s="29"/>
      <c r="AC157" s="29"/>
      <c r="AD157" s="30"/>
    </row>
    <row r="158" spans="2:30" x14ac:dyDescent="0.25">
      <c r="B158" s="62">
        <v>49614</v>
      </c>
      <c r="C158" s="29">
        <f t="shared" si="8"/>
        <v>8147520.7098440751</v>
      </c>
      <c r="D158" s="56">
        <f t="shared" si="6"/>
        <v>0</v>
      </c>
      <c r="E158" s="29">
        <f>+[1]debt!E158</f>
        <v>0</v>
      </c>
      <c r="F158" s="29">
        <f>+[1]debt!F158</f>
        <v>0</v>
      </c>
      <c r="G158" s="29">
        <f>+[1]debt!G158</f>
        <v>0</v>
      </c>
      <c r="H158" s="29">
        <f>+[1]debt!H158</f>
        <v>0</v>
      </c>
      <c r="I158" s="29"/>
      <c r="J158" s="29"/>
      <c r="K158" s="29"/>
      <c r="L158" s="29">
        <f>+[1]debt!L158</f>
        <v>0</v>
      </c>
      <c r="M158" s="29"/>
      <c r="N158" s="29"/>
      <c r="O158" s="29"/>
      <c r="P158" s="30"/>
      <c r="R158" s="56">
        <f t="shared" si="7"/>
        <v>0</v>
      </c>
      <c r="S158" s="29">
        <f>+[1]debt!S158</f>
        <v>0</v>
      </c>
      <c r="T158" s="29">
        <f>+[1]debt!T158</f>
        <v>0</v>
      </c>
      <c r="U158" s="29">
        <f>+[1]debt!U158</f>
        <v>0</v>
      </c>
      <c r="V158" s="29"/>
      <c r="W158" s="29"/>
      <c r="X158" s="29"/>
      <c r="Y158" s="29"/>
      <c r="Z158" s="29">
        <f>+[1]debt!Z158</f>
        <v>0</v>
      </c>
      <c r="AA158" s="29"/>
      <c r="AB158" s="29"/>
      <c r="AC158" s="29"/>
      <c r="AD158" s="30"/>
    </row>
    <row r="159" spans="2:30" x14ac:dyDescent="0.25">
      <c r="B159" s="61">
        <v>49644</v>
      </c>
      <c r="C159" s="70">
        <f t="shared" si="8"/>
        <v>8147520.7098440751</v>
      </c>
      <c r="D159" s="69">
        <f t="shared" si="6"/>
        <v>0</v>
      </c>
      <c r="E159" s="70">
        <f>+[1]debt!E159</f>
        <v>0</v>
      </c>
      <c r="F159" s="70">
        <f>+[1]debt!F159</f>
        <v>0</v>
      </c>
      <c r="G159" s="70">
        <f>+[1]debt!G159</f>
        <v>0</v>
      </c>
      <c r="H159" s="70">
        <f>+[1]debt!H159</f>
        <v>0</v>
      </c>
      <c r="I159" s="70"/>
      <c r="J159" s="70"/>
      <c r="K159" s="70"/>
      <c r="L159" s="70">
        <f>+[1]debt!L159</f>
        <v>0</v>
      </c>
      <c r="M159" s="70"/>
      <c r="N159" s="70"/>
      <c r="O159" s="70"/>
      <c r="P159" s="71"/>
      <c r="Q159" s="72"/>
      <c r="R159" s="69">
        <f t="shared" si="7"/>
        <v>0</v>
      </c>
      <c r="S159" s="70">
        <f>+[1]debt!S159</f>
        <v>0</v>
      </c>
      <c r="T159" s="70">
        <f>+[1]debt!T159</f>
        <v>0</v>
      </c>
      <c r="U159" s="70">
        <f>+[1]debt!U159</f>
        <v>0</v>
      </c>
      <c r="V159" s="70"/>
      <c r="W159" s="70"/>
      <c r="X159" s="70"/>
      <c r="Y159" s="70"/>
      <c r="Z159" s="70">
        <f>+[1]debt!Z159</f>
        <v>0</v>
      </c>
      <c r="AA159" s="70"/>
      <c r="AB159" s="70"/>
      <c r="AC159" s="70"/>
      <c r="AD159" s="71"/>
    </row>
    <row r="160" spans="2:30" x14ac:dyDescent="0.25">
      <c r="B160" s="60">
        <v>49675</v>
      </c>
      <c r="C160" s="29">
        <f t="shared" si="8"/>
        <v>8147520.7098440751</v>
      </c>
      <c r="D160" s="56">
        <f t="shared" si="6"/>
        <v>0</v>
      </c>
      <c r="E160" s="29">
        <f>+[1]debt!E160</f>
        <v>0</v>
      </c>
      <c r="F160" s="29">
        <f>+[1]debt!F160</f>
        <v>0</v>
      </c>
      <c r="G160" s="29">
        <f>+[1]debt!G160</f>
        <v>0</v>
      </c>
      <c r="H160" s="29">
        <f>+[1]debt!H160</f>
        <v>0</v>
      </c>
      <c r="I160" s="29"/>
      <c r="J160" s="29"/>
      <c r="K160" s="29"/>
      <c r="L160" s="29">
        <f>+[1]debt!L160</f>
        <v>0</v>
      </c>
      <c r="M160" s="29"/>
      <c r="N160" s="29"/>
      <c r="O160" s="29"/>
      <c r="P160" s="30"/>
      <c r="R160" s="56">
        <f t="shared" si="7"/>
        <v>0</v>
      </c>
      <c r="S160" s="29">
        <f>+[1]debt!S160</f>
        <v>0</v>
      </c>
      <c r="T160" s="29">
        <f>+[1]debt!T160</f>
        <v>0</v>
      </c>
      <c r="U160" s="29">
        <f>+[1]debt!U160</f>
        <v>0</v>
      </c>
      <c r="V160" s="29"/>
      <c r="W160" s="29"/>
      <c r="X160" s="29"/>
      <c r="Y160" s="29"/>
      <c r="Z160" s="29">
        <f>+[1]debt!Z160</f>
        <v>0</v>
      </c>
      <c r="AA160" s="29"/>
      <c r="AB160" s="29"/>
      <c r="AC160" s="29"/>
      <c r="AD160" s="30"/>
    </row>
    <row r="161" spans="2:30" x14ac:dyDescent="0.25">
      <c r="B161" s="60">
        <v>49706</v>
      </c>
      <c r="C161" s="29">
        <f t="shared" si="8"/>
        <v>8147520.7098440751</v>
      </c>
      <c r="D161" s="56">
        <f t="shared" si="6"/>
        <v>0</v>
      </c>
      <c r="E161" s="29">
        <f>+[1]debt!E161</f>
        <v>0</v>
      </c>
      <c r="F161" s="29">
        <f>+[1]debt!F161</f>
        <v>0</v>
      </c>
      <c r="G161" s="29">
        <f>+[1]debt!G161</f>
        <v>0</v>
      </c>
      <c r="H161" s="29">
        <f>+[1]debt!H161</f>
        <v>0</v>
      </c>
      <c r="I161" s="29"/>
      <c r="J161" s="29"/>
      <c r="K161" s="29"/>
      <c r="L161" s="29">
        <f>+[1]debt!L161</f>
        <v>0</v>
      </c>
      <c r="M161" s="29"/>
      <c r="N161" s="29"/>
      <c r="O161" s="29"/>
      <c r="P161" s="30"/>
      <c r="R161" s="56">
        <f t="shared" si="7"/>
        <v>0</v>
      </c>
      <c r="S161" s="29">
        <f>+[1]debt!S161</f>
        <v>0</v>
      </c>
      <c r="T161" s="29">
        <f>+[1]debt!T161</f>
        <v>0</v>
      </c>
      <c r="U161" s="29">
        <f>+[1]debt!U161</f>
        <v>0</v>
      </c>
      <c r="V161" s="29"/>
      <c r="W161" s="29"/>
      <c r="X161" s="29"/>
      <c r="Y161" s="29"/>
      <c r="Z161" s="29">
        <f>+[1]debt!Z161</f>
        <v>0</v>
      </c>
      <c r="AA161" s="29"/>
      <c r="AB161" s="29"/>
      <c r="AC161" s="29"/>
      <c r="AD161" s="30"/>
    </row>
    <row r="162" spans="2:30" x14ac:dyDescent="0.25">
      <c r="B162" s="59">
        <v>49735</v>
      </c>
      <c r="C162" s="29">
        <f t="shared" si="8"/>
        <v>8147520.7098440751</v>
      </c>
      <c r="D162" s="56">
        <f t="shared" si="6"/>
        <v>0</v>
      </c>
      <c r="E162" s="29">
        <f>+[1]debt!E162</f>
        <v>0</v>
      </c>
      <c r="F162" s="29">
        <f>+[1]debt!F162</f>
        <v>0</v>
      </c>
      <c r="G162" s="29">
        <f>+[1]debt!G162</f>
        <v>0</v>
      </c>
      <c r="H162" s="29">
        <f>+[1]debt!H162</f>
        <v>0</v>
      </c>
      <c r="I162" s="29"/>
      <c r="J162" s="29"/>
      <c r="K162" s="29"/>
      <c r="L162" s="29">
        <f>+[1]debt!L162</f>
        <v>0</v>
      </c>
      <c r="M162" s="29"/>
      <c r="N162" s="29"/>
      <c r="O162" s="29"/>
      <c r="P162" s="30"/>
      <c r="R162" s="56">
        <f t="shared" si="7"/>
        <v>0</v>
      </c>
      <c r="S162" s="29">
        <f>+[1]debt!S162</f>
        <v>0</v>
      </c>
      <c r="T162" s="29">
        <f>+[1]debt!T162</f>
        <v>0</v>
      </c>
      <c r="U162" s="29">
        <f>+[1]debt!U162</f>
        <v>0</v>
      </c>
      <c r="V162" s="29"/>
      <c r="W162" s="29"/>
      <c r="X162" s="29"/>
      <c r="Y162" s="29"/>
      <c r="Z162" s="29">
        <f>+[1]debt!Z162</f>
        <v>0</v>
      </c>
      <c r="AA162" s="29"/>
      <c r="AB162" s="29"/>
      <c r="AC162" s="29"/>
      <c r="AD162" s="30"/>
    </row>
    <row r="163" spans="2:30" x14ac:dyDescent="0.25">
      <c r="B163" s="60">
        <v>49766</v>
      </c>
      <c r="C163" s="29">
        <f t="shared" si="8"/>
        <v>8147520.7098440751</v>
      </c>
      <c r="D163" s="56">
        <f t="shared" si="6"/>
        <v>0</v>
      </c>
      <c r="E163" s="29">
        <f>+[1]debt!E163</f>
        <v>0</v>
      </c>
      <c r="F163" s="29">
        <f>+[1]debt!F163</f>
        <v>0</v>
      </c>
      <c r="G163" s="29">
        <f>+[1]debt!G163</f>
        <v>0</v>
      </c>
      <c r="H163" s="29">
        <f>+[1]debt!H163</f>
        <v>0</v>
      </c>
      <c r="I163" s="29"/>
      <c r="J163" s="29"/>
      <c r="K163" s="29"/>
      <c r="L163" s="29">
        <f>+[1]debt!L163</f>
        <v>0</v>
      </c>
      <c r="M163" s="29"/>
      <c r="N163" s="29"/>
      <c r="O163" s="29"/>
      <c r="P163" s="30"/>
      <c r="R163" s="56">
        <f t="shared" si="7"/>
        <v>0</v>
      </c>
      <c r="S163" s="29">
        <f>+[1]debt!S163</f>
        <v>0</v>
      </c>
      <c r="T163" s="29">
        <f>+[1]debt!T163</f>
        <v>0</v>
      </c>
      <c r="U163" s="29">
        <f>+[1]debt!U163</f>
        <v>0</v>
      </c>
      <c r="V163" s="29"/>
      <c r="W163" s="29"/>
      <c r="X163" s="29"/>
      <c r="Y163" s="29"/>
      <c r="Z163" s="29">
        <f>+[1]debt!Z163</f>
        <v>0</v>
      </c>
      <c r="AA163" s="29"/>
      <c r="AB163" s="29"/>
      <c r="AC163" s="29"/>
      <c r="AD163" s="30"/>
    </row>
    <row r="164" spans="2:30" x14ac:dyDescent="0.25">
      <c r="B164" s="59">
        <v>49796</v>
      </c>
      <c r="C164" s="29">
        <f t="shared" si="8"/>
        <v>8147520.7098440751</v>
      </c>
      <c r="D164" s="56">
        <f t="shared" si="6"/>
        <v>0</v>
      </c>
      <c r="E164" s="29">
        <f>+[1]debt!E164</f>
        <v>0</v>
      </c>
      <c r="F164" s="29">
        <f>+[1]debt!F164</f>
        <v>0</v>
      </c>
      <c r="G164" s="29">
        <f>+[1]debt!G164</f>
        <v>0</v>
      </c>
      <c r="H164" s="29">
        <f>+[1]debt!H164</f>
        <v>0</v>
      </c>
      <c r="I164" s="29"/>
      <c r="J164" s="29"/>
      <c r="K164" s="29"/>
      <c r="L164" s="29">
        <f>+[1]debt!L164</f>
        <v>0</v>
      </c>
      <c r="M164" s="29"/>
      <c r="N164" s="29"/>
      <c r="O164" s="29"/>
      <c r="P164" s="30"/>
      <c r="R164" s="56">
        <f t="shared" si="7"/>
        <v>0</v>
      </c>
      <c r="S164" s="29">
        <f>+[1]debt!S164</f>
        <v>0</v>
      </c>
      <c r="T164" s="29">
        <f>+[1]debt!T164</f>
        <v>0</v>
      </c>
      <c r="U164" s="29">
        <f>+[1]debt!U164</f>
        <v>0</v>
      </c>
      <c r="V164" s="29"/>
      <c r="W164" s="29"/>
      <c r="X164" s="29"/>
      <c r="Y164" s="29"/>
      <c r="Z164" s="29">
        <f>+[1]debt!Z164</f>
        <v>0</v>
      </c>
      <c r="AA164" s="29"/>
      <c r="AB164" s="29"/>
      <c r="AC164" s="29"/>
      <c r="AD164" s="30"/>
    </row>
    <row r="165" spans="2:30" x14ac:dyDescent="0.25">
      <c r="B165" s="60">
        <v>49827</v>
      </c>
      <c r="C165" s="29">
        <f t="shared" si="8"/>
        <v>8147520.7098440751</v>
      </c>
      <c r="D165" s="56">
        <f t="shared" si="6"/>
        <v>0</v>
      </c>
      <c r="E165" s="29">
        <f>+[1]debt!E165</f>
        <v>0</v>
      </c>
      <c r="F165" s="29">
        <f>+[1]debt!F165</f>
        <v>0</v>
      </c>
      <c r="G165" s="29">
        <f>+[1]debt!G165</f>
        <v>0</v>
      </c>
      <c r="H165" s="29">
        <f>+[1]debt!H165</f>
        <v>0</v>
      </c>
      <c r="I165" s="29"/>
      <c r="J165" s="29"/>
      <c r="K165" s="29"/>
      <c r="L165" s="29">
        <f>+[1]debt!L165</f>
        <v>0</v>
      </c>
      <c r="M165" s="29"/>
      <c r="N165" s="29"/>
      <c r="O165" s="29"/>
      <c r="P165" s="30"/>
      <c r="R165" s="56">
        <f t="shared" si="7"/>
        <v>0</v>
      </c>
      <c r="S165" s="29">
        <f>+[1]debt!S165</f>
        <v>0</v>
      </c>
      <c r="T165" s="29">
        <f>+[1]debt!T165</f>
        <v>0</v>
      </c>
      <c r="U165" s="29">
        <f>+[1]debt!U165</f>
        <v>0</v>
      </c>
      <c r="V165" s="29"/>
      <c r="W165" s="29"/>
      <c r="X165" s="29"/>
      <c r="Y165" s="29"/>
      <c r="Z165" s="29">
        <f>+[1]debt!Z165</f>
        <v>0</v>
      </c>
      <c r="AA165" s="29"/>
      <c r="AB165" s="29"/>
      <c r="AC165" s="29"/>
      <c r="AD165" s="30"/>
    </row>
    <row r="166" spans="2:30" x14ac:dyDescent="0.25">
      <c r="B166" s="59">
        <v>49857</v>
      </c>
      <c r="C166" s="29">
        <f t="shared" si="8"/>
        <v>8147520.7098440751</v>
      </c>
      <c r="D166" s="56">
        <f t="shared" si="6"/>
        <v>0</v>
      </c>
      <c r="E166" s="29">
        <f>+[1]debt!E166</f>
        <v>0</v>
      </c>
      <c r="F166" s="29">
        <f>+[1]debt!F166</f>
        <v>0</v>
      </c>
      <c r="G166" s="29">
        <f>+[1]debt!G166</f>
        <v>0</v>
      </c>
      <c r="H166" s="29">
        <f>+[1]debt!H166</f>
        <v>0</v>
      </c>
      <c r="I166" s="29"/>
      <c r="J166" s="29"/>
      <c r="K166" s="29"/>
      <c r="L166" s="29">
        <f>+[1]debt!L166</f>
        <v>0</v>
      </c>
      <c r="M166" s="29"/>
      <c r="N166" s="29"/>
      <c r="O166" s="29"/>
      <c r="P166" s="30"/>
      <c r="R166" s="56">
        <f t="shared" si="7"/>
        <v>0</v>
      </c>
      <c r="S166" s="29">
        <f>+[1]debt!S166</f>
        <v>0</v>
      </c>
      <c r="T166" s="29">
        <f>+[1]debt!T166</f>
        <v>0</v>
      </c>
      <c r="U166" s="29">
        <f>+[1]debt!U166</f>
        <v>0</v>
      </c>
      <c r="V166" s="29"/>
      <c r="W166" s="29"/>
      <c r="X166" s="29"/>
      <c r="Y166" s="29"/>
      <c r="Z166" s="29">
        <f>+[1]debt!Z166</f>
        <v>0</v>
      </c>
      <c r="AA166" s="29"/>
      <c r="AB166" s="29"/>
      <c r="AC166" s="29"/>
      <c r="AD166" s="30"/>
    </row>
    <row r="167" spans="2:30" x14ac:dyDescent="0.25">
      <c r="B167" s="60">
        <v>49888</v>
      </c>
      <c r="C167" s="29">
        <f t="shared" si="8"/>
        <v>8147520.7098440751</v>
      </c>
      <c r="D167" s="56">
        <f t="shared" si="6"/>
        <v>0</v>
      </c>
      <c r="E167" s="29">
        <f>+[1]debt!E167</f>
        <v>0</v>
      </c>
      <c r="F167" s="29">
        <f>+[1]debt!F167</f>
        <v>0</v>
      </c>
      <c r="G167" s="29">
        <f>+[1]debt!G167</f>
        <v>0</v>
      </c>
      <c r="H167" s="29">
        <f>+[1]debt!H167</f>
        <v>0</v>
      </c>
      <c r="I167" s="29"/>
      <c r="J167" s="29"/>
      <c r="K167" s="29"/>
      <c r="L167" s="29">
        <f>+[1]debt!L167</f>
        <v>0</v>
      </c>
      <c r="M167" s="29"/>
      <c r="N167" s="29"/>
      <c r="O167" s="29"/>
      <c r="P167" s="30"/>
      <c r="R167" s="56">
        <f t="shared" si="7"/>
        <v>0</v>
      </c>
      <c r="S167" s="29">
        <f>+[1]debt!S167</f>
        <v>0</v>
      </c>
      <c r="T167" s="29">
        <f>+[1]debt!T167</f>
        <v>0</v>
      </c>
      <c r="U167" s="29">
        <f>+[1]debt!U167</f>
        <v>0</v>
      </c>
      <c r="V167" s="29"/>
      <c r="W167" s="29"/>
      <c r="X167" s="29"/>
      <c r="Y167" s="29"/>
      <c r="Z167" s="29">
        <f>+[1]debt!Z167</f>
        <v>0</v>
      </c>
      <c r="AA167" s="29"/>
      <c r="AB167" s="29"/>
      <c r="AC167" s="29"/>
      <c r="AD167" s="30"/>
    </row>
    <row r="168" spans="2:30" x14ac:dyDescent="0.25">
      <c r="B168" s="60">
        <v>49919</v>
      </c>
      <c r="C168" s="29">
        <f t="shared" si="8"/>
        <v>8147520.7098440751</v>
      </c>
      <c r="D168" s="56">
        <f t="shared" si="6"/>
        <v>0</v>
      </c>
      <c r="E168" s="29">
        <f>+[1]debt!E168</f>
        <v>0</v>
      </c>
      <c r="F168" s="29">
        <f>+[1]debt!F168</f>
        <v>0</v>
      </c>
      <c r="G168" s="29">
        <f>+[1]debt!G168</f>
        <v>0</v>
      </c>
      <c r="H168" s="29">
        <f>+[1]debt!H168</f>
        <v>0</v>
      </c>
      <c r="I168" s="29"/>
      <c r="J168" s="29"/>
      <c r="K168" s="29"/>
      <c r="L168" s="29">
        <f>+[1]debt!L168</f>
        <v>0</v>
      </c>
      <c r="M168" s="29"/>
      <c r="N168" s="29"/>
      <c r="O168" s="29"/>
      <c r="P168" s="30"/>
      <c r="R168" s="56">
        <f t="shared" si="7"/>
        <v>0</v>
      </c>
      <c r="S168" s="29">
        <f>+[1]debt!S168</f>
        <v>0</v>
      </c>
      <c r="T168" s="29">
        <f>+[1]debt!T168</f>
        <v>0</v>
      </c>
      <c r="U168" s="29">
        <f>+[1]debt!U168</f>
        <v>0</v>
      </c>
      <c r="V168" s="29"/>
      <c r="W168" s="29"/>
      <c r="X168" s="29"/>
      <c r="Y168" s="29"/>
      <c r="Z168" s="29">
        <f>+[1]debt!Z168</f>
        <v>0</v>
      </c>
      <c r="AA168" s="29"/>
      <c r="AB168" s="29"/>
      <c r="AC168" s="29"/>
      <c r="AD168" s="30"/>
    </row>
    <row r="169" spans="2:30" x14ac:dyDescent="0.25">
      <c r="B169" s="60">
        <v>49949</v>
      </c>
      <c r="C169" s="29">
        <f t="shared" si="8"/>
        <v>8147520.7098440751</v>
      </c>
      <c r="D169" s="56">
        <f t="shared" si="6"/>
        <v>0</v>
      </c>
      <c r="E169" s="29">
        <f>+[1]debt!E169</f>
        <v>0</v>
      </c>
      <c r="F169" s="29">
        <f>+[1]debt!F169</f>
        <v>0</v>
      </c>
      <c r="G169" s="29">
        <f>+[1]debt!G169</f>
        <v>0</v>
      </c>
      <c r="H169" s="29">
        <f>+[1]debt!H169</f>
        <v>0</v>
      </c>
      <c r="I169" s="29"/>
      <c r="J169" s="29"/>
      <c r="K169" s="29"/>
      <c r="L169" s="29">
        <f>+[1]debt!L169</f>
        <v>0</v>
      </c>
      <c r="M169" s="29"/>
      <c r="N169" s="29"/>
      <c r="O169" s="29"/>
      <c r="P169" s="30"/>
      <c r="R169" s="56">
        <f t="shared" si="7"/>
        <v>0</v>
      </c>
      <c r="S169" s="29">
        <f>+[1]debt!S169</f>
        <v>0</v>
      </c>
      <c r="T169" s="29">
        <f>+[1]debt!T169</f>
        <v>0</v>
      </c>
      <c r="U169" s="29">
        <f>+[1]debt!U169</f>
        <v>0</v>
      </c>
      <c r="V169" s="29"/>
      <c r="W169" s="29"/>
      <c r="X169" s="29"/>
      <c r="Y169" s="29"/>
      <c r="Z169" s="29">
        <f>+[1]debt!Z169</f>
        <v>0</v>
      </c>
      <c r="AA169" s="29"/>
      <c r="AB169" s="29"/>
      <c r="AC169" s="29"/>
      <c r="AD169" s="30"/>
    </row>
    <row r="170" spans="2:30" x14ac:dyDescent="0.25">
      <c r="B170" s="59">
        <v>49980</v>
      </c>
      <c r="C170" s="29">
        <f t="shared" si="8"/>
        <v>8147520.7098440751</v>
      </c>
      <c r="D170" s="56">
        <f t="shared" si="6"/>
        <v>0</v>
      </c>
      <c r="E170" s="29">
        <f>+[1]debt!E170</f>
        <v>0</v>
      </c>
      <c r="F170" s="29">
        <f>+[1]debt!F170</f>
        <v>0</v>
      </c>
      <c r="G170" s="29">
        <f>+[1]debt!G170</f>
        <v>0</v>
      </c>
      <c r="H170" s="29">
        <f>+[1]debt!H170</f>
        <v>0</v>
      </c>
      <c r="I170" s="29"/>
      <c r="J170" s="29"/>
      <c r="K170" s="29"/>
      <c r="L170" s="29">
        <f>+[1]debt!L170</f>
        <v>0</v>
      </c>
      <c r="M170" s="29"/>
      <c r="N170" s="29"/>
      <c r="O170" s="29"/>
      <c r="P170" s="30"/>
      <c r="R170" s="56">
        <f t="shared" si="7"/>
        <v>0</v>
      </c>
      <c r="S170" s="29">
        <f>+[1]debt!S170</f>
        <v>0</v>
      </c>
      <c r="T170" s="29">
        <f>+[1]debt!T170</f>
        <v>0</v>
      </c>
      <c r="U170" s="29">
        <f>+[1]debt!U170</f>
        <v>0</v>
      </c>
      <c r="V170" s="29"/>
      <c r="W170" s="29"/>
      <c r="X170" s="29"/>
      <c r="Y170" s="29"/>
      <c r="Z170" s="29">
        <f>+[1]debt!Z170</f>
        <v>0</v>
      </c>
      <c r="AA170" s="29"/>
      <c r="AB170" s="29"/>
      <c r="AC170" s="29"/>
      <c r="AD170" s="30"/>
    </row>
    <row r="171" spans="2:30" x14ac:dyDescent="0.25">
      <c r="B171" s="60">
        <v>50010</v>
      </c>
      <c r="C171" s="70">
        <f t="shared" si="8"/>
        <v>8147520.7098440751</v>
      </c>
      <c r="D171" s="69">
        <f t="shared" si="6"/>
        <v>0</v>
      </c>
      <c r="E171" s="70">
        <f>+[1]debt!E171</f>
        <v>0</v>
      </c>
      <c r="F171" s="70">
        <f>+[1]debt!F171</f>
        <v>0</v>
      </c>
      <c r="G171" s="70">
        <f>+[1]debt!G171</f>
        <v>0</v>
      </c>
      <c r="H171" s="70">
        <f>+[1]debt!H171</f>
        <v>0</v>
      </c>
      <c r="I171" s="70"/>
      <c r="J171" s="70"/>
      <c r="K171" s="70"/>
      <c r="L171" s="70">
        <f>+[1]debt!L171</f>
        <v>0</v>
      </c>
      <c r="M171" s="70"/>
      <c r="N171" s="70"/>
      <c r="O171" s="70"/>
      <c r="P171" s="71"/>
      <c r="Q171" s="72"/>
      <c r="R171" s="69">
        <f t="shared" si="7"/>
        <v>0</v>
      </c>
      <c r="S171" s="70">
        <f>+[1]debt!S171</f>
        <v>0</v>
      </c>
      <c r="T171" s="70">
        <f>+[1]debt!T171</f>
        <v>0</v>
      </c>
      <c r="U171" s="70">
        <f>+[1]debt!U171</f>
        <v>0</v>
      </c>
      <c r="V171" s="70"/>
      <c r="W171" s="70"/>
      <c r="X171" s="70"/>
      <c r="Y171" s="70"/>
      <c r="Z171" s="70">
        <f>+[1]debt!Z171</f>
        <v>0</v>
      </c>
      <c r="AA171" s="70"/>
      <c r="AB171" s="70"/>
      <c r="AC171" s="70"/>
      <c r="AD171" s="71"/>
    </row>
    <row r="172" spans="2:30" x14ac:dyDescent="0.25">
      <c r="B172" s="61">
        <v>50041</v>
      </c>
      <c r="C172" s="29">
        <f t="shared" si="8"/>
        <v>8147520.7098440751</v>
      </c>
      <c r="D172" s="56">
        <f t="shared" si="6"/>
        <v>0</v>
      </c>
      <c r="E172" s="29">
        <f>+[1]debt!E172</f>
        <v>0</v>
      </c>
      <c r="F172" s="29">
        <f>+[1]debt!F172</f>
        <v>0</v>
      </c>
      <c r="G172" s="29">
        <f>+[1]debt!G172</f>
        <v>0</v>
      </c>
      <c r="H172" s="29">
        <f>+[1]debt!H172</f>
        <v>0</v>
      </c>
      <c r="I172" s="29"/>
      <c r="J172" s="29"/>
      <c r="K172" s="29"/>
      <c r="L172" s="29">
        <f>+[1]debt!L172</f>
        <v>0</v>
      </c>
      <c r="M172" s="29"/>
      <c r="N172" s="29"/>
      <c r="O172" s="29"/>
      <c r="P172" s="30"/>
      <c r="R172" s="56">
        <f t="shared" si="7"/>
        <v>0</v>
      </c>
      <c r="S172" s="29">
        <f>+[1]debt!S172</f>
        <v>0</v>
      </c>
      <c r="T172" s="29">
        <f>+[1]debt!T172</f>
        <v>0</v>
      </c>
      <c r="U172" s="29">
        <f>+[1]debt!U172</f>
        <v>0</v>
      </c>
      <c r="V172" s="29"/>
      <c r="W172" s="29"/>
      <c r="X172" s="29"/>
      <c r="Y172" s="29"/>
      <c r="Z172" s="29">
        <f>+[1]debt!Z172</f>
        <v>0</v>
      </c>
      <c r="AA172" s="29"/>
      <c r="AB172" s="29"/>
      <c r="AC172" s="29"/>
      <c r="AD172" s="30"/>
    </row>
    <row r="173" spans="2:30" x14ac:dyDescent="0.25">
      <c r="B173" s="61">
        <v>50072</v>
      </c>
      <c r="C173" s="29">
        <f t="shared" si="8"/>
        <v>8147520.7098440751</v>
      </c>
      <c r="D173" s="56">
        <f t="shared" si="6"/>
        <v>0</v>
      </c>
      <c r="E173" s="29">
        <f>+[1]debt!E173</f>
        <v>0</v>
      </c>
      <c r="F173" s="29">
        <f>+[1]debt!F173</f>
        <v>0</v>
      </c>
      <c r="G173" s="29">
        <f>+[1]debt!G173</f>
        <v>0</v>
      </c>
      <c r="H173" s="29">
        <f>+[1]debt!H173</f>
        <v>0</v>
      </c>
      <c r="I173" s="29"/>
      <c r="J173" s="29"/>
      <c r="K173" s="29"/>
      <c r="L173" s="29">
        <f>+[1]debt!L173</f>
        <v>0</v>
      </c>
      <c r="M173" s="29"/>
      <c r="N173" s="29"/>
      <c r="O173" s="29"/>
      <c r="P173" s="30"/>
      <c r="R173" s="56">
        <f t="shared" si="7"/>
        <v>0</v>
      </c>
      <c r="S173" s="29">
        <f>+[1]debt!S173</f>
        <v>0</v>
      </c>
      <c r="T173" s="29">
        <f>+[1]debt!T173</f>
        <v>0</v>
      </c>
      <c r="U173" s="29">
        <f>+[1]debt!U173</f>
        <v>0</v>
      </c>
      <c r="V173" s="29"/>
      <c r="W173" s="29"/>
      <c r="X173" s="29"/>
      <c r="Y173" s="29"/>
      <c r="Z173" s="29">
        <f>+[1]debt!Z173</f>
        <v>0</v>
      </c>
      <c r="AA173" s="29"/>
      <c r="AB173" s="29"/>
      <c r="AC173" s="29"/>
      <c r="AD173" s="30"/>
    </row>
    <row r="174" spans="2:30" x14ac:dyDescent="0.25">
      <c r="B174" s="62">
        <v>50100</v>
      </c>
      <c r="C174" s="29">
        <f t="shared" si="8"/>
        <v>8147520.7098440751</v>
      </c>
      <c r="D174" s="56">
        <f t="shared" si="6"/>
        <v>0</v>
      </c>
      <c r="E174" s="29">
        <f>+[1]debt!E174</f>
        <v>0</v>
      </c>
      <c r="F174" s="29">
        <f>+[1]debt!F174</f>
        <v>0</v>
      </c>
      <c r="G174" s="29">
        <f>+[1]debt!G174</f>
        <v>0</v>
      </c>
      <c r="H174" s="29">
        <f>+[1]debt!H174</f>
        <v>0</v>
      </c>
      <c r="I174" s="29"/>
      <c r="J174" s="29"/>
      <c r="K174" s="29"/>
      <c r="L174" s="29">
        <f>+[1]debt!L174</f>
        <v>0</v>
      </c>
      <c r="M174" s="29"/>
      <c r="N174" s="29"/>
      <c r="O174" s="29"/>
      <c r="P174" s="30"/>
      <c r="R174" s="56">
        <f t="shared" si="7"/>
        <v>0</v>
      </c>
      <c r="S174" s="29">
        <f>+[1]debt!S174</f>
        <v>0</v>
      </c>
      <c r="T174" s="29">
        <f>+[1]debt!T174</f>
        <v>0</v>
      </c>
      <c r="U174" s="29">
        <f>+[1]debt!U174</f>
        <v>0</v>
      </c>
      <c r="V174" s="29"/>
      <c r="W174" s="29"/>
      <c r="X174" s="29"/>
      <c r="Y174" s="29"/>
      <c r="Z174" s="29">
        <f>+[1]debt!Z174</f>
        <v>0</v>
      </c>
      <c r="AA174" s="29"/>
      <c r="AB174" s="29"/>
      <c r="AC174" s="29"/>
      <c r="AD174" s="30"/>
    </row>
    <row r="175" spans="2:30" x14ac:dyDescent="0.25">
      <c r="B175" s="61">
        <v>50131</v>
      </c>
      <c r="C175" s="29">
        <f t="shared" si="8"/>
        <v>8147520.7098440751</v>
      </c>
      <c r="D175" s="56">
        <f t="shared" si="6"/>
        <v>0</v>
      </c>
      <c r="E175" s="29">
        <f>+[1]debt!E175</f>
        <v>0</v>
      </c>
      <c r="F175" s="29">
        <f>+[1]debt!F175</f>
        <v>0</v>
      </c>
      <c r="G175" s="29">
        <f>+[1]debt!G175</f>
        <v>0</v>
      </c>
      <c r="H175" s="29">
        <f>+[1]debt!H175</f>
        <v>0</v>
      </c>
      <c r="I175" s="29"/>
      <c r="J175" s="29"/>
      <c r="K175" s="29"/>
      <c r="L175" s="29">
        <f>+[1]debt!L175</f>
        <v>0</v>
      </c>
      <c r="M175" s="29"/>
      <c r="N175" s="29"/>
      <c r="O175" s="29"/>
      <c r="P175" s="30"/>
      <c r="R175" s="56">
        <f t="shared" si="7"/>
        <v>0</v>
      </c>
      <c r="S175" s="29">
        <f>+[1]debt!S175</f>
        <v>0</v>
      </c>
      <c r="T175" s="29">
        <f>+[1]debt!T175</f>
        <v>0</v>
      </c>
      <c r="U175" s="29">
        <f>+[1]debt!U175</f>
        <v>0</v>
      </c>
      <c r="V175" s="29"/>
      <c r="W175" s="29"/>
      <c r="X175" s="29"/>
      <c r="Y175" s="29"/>
      <c r="Z175" s="29">
        <f>+[1]debt!Z175</f>
        <v>0</v>
      </c>
      <c r="AA175" s="29"/>
      <c r="AB175" s="29"/>
      <c r="AC175" s="29"/>
      <c r="AD175" s="30"/>
    </row>
    <row r="176" spans="2:30" x14ac:dyDescent="0.25">
      <c r="B176" s="62">
        <v>50161</v>
      </c>
      <c r="C176" s="29">
        <f t="shared" si="8"/>
        <v>8147520.7098440751</v>
      </c>
      <c r="D176" s="56">
        <f t="shared" si="6"/>
        <v>0</v>
      </c>
      <c r="E176" s="29">
        <f>+[1]debt!E176</f>
        <v>0</v>
      </c>
      <c r="F176" s="29">
        <f>+[1]debt!F176</f>
        <v>0</v>
      </c>
      <c r="G176" s="29">
        <f>+[1]debt!G176</f>
        <v>0</v>
      </c>
      <c r="H176" s="29">
        <f>+[1]debt!H176</f>
        <v>0</v>
      </c>
      <c r="I176" s="29"/>
      <c r="J176" s="29"/>
      <c r="K176" s="29"/>
      <c r="L176" s="29">
        <f>+[1]debt!L176</f>
        <v>0</v>
      </c>
      <c r="M176" s="29"/>
      <c r="N176" s="29"/>
      <c r="O176" s="29"/>
      <c r="P176" s="30"/>
      <c r="R176" s="56">
        <f t="shared" si="7"/>
        <v>0</v>
      </c>
      <c r="S176" s="29">
        <f>+[1]debt!S176</f>
        <v>0</v>
      </c>
      <c r="T176" s="29">
        <f>+[1]debt!T176</f>
        <v>0</v>
      </c>
      <c r="U176" s="29">
        <f>+[1]debt!U176</f>
        <v>0</v>
      </c>
      <c r="V176" s="29"/>
      <c r="W176" s="29"/>
      <c r="X176" s="29"/>
      <c r="Y176" s="29"/>
      <c r="Z176" s="29">
        <f>+[1]debt!Z176</f>
        <v>0</v>
      </c>
      <c r="AA176" s="29"/>
      <c r="AB176" s="29"/>
      <c r="AC176" s="29"/>
      <c r="AD176" s="30"/>
    </row>
    <row r="177" spans="2:30" x14ac:dyDescent="0.25">
      <c r="B177" s="61">
        <v>50192</v>
      </c>
      <c r="C177" s="29">
        <f t="shared" si="8"/>
        <v>8147520.7098440751</v>
      </c>
      <c r="D177" s="56">
        <f t="shared" si="6"/>
        <v>0</v>
      </c>
      <c r="E177" s="29">
        <f>+[1]debt!E177</f>
        <v>0</v>
      </c>
      <c r="F177" s="29">
        <f>+[1]debt!F177</f>
        <v>0</v>
      </c>
      <c r="G177" s="29">
        <f>+[1]debt!G177</f>
        <v>0</v>
      </c>
      <c r="H177" s="29">
        <f>+[1]debt!H177</f>
        <v>0</v>
      </c>
      <c r="I177" s="29"/>
      <c r="J177" s="29"/>
      <c r="K177" s="29"/>
      <c r="L177" s="29">
        <f>+[1]debt!L177</f>
        <v>0</v>
      </c>
      <c r="M177" s="29"/>
      <c r="N177" s="29"/>
      <c r="O177" s="29"/>
      <c r="P177" s="30"/>
      <c r="R177" s="56">
        <f t="shared" si="7"/>
        <v>0</v>
      </c>
      <c r="S177" s="29">
        <f>+[1]debt!S177</f>
        <v>0</v>
      </c>
      <c r="T177" s="29">
        <f>+[1]debt!T177</f>
        <v>0</v>
      </c>
      <c r="U177" s="29">
        <f>+[1]debt!U177</f>
        <v>0</v>
      </c>
      <c r="V177" s="29"/>
      <c r="W177" s="29"/>
      <c r="X177" s="29"/>
      <c r="Y177" s="29"/>
      <c r="Z177" s="29">
        <f>+[1]debt!Z177</f>
        <v>0</v>
      </c>
      <c r="AA177" s="29"/>
      <c r="AB177" s="29"/>
      <c r="AC177" s="29"/>
      <c r="AD177" s="30"/>
    </row>
    <row r="178" spans="2:30" x14ac:dyDescent="0.25">
      <c r="B178" s="62">
        <v>50222</v>
      </c>
      <c r="C178" s="29">
        <f t="shared" si="8"/>
        <v>8147520.7098440751</v>
      </c>
      <c r="D178" s="56">
        <f t="shared" si="6"/>
        <v>0</v>
      </c>
      <c r="E178" s="29">
        <f>+[1]debt!E178</f>
        <v>0</v>
      </c>
      <c r="F178" s="29">
        <f>+[1]debt!F178</f>
        <v>0</v>
      </c>
      <c r="G178" s="29">
        <f>+[1]debt!G178</f>
        <v>0</v>
      </c>
      <c r="H178" s="29">
        <f>+[1]debt!H178</f>
        <v>0</v>
      </c>
      <c r="I178" s="29"/>
      <c r="J178" s="29"/>
      <c r="K178" s="29"/>
      <c r="L178" s="29">
        <f>+[1]debt!L178</f>
        <v>0</v>
      </c>
      <c r="M178" s="29"/>
      <c r="N178" s="29"/>
      <c r="O178" s="29"/>
      <c r="P178" s="30"/>
      <c r="R178" s="56">
        <f t="shared" si="7"/>
        <v>0</v>
      </c>
      <c r="S178" s="29">
        <f>+[1]debt!S178</f>
        <v>0</v>
      </c>
      <c r="T178" s="29">
        <f>+[1]debt!T178</f>
        <v>0</v>
      </c>
      <c r="U178" s="29">
        <f>+[1]debt!U178</f>
        <v>0</v>
      </c>
      <c r="V178" s="29"/>
      <c r="W178" s="29"/>
      <c r="X178" s="29"/>
      <c r="Y178" s="29"/>
      <c r="Z178" s="29">
        <f>+[1]debt!Z178</f>
        <v>0</v>
      </c>
      <c r="AA178" s="29"/>
      <c r="AB178" s="29"/>
      <c r="AC178" s="29"/>
      <c r="AD178" s="30"/>
    </row>
    <row r="179" spans="2:30" x14ac:dyDescent="0.25">
      <c r="B179" s="61">
        <v>50253</v>
      </c>
      <c r="C179" s="29">
        <f t="shared" si="8"/>
        <v>8147520.7098440751</v>
      </c>
      <c r="D179" s="56">
        <f t="shared" si="6"/>
        <v>0</v>
      </c>
      <c r="E179" s="29">
        <f>+[1]debt!E179</f>
        <v>0</v>
      </c>
      <c r="F179" s="29">
        <f>+[1]debt!F179</f>
        <v>0</v>
      </c>
      <c r="G179" s="29">
        <f>+[1]debt!G179</f>
        <v>0</v>
      </c>
      <c r="H179" s="29">
        <f>+[1]debt!H179</f>
        <v>0</v>
      </c>
      <c r="I179" s="29"/>
      <c r="J179" s="29"/>
      <c r="K179" s="29"/>
      <c r="L179" s="29">
        <f>+[1]debt!L179</f>
        <v>0</v>
      </c>
      <c r="M179" s="29"/>
      <c r="N179" s="29"/>
      <c r="O179" s="29"/>
      <c r="P179" s="30"/>
      <c r="R179" s="56">
        <f t="shared" si="7"/>
        <v>0</v>
      </c>
      <c r="S179" s="29">
        <f>+[1]debt!S179</f>
        <v>0</v>
      </c>
      <c r="T179" s="29">
        <f>+[1]debt!T179</f>
        <v>0</v>
      </c>
      <c r="U179" s="29">
        <f>+[1]debt!U179</f>
        <v>0</v>
      </c>
      <c r="V179" s="29"/>
      <c r="W179" s="29"/>
      <c r="X179" s="29"/>
      <c r="Y179" s="29"/>
      <c r="Z179" s="29">
        <f>+[1]debt!Z179</f>
        <v>0</v>
      </c>
      <c r="AA179" s="29"/>
      <c r="AB179" s="29"/>
      <c r="AC179" s="29"/>
      <c r="AD179" s="30"/>
    </row>
    <row r="180" spans="2:30" x14ac:dyDescent="0.25">
      <c r="B180" s="61">
        <v>50284</v>
      </c>
      <c r="C180" s="29">
        <f t="shared" si="8"/>
        <v>8147520.7098440751</v>
      </c>
      <c r="D180" s="56">
        <f t="shared" si="6"/>
        <v>0</v>
      </c>
      <c r="E180" s="29">
        <f>+[1]debt!E180</f>
        <v>0</v>
      </c>
      <c r="F180" s="29">
        <f>+[1]debt!F180</f>
        <v>0</v>
      </c>
      <c r="G180" s="29">
        <f>+[1]debt!G180</f>
        <v>0</v>
      </c>
      <c r="H180" s="29">
        <f>+[1]debt!H180</f>
        <v>0</v>
      </c>
      <c r="I180" s="29"/>
      <c r="J180" s="29"/>
      <c r="K180" s="29"/>
      <c r="L180" s="29">
        <f>+[1]debt!L180</f>
        <v>0</v>
      </c>
      <c r="M180" s="29"/>
      <c r="N180" s="29"/>
      <c r="O180" s="29"/>
      <c r="P180" s="30"/>
      <c r="R180" s="56">
        <f t="shared" si="7"/>
        <v>0</v>
      </c>
      <c r="S180" s="29">
        <f>+[1]debt!S180</f>
        <v>0</v>
      </c>
      <c r="T180" s="29">
        <f>+[1]debt!T180</f>
        <v>0</v>
      </c>
      <c r="U180" s="29">
        <f>+[1]debt!U180</f>
        <v>0</v>
      </c>
      <c r="V180" s="29"/>
      <c r="W180" s="29"/>
      <c r="X180" s="29"/>
      <c r="Y180" s="29"/>
      <c r="Z180" s="29">
        <f>+[1]debt!Z180</f>
        <v>0</v>
      </c>
      <c r="AA180" s="29"/>
      <c r="AB180" s="29"/>
      <c r="AC180" s="29"/>
      <c r="AD180" s="30"/>
    </row>
    <row r="181" spans="2:30" x14ac:dyDescent="0.25">
      <c r="B181" s="61">
        <v>50314</v>
      </c>
      <c r="C181" s="29">
        <f t="shared" si="8"/>
        <v>8147520.7098440751</v>
      </c>
      <c r="D181" s="56">
        <f t="shared" si="6"/>
        <v>0</v>
      </c>
      <c r="E181" s="29">
        <f>+[1]debt!E181</f>
        <v>0</v>
      </c>
      <c r="F181" s="29">
        <f>+[1]debt!F181</f>
        <v>0</v>
      </c>
      <c r="G181" s="29">
        <f>+[1]debt!G181</f>
        <v>0</v>
      </c>
      <c r="H181" s="29">
        <f>+[1]debt!H181</f>
        <v>0</v>
      </c>
      <c r="I181" s="29"/>
      <c r="J181" s="29"/>
      <c r="K181" s="29"/>
      <c r="L181" s="29">
        <f>+[1]debt!L181</f>
        <v>0</v>
      </c>
      <c r="M181" s="29"/>
      <c r="N181" s="29"/>
      <c r="O181" s="29"/>
      <c r="P181" s="30"/>
      <c r="R181" s="56">
        <f t="shared" si="7"/>
        <v>0</v>
      </c>
      <c r="S181" s="29">
        <f>+[1]debt!S181</f>
        <v>0</v>
      </c>
      <c r="T181" s="29">
        <f>+[1]debt!T181</f>
        <v>0</v>
      </c>
      <c r="U181" s="29">
        <f>+[1]debt!U181</f>
        <v>0</v>
      </c>
      <c r="V181" s="29"/>
      <c r="W181" s="29"/>
      <c r="X181" s="29"/>
      <c r="Y181" s="29"/>
      <c r="Z181" s="29">
        <f>+[1]debt!Z181</f>
        <v>0</v>
      </c>
      <c r="AA181" s="29"/>
      <c r="AB181" s="29"/>
      <c r="AC181" s="29"/>
      <c r="AD181" s="30"/>
    </row>
    <row r="182" spans="2:30" x14ac:dyDescent="0.25">
      <c r="B182" s="62">
        <v>50345</v>
      </c>
      <c r="C182" s="29">
        <f t="shared" si="8"/>
        <v>8147520.7098440751</v>
      </c>
      <c r="D182" s="56">
        <f t="shared" si="6"/>
        <v>0</v>
      </c>
      <c r="E182" s="29">
        <f>+[1]debt!E182</f>
        <v>0</v>
      </c>
      <c r="F182" s="29">
        <f>+[1]debt!F182</f>
        <v>0</v>
      </c>
      <c r="G182" s="29">
        <f>+[1]debt!G182</f>
        <v>0</v>
      </c>
      <c r="H182" s="29">
        <f>+[1]debt!H182</f>
        <v>0</v>
      </c>
      <c r="I182" s="29"/>
      <c r="J182" s="29"/>
      <c r="K182" s="29"/>
      <c r="L182" s="29">
        <f>+[1]debt!L182</f>
        <v>0</v>
      </c>
      <c r="M182" s="29"/>
      <c r="N182" s="29"/>
      <c r="O182" s="29"/>
      <c r="P182" s="30"/>
      <c r="R182" s="56">
        <f t="shared" si="7"/>
        <v>0</v>
      </c>
      <c r="S182" s="29">
        <f>+[1]debt!S182</f>
        <v>0</v>
      </c>
      <c r="T182" s="29">
        <f>+[1]debt!T182</f>
        <v>0</v>
      </c>
      <c r="U182" s="29">
        <f>+[1]debt!U182</f>
        <v>0</v>
      </c>
      <c r="V182" s="29"/>
      <c r="W182" s="29"/>
      <c r="X182" s="29"/>
      <c r="Y182" s="29"/>
      <c r="Z182" s="29">
        <f>+[1]debt!Z182</f>
        <v>0</v>
      </c>
      <c r="AA182" s="29"/>
      <c r="AB182" s="29"/>
      <c r="AC182" s="29"/>
      <c r="AD182" s="30"/>
    </row>
    <row r="183" spans="2:30" x14ac:dyDescent="0.25">
      <c r="B183" s="61">
        <v>50375</v>
      </c>
      <c r="C183" s="70">
        <f t="shared" si="8"/>
        <v>8147520.7098440751</v>
      </c>
      <c r="D183" s="69">
        <f t="shared" si="6"/>
        <v>0</v>
      </c>
      <c r="E183" s="70">
        <f>+[1]debt!E183</f>
        <v>0</v>
      </c>
      <c r="F183" s="70">
        <f>+[1]debt!F183</f>
        <v>0</v>
      </c>
      <c r="G183" s="70">
        <f>+[1]debt!G183</f>
        <v>0</v>
      </c>
      <c r="H183" s="70">
        <f>+[1]debt!H183</f>
        <v>0</v>
      </c>
      <c r="I183" s="70"/>
      <c r="J183" s="70"/>
      <c r="K183" s="70"/>
      <c r="L183" s="70">
        <f>+[1]debt!L183</f>
        <v>0</v>
      </c>
      <c r="M183" s="70"/>
      <c r="N183" s="70"/>
      <c r="O183" s="70"/>
      <c r="P183" s="71"/>
      <c r="Q183" s="72"/>
      <c r="R183" s="69">
        <f t="shared" si="7"/>
        <v>0</v>
      </c>
      <c r="S183" s="70">
        <f>+[1]debt!S183</f>
        <v>0</v>
      </c>
      <c r="T183" s="70">
        <f>+[1]debt!T183</f>
        <v>0</v>
      </c>
      <c r="U183" s="70">
        <f>+[1]debt!U183</f>
        <v>0</v>
      </c>
      <c r="V183" s="70"/>
      <c r="W183" s="70"/>
      <c r="X183" s="70"/>
      <c r="Y183" s="70"/>
      <c r="Z183" s="70">
        <f>+[1]debt!Z183</f>
        <v>0</v>
      </c>
      <c r="AA183" s="70"/>
      <c r="AB183" s="70"/>
      <c r="AC183" s="70"/>
      <c r="AD183" s="71"/>
    </row>
    <row r="184" spans="2:30" x14ac:dyDescent="0.25">
      <c r="B184" s="60">
        <v>50406</v>
      </c>
      <c r="C184" s="29">
        <f t="shared" si="8"/>
        <v>8147520.7098440751</v>
      </c>
      <c r="D184" s="56">
        <f t="shared" si="6"/>
        <v>0</v>
      </c>
      <c r="E184" s="29">
        <f>+[1]debt!E184</f>
        <v>0</v>
      </c>
      <c r="F184" s="29">
        <f>+[1]debt!F184</f>
        <v>0</v>
      </c>
      <c r="G184" s="29">
        <f>+[1]debt!G184</f>
        <v>0</v>
      </c>
      <c r="H184" s="29">
        <f>+[1]debt!H184</f>
        <v>0</v>
      </c>
      <c r="I184" s="29"/>
      <c r="J184" s="29"/>
      <c r="K184" s="29"/>
      <c r="L184" s="29">
        <f>+[1]debt!L184</f>
        <v>0</v>
      </c>
      <c r="M184" s="29"/>
      <c r="N184" s="29"/>
      <c r="O184" s="29"/>
      <c r="P184" s="30"/>
      <c r="R184" s="56">
        <f t="shared" si="7"/>
        <v>0</v>
      </c>
      <c r="S184" s="29">
        <f>+[1]debt!S184</f>
        <v>0</v>
      </c>
      <c r="T184" s="29">
        <f>+[1]debt!T184</f>
        <v>0</v>
      </c>
      <c r="U184" s="29">
        <f>+[1]debt!U184</f>
        <v>0</v>
      </c>
      <c r="V184" s="29"/>
      <c r="W184" s="29"/>
      <c r="X184" s="29"/>
      <c r="Y184" s="29"/>
      <c r="Z184" s="29">
        <f>+[1]debt!Z184</f>
        <v>0</v>
      </c>
      <c r="AA184" s="29"/>
      <c r="AB184" s="29"/>
      <c r="AC184" s="29"/>
      <c r="AD184" s="30"/>
    </row>
    <row r="185" spans="2:30" x14ac:dyDescent="0.25">
      <c r="B185" s="60">
        <v>50437</v>
      </c>
      <c r="C185" s="29">
        <f t="shared" si="8"/>
        <v>8147520.7098440751</v>
      </c>
      <c r="D185" s="56">
        <f t="shared" si="6"/>
        <v>0</v>
      </c>
      <c r="E185" s="29">
        <f>+[1]debt!E185</f>
        <v>0</v>
      </c>
      <c r="F185" s="29">
        <f>+[1]debt!F185</f>
        <v>0</v>
      </c>
      <c r="G185" s="29">
        <f>+[1]debt!G185</f>
        <v>0</v>
      </c>
      <c r="H185" s="29">
        <f>+[1]debt!H185</f>
        <v>0</v>
      </c>
      <c r="I185" s="29"/>
      <c r="J185" s="29"/>
      <c r="K185" s="29"/>
      <c r="L185" s="29">
        <f>+[1]debt!L185</f>
        <v>0</v>
      </c>
      <c r="M185" s="29"/>
      <c r="N185" s="29"/>
      <c r="O185" s="29"/>
      <c r="P185" s="30"/>
      <c r="R185" s="56">
        <f t="shared" si="7"/>
        <v>0</v>
      </c>
      <c r="S185" s="29">
        <f>+[1]debt!S185</f>
        <v>0</v>
      </c>
      <c r="T185" s="29">
        <f>+[1]debt!T185</f>
        <v>0</v>
      </c>
      <c r="U185" s="29">
        <f>+[1]debt!U185</f>
        <v>0</v>
      </c>
      <c r="V185" s="29"/>
      <c r="W185" s="29"/>
      <c r="X185" s="29"/>
      <c r="Y185" s="29"/>
      <c r="Z185" s="29">
        <f>+[1]debt!Z185</f>
        <v>0</v>
      </c>
      <c r="AA185" s="29"/>
      <c r="AB185" s="29"/>
      <c r="AC185" s="29"/>
      <c r="AD185" s="30"/>
    </row>
    <row r="186" spans="2:30" x14ac:dyDescent="0.25">
      <c r="B186" s="59">
        <v>50465</v>
      </c>
      <c r="C186" s="29">
        <f t="shared" si="8"/>
        <v>8147520.7098440751</v>
      </c>
      <c r="D186" s="56">
        <f t="shared" si="6"/>
        <v>0</v>
      </c>
      <c r="E186" s="29">
        <f>+[1]debt!E186</f>
        <v>0</v>
      </c>
      <c r="F186" s="29">
        <f>+[1]debt!F186</f>
        <v>0</v>
      </c>
      <c r="G186" s="29">
        <f>+[1]debt!G186</f>
        <v>0</v>
      </c>
      <c r="H186" s="29">
        <f>+[1]debt!H186</f>
        <v>0</v>
      </c>
      <c r="I186" s="29"/>
      <c r="J186" s="29"/>
      <c r="K186" s="29"/>
      <c r="L186" s="29">
        <f>+[1]debt!L186</f>
        <v>0</v>
      </c>
      <c r="M186" s="29"/>
      <c r="N186" s="29"/>
      <c r="O186" s="29"/>
      <c r="P186" s="30"/>
      <c r="R186" s="56">
        <f t="shared" si="7"/>
        <v>0</v>
      </c>
      <c r="S186" s="29">
        <f>+[1]debt!S186</f>
        <v>0</v>
      </c>
      <c r="T186" s="29">
        <f>+[1]debt!T186</f>
        <v>0</v>
      </c>
      <c r="U186" s="29">
        <f>+[1]debt!U186</f>
        <v>0</v>
      </c>
      <c r="V186" s="29"/>
      <c r="W186" s="29"/>
      <c r="X186" s="29"/>
      <c r="Y186" s="29"/>
      <c r="Z186" s="29">
        <f>+[1]debt!Z186</f>
        <v>0</v>
      </c>
      <c r="AA186" s="29"/>
      <c r="AB186" s="29"/>
      <c r="AC186" s="29"/>
      <c r="AD186" s="30"/>
    </row>
    <row r="187" spans="2:30" x14ac:dyDescent="0.25">
      <c r="B187" s="60">
        <v>50496</v>
      </c>
      <c r="C187" s="29">
        <f t="shared" si="8"/>
        <v>8147520.7098440751</v>
      </c>
      <c r="D187" s="56">
        <f t="shared" si="6"/>
        <v>0</v>
      </c>
      <c r="E187" s="29">
        <f>+[1]debt!E187</f>
        <v>0</v>
      </c>
      <c r="F187" s="29">
        <f>+[1]debt!F187</f>
        <v>0</v>
      </c>
      <c r="G187" s="29">
        <f>+[1]debt!G187</f>
        <v>0</v>
      </c>
      <c r="H187" s="29">
        <f>+[1]debt!H187</f>
        <v>0</v>
      </c>
      <c r="I187" s="29"/>
      <c r="J187" s="29"/>
      <c r="K187" s="29"/>
      <c r="L187" s="29">
        <f>+[1]debt!L187</f>
        <v>0</v>
      </c>
      <c r="M187" s="29"/>
      <c r="N187" s="29"/>
      <c r="O187" s="29"/>
      <c r="P187" s="30"/>
      <c r="R187" s="56">
        <f t="shared" si="7"/>
        <v>0</v>
      </c>
      <c r="S187" s="29">
        <f>+[1]debt!S187</f>
        <v>0</v>
      </c>
      <c r="T187" s="29">
        <f>+[1]debt!T187</f>
        <v>0</v>
      </c>
      <c r="U187" s="29">
        <f>+[1]debt!U187</f>
        <v>0</v>
      </c>
      <c r="V187" s="29"/>
      <c r="W187" s="29"/>
      <c r="X187" s="29"/>
      <c r="Y187" s="29"/>
      <c r="Z187" s="29">
        <f>+[1]debt!Z187</f>
        <v>0</v>
      </c>
      <c r="AA187" s="29"/>
      <c r="AB187" s="29"/>
      <c r="AC187" s="29"/>
      <c r="AD187" s="30"/>
    </row>
    <row r="188" spans="2:30" x14ac:dyDescent="0.25">
      <c r="B188" s="59">
        <v>50526</v>
      </c>
      <c r="C188" s="29">
        <f t="shared" si="8"/>
        <v>8147520.7098440751</v>
      </c>
      <c r="D188" s="56">
        <f t="shared" si="6"/>
        <v>0</v>
      </c>
      <c r="E188" s="29">
        <f>+[1]debt!E188</f>
        <v>0</v>
      </c>
      <c r="F188" s="29">
        <f>+[1]debt!F188</f>
        <v>0</v>
      </c>
      <c r="G188" s="29">
        <f>+[1]debt!G188</f>
        <v>0</v>
      </c>
      <c r="H188" s="29">
        <f>+[1]debt!H188</f>
        <v>0</v>
      </c>
      <c r="I188" s="29"/>
      <c r="J188" s="29"/>
      <c r="K188" s="29"/>
      <c r="L188" s="29">
        <f>+[1]debt!L188</f>
        <v>0</v>
      </c>
      <c r="M188" s="29"/>
      <c r="N188" s="29"/>
      <c r="O188" s="29"/>
      <c r="P188" s="30"/>
      <c r="R188" s="56">
        <f t="shared" si="7"/>
        <v>0</v>
      </c>
      <c r="S188" s="29">
        <f>+[1]debt!S188</f>
        <v>0</v>
      </c>
      <c r="T188" s="29">
        <f>+[1]debt!T188</f>
        <v>0</v>
      </c>
      <c r="U188" s="29">
        <f>+[1]debt!U188</f>
        <v>0</v>
      </c>
      <c r="V188" s="29"/>
      <c r="W188" s="29"/>
      <c r="X188" s="29"/>
      <c r="Y188" s="29"/>
      <c r="Z188" s="29">
        <f>+[1]debt!Z188</f>
        <v>0</v>
      </c>
      <c r="AA188" s="29"/>
      <c r="AB188" s="29"/>
      <c r="AC188" s="29"/>
      <c r="AD188" s="30"/>
    </row>
    <row r="189" spans="2:30" x14ac:dyDescent="0.25">
      <c r="B189" s="60">
        <v>50557</v>
      </c>
      <c r="C189" s="29">
        <f t="shared" si="8"/>
        <v>8147520.7098440751</v>
      </c>
      <c r="D189" s="56">
        <f t="shared" si="6"/>
        <v>0</v>
      </c>
      <c r="E189" s="29">
        <f>+[1]debt!E189</f>
        <v>0</v>
      </c>
      <c r="F189" s="29">
        <f>+[1]debt!F189</f>
        <v>0</v>
      </c>
      <c r="G189" s="29">
        <f>+[1]debt!G189</f>
        <v>0</v>
      </c>
      <c r="H189" s="29">
        <f>+[1]debt!H189</f>
        <v>0</v>
      </c>
      <c r="I189" s="29"/>
      <c r="J189" s="29"/>
      <c r="K189" s="29"/>
      <c r="L189" s="29">
        <f>+[1]debt!L189</f>
        <v>0</v>
      </c>
      <c r="M189" s="29"/>
      <c r="N189" s="29"/>
      <c r="O189" s="29"/>
      <c r="P189" s="30"/>
      <c r="R189" s="56">
        <f t="shared" si="7"/>
        <v>0</v>
      </c>
      <c r="S189" s="29">
        <f>+[1]debt!S189</f>
        <v>0</v>
      </c>
      <c r="T189" s="29">
        <f>+[1]debt!T189</f>
        <v>0</v>
      </c>
      <c r="U189" s="29">
        <f>+[1]debt!U189</f>
        <v>0</v>
      </c>
      <c r="V189" s="29"/>
      <c r="W189" s="29"/>
      <c r="X189" s="29"/>
      <c r="Y189" s="29"/>
      <c r="Z189" s="29">
        <f>+[1]debt!Z189</f>
        <v>0</v>
      </c>
      <c r="AA189" s="29"/>
      <c r="AB189" s="29"/>
      <c r="AC189" s="29"/>
      <c r="AD189" s="30"/>
    </row>
    <row r="190" spans="2:30" x14ac:dyDescent="0.25">
      <c r="B190" s="59">
        <v>50587</v>
      </c>
      <c r="C190" s="29">
        <f t="shared" si="8"/>
        <v>8147520.7098440751</v>
      </c>
      <c r="D190" s="56">
        <f t="shared" si="6"/>
        <v>0</v>
      </c>
      <c r="E190" s="29">
        <f>+[1]debt!E190</f>
        <v>0</v>
      </c>
      <c r="F190" s="29">
        <f>+[1]debt!F190</f>
        <v>0</v>
      </c>
      <c r="G190" s="29">
        <f>+[1]debt!G190</f>
        <v>0</v>
      </c>
      <c r="H190" s="29">
        <f>+[1]debt!H190</f>
        <v>0</v>
      </c>
      <c r="I190" s="29"/>
      <c r="J190" s="29"/>
      <c r="K190" s="29"/>
      <c r="L190" s="29">
        <f>+[1]debt!L190</f>
        <v>0</v>
      </c>
      <c r="M190" s="29"/>
      <c r="N190" s="29"/>
      <c r="O190" s="29"/>
      <c r="P190" s="30"/>
      <c r="R190" s="56">
        <f t="shared" si="7"/>
        <v>0</v>
      </c>
      <c r="S190" s="29">
        <f>+[1]debt!S190</f>
        <v>0</v>
      </c>
      <c r="T190" s="29">
        <f>+[1]debt!T190</f>
        <v>0</v>
      </c>
      <c r="U190" s="29">
        <f>+[1]debt!U190</f>
        <v>0</v>
      </c>
      <c r="V190" s="29"/>
      <c r="W190" s="29"/>
      <c r="X190" s="29"/>
      <c r="Y190" s="29"/>
      <c r="Z190" s="29">
        <f>+[1]debt!Z190</f>
        <v>0</v>
      </c>
      <c r="AA190" s="29"/>
      <c r="AB190" s="29"/>
      <c r="AC190" s="29"/>
      <c r="AD190" s="30"/>
    </row>
    <row r="191" spans="2:30" x14ac:dyDescent="0.25">
      <c r="B191" s="60">
        <v>50618</v>
      </c>
      <c r="C191" s="29">
        <f t="shared" si="8"/>
        <v>8147520.7098440751</v>
      </c>
      <c r="D191" s="56">
        <f t="shared" si="6"/>
        <v>0</v>
      </c>
      <c r="E191" s="29">
        <f>+[1]debt!E191</f>
        <v>0</v>
      </c>
      <c r="F191" s="29">
        <f>+[1]debt!F191</f>
        <v>0</v>
      </c>
      <c r="G191" s="29">
        <f>+[1]debt!G191</f>
        <v>0</v>
      </c>
      <c r="H191" s="29">
        <f>+[1]debt!H191</f>
        <v>0</v>
      </c>
      <c r="I191" s="29"/>
      <c r="J191" s="29"/>
      <c r="K191" s="29"/>
      <c r="L191" s="29">
        <f>+[1]debt!L191</f>
        <v>0</v>
      </c>
      <c r="M191" s="29"/>
      <c r="N191" s="29"/>
      <c r="O191" s="29"/>
      <c r="P191" s="30"/>
      <c r="R191" s="56">
        <f t="shared" si="7"/>
        <v>0</v>
      </c>
      <c r="S191" s="29">
        <f>+[1]debt!S191</f>
        <v>0</v>
      </c>
      <c r="T191" s="29">
        <f>+[1]debt!T191</f>
        <v>0</v>
      </c>
      <c r="U191" s="29">
        <f>+[1]debt!U191</f>
        <v>0</v>
      </c>
      <c r="V191" s="29"/>
      <c r="W191" s="29"/>
      <c r="X191" s="29"/>
      <c r="Y191" s="29"/>
      <c r="Z191" s="29">
        <f>+[1]debt!Z191</f>
        <v>0</v>
      </c>
      <c r="AA191" s="29"/>
      <c r="AB191" s="29"/>
      <c r="AC191" s="29"/>
      <c r="AD191" s="30"/>
    </row>
    <row r="192" spans="2:30" x14ac:dyDescent="0.25">
      <c r="B192" s="60">
        <v>50649</v>
      </c>
      <c r="C192" s="29">
        <f t="shared" si="8"/>
        <v>8147520.7098440751</v>
      </c>
      <c r="D192" s="56">
        <f t="shared" si="6"/>
        <v>0</v>
      </c>
      <c r="E192" s="29">
        <f>+[1]debt!E192</f>
        <v>0</v>
      </c>
      <c r="F192" s="29">
        <f>+[1]debt!F192</f>
        <v>0</v>
      </c>
      <c r="G192" s="29">
        <f>+[1]debt!G192</f>
        <v>0</v>
      </c>
      <c r="H192" s="29">
        <f>+[1]debt!H192</f>
        <v>0</v>
      </c>
      <c r="I192" s="29"/>
      <c r="J192" s="29"/>
      <c r="K192" s="29"/>
      <c r="L192" s="29">
        <f>+[1]debt!L192</f>
        <v>0</v>
      </c>
      <c r="M192" s="29"/>
      <c r="N192" s="29"/>
      <c r="O192" s="29"/>
      <c r="P192" s="30"/>
      <c r="R192" s="56">
        <f t="shared" si="7"/>
        <v>0</v>
      </c>
      <c r="S192" s="29">
        <f>+[1]debt!S192</f>
        <v>0</v>
      </c>
      <c r="T192" s="29">
        <f>+[1]debt!T192</f>
        <v>0</v>
      </c>
      <c r="U192" s="29">
        <f>+[1]debt!U192</f>
        <v>0</v>
      </c>
      <c r="V192" s="29"/>
      <c r="W192" s="29"/>
      <c r="X192" s="29"/>
      <c r="Y192" s="29"/>
      <c r="Z192" s="29">
        <f>+[1]debt!Z192</f>
        <v>0</v>
      </c>
      <c r="AA192" s="29"/>
      <c r="AB192" s="29"/>
      <c r="AC192" s="29"/>
      <c r="AD192" s="30"/>
    </row>
    <row r="193" spans="2:30" x14ac:dyDescent="0.25">
      <c r="B193" s="60">
        <v>50679</v>
      </c>
      <c r="C193" s="29">
        <f t="shared" si="8"/>
        <v>8147520.7098440751</v>
      </c>
      <c r="D193" s="56">
        <f t="shared" si="6"/>
        <v>0</v>
      </c>
      <c r="E193" s="29">
        <f>+[1]debt!E193</f>
        <v>0</v>
      </c>
      <c r="F193" s="29">
        <f>+[1]debt!F193</f>
        <v>0</v>
      </c>
      <c r="G193" s="29">
        <f>+[1]debt!G193</f>
        <v>0</v>
      </c>
      <c r="H193" s="29">
        <f>+[1]debt!H193</f>
        <v>0</v>
      </c>
      <c r="I193" s="29"/>
      <c r="J193" s="29"/>
      <c r="K193" s="29"/>
      <c r="L193" s="29">
        <f>+[1]debt!L193</f>
        <v>0</v>
      </c>
      <c r="M193" s="29"/>
      <c r="N193" s="29"/>
      <c r="O193" s="29"/>
      <c r="P193" s="30"/>
      <c r="R193" s="56">
        <f t="shared" si="7"/>
        <v>0</v>
      </c>
      <c r="S193" s="29">
        <f>+[1]debt!S193</f>
        <v>0</v>
      </c>
      <c r="T193" s="29">
        <f>+[1]debt!T193</f>
        <v>0</v>
      </c>
      <c r="U193" s="29">
        <f>+[1]debt!U193</f>
        <v>0</v>
      </c>
      <c r="V193" s="29"/>
      <c r="W193" s="29"/>
      <c r="X193" s="29"/>
      <c r="Y193" s="29"/>
      <c r="Z193" s="29">
        <f>+[1]debt!Z193</f>
        <v>0</v>
      </c>
      <c r="AA193" s="29"/>
      <c r="AB193" s="29"/>
      <c r="AC193" s="29"/>
      <c r="AD193" s="30"/>
    </row>
    <row r="194" spans="2:30" x14ac:dyDescent="0.25">
      <c r="B194" s="59">
        <v>50710</v>
      </c>
      <c r="C194" s="29">
        <f t="shared" si="8"/>
        <v>8147520.7098440751</v>
      </c>
      <c r="D194" s="56">
        <f t="shared" si="6"/>
        <v>0</v>
      </c>
      <c r="E194" s="29">
        <f>+[1]debt!E194</f>
        <v>0</v>
      </c>
      <c r="F194" s="29">
        <f>+[1]debt!F194</f>
        <v>0</v>
      </c>
      <c r="G194" s="29">
        <f>+[1]debt!G194</f>
        <v>0</v>
      </c>
      <c r="H194" s="29">
        <f>+[1]debt!H194</f>
        <v>0</v>
      </c>
      <c r="I194" s="29"/>
      <c r="J194" s="29"/>
      <c r="K194" s="29"/>
      <c r="L194" s="29">
        <f>+[1]debt!L194</f>
        <v>0</v>
      </c>
      <c r="M194" s="29"/>
      <c r="N194" s="29"/>
      <c r="O194" s="29"/>
      <c r="P194" s="30"/>
      <c r="R194" s="56">
        <f t="shared" si="7"/>
        <v>0</v>
      </c>
      <c r="S194" s="29">
        <f>+[1]debt!S194</f>
        <v>0</v>
      </c>
      <c r="T194" s="29">
        <f>+[1]debt!T194</f>
        <v>0</v>
      </c>
      <c r="U194" s="29">
        <f>+[1]debt!U194</f>
        <v>0</v>
      </c>
      <c r="V194" s="29"/>
      <c r="W194" s="29"/>
      <c r="X194" s="29"/>
      <c r="Y194" s="29"/>
      <c r="Z194" s="29">
        <f>+[1]debt!Z194</f>
        <v>0</v>
      </c>
      <c r="AA194" s="29"/>
      <c r="AB194" s="29"/>
      <c r="AC194" s="29"/>
      <c r="AD194" s="30"/>
    </row>
    <row r="195" spans="2:30" x14ac:dyDescent="0.25">
      <c r="B195" s="60">
        <v>50740</v>
      </c>
      <c r="C195" s="70">
        <f t="shared" si="8"/>
        <v>8147520.7098440751</v>
      </c>
      <c r="D195" s="69">
        <f t="shared" si="6"/>
        <v>0</v>
      </c>
      <c r="E195" s="70">
        <f>+[1]debt!E195</f>
        <v>0</v>
      </c>
      <c r="F195" s="70">
        <f>+[1]debt!F195</f>
        <v>0</v>
      </c>
      <c r="G195" s="70">
        <f>+[1]debt!G195</f>
        <v>0</v>
      </c>
      <c r="H195" s="70">
        <f>+[1]debt!H195</f>
        <v>0</v>
      </c>
      <c r="I195" s="70"/>
      <c r="J195" s="70"/>
      <c r="K195" s="70"/>
      <c r="L195" s="70">
        <f>+[1]debt!L195</f>
        <v>0</v>
      </c>
      <c r="M195" s="70"/>
      <c r="N195" s="70"/>
      <c r="O195" s="70"/>
      <c r="P195" s="71"/>
      <c r="Q195" s="72"/>
      <c r="R195" s="69">
        <f t="shared" si="7"/>
        <v>0</v>
      </c>
      <c r="S195" s="70">
        <f>+[1]debt!S195</f>
        <v>0</v>
      </c>
      <c r="T195" s="70">
        <f>+[1]debt!T195</f>
        <v>0</v>
      </c>
      <c r="U195" s="70">
        <f>+[1]debt!U195</f>
        <v>0</v>
      </c>
      <c r="V195" s="70"/>
      <c r="W195" s="70"/>
      <c r="X195" s="70"/>
      <c r="Y195" s="70"/>
      <c r="Z195" s="70">
        <f>+[1]debt!Z195</f>
        <v>0</v>
      </c>
      <c r="AA195" s="70"/>
      <c r="AB195" s="70"/>
      <c r="AC195" s="70"/>
      <c r="AD195" s="71"/>
    </row>
    <row r="196" spans="2:30" x14ac:dyDescent="0.25">
      <c r="B196" s="61">
        <v>50771</v>
      </c>
      <c r="C196" s="29">
        <f t="shared" si="8"/>
        <v>8147520.7098440751</v>
      </c>
      <c r="D196" s="56">
        <f t="shared" ref="D196:D207" si="9">SUM(E196:P196)</f>
        <v>0</v>
      </c>
      <c r="E196" s="29">
        <f>+[1]debt!E196</f>
        <v>0</v>
      </c>
      <c r="F196" s="29">
        <f>+[1]debt!F196</f>
        <v>0</v>
      </c>
      <c r="G196" s="29">
        <f>+[1]debt!G196</f>
        <v>0</v>
      </c>
      <c r="H196" s="29">
        <f>+[1]debt!H196</f>
        <v>0</v>
      </c>
      <c r="I196" s="29"/>
      <c r="J196" s="29"/>
      <c r="K196" s="29"/>
      <c r="L196" s="29">
        <f>+[1]debt!L196</f>
        <v>0</v>
      </c>
      <c r="M196" s="29"/>
      <c r="N196" s="29"/>
      <c r="O196" s="29"/>
      <c r="P196" s="30"/>
      <c r="R196" s="56">
        <f t="shared" ref="R196:R207" si="10">SUM(S196:AD196)</f>
        <v>0</v>
      </c>
      <c r="S196" s="29">
        <f>+[1]debt!S196</f>
        <v>0</v>
      </c>
      <c r="T196" s="29">
        <f>+[1]debt!T196</f>
        <v>0</v>
      </c>
      <c r="U196" s="29">
        <f>+[1]debt!U196</f>
        <v>0</v>
      </c>
      <c r="V196" s="29"/>
      <c r="W196" s="29"/>
      <c r="X196" s="29"/>
      <c r="Y196" s="29"/>
      <c r="Z196" s="29">
        <f>+[1]debt!Z196</f>
        <v>0</v>
      </c>
      <c r="AA196" s="29"/>
      <c r="AB196" s="29"/>
      <c r="AC196" s="29"/>
      <c r="AD196" s="30"/>
    </row>
    <row r="197" spans="2:30" x14ac:dyDescent="0.25">
      <c r="B197" s="61">
        <v>50802</v>
      </c>
      <c r="C197" s="29">
        <f t="shared" ref="C197:C207" si="11">+C196+D197</f>
        <v>8147520.7098440751</v>
      </c>
      <c r="D197" s="56">
        <f t="shared" si="9"/>
        <v>0</v>
      </c>
      <c r="E197" s="29">
        <f>+[1]debt!E197</f>
        <v>0</v>
      </c>
      <c r="F197" s="29">
        <f>+[1]debt!F197</f>
        <v>0</v>
      </c>
      <c r="G197" s="29">
        <f>+[1]debt!G197</f>
        <v>0</v>
      </c>
      <c r="H197" s="29">
        <f>+[1]debt!H197</f>
        <v>0</v>
      </c>
      <c r="I197" s="29"/>
      <c r="J197" s="29"/>
      <c r="K197" s="29"/>
      <c r="L197" s="29">
        <f>+[1]debt!L197</f>
        <v>0</v>
      </c>
      <c r="M197" s="29"/>
      <c r="N197" s="29"/>
      <c r="O197" s="29"/>
      <c r="P197" s="30"/>
      <c r="R197" s="56">
        <f t="shared" si="10"/>
        <v>0</v>
      </c>
      <c r="S197" s="29">
        <f>+[1]debt!S197</f>
        <v>0</v>
      </c>
      <c r="T197" s="29">
        <f>+[1]debt!T197</f>
        <v>0</v>
      </c>
      <c r="U197" s="29">
        <f>+[1]debt!U197</f>
        <v>0</v>
      </c>
      <c r="V197" s="29"/>
      <c r="W197" s="29"/>
      <c r="X197" s="29"/>
      <c r="Y197" s="29"/>
      <c r="Z197" s="29">
        <f>+[1]debt!Z197</f>
        <v>0</v>
      </c>
      <c r="AA197" s="29"/>
      <c r="AB197" s="29"/>
      <c r="AC197" s="29"/>
      <c r="AD197" s="30"/>
    </row>
    <row r="198" spans="2:30" x14ac:dyDescent="0.25">
      <c r="B198" s="62">
        <v>50830</v>
      </c>
      <c r="C198" s="29">
        <f t="shared" si="11"/>
        <v>8147520.7098440751</v>
      </c>
      <c r="D198" s="56">
        <f t="shared" si="9"/>
        <v>0</v>
      </c>
      <c r="E198" s="29">
        <f>+[1]debt!E198</f>
        <v>0</v>
      </c>
      <c r="F198" s="29">
        <f>+[1]debt!F198</f>
        <v>0</v>
      </c>
      <c r="G198" s="29">
        <f>+[1]debt!G198</f>
        <v>0</v>
      </c>
      <c r="H198" s="29">
        <f>+[1]debt!H198</f>
        <v>0</v>
      </c>
      <c r="I198" s="29"/>
      <c r="J198" s="29"/>
      <c r="K198" s="29"/>
      <c r="L198" s="29">
        <f>+[1]debt!L198</f>
        <v>0</v>
      </c>
      <c r="M198" s="29"/>
      <c r="N198" s="29"/>
      <c r="O198" s="29"/>
      <c r="P198" s="30"/>
      <c r="R198" s="56">
        <f t="shared" si="10"/>
        <v>0</v>
      </c>
      <c r="S198" s="29">
        <f>+[1]debt!S198</f>
        <v>0</v>
      </c>
      <c r="T198" s="29">
        <f>+[1]debt!T198</f>
        <v>0</v>
      </c>
      <c r="U198" s="29">
        <f>+[1]debt!U198</f>
        <v>0</v>
      </c>
      <c r="V198" s="29"/>
      <c r="W198" s="29"/>
      <c r="X198" s="29"/>
      <c r="Y198" s="29"/>
      <c r="Z198" s="29">
        <f>+[1]debt!Z198</f>
        <v>0</v>
      </c>
      <c r="AA198" s="29"/>
      <c r="AB198" s="29"/>
      <c r="AC198" s="29"/>
      <c r="AD198" s="30"/>
    </row>
    <row r="199" spans="2:30" x14ac:dyDescent="0.25">
      <c r="B199" s="61">
        <v>50861</v>
      </c>
      <c r="C199" s="29">
        <f t="shared" si="11"/>
        <v>8147520.7098440751</v>
      </c>
      <c r="D199" s="56">
        <f t="shared" si="9"/>
        <v>0</v>
      </c>
      <c r="E199" s="29">
        <f>+[1]debt!E199</f>
        <v>0</v>
      </c>
      <c r="F199" s="29">
        <f>+[1]debt!F199</f>
        <v>0</v>
      </c>
      <c r="G199" s="29">
        <f>+[1]debt!G199</f>
        <v>0</v>
      </c>
      <c r="H199" s="29">
        <f>+[1]debt!H199</f>
        <v>0</v>
      </c>
      <c r="I199" s="29"/>
      <c r="J199" s="29"/>
      <c r="K199" s="29"/>
      <c r="L199" s="29">
        <f>+[1]debt!L199</f>
        <v>0</v>
      </c>
      <c r="M199" s="29"/>
      <c r="N199" s="29"/>
      <c r="O199" s="29"/>
      <c r="P199" s="30"/>
      <c r="R199" s="56">
        <f t="shared" si="10"/>
        <v>0</v>
      </c>
      <c r="S199" s="29">
        <f>+[1]debt!S199</f>
        <v>0</v>
      </c>
      <c r="T199" s="29">
        <f>+[1]debt!T199</f>
        <v>0</v>
      </c>
      <c r="U199" s="29">
        <f>+[1]debt!U199</f>
        <v>0</v>
      </c>
      <c r="V199" s="29"/>
      <c r="W199" s="29"/>
      <c r="X199" s="29"/>
      <c r="Y199" s="29"/>
      <c r="Z199" s="29">
        <f>+[1]debt!Z199</f>
        <v>0</v>
      </c>
      <c r="AA199" s="29"/>
      <c r="AB199" s="29"/>
      <c r="AC199" s="29"/>
      <c r="AD199" s="30"/>
    </row>
    <row r="200" spans="2:30" x14ac:dyDescent="0.25">
      <c r="B200" s="62">
        <v>50891</v>
      </c>
      <c r="C200" s="29">
        <f t="shared" si="11"/>
        <v>8147520.7098440751</v>
      </c>
      <c r="D200" s="56">
        <f t="shared" si="9"/>
        <v>0</v>
      </c>
      <c r="E200" s="29">
        <f>+[1]debt!E200</f>
        <v>0</v>
      </c>
      <c r="F200" s="29">
        <f>+[1]debt!F200</f>
        <v>0</v>
      </c>
      <c r="G200" s="29">
        <f>+[1]debt!G200</f>
        <v>0</v>
      </c>
      <c r="H200" s="29">
        <f>+[1]debt!H200</f>
        <v>0</v>
      </c>
      <c r="I200" s="29"/>
      <c r="J200" s="29"/>
      <c r="K200" s="29"/>
      <c r="L200" s="29">
        <f>+[1]debt!L200</f>
        <v>0</v>
      </c>
      <c r="M200" s="29"/>
      <c r="N200" s="29"/>
      <c r="O200" s="29"/>
      <c r="P200" s="30"/>
      <c r="R200" s="56">
        <f t="shared" si="10"/>
        <v>0</v>
      </c>
      <c r="S200" s="29">
        <f>+[1]debt!S200</f>
        <v>0</v>
      </c>
      <c r="T200" s="29">
        <f>+[1]debt!T200</f>
        <v>0</v>
      </c>
      <c r="U200" s="29">
        <f>+[1]debt!U200</f>
        <v>0</v>
      </c>
      <c r="V200" s="29"/>
      <c r="W200" s="29"/>
      <c r="X200" s="29"/>
      <c r="Y200" s="29"/>
      <c r="Z200" s="29">
        <f>+[1]debt!Z200</f>
        <v>0</v>
      </c>
      <c r="AA200" s="29"/>
      <c r="AB200" s="29"/>
      <c r="AC200" s="29"/>
      <c r="AD200" s="30"/>
    </row>
    <row r="201" spans="2:30" x14ac:dyDescent="0.25">
      <c r="B201" s="61">
        <v>50922</v>
      </c>
      <c r="C201" s="29">
        <f t="shared" si="11"/>
        <v>8147520.7098440751</v>
      </c>
      <c r="D201" s="56">
        <f t="shared" si="9"/>
        <v>0</v>
      </c>
      <c r="E201" s="29">
        <f>+[1]debt!E201</f>
        <v>0</v>
      </c>
      <c r="F201" s="29">
        <f>+[1]debt!F201</f>
        <v>0</v>
      </c>
      <c r="G201" s="29">
        <f>+[1]debt!G201</f>
        <v>0</v>
      </c>
      <c r="H201" s="29">
        <f>+[1]debt!H201</f>
        <v>0</v>
      </c>
      <c r="I201" s="29"/>
      <c r="J201" s="29"/>
      <c r="K201" s="29"/>
      <c r="L201" s="29">
        <f>+[1]debt!L201</f>
        <v>0</v>
      </c>
      <c r="M201" s="29"/>
      <c r="N201" s="29"/>
      <c r="O201" s="29"/>
      <c r="P201" s="30"/>
      <c r="R201" s="56">
        <f t="shared" si="10"/>
        <v>0</v>
      </c>
      <c r="S201" s="29">
        <f>+[1]debt!S201</f>
        <v>0</v>
      </c>
      <c r="T201" s="29">
        <f>+[1]debt!T201</f>
        <v>0</v>
      </c>
      <c r="U201" s="29">
        <f>+[1]debt!U201</f>
        <v>0</v>
      </c>
      <c r="V201" s="29"/>
      <c r="W201" s="29"/>
      <c r="X201" s="29"/>
      <c r="Y201" s="29"/>
      <c r="Z201" s="29">
        <f>+[1]debt!Z201</f>
        <v>0</v>
      </c>
      <c r="AA201" s="29"/>
      <c r="AB201" s="29"/>
      <c r="AC201" s="29"/>
      <c r="AD201" s="30"/>
    </row>
    <row r="202" spans="2:30" x14ac:dyDescent="0.25">
      <c r="B202" s="62">
        <v>50952</v>
      </c>
      <c r="C202" s="29">
        <f t="shared" si="11"/>
        <v>8147520.7098440751</v>
      </c>
      <c r="D202" s="56">
        <f t="shared" si="9"/>
        <v>0</v>
      </c>
      <c r="E202" s="29">
        <f>+[1]debt!E202</f>
        <v>0</v>
      </c>
      <c r="F202" s="29">
        <f>+[1]debt!F202</f>
        <v>0</v>
      </c>
      <c r="G202" s="29">
        <f>+[1]debt!G202</f>
        <v>0</v>
      </c>
      <c r="H202" s="29">
        <f>+[1]debt!H202</f>
        <v>0</v>
      </c>
      <c r="I202" s="29"/>
      <c r="J202" s="29"/>
      <c r="K202" s="29"/>
      <c r="L202" s="29">
        <f>+[1]debt!L202</f>
        <v>0</v>
      </c>
      <c r="M202" s="29"/>
      <c r="N202" s="29"/>
      <c r="O202" s="29"/>
      <c r="P202" s="30"/>
      <c r="R202" s="56">
        <f t="shared" si="10"/>
        <v>0</v>
      </c>
      <c r="S202" s="29">
        <f>+[1]debt!S202</f>
        <v>0</v>
      </c>
      <c r="T202" s="29">
        <f>+[1]debt!T202</f>
        <v>0</v>
      </c>
      <c r="U202" s="29">
        <f>+[1]debt!U202</f>
        <v>0</v>
      </c>
      <c r="V202" s="29"/>
      <c r="W202" s="29"/>
      <c r="X202" s="29"/>
      <c r="Y202" s="29"/>
      <c r="Z202" s="29">
        <f>+[1]debt!Z202</f>
        <v>0</v>
      </c>
      <c r="AA202" s="29"/>
      <c r="AB202" s="29"/>
      <c r="AC202" s="29"/>
      <c r="AD202" s="30"/>
    </row>
    <row r="203" spans="2:30" x14ac:dyDescent="0.25">
      <c r="B203" s="61">
        <v>50983</v>
      </c>
      <c r="C203" s="29">
        <f t="shared" si="11"/>
        <v>8147520.7098440751</v>
      </c>
      <c r="D203" s="56">
        <f t="shared" si="9"/>
        <v>0</v>
      </c>
      <c r="E203" s="29">
        <f>+[1]debt!E203</f>
        <v>0</v>
      </c>
      <c r="F203" s="29">
        <f>+[1]debt!F203</f>
        <v>0</v>
      </c>
      <c r="G203" s="29">
        <f>+[1]debt!G203</f>
        <v>0</v>
      </c>
      <c r="H203" s="29">
        <f>+[1]debt!H203</f>
        <v>0</v>
      </c>
      <c r="I203" s="29"/>
      <c r="J203" s="29"/>
      <c r="K203" s="29"/>
      <c r="L203" s="29">
        <f>+[1]debt!L203</f>
        <v>0</v>
      </c>
      <c r="M203" s="29"/>
      <c r="N203" s="29"/>
      <c r="O203" s="29"/>
      <c r="P203" s="30"/>
      <c r="R203" s="56">
        <f t="shared" si="10"/>
        <v>0</v>
      </c>
      <c r="S203" s="29">
        <f>+[1]debt!S203</f>
        <v>0</v>
      </c>
      <c r="T203" s="29">
        <f>+[1]debt!T203</f>
        <v>0</v>
      </c>
      <c r="U203" s="29">
        <f>+[1]debt!U203</f>
        <v>0</v>
      </c>
      <c r="V203" s="29"/>
      <c r="W203" s="29"/>
      <c r="X203" s="29"/>
      <c r="Y203" s="29"/>
      <c r="Z203" s="29">
        <f>+[1]debt!Z203</f>
        <v>0</v>
      </c>
      <c r="AA203" s="29"/>
      <c r="AB203" s="29"/>
      <c r="AC203" s="29"/>
      <c r="AD203" s="30"/>
    </row>
    <row r="204" spans="2:30" x14ac:dyDescent="0.25">
      <c r="B204" s="61">
        <v>51014</v>
      </c>
      <c r="C204" s="29">
        <f t="shared" si="11"/>
        <v>8147520.7098440751</v>
      </c>
      <c r="D204" s="56">
        <f t="shared" si="9"/>
        <v>0</v>
      </c>
      <c r="E204" s="29">
        <f>+[1]debt!E204</f>
        <v>0</v>
      </c>
      <c r="F204" s="29">
        <f>+[1]debt!F204</f>
        <v>0</v>
      </c>
      <c r="G204" s="29">
        <f>+[1]debt!G204</f>
        <v>0</v>
      </c>
      <c r="H204" s="29">
        <f>+[1]debt!H204</f>
        <v>0</v>
      </c>
      <c r="I204" s="29"/>
      <c r="J204" s="29"/>
      <c r="K204" s="29"/>
      <c r="L204" s="29">
        <f>+[1]debt!L204</f>
        <v>0</v>
      </c>
      <c r="M204" s="29"/>
      <c r="N204" s="29"/>
      <c r="O204" s="29"/>
      <c r="P204" s="30"/>
      <c r="R204" s="56">
        <f t="shared" si="10"/>
        <v>0</v>
      </c>
      <c r="S204" s="29">
        <f>+[1]debt!S204</f>
        <v>0</v>
      </c>
      <c r="T204" s="29">
        <f>+[1]debt!T204</f>
        <v>0</v>
      </c>
      <c r="U204" s="29">
        <f>+[1]debt!U204</f>
        <v>0</v>
      </c>
      <c r="V204" s="29"/>
      <c r="W204" s="29"/>
      <c r="X204" s="29"/>
      <c r="Y204" s="29"/>
      <c r="Z204" s="29">
        <f>+[1]debt!Z204</f>
        <v>0</v>
      </c>
      <c r="AA204" s="29"/>
      <c r="AB204" s="29"/>
      <c r="AC204" s="29"/>
      <c r="AD204" s="30"/>
    </row>
    <row r="205" spans="2:30" x14ac:dyDescent="0.25">
      <c r="B205" s="61">
        <v>51044</v>
      </c>
      <c r="C205" s="29">
        <f t="shared" si="11"/>
        <v>8147520.7098440751</v>
      </c>
      <c r="D205" s="56">
        <f t="shared" si="9"/>
        <v>0</v>
      </c>
      <c r="E205" s="29">
        <f>+[1]debt!E205</f>
        <v>0</v>
      </c>
      <c r="F205" s="29">
        <f>+[1]debt!F205</f>
        <v>0</v>
      </c>
      <c r="G205" s="29">
        <f>+[1]debt!G205</f>
        <v>0</v>
      </c>
      <c r="H205" s="29">
        <f>+[1]debt!H205</f>
        <v>0</v>
      </c>
      <c r="I205" s="29"/>
      <c r="J205" s="29"/>
      <c r="K205" s="29"/>
      <c r="L205" s="29">
        <f>+[1]debt!L205</f>
        <v>0</v>
      </c>
      <c r="M205" s="29"/>
      <c r="N205" s="29"/>
      <c r="O205" s="29"/>
      <c r="P205" s="30"/>
      <c r="R205" s="56">
        <f t="shared" si="10"/>
        <v>0</v>
      </c>
      <c r="S205" s="29">
        <f>+[1]debt!S205</f>
        <v>0</v>
      </c>
      <c r="T205" s="29">
        <f>+[1]debt!T205</f>
        <v>0</v>
      </c>
      <c r="U205" s="29">
        <f>+[1]debt!U205</f>
        <v>0</v>
      </c>
      <c r="V205" s="29"/>
      <c r="W205" s="29"/>
      <c r="X205" s="29"/>
      <c r="Y205" s="29"/>
      <c r="Z205" s="29">
        <f>+[1]debt!Z205</f>
        <v>0</v>
      </c>
      <c r="AA205" s="29"/>
      <c r="AB205" s="29"/>
      <c r="AC205" s="29"/>
      <c r="AD205" s="30"/>
    </row>
    <row r="206" spans="2:30" x14ac:dyDescent="0.25">
      <c r="B206" s="62">
        <v>51075</v>
      </c>
      <c r="C206" s="29">
        <f t="shared" si="11"/>
        <v>8147520.7098440751</v>
      </c>
      <c r="D206" s="56">
        <f t="shared" si="9"/>
        <v>0</v>
      </c>
      <c r="E206" s="29">
        <f>+[1]debt!E206</f>
        <v>0</v>
      </c>
      <c r="F206" s="29">
        <f>+[1]debt!F206</f>
        <v>0</v>
      </c>
      <c r="G206" s="29">
        <f>+[1]debt!G206</f>
        <v>0</v>
      </c>
      <c r="H206" s="29">
        <f>+[1]debt!H206</f>
        <v>0</v>
      </c>
      <c r="I206" s="29"/>
      <c r="J206" s="29"/>
      <c r="K206" s="29"/>
      <c r="L206" s="29">
        <f>+[1]debt!L206</f>
        <v>0</v>
      </c>
      <c r="M206" s="29"/>
      <c r="N206" s="29"/>
      <c r="O206" s="29"/>
      <c r="P206" s="30"/>
      <c r="R206" s="56">
        <f t="shared" si="10"/>
        <v>0</v>
      </c>
      <c r="S206" s="29">
        <f>+[1]debt!S206</f>
        <v>0</v>
      </c>
      <c r="T206" s="29">
        <f>+[1]debt!T206</f>
        <v>0</v>
      </c>
      <c r="U206" s="29">
        <f>+[1]debt!U206</f>
        <v>0</v>
      </c>
      <c r="V206" s="29"/>
      <c r="W206" s="29"/>
      <c r="X206" s="29"/>
      <c r="Y206" s="29"/>
      <c r="Z206" s="29">
        <f>+[1]debt!Z206</f>
        <v>0</v>
      </c>
      <c r="AA206" s="29"/>
      <c r="AB206" s="29"/>
      <c r="AC206" s="29"/>
      <c r="AD206" s="30"/>
    </row>
    <row r="207" spans="2:30" x14ac:dyDescent="0.25">
      <c r="B207" s="61">
        <v>51105</v>
      </c>
      <c r="C207" s="70">
        <f t="shared" si="11"/>
        <v>8147520.7098440751</v>
      </c>
      <c r="D207" s="69">
        <f t="shared" si="9"/>
        <v>0</v>
      </c>
      <c r="E207" s="70">
        <f>+[1]debt!E207</f>
        <v>0</v>
      </c>
      <c r="F207" s="70">
        <f>+[1]debt!F207</f>
        <v>0</v>
      </c>
      <c r="G207" s="70">
        <f>+[1]debt!G207</f>
        <v>0</v>
      </c>
      <c r="H207" s="70">
        <f>+[1]debt!H207</f>
        <v>0</v>
      </c>
      <c r="I207" s="70"/>
      <c r="J207" s="70"/>
      <c r="K207" s="70"/>
      <c r="L207" s="70">
        <f>+[1]debt!L207</f>
        <v>0</v>
      </c>
      <c r="M207" s="70"/>
      <c r="N207" s="70"/>
      <c r="O207" s="70"/>
      <c r="P207" s="71"/>
      <c r="Q207" s="72"/>
      <c r="R207" s="69">
        <f t="shared" si="10"/>
        <v>0</v>
      </c>
      <c r="S207" s="70">
        <f>+[1]debt!S207</f>
        <v>0</v>
      </c>
      <c r="T207" s="70">
        <f>+[1]debt!T207</f>
        <v>0</v>
      </c>
      <c r="U207" s="70">
        <f>+[1]debt!U207</f>
        <v>0</v>
      </c>
      <c r="V207" s="70"/>
      <c r="W207" s="70"/>
      <c r="X207" s="70"/>
      <c r="Y207" s="70"/>
      <c r="Z207" s="70">
        <f>+[1]debt!Z207</f>
        <v>0</v>
      </c>
      <c r="AA207" s="70"/>
      <c r="AB207" s="70"/>
      <c r="AC207" s="70"/>
      <c r="AD207" s="7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41899-19CF-4270-99BE-53BB63077298}">
  <dimension ref="B1:L94"/>
  <sheetViews>
    <sheetView workbookViewId="0">
      <selection activeCell="K11" sqref="K11"/>
    </sheetView>
  </sheetViews>
  <sheetFormatPr defaultColWidth="8.7109375" defaultRowHeight="15" x14ac:dyDescent="0.25"/>
  <cols>
    <col min="2" max="2" width="12.7109375" bestFit="1" customWidth="1"/>
    <col min="3" max="3" width="13.7109375" bestFit="1" customWidth="1"/>
    <col min="4" max="4" width="12.140625" bestFit="1" customWidth="1"/>
    <col min="5" max="6" width="14.7109375" customWidth="1"/>
    <col min="7" max="7" width="18.28515625" bestFit="1" customWidth="1"/>
    <col min="8" max="8" width="22.7109375" bestFit="1" customWidth="1"/>
    <col min="9" max="10" width="19.140625" bestFit="1" customWidth="1"/>
    <col min="11" max="12" width="19.140625" customWidth="1"/>
  </cols>
  <sheetData>
    <row r="1" spans="2:12" x14ac:dyDescent="0.25">
      <c r="F1">
        <v>1000000</v>
      </c>
    </row>
    <row r="2" spans="2:12" x14ac:dyDescent="0.25">
      <c r="C2" t="s">
        <v>92</v>
      </c>
      <c r="D2" t="s">
        <v>80</v>
      </c>
      <c r="E2" t="s">
        <v>93</v>
      </c>
      <c r="F2" t="s">
        <v>94</v>
      </c>
      <c r="G2" t="s">
        <v>95</v>
      </c>
      <c r="H2" t="s">
        <v>96</v>
      </c>
      <c r="I2" t="s">
        <v>97</v>
      </c>
    </row>
    <row r="3" spans="2:12" x14ac:dyDescent="0.25">
      <c r="B3" s="75">
        <v>2023</v>
      </c>
      <c r="C3" s="64">
        <f>+kpi!C15/1000000</f>
        <v>200</v>
      </c>
      <c r="D3" s="64">
        <f>+kpi!BL15/1000000</f>
        <v>353.20062690018057</v>
      </c>
      <c r="E3" s="64">
        <f>(+debt!C15)/1000000</f>
        <v>23.54315789</v>
      </c>
      <c r="F3" s="2">
        <f>(+Flc_Arqos_Base!N54)/1000000</f>
        <v>15</v>
      </c>
      <c r="G3" s="73">
        <f>+kpi!BR15</f>
        <v>15.002262166801472</v>
      </c>
      <c r="H3" s="86">
        <f>+Flc_Arqos_Base!O52</f>
        <v>0.17059992636363636</v>
      </c>
      <c r="I3" s="64">
        <f>+kpi!R15</f>
        <v>90</v>
      </c>
      <c r="J3" s="64"/>
      <c r="K3" s="64"/>
      <c r="L3" s="64"/>
    </row>
    <row r="4" spans="2:12" x14ac:dyDescent="0.25">
      <c r="B4">
        <f>+B3+1</f>
        <v>2024</v>
      </c>
      <c r="C4" s="64">
        <f>+kpi!C27/1000000</f>
        <v>330.38702819999997</v>
      </c>
      <c r="D4" s="64">
        <f>+kpi!BL27/1000000</f>
        <v>449.43611900088951</v>
      </c>
      <c r="E4" s="64">
        <f>(+debt!C27)/1000000</f>
        <v>56.818944226013826</v>
      </c>
      <c r="F4" s="2">
        <f>(+Flc_Arqos_Base!AA54)/1000000</f>
        <v>30</v>
      </c>
      <c r="G4" s="73">
        <f>+kpi!BR27</f>
        <v>7.9099695554554303</v>
      </c>
      <c r="H4" s="86">
        <f>+Flc_Arqos_Base!Z52</f>
        <v>0.20783335844467044</v>
      </c>
      <c r="I4" s="64">
        <f>+kpi!R27</f>
        <v>172.376267587</v>
      </c>
      <c r="J4" s="64"/>
      <c r="K4" s="64"/>
      <c r="L4" s="64"/>
    </row>
    <row r="5" spans="2:12" x14ac:dyDescent="0.25">
      <c r="B5">
        <f t="shared" ref="B5:B9" si="0">+B4+1</f>
        <v>2025</v>
      </c>
      <c r="C5" s="64">
        <f>+kpi!C39/1000000</f>
        <v>643.00480651999987</v>
      </c>
      <c r="D5" s="64">
        <f>+kpi!BL39/1000000</f>
        <v>871.45260670058906</v>
      </c>
      <c r="E5" s="64">
        <f>(+debt!C39)/1000000</f>
        <v>77.92948873984416</v>
      </c>
      <c r="F5" s="2">
        <f>(+Flc_Arqos_Base!AL54)/1000000</f>
        <v>30</v>
      </c>
      <c r="G5" s="73">
        <f>+kpi!BS39</f>
        <v>1.9874015957286293</v>
      </c>
      <c r="H5" s="86">
        <f>+Flc_Arqos_Base!AL52</f>
        <v>0.13298438489375169</v>
      </c>
      <c r="I5" s="64">
        <f>+kpi!R39</f>
        <v>307.58417835300003</v>
      </c>
      <c r="J5" s="64"/>
      <c r="K5" s="64"/>
      <c r="L5" s="64"/>
    </row>
    <row r="6" spans="2:12" x14ac:dyDescent="0.25">
      <c r="B6">
        <f t="shared" si="0"/>
        <v>2026</v>
      </c>
      <c r="C6" s="64">
        <f>+kpi!C51/1000000</f>
        <v>1193.15303462</v>
      </c>
      <c r="D6" s="64">
        <f>+kpi!BL51/1000000</f>
        <v>921.96558926058901</v>
      </c>
      <c r="E6" s="64">
        <f>(+debt!C51)/1000000</f>
        <v>84.760439459844193</v>
      </c>
      <c r="F6" s="2">
        <f>(+Flc_Arqos_Base!AX54)/1000000</f>
        <v>0</v>
      </c>
      <c r="G6" s="73">
        <f>+kpi!BR51</f>
        <v>10.877310159504026</v>
      </c>
      <c r="H6" s="86">
        <f>+Flc_Arqos_Base!AX52</f>
        <v>8.17140708448197E-2</v>
      </c>
      <c r="I6" s="64">
        <f>+kpi!R51</f>
        <v>521.31832173600003</v>
      </c>
      <c r="J6" s="64"/>
      <c r="K6" s="64"/>
      <c r="L6" s="64"/>
    </row>
    <row r="7" spans="2:12" x14ac:dyDescent="0.25">
      <c r="B7">
        <f t="shared" si="0"/>
        <v>2027</v>
      </c>
      <c r="C7" s="64">
        <f>+kpi!C63/1000000</f>
        <v>1506.7247296199994</v>
      </c>
      <c r="D7" s="64">
        <f>+kpi!BL63/1000000</f>
        <v>1292.1437146882083</v>
      </c>
      <c r="E7" s="64">
        <f>(+debt!C63)/1000000</f>
        <v>232.25169297984422</v>
      </c>
      <c r="F7" s="2">
        <f>(+Flc_Arqos_Base!BJ54)/1000000</f>
        <v>0</v>
      </c>
      <c r="G7" s="73">
        <f>+kpi!BR63</f>
        <v>5.5635491742156908</v>
      </c>
      <c r="H7" s="86">
        <f>+Flc_Arqos_Base!BJ52</f>
        <v>0.17078641837960062</v>
      </c>
      <c r="I7" s="64">
        <f>+kpi!R63</f>
        <v>658.59946983199995</v>
      </c>
      <c r="J7" s="64"/>
      <c r="K7" s="64"/>
      <c r="L7" s="64"/>
    </row>
    <row r="8" spans="2:12" x14ac:dyDescent="0.25">
      <c r="B8">
        <f t="shared" si="0"/>
        <v>2028</v>
      </c>
      <c r="C8" s="64">
        <f>+kpi!C75/1000000</f>
        <v>1691.2995820199999</v>
      </c>
      <c r="D8" s="64">
        <f>+kpi!BL75/1000000</f>
        <v>925.31487605999985</v>
      </c>
      <c r="E8" s="64">
        <f>(+debt!C75)/1000000</f>
        <v>273.71340620984421</v>
      </c>
      <c r="F8" s="2">
        <f>(+Flc_Arqos_Base!BV54)/1000000</f>
        <v>0</v>
      </c>
      <c r="G8" s="73">
        <f>+kpi!BR75</f>
        <v>3.3805975705501283</v>
      </c>
      <c r="H8" s="86">
        <f>+Flc_Arqos_Base!BV52</f>
        <v>0.17722152723717965</v>
      </c>
      <c r="I8" s="64">
        <f>+kpi!R75</f>
        <v>733.893919256</v>
      </c>
      <c r="J8" s="64"/>
      <c r="K8" s="64"/>
      <c r="L8" s="64"/>
    </row>
    <row r="9" spans="2:12" x14ac:dyDescent="0.25">
      <c r="B9">
        <f t="shared" si="0"/>
        <v>2029</v>
      </c>
      <c r="C9" s="64">
        <f>+kpi!C87/1000000</f>
        <v>1840.9578152899999</v>
      </c>
      <c r="D9" s="64">
        <f>+kpi!BL87/1000000</f>
        <v>324.73575783000001</v>
      </c>
      <c r="E9" s="64">
        <f>(+debt!D87)/1000000</f>
        <v>1.90609816</v>
      </c>
      <c r="F9" s="2">
        <f>(+Flc_Arqos_Base!CH54)/1000000</f>
        <v>-75</v>
      </c>
      <c r="G9" s="73">
        <f>+kpi!BR87</f>
        <v>1.5828297607604203</v>
      </c>
      <c r="H9" s="86">
        <f>+Flc_Arqos_Base!CH52</f>
        <v>9.3229685004057164E-2</v>
      </c>
      <c r="I9" s="64">
        <f>+kpi!R87</f>
        <v>796.13605345800033</v>
      </c>
      <c r="J9" s="64"/>
      <c r="K9" s="64"/>
      <c r="L9" s="64"/>
    </row>
    <row r="12" spans="2:12" x14ac:dyDescent="0.25">
      <c r="C12" s="77" t="str">
        <f>+kpi!T3</f>
        <v>Vista Alta</v>
      </c>
      <c r="D12" s="77" t="str">
        <f>+kpi!U3</f>
        <v>H4</v>
      </c>
      <c r="E12" s="78" t="str">
        <f>+kpi!V3</f>
        <v>GLK</v>
      </c>
      <c r="F12" s="78"/>
    </row>
    <row r="13" spans="2:12" x14ac:dyDescent="0.25">
      <c r="B13" s="57">
        <f>+kpi!B9</f>
        <v>45078</v>
      </c>
      <c r="C13" s="64"/>
      <c r="D13" s="64"/>
      <c r="E13" s="64"/>
      <c r="F13" s="64"/>
    </row>
    <row r="14" spans="2:12" x14ac:dyDescent="0.25">
      <c r="B14" s="57">
        <f>+kpi!B10</f>
        <v>45108</v>
      </c>
      <c r="C14" s="64"/>
      <c r="D14" s="64"/>
      <c r="E14" s="64"/>
      <c r="F14" s="64"/>
    </row>
    <row r="15" spans="2:12" x14ac:dyDescent="0.25">
      <c r="B15" s="57">
        <f>+kpi!B11</f>
        <v>45139</v>
      </c>
      <c r="C15" s="64"/>
      <c r="D15" s="64"/>
      <c r="E15" s="64"/>
      <c r="F15" s="64"/>
    </row>
    <row r="16" spans="2:12" x14ac:dyDescent="0.25">
      <c r="B16" s="57">
        <f>+kpi!B12</f>
        <v>45170</v>
      </c>
      <c r="C16" s="64"/>
      <c r="D16" s="64"/>
      <c r="E16" s="64"/>
      <c r="F16" s="64"/>
    </row>
    <row r="17" spans="2:12" x14ac:dyDescent="0.25">
      <c r="B17" s="57">
        <f>+kpi!B13</f>
        <v>45200</v>
      </c>
      <c r="C17" s="64"/>
      <c r="D17" s="64"/>
      <c r="E17" s="64"/>
      <c r="F17" s="64"/>
    </row>
    <row r="18" spans="2:12" x14ac:dyDescent="0.25">
      <c r="B18" s="57">
        <f>+kpi!B14</f>
        <v>45231</v>
      </c>
      <c r="C18" s="64"/>
      <c r="D18" s="64"/>
      <c r="E18" s="64"/>
      <c r="F18" s="64"/>
    </row>
    <row r="19" spans="2:12" x14ac:dyDescent="0.25">
      <c r="B19" s="57">
        <f>+kpi!B15</f>
        <v>45261</v>
      </c>
      <c r="C19" s="64">
        <v>90</v>
      </c>
      <c r="D19" s="64">
        <f>+kpi!U15</f>
        <v>0</v>
      </c>
      <c r="E19" s="64">
        <f>+kpi!V15</f>
        <v>0</v>
      </c>
      <c r="F19" s="64"/>
    </row>
    <row r="20" spans="2:12" x14ac:dyDescent="0.25">
      <c r="B20" s="57">
        <f>+kpi!B16</f>
        <v>45292</v>
      </c>
      <c r="C20" s="64">
        <f>+kpi!T16</f>
        <v>0</v>
      </c>
      <c r="D20" s="64">
        <f>+kpi!U16</f>
        <v>0</v>
      </c>
      <c r="E20" s="64">
        <f>+kpi!V16</f>
        <v>0</v>
      </c>
      <c r="F20" s="64"/>
    </row>
    <row r="21" spans="2:12" x14ac:dyDescent="0.25">
      <c r="B21" s="57">
        <f>+kpi!B17</f>
        <v>45323</v>
      </c>
      <c r="C21" s="64">
        <f>+kpi!T17</f>
        <v>0</v>
      </c>
      <c r="D21" s="64">
        <f>+kpi!U17</f>
        <v>0</v>
      </c>
      <c r="E21" s="64">
        <f>+kpi!V17</f>
        <v>0</v>
      </c>
      <c r="F21" s="64"/>
    </row>
    <row r="22" spans="2:12" x14ac:dyDescent="0.25">
      <c r="B22" s="57">
        <f>+kpi!B18</f>
        <v>45352</v>
      </c>
      <c r="C22" s="64">
        <f>+kpi!T18</f>
        <v>0</v>
      </c>
      <c r="D22" s="64">
        <f>+kpi!U18</f>
        <v>0</v>
      </c>
      <c r="E22" s="64">
        <f>+kpi!V18</f>
        <v>0</v>
      </c>
      <c r="F22" s="64"/>
    </row>
    <row r="23" spans="2:12" x14ac:dyDescent="0.25">
      <c r="B23" s="57">
        <f>+kpi!B19</f>
        <v>45383</v>
      </c>
      <c r="C23" s="64">
        <f>+kpi!T19</f>
        <v>0</v>
      </c>
      <c r="D23" s="81">
        <f>+kpi!U19</f>
        <v>0</v>
      </c>
      <c r="E23" s="81">
        <f>+kpi!V19</f>
        <v>0</v>
      </c>
      <c r="F23" s="81"/>
    </row>
    <row r="24" spans="2:12" x14ac:dyDescent="0.25">
      <c r="B24" s="57">
        <f>+kpi!B20</f>
        <v>45413</v>
      </c>
      <c r="C24" s="64">
        <f>+kpi!T20</f>
        <v>0</v>
      </c>
      <c r="D24" s="81">
        <f>+kpi!U20</f>
        <v>0</v>
      </c>
      <c r="E24" s="81">
        <f>+kpi!V20</f>
        <v>0</v>
      </c>
      <c r="F24" s="81"/>
    </row>
    <row r="25" spans="2:12" x14ac:dyDescent="0.25">
      <c r="B25" s="57">
        <f>+kpi!B21</f>
        <v>45444</v>
      </c>
      <c r="C25" s="80">
        <f>+kpi!T21</f>
        <v>1.2727872739999999</v>
      </c>
      <c r="D25" s="81">
        <f>+kpi!U21</f>
        <v>0</v>
      </c>
      <c r="E25" s="81">
        <f>+kpi!V21</f>
        <v>0</v>
      </c>
      <c r="F25" s="81"/>
    </row>
    <row r="26" spans="2:12" x14ac:dyDescent="0.25">
      <c r="B26" s="57">
        <f>+kpi!B22</f>
        <v>45474</v>
      </c>
      <c r="C26" s="64">
        <f>+kpi!T22</f>
        <v>1.2727872739999999</v>
      </c>
      <c r="D26" s="80">
        <f>+kpi!U22</f>
        <v>0</v>
      </c>
      <c r="E26" s="80">
        <f>+kpi!V22</f>
        <v>0</v>
      </c>
      <c r="F26" s="80"/>
    </row>
    <row r="27" spans="2:12" x14ac:dyDescent="0.25">
      <c r="B27" s="57">
        <f>+kpi!B23</f>
        <v>45505</v>
      </c>
      <c r="C27" s="64">
        <f>+kpi!T23</f>
        <v>1.2727872739999999</v>
      </c>
      <c r="D27" s="80">
        <f>+kpi!U23</f>
        <v>0</v>
      </c>
      <c r="E27" s="80">
        <f>+kpi!V23</f>
        <v>0</v>
      </c>
      <c r="F27" s="80"/>
    </row>
    <row r="28" spans="2:12" x14ac:dyDescent="0.25">
      <c r="B28" s="57">
        <f>+kpi!B24</f>
        <v>45536</v>
      </c>
      <c r="C28" s="64">
        <f>+kpi!T24</f>
        <v>1.2727872739999999</v>
      </c>
      <c r="D28" s="80">
        <f>+kpi!U24</f>
        <v>11.600030001</v>
      </c>
      <c r="E28" s="80">
        <f>+kpi!V24</f>
        <v>0</v>
      </c>
      <c r="F28" s="80"/>
    </row>
    <row r="29" spans="2:12" x14ac:dyDescent="0.25">
      <c r="B29" s="57">
        <f>+kpi!B25</f>
        <v>45566</v>
      </c>
      <c r="C29" s="64">
        <f>+kpi!T25</f>
        <v>1.2727872739999999</v>
      </c>
      <c r="D29" s="80">
        <f>+kpi!U25</f>
        <v>11.600030001</v>
      </c>
      <c r="E29" s="80">
        <f>+kpi!V25</f>
        <v>0</v>
      </c>
      <c r="F29" s="80"/>
    </row>
    <row r="30" spans="2:12" x14ac:dyDescent="0.25">
      <c r="B30" s="57">
        <f>+kpi!B26</f>
        <v>45597</v>
      </c>
      <c r="C30" s="64">
        <f>+kpi!T26</f>
        <v>1.2727872739999999</v>
      </c>
      <c r="D30" s="80">
        <f>+kpi!U26</f>
        <v>30.933363333999999</v>
      </c>
      <c r="E30" s="80">
        <f>+kpi!V26</f>
        <v>0</v>
      </c>
      <c r="F30" s="80"/>
    </row>
    <row r="31" spans="2:12" x14ac:dyDescent="0.25">
      <c r="B31" s="57">
        <f>+kpi!B27</f>
        <v>45627</v>
      </c>
      <c r="C31" s="64">
        <f>+kpi!T27</f>
        <v>1.2727872739999999</v>
      </c>
      <c r="D31" s="80">
        <f>+kpi!U27</f>
        <v>19.333333332999999</v>
      </c>
      <c r="E31" s="80">
        <f>+kpi!V27</f>
        <v>0</v>
      </c>
      <c r="F31" s="80"/>
    </row>
    <row r="32" spans="2:12" x14ac:dyDescent="0.25">
      <c r="B32" s="57">
        <f>+kpi!B28</f>
        <v>45658</v>
      </c>
      <c r="C32" s="64">
        <f>+kpi!T28</f>
        <v>1.2727872739999999</v>
      </c>
      <c r="D32" s="64">
        <f>+kpi!U28</f>
        <v>19.333333332999999</v>
      </c>
      <c r="E32" s="64">
        <f>+kpi!V28</f>
        <v>0</v>
      </c>
      <c r="F32" s="64"/>
      <c r="G32" s="79"/>
      <c r="H32" s="79"/>
      <c r="I32" s="2"/>
      <c r="J32" s="2"/>
      <c r="K32" s="2"/>
      <c r="L32" s="2"/>
    </row>
    <row r="33" spans="2:12" x14ac:dyDescent="0.25">
      <c r="B33" s="57">
        <f>+kpi!B29</f>
        <v>45689</v>
      </c>
      <c r="C33" s="64">
        <f>+kpi!T29</f>
        <v>1.2727872739999999</v>
      </c>
      <c r="D33" s="64">
        <f>+kpi!U29</f>
        <v>11.6</v>
      </c>
      <c r="E33" s="64">
        <f>+kpi!V29</f>
        <v>0</v>
      </c>
      <c r="F33" s="64"/>
      <c r="G33" s="79"/>
      <c r="H33" s="79"/>
      <c r="I33" s="2"/>
      <c r="J33" s="2"/>
      <c r="K33" s="2"/>
      <c r="L33" s="2"/>
    </row>
    <row r="34" spans="2:12" x14ac:dyDescent="0.25">
      <c r="B34" s="57">
        <f>+kpi!B30</f>
        <v>45717</v>
      </c>
      <c r="C34" s="64">
        <f>+kpi!T30</f>
        <v>1.2727872739999999</v>
      </c>
      <c r="D34" s="64">
        <f>+kpi!U30</f>
        <v>11.6</v>
      </c>
      <c r="E34" s="64">
        <f>+kpi!V30</f>
        <v>0</v>
      </c>
      <c r="F34" s="64"/>
      <c r="G34" s="79"/>
      <c r="H34" s="79"/>
      <c r="I34" s="2"/>
      <c r="J34" s="2"/>
      <c r="K34" s="2"/>
      <c r="L34" s="2"/>
    </row>
    <row r="35" spans="2:12" x14ac:dyDescent="0.25">
      <c r="B35" s="57">
        <f>+kpi!B31</f>
        <v>45748</v>
      </c>
      <c r="C35" s="64">
        <f>+kpi!T31</f>
        <v>1.2727872739999999</v>
      </c>
      <c r="D35" s="64">
        <f>+kpi!U31</f>
        <v>11.6</v>
      </c>
      <c r="E35" s="64">
        <f>+kpi!V31</f>
        <v>0</v>
      </c>
      <c r="F35" s="64"/>
      <c r="G35" s="79"/>
      <c r="H35" s="79"/>
      <c r="I35" s="2"/>
      <c r="J35" s="2"/>
      <c r="K35" s="2"/>
      <c r="L35" s="2"/>
    </row>
    <row r="36" spans="2:12" x14ac:dyDescent="0.25">
      <c r="B36" s="57">
        <f>+kpi!B32</f>
        <v>45778</v>
      </c>
      <c r="C36" s="64">
        <f>+kpi!T32</f>
        <v>0</v>
      </c>
      <c r="D36" s="64">
        <f>+kpi!U32</f>
        <v>5.8</v>
      </c>
      <c r="E36" s="64">
        <f>+kpi!V32</f>
        <v>0</v>
      </c>
      <c r="F36" s="64"/>
      <c r="G36" s="79"/>
      <c r="H36" s="79"/>
      <c r="I36" s="2"/>
      <c r="J36" s="2"/>
      <c r="K36" s="2"/>
      <c r="L36" s="2"/>
    </row>
    <row r="37" spans="2:12" x14ac:dyDescent="0.25">
      <c r="B37" s="57">
        <f>+kpi!B33</f>
        <v>45809</v>
      </c>
      <c r="C37" s="64">
        <f>+kpi!T33</f>
        <v>0</v>
      </c>
      <c r="D37" s="64">
        <f>+kpi!U33</f>
        <v>5.8</v>
      </c>
      <c r="E37" s="64">
        <f>+kpi!V33</f>
        <v>0</v>
      </c>
      <c r="F37" s="64"/>
      <c r="G37" s="79"/>
      <c r="H37" s="79"/>
      <c r="I37" s="2"/>
      <c r="J37" s="2"/>
      <c r="K37" s="2"/>
      <c r="L37" s="2"/>
    </row>
    <row r="38" spans="2:12" x14ac:dyDescent="0.25">
      <c r="B38" s="57">
        <f>+kpi!B34</f>
        <v>45839</v>
      </c>
      <c r="C38" s="64">
        <f>+kpi!T34</f>
        <v>0</v>
      </c>
      <c r="D38" s="64">
        <f>+kpi!U34</f>
        <v>5.8</v>
      </c>
      <c r="E38" s="64">
        <f>+kpi!V34</f>
        <v>2.0333533340000001</v>
      </c>
      <c r="F38" s="64"/>
      <c r="G38" s="79"/>
      <c r="H38" s="79"/>
      <c r="I38" s="2"/>
      <c r="J38" s="2"/>
      <c r="K38" s="2"/>
      <c r="L38" s="2"/>
    </row>
    <row r="39" spans="2:12" x14ac:dyDescent="0.25">
      <c r="B39" s="57">
        <f>+kpi!B35</f>
        <v>45870</v>
      </c>
      <c r="C39" s="64">
        <f>+kpi!T35</f>
        <v>0</v>
      </c>
      <c r="D39" s="64">
        <f>+kpi!U35</f>
        <v>5.8</v>
      </c>
      <c r="E39" s="64">
        <f>+kpi!V35</f>
        <v>2.0333533340000001</v>
      </c>
      <c r="F39" s="64"/>
      <c r="G39" s="79"/>
      <c r="H39" s="79"/>
      <c r="I39" s="2"/>
      <c r="J39" s="2"/>
      <c r="K39" s="2"/>
      <c r="L39" s="2"/>
    </row>
    <row r="40" spans="2:12" x14ac:dyDescent="0.25">
      <c r="B40" s="57">
        <f>+kpi!B36</f>
        <v>45901</v>
      </c>
      <c r="C40" s="64">
        <f>+kpi!T36</f>
        <v>0</v>
      </c>
      <c r="D40" s="64">
        <f>+kpi!U36</f>
        <v>5.8</v>
      </c>
      <c r="E40" s="64">
        <f>+kpi!V36</f>
        <v>2.0333533340000001</v>
      </c>
      <c r="F40" s="64"/>
      <c r="G40" s="79"/>
      <c r="H40" s="79"/>
      <c r="I40" s="2"/>
      <c r="J40" s="2"/>
      <c r="K40" s="2"/>
      <c r="L40" s="2"/>
    </row>
    <row r="41" spans="2:12" x14ac:dyDescent="0.25">
      <c r="B41" s="57">
        <f>+kpi!B37</f>
        <v>45931</v>
      </c>
      <c r="C41" s="64">
        <f>+kpi!T37</f>
        <v>0</v>
      </c>
      <c r="D41" s="64">
        <f>+kpi!U37</f>
        <v>5.8</v>
      </c>
      <c r="E41" s="64">
        <f>+kpi!V37</f>
        <v>7.1166716670000003</v>
      </c>
      <c r="F41" s="64"/>
      <c r="G41" s="79"/>
      <c r="H41" s="79"/>
      <c r="I41" s="2"/>
      <c r="J41" s="2"/>
      <c r="K41" s="2"/>
      <c r="L41" s="2"/>
    </row>
    <row r="42" spans="2:12" x14ac:dyDescent="0.25">
      <c r="B42" s="57">
        <f>+kpi!B38</f>
        <v>45962</v>
      </c>
      <c r="C42" s="64">
        <f>+kpi!T38</f>
        <v>0</v>
      </c>
      <c r="D42" s="64">
        <f>+kpi!U38</f>
        <v>3.8666766670000001</v>
      </c>
      <c r="E42" s="64">
        <f>+kpi!V38</f>
        <v>7.1166716670000003</v>
      </c>
      <c r="F42" s="64"/>
      <c r="G42" s="79"/>
      <c r="H42" s="79"/>
      <c r="I42" s="2"/>
      <c r="J42" s="2"/>
      <c r="K42" s="2"/>
      <c r="L42" s="2"/>
    </row>
    <row r="43" spans="2:12" x14ac:dyDescent="0.25">
      <c r="B43" s="57">
        <f>+kpi!B39</f>
        <v>45992</v>
      </c>
      <c r="C43" s="64">
        <f>+kpi!T39</f>
        <v>0</v>
      </c>
      <c r="D43" s="64">
        <f>+kpi!U39</f>
        <v>3.8666766670000001</v>
      </c>
      <c r="E43" s="64">
        <f>+kpi!V39</f>
        <v>7.1166716670000003</v>
      </c>
      <c r="F43" s="64"/>
      <c r="G43" s="79"/>
      <c r="H43" s="79"/>
      <c r="I43" s="2"/>
      <c r="J43" s="2"/>
      <c r="K43" s="2"/>
      <c r="L43" s="2"/>
    </row>
    <row r="44" spans="2:12" x14ac:dyDescent="0.25">
      <c r="B44" s="57">
        <f>+kpi!B40</f>
        <v>46023</v>
      </c>
      <c r="C44" s="64">
        <f>+kpi!T40</f>
        <v>0</v>
      </c>
      <c r="D44" s="64">
        <f>+kpi!U40</f>
        <v>3.8666766670000001</v>
      </c>
      <c r="E44" s="64">
        <f>+kpi!V40</f>
        <v>7.1166716670000003</v>
      </c>
      <c r="F44" s="64"/>
      <c r="G44" s="79"/>
      <c r="H44" s="79"/>
      <c r="I44" s="2"/>
      <c r="J44" s="2"/>
      <c r="K44" s="2"/>
      <c r="L44" s="2"/>
    </row>
    <row r="45" spans="2:12" x14ac:dyDescent="0.25">
      <c r="B45" s="57">
        <f>+kpi!B41</f>
        <v>46054</v>
      </c>
      <c r="C45" s="64">
        <f>+kpi!T41</f>
        <v>0</v>
      </c>
      <c r="D45" s="64">
        <f>+kpi!U41</f>
        <v>3.8666766670000001</v>
      </c>
      <c r="E45" s="64">
        <f>+kpi!V41</f>
        <v>13.616701667999999</v>
      </c>
      <c r="F45" s="64"/>
      <c r="G45" s="79"/>
      <c r="H45" s="79"/>
      <c r="I45" s="2"/>
      <c r="J45" s="2"/>
      <c r="K45" s="2"/>
      <c r="L45" s="2"/>
    </row>
    <row r="46" spans="2:12" x14ac:dyDescent="0.25">
      <c r="B46" s="57">
        <f>+kpi!B42</f>
        <v>46082</v>
      </c>
      <c r="C46" s="64">
        <f>+kpi!T42</f>
        <v>0</v>
      </c>
      <c r="D46" s="64">
        <f>+kpi!U42</f>
        <v>3.8666766670000001</v>
      </c>
      <c r="E46" s="64">
        <f>+kpi!V42</f>
        <v>13.616701667999999</v>
      </c>
      <c r="F46" s="64"/>
      <c r="G46" s="79"/>
      <c r="H46" s="79"/>
      <c r="I46" s="2"/>
      <c r="J46" s="2"/>
      <c r="K46" s="2"/>
      <c r="L46" s="2"/>
    </row>
    <row r="47" spans="2:12" x14ac:dyDescent="0.25">
      <c r="B47" s="57">
        <f>+kpi!B43</f>
        <v>46113</v>
      </c>
      <c r="C47" s="64">
        <f>+kpi!T43</f>
        <v>0</v>
      </c>
      <c r="D47" s="64">
        <f>+kpi!U43</f>
        <v>3.8666766670000001</v>
      </c>
      <c r="E47" s="64">
        <f>+kpi!V43</f>
        <v>6.8297729739999999</v>
      </c>
      <c r="F47" s="64"/>
      <c r="G47" s="79"/>
      <c r="H47" s="79"/>
      <c r="I47" s="2"/>
      <c r="J47" s="2"/>
      <c r="K47" s="2"/>
      <c r="L47" s="2"/>
    </row>
    <row r="48" spans="2:12" x14ac:dyDescent="0.25">
      <c r="B48" s="57">
        <f>+kpi!B44</f>
        <v>46143</v>
      </c>
      <c r="C48" s="64">
        <f>+kpi!T44</f>
        <v>0</v>
      </c>
      <c r="D48" s="64">
        <f>+kpi!U44</f>
        <v>3.8666766670000001</v>
      </c>
      <c r="E48" s="64">
        <f>+kpi!V44</f>
        <v>19.329742971999998</v>
      </c>
      <c r="F48" s="64"/>
      <c r="G48" s="79"/>
      <c r="H48" s="79"/>
      <c r="I48" s="2"/>
      <c r="J48" s="2"/>
      <c r="K48" s="2"/>
      <c r="L48" s="2"/>
    </row>
    <row r="49" spans="2:12" x14ac:dyDescent="0.25">
      <c r="B49" s="57">
        <f>+kpi!B45</f>
        <v>46174</v>
      </c>
      <c r="C49" s="64">
        <f>+kpi!T45</f>
        <v>0</v>
      </c>
      <c r="D49" s="64">
        <f>+kpi!U45</f>
        <v>3.8666766670000001</v>
      </c>
      <c r="E49" s="64">
        <f>+kpi!V45</f>
        <v>19.329742971999998</v>
      </c>
      <c r="F49" s="64"/>
      <c r="G49" s="79"/>
      <c r="H49" s="79"/>
      <c r="I49" s="2"/>
      <c r="J49" s="2"/>
      <c r="K49" s="2"/>
      <c r="L49" s="2"/>
    </row>
    <row r="50" spans="2:12" x14ac:dyDescent="0.25">
      <c r="B50" s="57">
        <f>+kpi!B46</f>
        <v>46204</v>
      </c>
      <c r="C50" s="64">
        <f>+kpi!T46</f>
        <v>0</v>
      </c>
      <c r="D50" s="64">
        <f>+kpi!U46</f>
        <v>3.8666766670000001</v>
      </c>
      <c r="E50" s="64">
        <f>+kpi!V46</f>
        <v>19.329742971999998</v>
      </c>
      <c r="F50" s="64"/>
      <c r="G50" s="79"/>
      <c r="H50" s="79"/>
      <c r="I50" s="2"/>
      <c r="J50" s="2"/>
      <c r="K50" s="2"/>
      <c r="L50" s="2"/>
    </row>
    <row r="51" spans="2:12" x14ac:dyDescent="0.25">
      <c r="B51" s="57">
        <f>+kpi!B47</f>
        <v>46235</v>
      </c>
      <c r="C51" s="64">
        <f>+kpi!T47</f>
        <v>0</v>
      </c>
      <c r="D51" s="64">
        <f>+kpi!U47</f>
        <v>3.8666766670000001</v>
      </c>
      <c r="E51" s="64">
        <f>+kpi!V47</f>
        <v>19.329742971999998</v>
      </c>
      <c r="F51" s="64"/>
      <c r="G51" s="79"/>
      <c r="H51" s="79"/>
      <c r="I51" s="2"/>
      <c r="J51" s="2"/>
      <c r="K51" s="2"/>
      <c r="L51" s="2"/>
    </row>
    <row r="52" spans="2:12" x14ac:dyDescent="0.25">
      <c r="B52" s="57">
        <f>+kpi!B48</f>
        <v>46266</v>
      </c>
      <c r="C52" s="64">
        <f>+kpi!T48</f>
        <v>0</v>
      </c>
      <c r="D52" s="64">
        <f>+kpi!U48</f>
        <v>3.8666766670000001</v>
      </c>
      <c r="E52" s="64">
        <f>+kpi!V48</f>
        <v>19.329742971999998</v>
      </c>
      <c r="F52" s="64"/>
      <c r="G52" s="79"/>
      <c r="H52" s="79"/>
      <c r="I52" s="2"/>
      <c r="J52" s="2"/>
      <c r="K52" s="2"/>
      <c r="L52" s="2"/>
    </row>
    <row r="53" spans="2:12" x14ac:dyDescent="0.25">
      <c r="B53" s="57">
        <f>+kpi!B49</f>
        <v>46296</v>
      </c>
      <c r="C53" s="64">
        <f>+kpi!T49</f>
        <v>0</v>
      </c>
      <c r="D53" s="64">
        <f>+kpi!U49</f>
        <v>3.8666766670000001</v>
      </c>
      <c r="E53" s="64">
        <f>+kpi!V49</f>
        <v>19.329742971999998</v>
      </c>
      <c r="F53" s="64"/>
      <c r="G53" s="79"/>
      <c r="H53" s="79"/>
      <c r="I53" s="2"/>
      <c r="J53" s="2"/>
      <c r="K53" s="2"/>
      <c r="L53" s="2"/>
    </row>
    <row r="54" spans="2:12" x14ac:dyDescent="0.25">
      <c r="B54" s="57">
        <f>+kpi!B50</f>
        <v>46327</v>
      </c>
      <c r="C54" s="64">
        <f>+kpi!T50</f>
        <v>0</v>
      </c>
      <c r="D54" s="64">
        <f>+kpi!U50</f>
        <v>1.933333333</v>
      </c>
      <c r="E54" s="64">
        <f>+kpi!V50</f>
        <v>3.8012001190000002</v>
      </c>
      <c r="F54" s="64"/>
      <c r="G54" s="79"/>
      <c r="H54" s="79"/>
      <c r="I54" s="2"/>
      <c r="J54" s="2"/>
      <c r="K54" s="2"/>
      <c r="L54" s="2"/>
    </row>
    <row r="55" spans="2:12" x14ac:dyDescent="0.25">
      <c r="B55" s="57">
        <f>+kpi!B51</f>
        <v>46357</v>
      </c>
      <c r="C55" s="64">
        <f>+kpi!T51</f>
        <v>0</v>
      </c>
      <c r="D55" s="64">
        <f>+kpi!U51</f>
        <v>1.933333333</v>
      </c>
      <c r="E55" s="64">
        <f>+kpi!V51</f>
        <v>3.8012001190000002</v>
      </c>
      <c r="F55" s="64"/>
      <c r="G55" s="79"/>
      <c r="H55" s="79"/>
      <c r="I55" s="2"/>
      <c r="J55" s="2"/>
      <c r="K55" s="2"/>
      <c r="L55" s="2"/>
    </row>
    <row r="56" spans="2:12" x14ac:dyDescent="0.25">
      <c r="B56" s="57">
        <f>+kpi!B52</f>
        <v>46388</v>
      </c>
      <c r="C56" s="64">
        <f>+kpi!T52</f>
        <v>0</v>
      </c>
      <c r="D56" s="64">
        <f>+kpi!U52</f>
        <v>1.933333333</v>
      </c>
      <c r="E56" s="64">
        <f>+kpi!V52</f>
        <v>3.8012001190000002</v>
      </c>
      <c r="F56" s="64"/>
      <c r="G56" s="79"/>
      <c r="H56" s="79"/>
      <c r="I56" s="2"/>
      <c r="J56" s="2"/>
      <c r="K56" s="2"/>
      <c r="L56" s="2"/>
    </row>
    <row r="57" spans="2:12" x14ac:dyDescent="0.25">
      <c r="B57" s="57">
        <f>+kpi!B53</f>
        <v>46419</v>
      </c>
      <c r="C57" s="64">
        <f>+kpi!T53</f>
        <v>0</v>
      </c>
      <c r="D57" s="64">
        <f>+kpi!U53</f>
        <v>1.933333333</v>
      </c>
      <c r="E57" s="64">
        <f>+kpi!V53</f>
        <v>3.8012001190000002</v>
      </c>
      <c r="F57" s="64"/>
      <c r="G57" s="79"/>
      <c r="H57" s="79"/>
      <c r="I57" s="2"/>
      <c r="J57" s="2"/>
      <c r="K57" s="2"/>
      <c r="L57" s="2"/>
    </row>
    <row r="58" spans="2:12" x14ac:dyDescent="0.25">
      <c r="B58" s="57">
        <f>+kpi!B54</f>
        <v>46447</v>
      </c>
      <c r="C58" s="64">
        <f>+kpi!T54</f>
        <v>0</v>
      </c>
      <c r="D58" s="64">
        <f>+kpi!U54</f>
        <v>1.933333333</v>
      </c>
      <c r="E58" s="64">
        <f>+kpi!V54</f>
        <v>3.8012001190000002</v>
      </c>
      <c r="F58" s="64"/>
      <c r="G58" s="79"/>
      <c r="H58" s="79"/>
      <c r="I58" s="2"/>
      <c r="J58" s="2"/>
      <c r="K58" s="2"/>
      <c r="L58" s="2"/>
    </row>
    <row r="59" spans="2:12" x14ac:dyDescent="0.25">
      <c r="B59" s="57">
        <f>+kpi!B55</f>
        <v>46478</v>
      </c>
      <c r="C59" s="64">
        <f>+kpi!T55</f>
        <v>0</v>
      </c>
      <c r="D59" s="64">
        <f>+kpi!U55</f>
        <v>1.933333333</v>
      </c>
      <c r="E59" s="64">
        <f>+kpi!V55</f>
        <v>3.8012001190000002</v>
      </c>
      <c r="F59" s="64"/>
      <c r="G59" s="79"/>
      <c r="H59" s="79"/>
      <c r="I59" s="2"/>
      <c r="J59" s="2"/>
      <c r="K59" s="2"/>
      <c r="L59" s="2"/>
    </row>
    <row r="60" spans="2:12" x14ac:dyDescent="0.25">
      <c r="B60" s="57">
        <f>+kpi!B56</f>
        <v>46508</v>
      </c>
      <c r="C60" s="64">
        <f>+kpi!T56</f>
        <v>0</v>
      </c>
      <c r="D60" s="64">
        <f>+kpi!U56</f>
        <v>1.933333333</v>
      </c>
      <c r="E60" s="64">
        <f>+kpi!V56</f>
        <v>3.8012001190000002</v>
      </c>
      <c r="F60" s="64"/>
      <c r="G60" s="79"/>
      <c r="H60" s="79"/>
      <c r="I60" s="2"/>
      <c r="J60" s="2"/>
      <c r="K60" s="2"/>
      <c r="L60" s="2"/>
    </row>
    <row r="61" spans="2:12" x14ac:dyDescent="0.25">
      <c r="B61" s="57">
        <f>+kpi!B57</f>
        <v>46539</v>
      </c>
      <c r="C61" s="64">
        <f>+kpi!T57</f>
        <v>0</v>
      </c>
      <c r="D61" s="64">
        <f>+kpi!U57</f>
        <v>1.933333333</v>
      </c>
      <c r="E61" s="64">
        <f>+kpi!V57</f>
        <v>3.8012001190000002</v>
      </c>
      <c r="F61" s="64"/>
      <c r="G61" s="79"/>
      <c r="H61" s="79"/>
      <c r="I61" s="2"/>
      <c r="J61" s="2"/>
      <c r="K61" s="2"/>
      <c r="L61" s="2"/>
    </row>
    <row r="62" spans="2:12" x14ac:dyDescent="0.25">
      <c r="B62" s="57">
        <f>+kpi!B58</f>
        <v>46569</v>
      </c>
      <c r="C62" s="64">
        <f>+kpi!T58</f>
        <v>0</v>
      </c>
      <c r="D62" s="64">
        <f>+kpi!U58</f>
        <v>1.933333333</v>
      </c>
      <c r="E62" s="64">
        <f>+kpi!V58</f>
        <v>3.8012001190000002</v>
      </c>
      <c r="F62" s="64"/>
      <c r="G62" s="79"/>
      <c r="H62" s="79"/>
      <c r="I62" s="2"/>
      <c r="J62" s="2"/>
      <c r="K62" s="2"/>
      <c r="L62" s="2"/>
    </row>
    <row r="63" spans="2:12" x14ac:dyDescent="0.25">
      <c r="B63" s="57">
        <f>+kpi!B59</f>
        <v>46600</v>
      </c>
      <c r="C63" s="64">
        <f>+kpi!T59</f>
        <v>0</v>
      </c>
      <c r="D63" s="64">
        <f>+kpi!U59</f>
        <v>1.933333333</v>
      </c>
      <c r="E63" s="64">
        <f>+kpi!V59</f>
        <v>3.8012001190000002</v>
      </c>
      <c r="F63" s="64"/>
      <c r="G63" s="79"/>
      <c r="H63" s="79"/>
      <c r="I63" s="2"/>
      <c r="J63" s="2"/>
      <c r="K63" s="2"/>
      <c r="L63" s="2"/>
    </row>
    <row r="64" spans="2:12" x14ac:dyDescent="0.25">
      <c r="B64" s="57">
        <f>+kpi!B60</f>
        <v>46631</v>
      </c>
      <c r="C64" s="64">
        <f>+kpi!T60</f>
        <v>0</v>
      </c>
      <c r="D64" s="64">
        <f>+kpi!U60</f>
        <v>1.933333333</v>
      </c>
      <c r="E64" s="64">
        <f>+kpi!V60</f>
        <v>3.8012001190000002</v>
      </c>
      <c r="F64" s="64"/>
      <c r="G64" s="79"/>
      <c r="H64" s="79"/>
      <c r="I64" s="2"/>
      <c r="J64" s="2"/>
      <c r="K64" s="2"/>
      <c r="L64" s="2"/>
    </row>
    <row r="65" spans="2:12" x14ac:dyDescent="0.25">
      <c r="B65" s="57">
        <f>+kpi!B61</f>
        <v>46661</v>
      </c>
      <c r="C65" s="64">
        <f>+kpi!T61</f>
        <v>0</v>
      </c>
      <c r="D65" s="64">
        <f>+kpi!U61</f>
        <v>1.933333333</v>
      </c>
      <c r="E65" s="64">
        <f>+kpi!V61</f>
        <v>3.8012001190000002</v>
      </c>
      <c r="F65" s="64"/>
      <c r="G65" s="79"/>
      <c r="H65" s="79"/>
      <c r="I65" s="2"/>
      <c r="J65" s="2"/>
      <c r="K65" s="2"/>
      <c r="L65" s="2"/>
    </row>
    <row r="66" spans="2:12" x14ac:dyDescent="0.25">
      <c r="B66" s="57">
        <f>+kpi!B62</f>
        <v>46692</v>
      </c>
      <c r="C66" s="64">
        <f>+kpi!T62</f>
        <v>0</v>
      </c>
      <c r="D66" s="64">
        <f>+kpi!U62</f>
        <v>0</v>
      </c>
      <c r="E66" s="64">
        <f>+kpi!V62</f>
        <v>3.8012001190000002</v>
      </c>
      <c r="F66" s="64"/>
      <c r="G66" s="79"/>
      <c r="H66" s="79"/>
      <c r="I66" s="2"/>
      <c r="J66" s="2"/>
      <c r="K66" s="2"/>
      <c r="L66" s="2"/>
    </row>
    <row r="67" spans="2:12" x14ac:dyDescent="0.25">
      <c r="B67" s="57">
        <f>+kpi!B63</f>
        <v>46722</v>
      </c>
      <c r="C67" s="64">
        <f>+kpi!T63</f>
        <v>0</v>
      </c>
      <c r="D67" s="64">
        <f>+kpi!U63</f>
        <v>0</v>
      </c>
      <c r="E67" s="64">
        <f>+kpi!V63</f>
        <v>3.8012001190000002</v>
      </c>
      <c r="F67" s="64"/>
    </row>
    <row r="68" spans="2:12" x14ac:dyDescent="0.25">
      <c r="B68" s="57">
        <f>+kpi!B64</f>
        <v>46753</v>
      </c>
      <c r="C68" s="64">
        <f>+kpi!T64</f>
        <v>0</v>
      </c>
      <c r="D68" s="64">
        <f>+kpi!U64</f>
        <v>0</v>
      </c>
      <c r="E68" s="64">
        <f>+kpi!V64</f>
        <v>3.8012001190000002</v>
      </c>
      <c r="F68" s="64"/>
    </row>
    <row r="69" spans="2:12" x14ac:dyDescent="0.25">
      <c r="B69" s="57">
        <f>+kpi!B65</f>
        <v>46784</v>
      </c>
      <c r="C69" s="64">
        <f>+kpi!T65</f>
        <v>0</v>
      </c>
      <c r="D69" s="64">
        <f>+kpi!U65</f>
        <v>0</v>
      </c>
      <c r="E69" s="64">
        <f>+kpi!V65</f>
        <v>3.8012001190000002</v>
      </c>
      <c r="F69" s="64"/>
    </row>
    <row r="70" spans="2:12" x14ac:dyDescent="0.25">
      <c r="B70" s="57">
        <f>+kpi!B66</f>
        <v>46813</v>
      </c>
      <c r="C70" s="64">
        <f>+kpi!T66</f>
        <v>0</v>
      </c>
      <c r="D70" s="64">
        <f>+kpi!U66</f>
        <v>0</v>
      </c>
      <c r="E70" s="64">
        <f>+kpi!V66</f>
        <v>3.8012001190000002</v>
      </c>
      <c r="F70" s="64"/>
    </row>
    <row r="71" spans="2:12" x14ac:dyDescent="0.25">
      <c r="B71" s="57">
        <f>+kpi!B67</f>
        <v>46844</v>
      </c>
      <c r="C71" s="64">
        <f>+kpi!T67</f>
        <v>0</v>
      </c>
      <c r="D71" s="64">
        <f>+kpi!U67</f>
        <v>0</v>
      </c>
      <c r="E71" s="64">
        <f>+kpi!V67</f>
        <v>3.8012001190000002</v>
      </c>
      <c r="F71" s="64"/>
    </row>
    <row r="72" spans="2:12" x14ac:dyDescent="0.25">
      <c r="B72" s="57">
        <f>+kpi!B68</f>
        <v>46874</v>
      </c>
      <c r="C72" s="64">
        <f>+kpi!T68</f>
        <v>0</v>
      </c>
      <c r="D72" s="64">
        <f>+kpi!U68</f>
        <v>0</v>
      </c>
      <c r="E72" s="64">
        <f>+kpi!V68</f>
        <v>3.8012001190000002</v>
      </c>
      <c r="F72" s="64"/>
    </row>
    <row r="73" spans="2:12" x14ac:dyDescent="0.25">
      <c r="B73" s="57">
        <f>+kpi!B69</f>
        <v>46905</v>
      </c>
      <c r="C73" s="64">
        <f>+kpi!T69</f>
        <v>0</v>
      </c>
      <c r="D73" s="64">
        <f>+kpi!U69</f>
        <v>0</v>
      </c>
      <c r="E73" s="64">
        <f>+kpi!V69</f>
        <v>3.8012001190000002</v>
      </c>
      <c r="F73" s="64"/>
    </row>
    <row r="74" spans="2:12" x14ac:dyDescent="0.25">
      <c r="B74" s="57">
        <f>+kpi!B70</f>
        <v>46935</v>
      </c>
      <c r="C74" s="64">
        <f>+kpi!T70</f>
        <v>0</v>
      </c>
      <c r="D74" s="64">
        <f>+kpi!U70</f>
        <v>0</v>
      </c>
      <c r="E74" s="64">
        <f>+kpi!V70</f>
        <v>3.8012001190000002</v>
      </c>
      <c r="F74" s="64"/>
    </row>
    <row r="75" spans="2:12" x14ac:dyDescent="0.25">
      <c r="B75" s="57">
        <f>+kpi!B71</f>
        <v>46966</v>
      </c>
      <c r="C75" s="64">
        <f>+kpi!T71</f>
        <v>0</v>
      </c>
      <c r="D75" s="64">
        <f>+kpi!U71</f>
        <v>0</v>
      </c>
      <c r="E75" s="64">
        <f>+kpi!V71</f>
        <v>3.8012001190000002</v>
      </c>
      <c r="F75" s="64"/>
    </row>
    <row r="76" spans="2:12" x14ac:dyDescent="0.25">
      <c r="B76" s="57">
        <f>+kpi!B72</f>
        <v>46997</v>
      </c>
      <c r="C76" s="64">
        <f>+kpi!T72</f>
        <v>0</v>
      </c>
      <c r="D76" s="64">
        <f>+kpi!U72</f>
        <v>0</v>
      </c>
      <c r="E76" s="64">
        <f>+kpi!V72</f>
        <v>3.8012001190000002</v>
      </c>
      <c r="F76" s="64"/>
    </row>
    <row r="77" spans="2:12" x14ac:dyDescent="0.25">
      <c r="B77" s="57">
        <f>+kpi!B73</f>
        <v>47027</v>
      </c>
      <c r="C77" s="64">
        <f>+kpi!T73</f>
        <v>0</v>
      </c>
      <c r="D77" s="64">
        <f>+kpi!U73</f>
        <v>0</v>
      </c>
      <c r="E77" s="64">
        <f>+kpi!V73</f>
        <v>3.8012001190000002</v>
      </c>
      <c r="F77" s="64"/>
    </row>
    <row r="78" spans="2:12" x14ac:dyDescent="0.25">
      <c r="B78" s="57">
        <f>+kpi!B74</f>
        <v>47058</v>
      </c>
      <c r="C78" s="64">
        <f>+kpi!T74</f>
        <v>0</v>
      </c>
      <c r="D78" s="64">
        <f>+kpi!U74</f>
        <v>0</v>
      </c>
      <c r="E78" s="64">
        <f>+kpi!V74</f>
        <v>3.8012001190000002</v>
      </c>
      <c r="F78" s="64"/>
    </row>
    <row r="79" spans="2:12" x14ac:dyDescent="0.25">
      <c r="B79" s="57">
        <f>+kpi!B75</f>
        <v>47088</v>
      </c>
      <c r="C79" s="64">
        <f>+kpi!T75</f>
        <v>0</v>
      </c>
      <c r="D79" s="64">
        <f>+kpi!U75</f>
        <v>0</v>
      </c>
      <c r="E79" s="64">
        <f>+kpi!V75</f>
        <v>3.8012001190000002</v>
      </c>
      <c r="F79" s="64"/>
    </row>
    <row r="80" spans="2:12" x14ac:dyDescent="0.25">
      <c r="B80" s="57">
        <f>+kpi!B76</f>
        <v>47119</v>
      </c>
      <c r="C80" s="64">
        <f>+kpi!T76</f>
        <v>0</v>
      </c>
      <c r="D80" s="64">
        <f>+kpi!U76</f>
        <v>0</v>
      </c>
      <c r="E80" s="64">
        <f>+kpi!V76</f>
        <v>3.8012001190000002</v>
      </c>
      <c r="F80" s="64"/>
    </row>
    <row r="81" spans="2:6" x14ac:dyDescent="0.25">
      <c r="B81" s="57">
        <f>+kpi!B77</f>
        <v>47150</v>
      </c>
      <c r="C81" s="64">
        <f>+kpi!T77</f>
        <v>0</v>
      </c>
      <c r="D81" s="64">
        <f>+kpi!U77</f>
        <v>0</v>
      </c>
      <c r="E81" s="64">
        <f>+kpi!V77</f>
        <v>3.8012001190000002</v>
      </c>
      <c r="F81" s="64"/>
    </row>
    <row r="82" spans="2:6" x14ac:dyDescent="0.25">
      <c r="B82" s="57">
        <f>+kpi!B78</f>
        <v>47178</v>
      </c>
      <c r="C82" s="64">
        <f>+kpi!T78</f>
        <v>0</v>
      </c>
      <c r="D82" s="64">
        <f>+kpi!U78</f>
        <v>0</v>
      </c>
      <c r="E82" s="64">
        <f>+kpi!V78</f>
        <v>3.8012001190000002</v>
      </c>
      <c r="F82" s="64"/>
    </row>
    <row r="83" spans="2:6" x14ac:dyDescent="0.25">
      <c r="B83" s="57">
        <f>+kpi!B79</f>
        <v>47209</v>
      </c>
      <c r="C83" s="64">
        <f>+kpi!T79</f>
        <v>0</v>
      </c>
      <c r="D83" s="64">
        <f>+kpi!U79</f>
        <v>0</v>
      </c>
      <c r="E83" s="64">
        <f>+kpi!V79</f>
        <v>3.8012001190000002</v>
      </c>
      <c r="F83" s="64"/>
    </row>
    <row r="84" spans="2:6" x14ac:dyDescent="0.25">
      <c r="B84" s="57">
        <f>+kpi!B80</f>
        <v>47239</v>
      </c>
      <c r="C84" s="64">
        <f>+kpi!T80</f>
        <v>0</v>
      </c>
      <c r="D84" s="64">
        <f>+kpi!U80</f>
        <v>0</v>
      </c>
      <c r="E84" s="64">
        <f>+kpi!V80</f>
        <v>3.4714571460000001</v>
      </c>
      <c r="F84" s="64"/>
    </row>
    <row r="85" spans="2:6" x14ac:dyDescent="0.25">
      <c r="B85" s="57">
        <f>+kpi!B81</f>
        <v>47270</v>
      </c>
      <c r="C85" s="64">
        <f>+kpi!T81</f>
        <v>0</v>
      </c>
      <c r="D85" s="64">
        <f>+kpi!U81</f>
        <v>0</v>
      </c>
      <c r="E85" s="64">
        <f>+kpi!V81</f>
        <v>3.4714571460000001</v>
      </c>
      <c r="F85" s="64"/>
    </row>
    <row r="86" spans="2:6" x14ac:dyDescent="0.25">
      <c r="B86" s="57">
        <f>+kpi!B82</f>
        <v>47300</v>
      </c>
      <c r="C86" s="64">
        <f>+kpi!T82</f>
        <v>0</v>
      </c>
      <c r="D86" s="64">
        <f>+kpi!U82</f>
        <v>0</v>
      </c>
      <c r="E86" s="64">
        <f>+kpi!V82</f>
        <v>3.4714571460000001</v>
      </c>
      <c r="F86" s="64"/>
    </row>
    <row r="87" spans="2:6" x14ac:dyDescent="0.25">
      <c r="B87" s="57">
        <f>+kpi!B83</f>
        <v>47331</v>
      </c>
      <c r="C87" s="64">
        <f>+kpi!T83</f>
        <v>0</v>
      </c>
      <c r="D87" s="64">
        <f>+kpi!U83</f>
        <v>0</v>
      </c>
      <c r="E87" s="64">
        <f>+kpi!V83</f>
        <v>3.4714571460000001</v>
      </c>
      <c r="F87" s="64"/>
    </row>
    <row r="88" spans="2:6" x14ac:dyDescent="0.25">
      <c r="B88" s="57">
        <f>+kpi!B84</f>
        <v>47362</v>
      </c>
      <c r="C88" s="64">
        <f>+kpi!T84</f>
        <v>0</v>
      </c>
      <c r="D88" s="64">
        <f>+kpi!U84</f>
        <v>0</v>
      </c>
      <c r="E88" s="64">
        <f>+kpi!V84</f>
        <v>3.4714571460000001</v>
      </c>
      <c r="F88" s="64"/>
    </row>
    <row r="89" spans="2:6" x14ac:dyDescent="0.25">
      <c r="B89" s="57">
        <f>+kpi!B85</f>
        <v>47392</v>
      </c>
      <c r="C89" s="64">
        <f>+kpi!T85</f>
        <v>0</v>
      </c>
      <c r="D89" s="64">
        <f>+kpi!U85</f>
        <v>0</v>
      </c>
      <c r="E89" s="64">
        <f>+kpi!V85</f>
        <v>0</v>
      </c>
      <c r="F89" s="64"/>
    </row>
    <row r="90" spans="2:6" x14ac:dyDescent="0.25">
      <c r="B90" s="57">
        <f>+kpi!B86</f>
        <v>47423</v>
      </c>
      <c r="C90" s="64">
        <f>+kpi!T86</f>
        <v>0</v>
      </c>
      <c r="D90" s="64">
        <f>+kpi!U86</f>
        <v>0</v>
      </c>
      <c r="E90" s="64">
        <f>+kpi!V86</f>
        <v>0</v>
      </c>
      <c r="F90" s="64"/>
    </row>
    <row r="91" spans="2:6" x14ac:dyDescent="0.25">
      <c r="B91" s="57">
        <f>+kpi!B87</f>
        <v>47453</v>
      </c>
      <c r="C91" s="64">
        <f>+kpi!T87</f>
        <v>0</v>
      </c>
      <c r="D91" s="64">
        <f>+kpi!U87</f>
        <v>0</v>
      </c>
      <c r="E91" s="64">
        <f>+kpi!V87</f>
        <v>0</v>
      </c>
      <c r="F91" s="64"/>
    </row>
    <row r="92" spans="2:6" x14ac:dyDescent="0.25">
      <c r="B92" s="57">
        <f>+kpi!B88</f>
        <v>47484</v>
      </c>
      <c r="C92" s="64">
        <f>+kpi!T88</f>
        <v>0</v>
      </c>
      <c r="D92" s="64">
        <f>+kpi!U88</f>
        <v>0</v>
      </c>
      <c r="E92" s="64">
        <f>+kpi!V88</f>
        <v>0</v>
      </c>
      <c r="F92" s="64"/>
    </row>
    <row r="93" spans="2:6" x14ac:dyDescent="0.25">
      <c r="B93" s="57">
        <f>+kpi!B89</f>
        <v>47515</v>
      </c>
      <c r="C93" s="64">
        <f>+kpi!T89</f>
        <v>0</v>
      </c>
      <c r="D93" s="64">
        <f>+kpi!U89</f>
        <v>0</v>
      </c>
      <c r="E93" s="64">
        <f>+kpi!V89</f>
        <v>0</v>
      </c>
      <c r="F93" s="64"/>
    </row>
    <row r="94" spans="2:6" x14ac:dyDescent="0.25">
      <c r="B94" s="57">
        <f>+kpi!B90</f>
        <v>47543</v>
      </c>
      <c r="C94" s="64">
        <f>+kpi!T90</f>
        <v>0</v>
      </c>
      <c r="D94" s="64">
        <f>+kpi!U90</f>
        <v>0</v>
      </c>
      <c r="E94" s="64">
        <f>+kpi!V90</f>
        <v>0</v>
      </c>
      <c r="F94" s="64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1B21A-3809-43B7-970E-5E7337D8EDEA}">
  <dimension ref="A1:GU8"/>
  <sheetViews>
    <sheetView workbookViewId="0">
      <selection activeCell="E2" sqref="E2"/>
    </sheetView>
  </sheetViews>
  <sheetFormatPr defaultColWidth="8.7109375" defaultRowHeight="15" x14ac:dyDescent="0.25"/>
  <sheetData>
    <row r="1" spans="1:203" x14ac:dyDescent="0.25">
      <c r="A1">
        <v>2023</v>
      </c>
      <c r="B1" s="37">
        <v>0.125</v>
      </c>
      <c r="C1" s="37">
        <f>(1+B1)^(1/12)-1</f>
        <v>9.8635805532114595E-3</v>
      </c>
      <c r="E1" s="34">
        <v>45078</v>
      </c>
      <c r="F1" s="35">
        <v>45108</v>
      </c>
      <c r="G1" s="35">
        <v>45139</v>
      </c>
      <c r="H1" s="35">
        <v>45170</v>
      </c>
      <c r="I1" s="35">
        <v>45200</v>
      </c>
      <c r="J1" s="35">
        <v>45231</v>
      </c>
      <c r="K1" s="35">
        <v>45261</v>
      </c>
      <c r="L1" s="35">
        <v>45292</v>
      </c>
      <c r="M1" s="35">
        <v>45323</v>
      </c>
      <c r="N1" s="35">
        <v>45352</v>
      </c>
      <c r="O1" s="35">
        <v>45383</v>
      </c>
      <c r="P1" s="35">
        <v>45413</v>
      </c>
      <c r="Q1" s="35">
        <v>45444</v>
      </c>
      <c r="R1" s="35">
        <v>45474</v>
      </c>
      <c r="S1" s="35">
        <v>45505</v>
      </c>
      <c r="T1" s="35">
        <v>45536</v>
      </c>
      <c r="U1" s="35">
        <v>45566</v>
      </c>
      <c r="V1" s="35">
        <v>45597</v>
      </c>
      <c r="W1" s="35">
        <v>45627</v>
      </c>
      <c r="X1" s="35">
        <v>45658</v>
      </c>
      <c r="Y1" s="35">
        <v>45689</v>
      </c>
      <c r="Z1" s="35">
        <v>45717</v>
      </c>
      <c r="AA1" s="35">
        <v>45748</v>
      </c>
      <c r="AB1" s="35">
        <v>45778</v>
      </c>
      <c r="AC1" s="35">
        <v>45809</v>
      </c>
      <c r="AD1" s="35">
        <v>45839</v>
      </c>
      <c r="AE1" s="35">
        <v>45870</v>
      </c>
      <c r="AF1" s="35">
        <v>45901</v>
      </c>
      <c r="AG1" s="35">
        <v>45931</v>
      </c>
      <c r="AH1" s="35">
        <v>45962</v>
      </c>
      <c r="AI1" s="35">
        <v>45992</v>
      </c>
      <c r="AJ1" s="35">
        <v>46023</v>
      </c>
      <c r="AK1" s="35">
        <v>46054</v>
      </c>
      <c r="AL1" s="35">
        <v>46082</v>
      </c>
      <c r="AM1" s="35">
        <v>46113</v>
      </c>
      <c r="AN1" s="35">
        <v>46143</v>
      </c>
      <c r="AO1" s="35">
        <v>46174</v>
      </c>
      <c r="AP1" s="35">
        <v>46204</v>
      </c>
      <c r="AQ1" s="35">
        <v>46235</v>
      </c>
      <c r="AR1" s="35">
        <v>46266</v>
      </c>
      <c r="AS1" s="35">
        <v>46296</v>
      </c>
      <c r="AT1" s="35">
        <v>46327</v>
      </c>
      <c r="AU1" s="35">
        <v>46357</v>
      </c>
      <c r="AV1" s="35">
        <v>46388</v>
      </c>
      <c r="AW1" s="35">
        <v>46419</v>
      </c>
      <c r="AX1" s="35">
        <v>46447</v>
      </c>
      <c r="AY1" s="35">
        <v>46478</v>
      </c>
      <c r="AZ1" s="35">
        <v>46508</v>
      </c>
      <c r="BA1" s="35">
        <v>46539</v>
      </c>
      <c r="BB1" s="35">
        <v>46569</v>
      </c>
      <c r="BC1" s="35">
        <v>46600</v>
      </c>
      <c r="BD1" s="35">
        <v>46631</v>
      </c>
      <c r="BE1" s="35">
        <v>46661</v>
      </c>
      <c r="BF1" s="35">
        <v>46692</v>
      </c>
      <c r="BG1" s="35">
        <v>46722</v>
      </c>
      <c r="BH1" s="35">
        <v>46753</v>
      </c>
      <c r="BI1" s="35">
        <v>46784</v>
      </c>
      <c r="BJ1" s="35">
        <v>46813</v>
      </c>
      <c r="BK1" s="35">
        <v>46844</v>
      </c>
      <c r="BL1" s="35">
        <v>46874</v>
      </c>
      <c r="BM1" s="35">
        <v>46905</v>
      </c>
      <c r="BN1" s="35">
        <v>46935</v>
      </c>
      <c r="BO1" s="35">
        <v>46966</v>
      </c>
      <c r="BP1" s="35">
        <v>46997</v>
      </c>
      <c r="BQ1" s="35">
        <v>47027</v>
      </c>
      <c r="BR1" s="35">
        <v>47058</v>
      </c>
      <c r="BS1" s="35">
        <v>47088</v>
      </c>
      <c r="BT1" s="35">
        <v>47119</v>
      </c>
      <c r="BU1" s="35">
        <v>47150</v>
      </c>
      <c r="BV1" s="35">
        <v>47178</v>
      </c>
      <c r="BW1" s="35">
        <v>47209</v>
      </c>
      <c r="BX1" s="35">
        <v>47239</v>
      </c>
      <c r="BY1" s="35">
        <v>47270</v>
      </c>
      <c r="BZ1" s="35">
        <v>47300</v>
      </c>
      <c r="CA1" s="35">
        <v>47331</v>
      </c>
      <c r="CB1" s="35">
        <v>47362</v>
      </c>
      <c r="CC1" s="35">
        <v>47392</v>
      </c>
      <c r="CD1" s="35">
        <v>47423</v>
      </c>
      <c r="CE1" s="35">
        <v>47453</v>
      </c>
      <c r="CF1" s="35">
        <v>47484</v>
      </c>
      <c r="CG1" s="35">
        <v>47515</v>
      </c>
      <c r="CH1" s="35">
        <v>47543</v>
      </c>
      <c r="CI1" s="35">
        <v>47574</v>
      </c>
      <c r="CJ1" s="35">
        <v>47604</v>
      </c>
      <c r="CK1" s="35">
        <v>47635</v>
      </c>
      <c r="CL1" s="35">
        <v>47665</v>
      </c>
      <c r="CM1" s="35">
        <v>47696</v>
      </c>
      <c r="CN1" s="35">
        <v>47727</v>
      </c>
      <c r="CO1" s="35">
        <v>47757</v>
      </c>
      <c r="CP1" s="35">
        <v>47788</v>
      </c>
      <c r="CQ1" s="35">
        <v>47818</v>
      </c>
      <c r="CR1" s="35">
        <v>47849</v>
      </c>
      <c r="CS1" s="35">
        <v>47880</v>
      </c>
      <c r="CT1" s="35">
        <v>47908</v>
      </c>
      <c r="CU1" s="35">
        <v>47939</v>
      </c>
      <c r="CV1" s="35">
        <v>47969</v>
      </c>
      <c r="CW1" s="35">
        <v>48000</v>
      </c>
      <c r="CX1" s="35">
        <v>48030</v>
      </c>
      <c r="CY1" s="35">
        <v>48061</v>
      </c>
      <c r="CZ1" s="35">
        <v>48092</v>
      </c>
      <c r="DA1" s="35">
        <v>48122</v>
      </c>
      <c r="DB1" s="35">
        <v>48153</v>
      </c>
      <c r="DC1" s="35">
        <v>48183</v>
      </c>
      <c r="DD1" s="35">
        <v>48214</v>
      </c>
      <c r="DE1" s="35">
        <v>48245</v>
      </c>
      <c r="DF1" s="35">
        <v>48274</v>
      </c>
      <c r="DG1" s="35">
        <v>48305</v>
      </c>
      <c r="DH1" s="35">
        <v>48335</v>
      </c>
      <c r="DI1" s="35">
        <v>48366</v>
      </c>
      <c r="DJ1" s="35">
        <v>48396</v>
      </c>
      <c r="DK1" s="35">
        <v>48427</v>
      </c>
      <c r="DL1" s="35">
        <v>48458</v>
      </c>
      <c r="DM1" s="35">
        <v>48488</v>
      </c>
      <c r="DN1" s="35">
        <v>48519</v>
      </c>
      <c r="DO1" s="35">
        <v>48549</v>
      </c>
      <c r="DP1" s="35">
        <v>48580</v>
      </c>
      <c r="DQ1" s="35">
        <v>48611</v>
      </c>
      <c r="DR1" s="35">
        <v>48639</v>
      </c>
      <c r="DS1" s="35">
        <v>48670</v>
      </c>
      <c r="DT1" s="35">
        <v>48700</v>
      </c>
      <c r="DU1" s="35">
        <v>48731</v>
      </c>
      <c r="DV1" s="35">
        <v>48761</v>
      </c>
      <c r="DW1" s="35">
        <v>48792</v>
      </c>
      <c r="DX1" s="35">
        <v>48823</v>
      </c>
      <c r="DY1" s="35">
        <v>48853</v>
      </c>
      <c r="DZ1" s="35">
        <v>48884</v>
      </c>
      <c r="EA1" s="35">
        <v>48914</v>
      </c>
      <c r="EB1" s="35">
        <v>48945</v>
      </c>
      <c r="EC1" s="35">
        <v>48976</v>
      </c>
      <c r="ED1" s="35">
        <v>49004</v>
      </c>
      <c r="EE1" s="35">
        <v>49035</v>
      </c>
      <c r="EF1" s="35">
        <v>49065</v>
      </c>
      <c r="EG1" s="35">
        <v>49096</v>
      </c>
      <c r="EH1" s="35">
        <v>49126</v>
      </c>
      <c r="EI1" s="35">
        <v>49157</v>
      </c>
      <c r="EJ1" s="35">
        <v>49188</v>
      </c>
      <c r="EK1" s="35">
        <v>49218</v>
      </c>
      <c r="EL1" s="35">
        <v>49249</v>
      </c>
      <c r="EM1" s="35">
        <v>49279</v>
      </c>
      <c r="EN1" s="35">
        <v>49310</v>
      </c>
      <c r="EO1" s="35">
        <v>49341</v>
      </c>
      <c r="EP1" s="35">
        <v>49369</v>
      </c>
      <c r="EQ1" s="35">
        <v>49400</v>
      </c>
      <c r="ER1" s="35">
        <v>49430</v>
      </c>
      <c r="ES1" s="35">
        <v>49461</v>
      </c>
      <c r="ET1" s="35">
        <v>49491</v>
      </c>
      <c r="EU1" s="35">
        <v>49522</v>
      </c>
      <c r="EV1" s="35">
        <v>49553</v>
      </c>
      <c r="EW1" s="35">
        <v>49583</v>
      </c>
      <c r="EX1" s="35">
        <v>49614</v>
      </c>
      <c r="EY1" s="35">
        <v>49644</v>
      </c>
      <c r="EZ1" s="35">
        <v>49675</v>
      </c>
      <c r="FA1" s="35">
        <v>49706</v>
      </c>
      <c r="FB1" s="35">
        <v>49735</v>
      </c>
      <c r="FC1" s="35">
        <v>49766</v>
      </c>
      <c r="FD1" s="35">
        <v>49796</v>
      </c>
      <c r="FE1" s="35">
        <v>49827</v>
      </c>
      <c r="FF1" s="35">
        <v>49857</v>
      </c>
      <c r="FG1" s="35">
        <v>49888</v>
      </c>
      <c r="FH1" s="35">
        <v>49919</v>
      </c>
      <c r="FI1" s="35">
        <v>49949</v>
      </c>
      <c r="FJ1" s="35">
        <v>49980</v>
      </c>
      <c r="FK1" s="35">
        <v>50010</v>
      </c>
      <c r="FL1" s="35">
        <v>50041</v>
      </c>
      <c r="FM1" s="35">
        <v>50072</v>
      </c>
      <c r="FN1" s="35">
        <v>50100</v>
      </c>
      <c r="FO1" s="35">
        <v>50131</v>
      </c>
      <c r="FP1" s="35">
        <v>50161</v>
      </c>
      <c r="FQ1" s="35">
        <v>50192</v>
      </c>
      <c r="FR1" s="35">
        <v>50222</v>
      </c>
      <c r="FS1" s="35">
        <v>50253</v>
      </c>
      <c r="FT1" s="35">
        <v>50284</v>
      </c>
      <c r="FU1" s="35">
        <v>50314</v>
      </c>
      <c r="FV1" s="35">
        <v>50345</v>
      </c>
      <c r="FW1" s="35">
        <v>50375</v>
      </c>
      <c r="FX1" s="35">
        <v>50406</v>
      </c>
      <c r="FY1" s="35">
        <v>50437</v>
      </c>
      <c r="FZ1" s="35">
        <v>50465</v>
      </c>
      <c r="GA1" s="35">
        <v>50496</v>
      </c>
      <c r="GB1" s="35">
        <v>50526</v>
      </c>
      <c r="GC1" s="35">
        <v>50557</v>
      </c>
      <c r="GD1" s="35">
        <v>50587</v>
      </c>
      <c r="GE1" s="35">
        <v>50618</v>
      </c>
      <c r="GF1" s="35">
        <v>50649</v>
      </c>
      <c r="GG1" s="35">
        <v>50679</v>
      </c>
      <c r="GH1" s="35">
        <v>50710</v>
      </c>
      <c r="GI1" s="35">
        <v>50740</v>
      </c>
      <c r="GJ1" s="35">
        <v>50771</v>
      </c>
      <c r="GK1" s="35">
        <v>50802</v>
      </c>
      <c r="GL1" s="35">
        <v>50830</v>
      </c>
      <c r="GM1" s="35">
        <v>50861</v>
      </c>
      <c r="GN1" s="35">
        <v>50891</v>
      </c>
      <c r="GO1" s="35">
        <v>50922</v>
      </c>
      <c r="GP1" s="35">
        <v>50952</v>
      </c>
      <c r="GQ1" s="35">
        <v>50983</v>
      </c>
      <c r="GR1" s="35">
        <v>51014</v>
      </c>
      <c r="GS1" s="35">
        <v>51044</v>
      </c>
      <c r="GT1" s="35">
        <v>51075</v>
      </c>
      <c r="GU1" s="35">
        <v>51105</v>
      </c>
    </row>
    <row r="2" spans="1:203" x14ac:dyDescent="0.25">
      <c r="A2">
        <v>2024</v>
      </c>
      <c r="B2" s="37">
        <v>0.1</v>
      </c>
      <c r="C2" s="37">
        <f t="shared" ref="C2:C8" si="0">(1+B2)^(1/12)-1</f>
        <v>7.9741404289037643E-3</v>
      </c>
      <c r="E2" s="36">
        <f>VLOOKUP(YEAR(E1),$A$1:$C$8,3)</f>
        <v>9.8635805532114595E-3</v>
      </c>
      <c r="F2" s="36">
        <f t="shared" ref="F2:AU2" si="1">VLOOKUP(YEAR(F1),$A$1:$C$8,3)</f>
        <v>9.8635805532114595E-3</v>
      </c>
      <c r="G2" s="36">
        <f t="shared" si="1"/>
        <v>9.8635805532114595E-3</v>
      </c>
      <c r="H2" s="36">
        <f t="shared" si="1"/>
        <v>9.8635805532114595E-3</v>
      </c>
      <c r="I2" s="36">
        <f t="shared" si="1"/>
        <v>9.8635805532114595E-3</v>
      </c>
      <c r="J2" s="36">
        <f t="shared" si="1"/>
        <v>9.8635805532114595E-3</v>
      </c>
      <c r="K2" s="36">
        <f t="shared" si="1"/>
        <v>9.8635805532114595E-3</v>
      </c>
      <c r="L2" s="36">
        <f t="shared" si="1"/>
        <v>7.9741404289037643E-3</v>
      </c>
      <c r="M2" s="36">
        <f t="shared" si="1"/>
        <v>7.9741404289037643E-3</v>
      </c>
      <c r="N2" s="36">
        <f t="shared" si="1"/>
        <v>7.9741404289037643E-3</v>
      </c>
      <c r="O2" s="36">
        <f t="shared" si="1"/>
        <v>7.9741404289037643E-3</v>
      </c>
      <c r="P2" s="36">
        <f t="shared" si="1"/>
        <v>7.9741404289037643E-3</v>
      </c>
      <c r="Q2" s="36">
        <f t="shared" si="1"/>
        <v>7.9741404289037643E-3</v>
      </c>
      <c r="R2" s="36">
        <f t="shared" si="1"/>
        <v>7.9741404289037643E-3</v>
      </c>
      <c r="S2" s="36">
        <f t="shared" si="1"/>
        <v>7.9741404289037643E-3</v>
      </c>
      <c r="T2" s="36">
        <f t="shared" si="1"/>
        <v>7.9741404289037643E-3</v>
      </c>
      <c r="U2" s="36">
        <f t="shared" si="1"/>
        <v>7.9741404289037643E-3</v>
      </c>
      <c r="V2" s="36">
        <f t="shared" si="1"/>
        <v>7.9741404289037643E-3</v>
      </c>
      <c r="W2" s="36">
        <f t="shared" si="1"/>
        <v>7.9741404289037643E-3</v>
      </c>
      <c r="X2" s="36">
        <f t="shared" si="1"/>
        <v>7.2073233161367156E-3</v>
      </c>
      <c r="Y2" s="36">
        <f t="shared" si="1"/>
        <v>7.2073233161367156E-3</v>
      </c>
      <c r="Z2" s="36">
        <f t="shared" si="1"/>
        <v>7.2073233161367156E-3</v>
      </c>
      <c r="AA2" s="36">
        <f t="shared" si="1"/>
        <v>7.2073233161367156E-3</v>
      </c>
      <c r="AB2" s="36">
        <f t="shared" si="1"/>
        <v>7.2073233161367156E-3</v>
      </c>
      <c r="AC2" s="36">
        <f t="shared" si="1"/>
        <v>7.2073233161367156E-3</v>
      </c>
      <c r="AD2" s="36">
        <f t="shared" si="1"/>
        <v>7.2073233161367156E-3</v>
      </c>
      <c r="AE2" s="36">
        <f t="shared" si="1"/>
        <v>7.2073233161367156E-3</v>
      </c>
      <c r="AF2" s="36">
        <f t="shared" si="1"/>
        <v>7.2073233161367156E-3</v>
      </c>
      <c r="AG2" s="36">
        <f t="shared" si="1"/>
        <v>7.2073233161367156E-3</v>
      </c>
      <c r="AH2" s="36">
        <f t="shared" si="1"/>
        <v>7.2073233161367156E-3</v>
      </c>
      <c r="AI2" s="36">
        <f t="shared" si="1"/>
        <v>7.2073233161367156E-3</v>
      </c>
      <c r="AJ2" s="36">
        <f t="shared" si="1"/>
        <v>7.0146116041400752E-3</v>
      </c>
      <c r="AK2" s="36">
        <f t="shared" si="1"/>
        <v>7.0146116041400752E-3</v>
      </c>
      <c r="AL2" s="36">
        <f t="shared" si="1"/>
        <v>7.0146116041400752E-3</v>
      </c>
      <c r="AM2" s="36">
        <f t="shared" si="1"/>
        <v>7.0146116041400752E-3</v>
      </c>
      <c r="AN2" s="36">
        <f t="shared" si="1"/>
        <v>7.0146116041400752E-3</v>
      </c>
      <c r="AO2" s="36">
        <f t="shared" si="1"/>
        <v>7.0146116041400752E-3</v>
      </c>
      <c r="AP2" s="36">
        <f t="shared" si="1"/>
        <v>7.0146116041400752E-3</v>
      </c>
      <c r="AQ2" s="36">
        <f t="shared" si="1"/>
        <v>7.0146116041400752E-3</v>
      </c>
      <c r="AR2" s="36">
        <f t="shared" si="1"/>
        <v>7.0146116041400752E-3</v>
      </c>
      <c r="AS2" s="36">
        <f t="shared" si="1"/>
        <v>7.0146116041400752E-3</v>
      </c>
      <c r="AT2" s="36">
        <f t="shared" si="1"/>
        <v>7.0146116041400752E-3</v>
      </c>
      <c r="AU2" s="36">
        <f t="shared" si="1"/>
        <v>7.0146116041400752E-3</v>
      </c>
      <c r="AV2" s="36">
        <f t="shared" ref="AV2" si="2">VLOOKUP(YEAR(AV1),$A$1:$C$8,3)</f>
        <v>7.0146116041400752E-3</v>
      </c>
      <c r="AW2" s="36">
        <f t="shared" ref="AW2" si="3">VLOOKUP(YEAR(AW1),$A$1:$C$8,3)</f>
        <v>7.0146116041400752E-3</v>
      </c>
      <c r="AX2" s="36">
        <f t="shared" ref="AX2" si="4">VLOOKUP(YEAR(AX1),$A$1:$C$8,3)</f>
        <v>7.0146116041400752E-3</v>
      </c>
      <c r="AY2" s="36">
        <f t="shared" ref="AY2" si="5">VLOOKUP(YEAR(AY1),$A$1:$C$8,3)</f>
        <v>7.0146116041400752E-3</v>
      </c>
      <c r="AZ2" s="36">
        <f t="shared" ref="AZ2" si="6">VLOOKUP(YEAR(AZ1),$A$1:$C$8,3)</f>
        <v>7.0146116041400752E-3</v>
      </c>
      <c r="BA2" s="36">
        <f t="shared" ref="BA2" si="7">VLOOKUP(YEAR(BA1),$A$1:$C$8,3)</f>
        <v>7.0146116041400752E-3</v>
      </c>
      <c r="BB2" s="36">
        <f t="shared" ref="BB2" si="8">VLOOKUP(YEAR(BB1),$A$1:$C$8,3)</f>
        <v>7.0146116041400752E-3</v>
      </c>
      <c r="BC2" s="36">
        <f t="shared" ref="BC2" si="9">VLOOKUP(YEAR(BC1),$A$1:$C$8,3)</f>
        <v>7.0146116041400752E-3</v>
      </c>
      <c r="BD2" s="36">
        <f t="shared" ref="BD2" si="10">VLOOKUP(YEAR(BD1),$A$1:$C$8,3)</f>
        <v>7.0146116041400752E-3</v>
      </c>
      <c r="BE2" s="36">
        <f t="shared" ref="BE2" si="11">VLOOKUP(YEAR(BE1),$A$1:$C$8,3)</f>
        <v>7.0146116041400752E-3</v>
      </c>
      <c r="BF2" s="36">
        <f t="shared" ref="BF2" si="12">VLOOKUP(YEAR(BF1),$A$1:$C$8,3)</f>
        <v>7.0146116041400752E-3</v>
      </c>
      <c r="BG2" s="36">
        <f t="shared" ref="BG2" si="13">VLOOKUP(YEAR(BG1),$A$1:$C$8,3)</f>
        <v>7.0146116041400752E-3</v>
      </c>
      <c r="BH2" s="36">
        <f t="shared" ref="BH2" si="14">VLOOKUP(YEAR(BH1),$A$1:$C$8,3)</f>
        <v>7.0146116041400752E-3</v>
      </c>
      <c r="BI2" s="36">
        <f t="shared" ref="BI2" si="15">VLOOKUP(YEAR(BI1),$A$1:$C$8,3)</f>
        <v>7.0146116041400752E-3</v>
      </c>
      <c r="BJ2" s="36">
        <f t="shared" ref="BJ2" si="16">VLOOKUP(YEAR(BJ1),$A$1:$C$8,3)</f>
        <v>7.0146116041400752E-3</v>
      </c>
      <c r="BK2" s="36">
        <f t="shared" ref="BK2" si="17">VLOOKUP(YEAR(BK1),$A$1:$C$8,3)</f>
        <v>7.0146116041400752E-3</v>
      </c>
      <c r="BL2" s="36">
        <f t="shared" ref="BL2" si="18">VLOOKUP(YEAR(BL1),$A$1:$C$8,3)</f>
        <v>7.0146116041400752E-3</v>
      </c>
      <c r="BM2" s="36">
        <f t="shared" ref="BM2" si="19">VLOOKUP(YEAR(BM1),$A$1:$C$8,3)</f>
        <v>7.0146116041400752E-3</v>
      </c>
      <c r="BN2" s="36">
        <f t="shared" ref="BN2" si="20">VLOOKUP(YEAR(BN1),$A$1:$C$8,3)</f>
        <v>7.0146116041400752E-3</v>
      </c>
      <c r="BO2" s="36">
        <f t="shared" ref="BO2" si="21">VLOOKUP(YEAR(BO1),$A$1:$C$8,3)</f>
        <v>7.0146116041400752E-3</v>
      </c>
      <c r="BP2" s="36">
        <f t="shared" ref="BP2" si="22">VLOOKUP(YEAR(BP1),$A$1:$C$8,3)</f>
        <v>7.0146116041400752E-3</v>
      </c>
      <c r="BQ2" s="36">
        <f t="shared" ref="BQ2" si="23">VLOOKUP(YEAR(BQ1),$A$1:$C$8,3)</f>
        <v>7.0146116041400752E-3</v>
      </c>
      <c r="BR2" s="36">
        <f t="shared" ref="BR2" si="24">VLOOKUP(YEAR(BR1),$A$1:$C$8,3)</f>
        <v>7.0146116041400752E-3</v>
      </c>
      <c r="BS2" s="36">
        <f t="shared" ref="BS2" si="25">VLOOKUP(YEAR(BS1),$A$1:$C$8,3)</f>
        <v>7.0146116041400752E-3</v>
      </c>
      <c r="BT2" s="36">
        <f t="shared" ref="BT2" si="26">VLOOKUP(YEAR(BT1),$A$1:$C$8,3)</f>
        <v>7.0146116041400752E-3</v>
      </c>
      <c r="BU2" s="36">
        <f t="shared" ref="BU2" si="27">VLOOKUP(YEAR(BU1),$A$1:$C$8,3)</f>
        <v>7.0146116041400752E-3</v>
      </c>
      <c r="BV2" s="36">
        <f t="shared" ref="BV2" si="28">VLOOKUP(YEAR(BV1),$A$1:$C$8,3)</f>
        <v>7.0146116041400752E-3</v>
      </c>
      <c r="BW2" s="36">
        <f t="shared" ref="BW2" si="29">VLOOKUP(YEAR(BW1),$A$1:$C$8,3)</f>
        <v>7.0146116041400752E-3</v>
      </c>
      <c r="BX2" s="36">
        <f t="shared" ref="BX2" si="30">VLOOKUP(YEAR(BX1),$A$1:$C$8,3)</f>
        <v>7.0146116041400752E-3</v>
      </c>
      <c r="BY2" s="36">
        <f t="shared" ref="BY2" si="31">VLOOKUP(YEAR(BY1),$A$1:$C$8,3)</f>
        <v>7.0146116041400752E-3</v>
      </c>
      <c r="BZ2" s="36">
        <f t="shared" ref="BZ2" si="32">VLOOKUP(YEAR(BZ1),$A$1:$C$8,3)</f>
        <v>7.0146116041400752E-3</v>
      </c>
      <c r="CA2" s="36">
        <f t="shared" ref="CA2" si="33">VLOOKUP(YEAR(CA1),$A$1:$C$8,3)</f>
        <v>7.0146116041400752E-3</v>
      </c>
      <c r="CB2" s="36">
        <f t="shared" ref="CB2" si="34">VLOOKUP(YEAR(CB1),$A$1:$C$8,3)</f>
        <v>7.0146116041400752E-3</v>
      </c>
      <c r="CC2" s="36">
        <f t="shared" ref="CC2" si="35">VLOOKUP(YEAR(CC1),$A$1:$C$8,3)</f>
        <v>7.0146116041400752E-3</v>
      </c>
      <c r="CD2" s="36">
        <f t="shared" ref="CD2" si="36">VLOOKUP(YEAR(CD1),$A$1:$C$8,3)</f>
        <v>7.0146116041400752E-3</v>
      </c>
      <c r="CE2" s="36">
        <f t="shared" ref="CE2" si="37">VLOOKUP(YEAR(CE1),$A$1:$C$8,3)</f>
        <v>7.0146116041400752E-3</v>
      </c>
      <c r="CF2" s="36">
        <f t="shared" ref="CF2" si="38">VLOOKUP(YEAR(CF1),$A$1:$C$8,3)</f>
        <v>7.0146116041400752E-3</v>
      </c>
      <c r="CG2" s="36">
        <f t="shared" ref="CG2" si="39">VLOOKUP(YEAR(CG1),$A$1:$C$8,3)</f>
        <v>7.0146116041400752E-3</v>
      </c>
      <c r="CH2" s="36">
        <f t="shared" ref="CH2" si="40">VLOOKUP(YEAR(CH1),$A$1:$C$8,3)</f>
        <v>7.0146116041400752E-3</v>
      </c>
      <c r="CI2" s="36">
        <f t="shared" ref="CI2" si="41">VLOOKUP(YEAR(CI1),$A$1:$C$8,3)</f>
        <v>7.0146116041400752E-3</v>
      </c>
      <c r="CJ2" s="36">
        <f t="shared" ref="CJ2" si="42">VLOOKUP(YEAR(CJ1),$A$1:$C$8,3)</f>
        <v>7.0146116041400752E-3</v>
      </c>
      <c r="CK2" s="36">
        <f t="shared" ref="CK2" si="43">VLOOKUP(YEAR(CK1),$A$1:$C$8,3)</f>
        <v>7.0146116041400752E-3</v>
      </c>
      <c r="CL2" s="36">
        <f t="shared" ref="CL2" si="44">VLOOKUP(YEAR(CL1),$A$1:$C$8,3)</f>
        <v>7.0146116041400752E-3</v>
      </c>
      <c r="CM2" s="36">
        <f t="shared" ref="CM2" si="45">VLOOKUP(YEAR(CM1),$A$1:$C$8,3)</f>
        <v>7.0146116041400752E-3</v>
      </c>
      <c r="CN2" s="36">
        <f t="shared" ref="CN2" si="46">VLOOKUP(YEAR(CN1),$A$1:$C$8,3)</f>
        <v>7.0146116041400752E-3</v>
      </c>
      <c r="CO2" s="36">
        <f t="shared" ref="CO2" si="47">VLOOKUP(YEAR(CO1),$A$1:$C$8,3)</f>
        <v>7.0146116041400752E-3</v>
      </c>
      <c r="CP2" s="36">
        <f t="shared" ref="CP2" si="48">VLOOKUP(YEAR(CP1),$A$1:$C$8,3)</f>
        <v>7.0146116041400752E-3</v>
      </c>
      <c r="CQ2" s="36">
        <f t="shared" ref="CQ2" si="49">VLOOKUP(YEAR(CQ1),$A$1:$C$8,3)</f>
        <v>7.0146116041400752E-3</v>
      </c>
      <c r="CR2" s="36">
        <f t="shared" ref="CR2" si="50">VLOOKUP(YEAR(CR1),$A$1:$C$8,3)</f>
        <v>7.0146116041400752E-3</v>
      </c>
      <c r="CS2" s="36">
        <f t="shared" ref="CS2" si="51">VLOOKUP(YEAR(CS1),$A$1:$C$8,3)</f>
        <v>7.0146116041400752E-3</v>
      </c>
      <c r="CT2" s="36">
        <f t="shared" ref="CT2" si="52">VLOOKUP(YEAR(CT1),$A$1:$C$8,3)</f>
        <v>7.0146116041400752E-3</v>
      </c>
      <c r="CU2" s="36">
        <f t="shared" ref="CU2" si="53">VLOOKUP(YEAR(CU1),$A$1:$C$8,3)</f>
        <v>7.0146116041400752E-3</v>
      </c>
      <c r="CV2" s="36">
        <f t="shared" ref="CV2" si="54">VLOOKUP(YEAR(CV1),$A$1:$C$8,3)</f>
        <v>7.0146116041400752E-3</v>
      </c>
      <c r="CW2" s="36">
        <f t="shared" ref="CW2" si="55">VLOOKUP(YEAR(CW1),$A$1:$C$8,3)</f>
        <v>7.0146116041400752E-3</v>
      </c>
      <c r="CX2" s="36">
        <f t="shared" ref="CX2" si="56">VLOOKUP(YEAR(CX1),$A$1:$C$8,3)</f>
        <v>7.0146116041400752E-3</v>
      </c>
      <c r="CY2" s="36">
        <f t="shared" ref="CY2" si="57">VLOOKUP(YEAR(CY1),$A$1:$C$8,3)</f>
        <v>7.0146116041400752E-3</v>
      </c>
      <c r="CZ2" s="36">
        <f t="shared" ref="CZ2" si="58">VLOOKUP(YEAR(CZ1),$A$1:$C$8,3)</f>
        <v>7.0146116041400752E-3</v>
      </c>
      <c r="DA2" s="36">
        <f t="shared" ref="DA2" si="59">VLOOKUP(YEAR(DA1),$A$1:$C$8,3)</f>
        <v>7.0146116041400752E-3</v>
      </c>
      <c r="DB2" s="36">
        <f t="shared" ref="DB2" si="60">VLOOKUP(YEAR(DB1),$A$1:$C$8,3)</f>
        <v>7.0146116041400752E-3</v>
      </c>
      <c r="DC2" s="36">
        <f t="shared" ref="DC2" si="61">VLOOKUP(YEAR(DC1),$A$1:$C$8,3)</f>
        <v>7.0146116041400752E-3</v>
      </c>
      <c r="DD2" s="36">
        <f t="shared" ref="DD2" si="62">VLOOKUP(YEAR(DD1),$A$1:$C$8,3)</f>
        <v>7.0146116041400752E-3</v>
      </c>
      <c r="DE2" s="36">
        <f t="shared" ref="DE2" si="63">VLOOKUP(YEAR(DE1),$A$1:$C$8,3)</f>
        <v>7.0146116041400752E-3</v>
      </c>
      <c r="DF2" s="36">
        <f t="shared" ref="DF2" si="64">VLOOKUP(YEAR(DF1),$A$1:$C$8,3)</f>
        <v>7.0146116041400752E-3</v>
      </c>
      <c r="DG2" s="36">
        <f t="shared" ref="DG2" si="65">VLOOKUP(YEAR(DG1),$A$1:$C$8,3)</f>
        <v>7.0146116041400752E-3</v>
      </c>
      <c r="DH2" s="36">
        <f t="shared" ref="DH2" si="66">VLOOKUP(YEAR(DH1),$A$1:$C$8,3)</f>
        <v>7.0146116041400752E-3</v>
      </c>
      <c r="DI2" s="36">
        <f t="shared" ref="DI2" si="67">VLOOKUP(YEAR(DI1),$A$1:$C$8,3)</f>
        <v>7.0146116041400752E-3</v>
      </c>
      <c r="DJ2" s="36">
        <f t="shared" ref="DJ2" si="68">VLOOKUP(YEAR(DJ1),$A$1:$C$8,3)</f>
        <v>7.0146116041400752E-3</v>
      </c>
      <c r="DK2" s="36">
        <f t="shared" ref="DK2" si="69">VLOOKUP(YEAR(DK1),$A$1:$C$8,3)</f>
        <v>7.0146116041400752E-3</v>
      </c>
      <c r="DL2" s="36">
        <f t="shared" ref="DL2" si="70">VLOOKUP(YEAR(DL1),$A$1:$C$8,3)</f>
        <v>7.0146116041400752E-3</v>
      </c>
      <c r="DM2" s="36">
        <f t="shared" ref="DM2" si="71">VLOOKUP(YEAR(DM1),$A$1:$C$8,3)</f>
        <v>7.0146116041400752E-3</v>
      </c>
      <c r="DN2" s="36">
        <f t="shared" ref="DN2" si="72">VLOOKUP(YEAR(DN1),$A$1:$C$8,3)</f>
        <v>7.0146116041400752E-3</v>
      </c>
      <c r="DO2" s="36">
        <f t="shared" ref="DO2" si="73">VLOOKUP(YEAR(DO1),$A$1:$C$8,3)</f>
        <v>7.0146116041400752E-3</v>
      </c>
      <c r="DP2" s="36">
        <f t="shared" ref="DP2" si="74">VLOOKUP(YEAR(DP1),$A$1:$C$8,3)</f>
        <v>7.0146116041400752E-3</v>
      </c>
      <c r="DQ2" s="36">
        <f t="shared" ref="DQ2" si="75">VLOOKUP(YEAR(DQ1),$A$1:$C$8,3)</f>
        <v>7.0146116041400752E-3</v>
      </c>
      <c r="DR2" s="36">
        <f t="shared" ref="DR2" si="76">VLOOKUP(YEAR(DR1),$A$1:$C$8,3)</f>
        <v>7.0146116041400752E-3</v>
      </c>
      <c r="DS2" s="36">
        <f t="shared" ref="DS2" si="77">VLOOKUP(YEAR(DS1),$A$1:$C$8,3)</f>
        <v>7.0146116041400752E-3</v>
      </c>
      <c r="DT2" s="36">
        <f t="shared" ref="DT2" si="78">VLOOKUP(YEAR(DT1),$A$1:$C$8,3)</f>
        <v>7.0146116041400752E-3</v>
      </c>
      <c r="DU2" s="36">
        <f t="shared" ref="DU2" si="79">VLOOKUP(YEAR(DU1),$A$1:$C$8,3)</f>
        <v>7.0146116041400752E-3</v>
      </c>
      <c r="DV2" s="36">
        <f t="shared" ref="DV2" si="80">VLOOKUP(YEAR(DV1),$A$1:$C$8,3)</f>
        <v>7.0146116041400752E-3</v>
      </c>
      <c r="DW2" s="36">
        <f t="shared" ref="DW2" si="81">VLOOKUP(YEAR(DW1),$A$1:$C$8,3)</f>
        <v>7.0146116041400752E-3</v>
      </c>
      <c r="DX2" s="36">
        <f t="shared" ref="DX2" si="82">VLOOKUP(YEAR(DX1),$A$1:$C$8,3)</f>
        <v>7.0146116041400752E-3</v>
      </c>
      <c r="DY2" s="36">
        <f t="shared" ref="DY2" si="83">VLOOKUP(YEAR(DY1),$A$1:$C$8,3)</f>
        <v>7.0146116041400752E-3</v>
      </c>
      <c r="DZ2" s="36">
        <f t="shared" ref="DZ2" si="84">VLOOKUP(YEAR(DZ1),$A$1:$C$8,3)</f>
        <v>7.0146116041400752E-3</v>
      </c>
      <c r="EA2" s="36">
        <f t="shared" ref="EA2" si="85">VLOOKUP(YEAR(EA1),$A$1:$C$8,3)</f>
        <v>7.0146116041400752E-3</v>
      </c>
      <c r="EB2" s="36">
        <f t="shared" ref="EB2" si="86">VLOOKUP(YEAR(EB1),$A$1:$C$8,3)</f>
        <v>7.0146116041400752E-3</v>
      </c>
      <c r="EC2" s="36">
        <f t="shared" ref="EC2" si="87">VLOOKUP(YEAR(EC1),$A$1:$C$8,3)</f>
        <v>7.0146116041400752E-3</v>
      </c>
      <c r="ED2" s="36">
        <f t="shared" ref="ED2" si="88">VLOOKUP(YEAR(ED1),$A$1:$C$8,3)</f>
        <v>7.0146116041400752E-3</v>
      </c>
      <c r="EE2" s="36">
        <f t="shared" ref="EE2" si="89">VLOOKUP(YEAR(EE1),$A$1:$C$8,3)</f>
        <v>7.0146116041400752E-3</v>
      </c>
      <c r="EF2" s="36">
        <f t="shared" ref="EF2" si="90">VLOOKUP(YEAR(EF1),$A$1:$C$8,3)</f>
        <v>7.0146116041400752E-3</v>
      </c>
      <c r="EG2" s="36">
        <f t="shared" ref="EG2" si="91">VLOOKUP(YEAR(EG1),$A$1:$C$8,3)</f>
        <v>7.0146116041400752E-3</v>
      </c>
      <c r="EH2" s="36">
        <f t="shared" ref="EH2" si="92">VLOOKUP(YEAR(EH1),$A$1:$C$8,3)</f>
        <v>7.0146116041400752E-3</v>
      </c>
      <c r="EI2" s="36">
        <f t="shared" ref="EI2" si="93">VLOOKUP(YEAR(EI1),$A$1:$C$8,3)</f>
        <v>7.0146116041400752E-3</v>
      </c>
      <c r="EJ2" s="36">
        <f t="shared" ref="EJ2" si="94">VLOOKUP(YEAR(EJ1),$A$1:$C$8,3)</f>
        <v>7.0146116041400752E-3</v>
      </c>
      <c r="EK2" s="36">
        <f t="shared" ref="EK2" si="95">VLOOKUP(YEAR(EK1),$A$1:$C$8,3)</f>
        <v>7.0146116041400752E-3</v>
      </c>
      <c r="EL2" s="36">
        <f t="shared" ref="EL2" si="96">VLOOKUP(YEAR(EL1),$A$1:$C$8,3)</f>
        <v>7.0146116041400752E-3</v>
      </c>
      <c r="EM2" s="36">
        <f t="shared" ref="EM2" si="97">VLOOKUP(YEAR(EM1),$A$1:$C$8,3)</f>
        <v>7.0146116041400752E-3</v>
      </c>
      <c r="EN2" s="36">
        <f t="shared" ref="EN2" si="98">VLOOKUP(YEAR(EN1),$A$1:$C$8,3)</f>
        <v>7.0146116041400752E-3</v>
      </c>
      <c r="EO2" s="36">
        <f t="shared" ref="EO2" si="99">VLOOKUP(YEAR(EO1),$A$1:$C$8,3)</f>
        <v>7.0146116041400752E-3</v>
      </c>
      <c r="EP2" s="36">
        <f t="shared" ref="EP2" si="100">VLOOKUP(YEAR(EP1),$A$1:$C$8,3)</f>
        <v>7.0146116041400752E-3</v>
      </c>
      <c r="EQ2" s="36">
        <f t="shared" ref="EQ2" si="101">VLOOKUP(YEAR(EQ1),$A$1:$C$8,3)</f>
        <v>7.0146116041400752E-3</v>
      </c>
      <c r="ER2" s="36">
        <f t="shared" ref="ER2" si="102">VLOOKUP(YEAR(ER1),$A$1:$C$8,3)</f>
        <v>7.0146116041400752E-3</v>
      </c>
      <c r="ES2" s="36">
        <f t="shared" ref="ES2" si="103">VLOOKUP(YEAR(ES1),$A$1:$C$8,3)</f>
        <v>7.0146116041400752E-3</v>
      </c>
      <c r="ET2" s="36">
        <f t="shared" ref="ET2" si="104">VLOOKUP(YEAR(ET1),$A$1:$C$8,3)</f>
        <v>7.0146116041400752E-3</v>
      </c>
      <c r="EU2" s="36">
        <f t="shared" ref="EU2" si="105">VLOOKUP(YEAR(EU1),$A$1:$C$8,3)</f>
        <v>7.0146116041400752E-3</v>
      </c>
      <c r="EV2" s="36">
        <f t="shared" ref="EV2" si="106">VLOOKUP(YEAR(EV1),$A$1:$C$8,3)</f>
        <v>7.0146116041400752E-3</v>
      </c>
      <c r="EW2" s="36">
        <f t="shared" ref="EW2" si="107">VLOOKUP(YEAR(EW1),$A$1:$C$8,3)</f>
        <v>7.0146116041400752E-3</v>
      </c>
      <c r="EX2" s="36">
        <f t="shared" ref="EX2" si="108">VLOOKUP(YEAR(EX1),$A$1:$C$8,3)</f>
        <v>7.0146116041400752E-3</v>
      </c>
      <c r="EY2" s="36">
        <f t="shared" ref="EY2" si="109">VLOOKUP(YEAR(EY1),$A$1:$C$8,3)</f>
        <v>7.0146116041400752E-3</v>
      </c>
      <c r="EZ2" s="36">
        <f t="shared" ref="EZ2" si="110">VLOOKUP(YEAR(EZ1),$A$1:$C$8,3)</f>
        <v>7.0146116041400752E-3</v>
      </c>
      <c r="FA2" s="36">
        <f t="shared" ref="FA2" si="111">VLOOKUP(YEAR(FA1),$A$1:$C$8,3)</f>
        <v>7.0146116041400752E-3</v>
      </c>
      <c r="FB2" s="36">
        <f t="shared" ref="FB2" si="112">VLOOKUP(YEAR(FB1),$A$1:$C$8,3)</f>
        <v>7.0146116041400752E-3</v>
      </c>
      <c r="FC2" s="36">
        <f t="shared" ref="FC2" si="113">VLOOKUP(YEAR(FC1),$A$1:$C$8,3)</f>
        <v>7.0146116041400752E-3</v>
      </c>
      <c r="FD2" s="36">
        <f t="shared" ref="FD2" si="114">VLOOKUP(YEAR(FD1),$A$1:$C$8,3)</f>
        <v>7.0146116041400752E-3</v>
      </c>
      <c r="FE2" s="36">
        <f t="shared" ref="FE2" si="115">VLOOKUP(YEAR(FE1),$A$1:$C$8,3)</f>
        <v>7.0146116041400752E-3</v>
      </c>
      <c r="FF2" s="36">
        <f t="shared" ref="FF2" si="116">VLOOKUP(YEAR(FF1),$A$1:$C$8,3)</f>
        <v>7.0146116041400752E-3</v>
      </c>
      <c r="FG2" s="36">
        <f t="shared" ref="FG2" si="117">VLOOKUP(YEAR(FG1),$A$1:$C$8,3)</f>
        <v>7.0146116041400752E-3</v>
      </c>
      <c r="FH2" s="36">
        <f t="shared" ref="FH2" si="118">VLOOKUP(YEAR(FH1),$A$1:$C$8,3)</f>
        <v>7.0146116041400752E-3</v>
      </c>
      <c r="FI2" s="36">
        <f t="shared" ref="FI2" si="119">VLOOKUP(YEAR(FI1),$A$1:$C$8,3)</f>
        <v>7.0146116041400752E-3</v>
      </c>
      <c r="FJ2" s="36">
        <f t="shared" ref="FJ2" si="120">VLOOKUP(YEAR(FJ1),$A$1:$C$8,3)</f>
        <v>7.0146116041400752E-3</v>
      </c>
      <c r="FK2" s="36">
        <f t="shared" ref="FK2" si="121">VLOOKUP(YEAR(FK1),$A$1:$C$8,3)</f>
        <v>7.0146116041400752E-3</v>
      </c>
      <c r="FL2" s="36">
        <f t="shared" ref="FL2" si="122">VLOOKUP(YEAR(FL1),$A$1:$C$8,3)</f>
        <v>7.0146116041400752E-3</v>
      </c>
      <c r="FM2" s="36">
        <f t="shared" ref="FM2" si="123">VLOOKUP(YEAR(FM1),$A$1:$C$8,3)</f>
        <v>7.0146116041400752E-3</v>
      </c>
      <c r="FN2" s="36">
        <f t="shared" ref="FN2" si="124">VLOOKUP(YEAR(FN1),$A$1:$C$8,3)</f>
        <v>7.0146116041400752E-3</v>
      </c>
      <c r="FO2" s="36">
        <f t="shared" ref="FO2" si="125">VLOOKUP(YEAR(FO1),$A$1:$C$8,3)</f>
        <v>7.0146116041400752E-3</v>
      </c>
      <c r="FP2" s="36">
        <f t="shared" ref="FP2" si="126">VLOOKUP(YEAR(FP1),$A$1:$C$8,3)</f>
        <v>7.0146116041400752E-3</v>
      </c>
      <c r="FQ2" s="36">
        <f t="shared" ref="FQ2" si="127">VLOOKUP(YEAR(FQ1),$A$1:$C$8,3)</f>
        <v>7.0146116041400752E-3</v>
      </c>
      <c r="FR2" s="36">
        <f t="shared" ref="FR2" si="128">VLOOKUP(YEAR(FR1),$A$1:$C$8,3)</f>
        <v>7.0146116041400752E-3</v>
      </c>
      <c r="FS2" s="36">
        <f t="shared" ref="FS2" si="129">VLOOKUP(YEAR(FS1),$A$1:$C$8,3)</f>
        <v>7.0146116041400752E-3</v>
      </c>
      <c r="FT2" s="36">
        <f t="shared" ref="FT2" si="130">VLOOKUP(YEAR(FT1),$A$1:$C$8,3)</f>
        <v>7.0146116041400752E-3</v>
      </c>
      <c r="FU2" s="36">
        <f t="shared" ref="FU2" si="131">VLOOKUP(YEAR(FU1),$A$1:$C$8,3)</f>
        <v>7.0146116041400752E-3</v>
      </c>
      <c r="FV2" s="36">
        <f t="shared" ref="FV2" si="132">VLOOKUP(YEAR(FV1),$A$1:$C$8,3)</f>
        <v>7.0146116041400752E-3</v>
      </c>
      <c r="FW2" s="36">
        <f t="shared" ref="FW2" si="133">VLOOKUP(YEAR(FW1),$A$1:$C$8,3)</f>
        <v>7.0146116041400752E-3</v>
      </c>
      <c r="FX2" s="36">
        <f t="shared" ref="FX2" si="134">VLOOKUP(YEAR(FX1),$A$1:$C$8,3)</f>
        <v>7.0146116041400752E-3</v>
      </c>
      <c r="FY2" s="36">
        <f t="shared" ref="FY2" si="135">VLOOKUP(YEAR(FY1),$A$1:$C$8,3)</f>
        <v>7.0146116041400752E-3</v>
      </c>
      <c r="FZ2" s="36">
        <f t="shared" ref="FZ2" si="136">VLOOKUP(YEAR(FZ1),$A$1:$C$8,3)</f>
        <v>7.0146116041400752E-3</v>
      </c>
      <c r="GA2" s="36">
        <f t="shared" ref="GA2" si="137">VLOOKUP(YEAR(GA1),$A$1:$C$8,3)</f>
        <v>7.0146116041400752E-3</v>
      </c>
      <c r="GB2" s="36">
        <f t="shared" ref="GB2" si="138">VLOOKUP(YEAR(GB1),$A$1:$C$8,3)</f>
        <v>7.0146116041400752E-3</v>
      </c>
      <c r="GC2" s="36">
        <f t="shared" ref="GC2" si="139">VLOOKUP(YEAR(GC1),$A$1:$C$8,3)</f>
        <v>7.0146116041400752E-3</v>
      </c>
      <c r="GD2" s="36">
        <f t="shared" ref="GD2" si="140">VLOOKUP(YEAR(GD1),$A$1:$C$8,3)</f>
        <v>7.0146116041400752E-3</v>
      </c>
      <c r="GE2" s="36">
        <f t="shared" ref="GE2" si="141">VLOOKUP(YEAR(GE1),$A$1:$C$8,3)</f>
        <v>7.0146116041400752E-3</v>
      </c>
      <c r="GF2" s="36">
        <f t="shared" ref="GF2" si="142">VLOOKUP(YEAR(GF1),$A$1:$C$8,3)</f>
        <v>7.0146116041400752E-3</v>
      </c>
      <c r="GG2" s="36">
        <f t="shared" ref="GG2" si="143">VLOOKUP(YEAR(GG1),$A$1:$C$8,3)</f>
        <v>7.0146116041400752E-3</v>
      </c>
      <c r="GH2" s="36">
        <f t="shared" ref="GH2" si="144">VLOOKUP(YEAR(GH1),$A$1:$C$8,3)</f>
        <v>7.0146116041400752E-3</v>
      </c>
      <c r="GI2" s="36">
        <f t="shared" ref="GI2" si="145">VLOOKUP(YEAR(GI1),$A$1:$C$8,3)</f>
        <v>7.0146116041400752E-3</v>
      </c>
      <c r="GJ2" s="36">
        <f t="shared" ref="GJ2" si="146">VLOOKUP(YEAR(GJ1),$A$1:$C$8,3)</f>
        <v>7.0146116041400752E-3</v>
      </c>
      <c r="GK2" s="36">
        <f t="shared" ref="GK2" si="147">VLOOKUP(YEAR(GK1),$A$1:$C$8,3)</f>
        <v>7.0146116041400752E-3</v>
      </c>
      <c r="GL2" s="36">
        <f t="shared" ref="GL2" si="148">VLOOKUP(YEAR(GL1),$A$1:$C$8,3)</f>
        <v>7.0146116041400752E-3</v>
      </c>
      <c r="GM2" s="36">
        <f t="shared" ref="GM2" si="149">VLOOKUP(YEAR(GM1),$A$1:$C$8,3)</f>
        <v>7.0146116041400752E-3</v>
      </c>
      <c r="GN2" s="36">
        <f t="shared" ref="GN2" si="150">VLOOKUP(YEAR(GN1),$A$1:$C$8,3)</f>
        <v>7.0146116041400752E-3</v>
      </c>
      <c r="GO2" s="36">
        <f t="shared" ref="GO2" si="151">VLOOKUP(YEAR(GO1),$A$1:$C$8,3)</f>
        <v>7.0146116041400752E-3</v>
      </c>
      <c r="GP2" s="36">
        <f t="shared" ref="GP2" si="152">VLOOKUP(YEAR(GP1),$A$1:$C$8,3)</f>
        <v>7.0146116041400752E-3</v>
      </c>
      <c r="GQ2" s="36">
        <f t="shared" ref="GQ2" si="153">VLOOKUP(YEAR(GQ1),$A$1:$C$8,3)</f>
        <v>7.0146116041400752E-3</v>
      </c>
      <c r="GR2" s="36">
        <f t="shared" ref="GR2" si="154">VLOOKUP(YEAR(GR1),$A$1:$C$8,3)</f>
        <v>7.0146116041400752E-3</v>
      </c>
      <c r="GS2" s="36">
        <f t="shared" ref="GS2" si="155">VLOOKUP(YEAR(GS1),$A$1:$C$8,3)</f>
        <v>7.0146116041400752E-3</v>
      </c>
      <c r="GT2" s="36">
        <f t="shared" ref="GT2" si="156">VLOOKUP(YEAR(GT1),$A$1:$C$8,3)</f>
        <v>7.0146116041400752E-3</v>
      </c>
      <c r="GU2" s="36">
        <f t="shared" ref="GU2" si="157">VLOOKUP(YEAR(GU1),$A$1:$C$8,3)</f>
        <v>7.0146116041400752E-3</v>
      </c>
    </row>
    <row r="3" spans="1:203" x14ac:dyDescent="0.25">
      <c r="A3">
        <v>2025</v>
      </c>
      <c r="B3" s="37">
        <v>0.09</v>
      </c>
      <c r="C3" s="37">
        <f t="shared" si="0"/>
        <v>7.2073233161367156E-3</v>
      </c>
    </row>
    <row r="4" spans="1:203" x14ac:dyDescent="0.25">
      <c r="A4">
        <v>2026</v>
      </c>
      <c r="B4" s="37">
        <v>8.7499999999999994E-2</v>
      </c>
      <c r="C4" s="37">
        <f t="shared" si="0"/>
        <v>7.0146116041400752E-3</v>
      </c>
    </row>
    <row r="5" spans="1:203" x14ac:dyDescent="0.25">
      <c r="A5">
        <f>+A4+1</f>
        <v>2027</v>
      </c>
      <c r="B5" s="37">
        <v>8.7499999999999994E-2</v>
      </c>
      <c r="C5" s="37">
        <f t="shared" si="0"/>
        <v>7.0146116041400752E-3</v>
      </c>
    </row>
    <row r="6" spans="1:203" x14ac:dyDescent="0.25">
      <c r="A6">
        <f t="shared" ref="A6:A8" si="158">+A5+1</f>
        <v>2028</v>
      </c>
      <c r="B6" s="37">
        <v>8.7499999999999994E-2</v>
      </c>
      <c r="C6" s="37">
        <f t="shared" si="0"/>
        <v>7.0146116041400752E-3</v>
      </c>
    </row>
    <row r="7" spans="1:203" x14ac:dyDescent="0.25">
      <c r="A7">
        <f t="shared" si="158"/>
        <v>2029</v>
      </c>
      <c r="B7" s="37">
        <v>8.7499999999999994E-2</v>
      </c>
      <c r="C7" s="37">
        <f t="shared" si="0"/>
        <v>7.0146116041400752E-3</v>
      </c>
    </row>
    <row r="8" spans="1:203" x14ac:dyDescent="0.25">
      <c r="A8">
        <f t="shared" si="158"/>
        <v>2030</v>
      </c>
      <c r="B8" s="37">
        <v>8.7499999999999994E-2</v>
      </c>
      <c r="C8" s="37">
        <f t="shared" si="0"/>
        <v>7.0146116041400752E-3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5B131-5BB9-4184-BEAE-0BCA5A6B3B21}">
  <dimension ref="B3:CD76"/>
  <sheetViews>
    <sheetView topLeftCell="A13" workbookViewId="0">
      <selection activeCell="B24" sqref="B24:D64"/>
    </sheetView>
  </sheetViews>
  <sheetFormatPr defaultColWidth="8.7109375" defaultRowHeight="15" x14ac:dyDescent="0.25"/>
  <cols>
    <col min="4" max="4" width="9.7109375" bestFit="1" customWidth="1"/>
    <col min="5" max="5" width="9.140625" bestFit="1" customWidth="1"/>
    <col min="7" max="7" width="9.140625" bestFit="1" customWidth="1"/>
    <col min="10" max="10" width="10.140625" bestFit="1" customWidth="1"/>
    <col min="11" max="11" width="13.7109375" bestFit="1" customWidth="1"/>
    <col min="12" max="12" width="13.28515625" customWidth="1"/>
    <col min="13" max="13" width="11.85546875" bestFit="1" customWidth="1"/>
    <col min="15" max="15" width="8.140625" bestFit="1" customWidth="1"/>
    <col min="16" max="16" width="10.85546875" bestFit="1" customWidth="1"/>
    <col min="17" max="17" width="8.28515625" bestFit="1" customWidth="1"/>
    <col min="18" max="18" width="9.5703125" bestFit="1" customWidth="1"/>
    <col min="19" max="19" width="12.28515625" bestFit="1" customWidth="1"/>
    <col min="20" max="20" width="10.85546875" bestFit="1" customWidth="1"/>
    <col min="21" max="21" width="12.85546875" bestFit="1" customWidth="1"/>
    <col min="22" max="22" width="12.7109375" bestFit="1" customWidth="1"/>
    <col min="23" max="23" width="10" bestFit="1" customWidth="1"/>
    <col min="24" max="24" width="12" bestFit="1" customWidth="1"/>
    <col min="25" max="25" width="9.140625" bestFit="1" customWidth="1"/>
    <col min="26" max="26" width="7.7109375" bestFit="1" customWidth="1"/>
    <col min="27" max="27" width="8.140625" bestFit="1" customWidth="1"/>
    <col min="28" max="28" width="8.85546875" bestFit="1" customWidth="1"/>
    <col min="29" max="29" width="8.28515625" bestFit="1" customWidth="1"/>
    <col min="30" max="30" width="9.5703125" bestFit="1" customWidth="1"/>
    <col min="31" max="31" width="12.28515625" bestFit="1" customWidth="1"/>
    <col min="32" max="32" width="10.85546875" bestFit="1" customWidth="1"/>
    <col min="33" max="33" width="12.85546875" bestFit="1" customWidth="1"/>
    <col min="34" max="34" width="12.7109375" bestFit="1" customWidth="1"/>
    <col min="35" max="35" width="10" bestFit="1" customWidth="1"/>
    <col min="36" max="36" width="12" bestFit="1" customWidth="1"/>
    <col min="37" max="37" width="9.140625" bestFit="1" customWidth="1"/>
    <col min="38" max="38" width="7.7109375" bestFit="1" customWidth="1"/>
    <col min="39" max="39" width="8.140625" bestFit="1" customWidth="1"/>
    <col min="40" max="40" width="8.85546875" bestFit="1" customWidth="1"/>
    <col min="41" max="41" width="8.28515625" bestFit="1" customWidth="1"/>
    <col min="42" max="42" width="9.5703125" bestFit="1" customWidth="1"/>
    <col min="43" max="43" width="12.28515625" bestFit="1" customWidth="1"/>
    <col min="44" max="44" width="10.85546875" bestFit="1" customWidth="1"/>
    <col min="45" max="45" width="12.85546875" bestFit="1" customWidth="1"/>
    <col min="46" max="46" width="12.7109375" bestFit="1" customWidth="1"/>
    <col min="47" max="47" width="10" bestFit="1" customWidth="1"/>
    <col min="48" max="48" width="12" bestFit="1" customWidth="1"/>
    <col min="49" max="49" width="9.140625" bestFit="1" customWidth="1"/>
    <col min="50" max="50" width="7.7109375" bestFit="1" customWidth="1"/>
    <col min="51" max="51" width="8.140625" bestFit="1" customWidth="1"/>
    <col min="52" max="52" width="8.85546875" bestFit="1" customWidth="1"/>
    <col min="53" max="53" width="8.28515625" bestFit="1" customWidth="1"/>
    <col min="54" max="54" width="9.5703125" bestFit="1" customWidth="1"/>
    <col min="55" max="55" width="12.28515625" bestFit="1" customWidth="1"/>
    <col min="56" max="56" width="10.85546875" bestFit="1" customWidth="1"/>
    <col min="57" max="57" width="12.85546875" bestFit="1" customWidth="1"/>
    <col min="58" max="58" width="12.7109375" bestFit="1" customWidth="1"/>
    <col min="59" max="59" width="10" bestFit="1" customWidth="1"/>
    <col min="60" max="60" width="12" bestFit="1" customWidth="1"/>
    <col min="61" max="61" width="9.140625" bestFit="1" customWidth="1"/>
    <col min="62" max="62" width="7.7109375" bestFit="1" customWidth="1"/>
    <col min="63" max="63" width="8.140625" bestFit="1" customWidth="1"/>
    <col min="64" max="64" width="8.85546875" bestFit="1" customWidth="1"/>
    <col min="65" max="65" width="8.28515625" bestFit="1" customWidth="1"/>
    <col min="66" max="66" width="9.5703125" bestFit="1" customWidth="1"/>
    <col min="67" max="67" width="12.28515625" bestFit="1" customWidth="1"/>
    <col min="68" max="68" width="10.85546875" bestFit="1" customWidth="1"/>
    <col min="69" max="69" width="12.85546875" bestFit="1" customWidth="1"/>
    <col min="70" max="70" width="12.7109375" bestFit="1" customWidth="1"/>
    <col min="71" max="71" width="10" bestFit="1" customWidth="1"/>
    <col min="72" max="72" width="12" bestFit="1" customWidth="1"/>
    <col min="73" max="73" width="9.140625" bestFit="1" customWidth="1"/>
    <col min="74" max="74" width="7.7109375" bestFit="1" customWidth="1"/>
    <col min="75" max="75" width="8.140625" bestFit="1" customWidth="1"/>
    <col min="76" max="76" width="8.85546875" bestFit="1" customWidth="1"/>
    <col min="77" max="77" width="8.28515625" bestFit="1" customWidth="1"/>
    <col min="78" max="78" width="9.5703125" bestFit="1" customWidth="1"/>
    <col min="79" max="79" width="12.28515625" bestFit="1" customWidth="1"/>
    <col min="80" max="80" width="10.85546875" bestFit="1" customWidth="1"/>
    <col min="81" max="81" width="12.85546875" bestFit="1" customWidth="1"/>
    <col min="82" max="82" width="12.7109375" bestFit="1" customWidth="1"/>
  </cols>
  <sheetData>
    <row r="3" spans="5:82" x14ac:dyDescent="0.25">
      <c r="J3" s="2"/>
      <c r="K3" s="2"/>
      <c r="L3" s="2"/>
      <c r="P3" s="2"/>
      <c r="Q3" s="2"/>
      <c r="R3" s="2"/>
    </row>
    <row r="4" spans="5:82" x14ac:dyDescent="0.25">
      <c r="J4" s="2"/>
      <c r="K4" s="2"/>
      <c r="L4" s="2"/>
      <c r="Q4" s="2"/>
      <c r="R4" s="2"/>
    </row>
    <row r="5" spans="5:82" x14ac:dyDescent="0.25">
      <c r="J5" s="2"/>
      <c r="K5" s="2"/>
      <c r="L5" s="2"/>
      <c r="P5" s="2"/>
      <c r="Q5" s="2"/>
      <c r="R5" s="2"/>
    </row>
    <row r="6" spans="5:82" x14ac:dyDescent="0.25">
      <c r="J6" s="82"/>
      <c r="K6" s="82"/>
      <c r="L6" s="2"/>
      <c r="R6" s="2"/>
    </row>
    <row r="8" spans="5:82" x14ac:dyDescent="0.25">
      <c r="J8" s="2"/>
      <c r="K8" s="2"/>
      <c r="L8" s="2"/>
    </row>
    <row r="9" spans="5:82" x14ac:dyDescent="0.25">
      <c r="L9" s="2"/>
    </row>
    <row r="13" spans="5:82" ht="15.75" thickBot="1" x14ac:dyDescent="0.3">
      <c r="P13" s="2"/>
    </row>
    <row r="14" spans="5:82" ht="39" thickBot="1" x14ac:dyDescent="0.3">
      <c r="L14" s="94" t="s">
        <v>100</v>
      </c>
      <c r="M14" s="93"/>
      <c r="P14" s="2"/>
    </row>
    <row r="15" spans="5:82" ht="77.25" thickBot="1" x14ac:dyDescent="0.3">
      <c r="K15" t="s">
        <v>99</v>
      </c>
      <c r="L15" s="95" t="s">
        <v>101</v>
      </c>
      <c r="M15" s="92" t="s">
        <v>102</v>
      </c>
      <c r="P15" s="8">
        <v>45444</v>
      </c>
      <c r="Q15" s="31">
        <v>45474</v>
      </c>
      <c r="R15" s="7">
        <v>45505</v>
      </c>
      <c r="S15" s="8">
        <v>45536</v>
      </c>
      <c r="T15" s="8">
        <v>45566</v>
      </c>
      <c r="U15" s="7">
        <v>45597</v>
      </c>
      <c r="V15" s="8">
        <v>45627</v>
      </c>
      <c r="W15" s="25">
        <v>45658</v>
      </c>
      <c r="X15" s="26">
        <v>45689</v>
      </c>
      <c r="Y15" s="31">
        <v>45717</v>
      </c>
      <c r="Z15" s="25">
        <v>45748</v>
      </c>
      <c r="AA15" s="26">
        <v>45778</v>
      </c>
      <c r="AB15" s="31">
        <v>45809</v>
      </c>
      <c r="AC15" s="26">
        <v>45839</v>
      </c>
      <c r="AD15" s="26">
        <v>45870</v>
      </c>
      <c r="AE15" s="25">
        <v>45901</v>
      </c>
      <c r="AF15" s="26">
        <v>45931</v>
      </c>
      <c r="AG15" s="31">
        <v>45962</v>
      </c>
      <c r="AH15" s="25">
        <v>45992</v>
      </c>
      <c r="AI15" s="8">
        <v>46023</v>
      </c>
      <c r="AJ15" s="7">
        <v>46054</v>
      </c>
      <c r="AK15" s="31">
        <v>46082</v>
      </c>
      <c r="AL15" s="8">
        <v>46113</v>
      </c>
      <c r="AM15" s="32">
        <v>46143</v>
      </c>
      <c r="AN15" s="8">
        <v>46174</v>
      </c>
      <c r="AO15" s="8">
        <v>46204</v>
      </c>
      <c r="AP15" s="7">
        <v>46235</v>
      </c>
      <c r="AQ15" s="8">
        <v>46266</v>
      </c>
      <c r="AR15" s="8">
        <v>46296</v>
      </c>
      <c r="AS15" s="7">
        <v>46327</v>
      </c>
      <c r="AT15" s="8">
        <v>46357</v>
      </c>
      <c r="AU15" s="17">
        <v>46388</v>
      </c>
      <c r="AV15" s="18">
        <v>46419</v>
      </c>
      <c r="AW15" s="31">
        <v>46447</v>
      </c>
      <c r="AX15" s="17">
        <v>46478</v>
      </c>
      <c r="AY15" s="18">
        <v>46508</v>
      </c>
      <c r="AZ15" s="17">
        <v>46539</v>
      </c>
      <c r="BA15" s="31">
        <v>46569</v>
      </c>
      <c r="BB15" s="18">
        <v>46600</v>
      </c>
      <c r="BC15" s="18">
        <v>46631</v>
      </c>
      <c r="BD15" s="17">
        <v>46661</v>
      </c>
      <c r="BE15" s="32">
        <v>46692</v>
      </c>
      <c r="BF15" s="18">
        <v>46722</v>
      </c>
      <c r="BG15" s="8">
        <v>46753</v>
      </c>
      <c r="BH15" s="7">
        <v>46784</v>
      </c>
      <c r="BI15" s="7">
        <v>46813</v>
      </c>
      <c r="BJ15" s="8">
        <v>46844</v>
      </c>
      <c r="BK15" s="7">
        <v>46874</v>
      </c>
      <c r="BL15" s="7">
        <v>46905</v>
      </c>
      <c r="BM15" s="8">
        <v>46935</v>
      </c>
      <c r="BN15" s="7">
        <v>46966</v>
      </c>
      <c r="BO15" s="7">
        <v>46997</v>
      </c>
      <c r="BP15" s="8">
        <v>47027</v>
      </c>
      <c r="BQ15" s="7">
        <v>47058</v>
      </c>
      <c r="BR15" s="7">
        <v>47088</v>
      </c>
      <c r="BS15" s="17">
        <v>47119</v>
      </c>
      <c r="BT15" s="18">
        <v>47150</v>
      </c>
      <c r="BU15" s="18">
        <v>47178</v>
      </c>
      <c r="BV15" s="17">
        <v>47209</v>
      </c>
      <c r="BW15" s="18">
        <v>47239</v>
      </c>
      <c r="BX15" s="18">
        <v>47270</v>
      </c>
      <c r="BY15" s="17">
        <v>47300</v>
      </c>
      <c r="BZ15" s="18">
        <v>47331</v>
      </c>
      <c r="CA15" s="18">
        <v>47362</v>
      </c>
      <c r="CB15" s="17">
        <v>47392</v>
      </c>
      <c r="CC15" s="18">
        <v>47423</v>
      </c>
      <c r="CD15" s="18">
        <v>47453</v>
      </c>
    </row>
    <row r="16" spans="5:82" x14ac:dyDescent="0.25">
      <c r="E16" s="2">
        <v>11000</v>
      </c>
      <c r="F16">
        <v>0</v>
      </c>
      <c r="G16" s="2">
        <f>+$E$16*(1+F16)</f>
        <v>11000</v>
      </c>
      <c r="J16" s="91">
        <v>45444</v>
      </c>
      <c r="K16" s="30">
        <v>-396600</v>
      </c>
      <c r="L16" s="29">
        <v>0</v>
      </c>
      <c r="M16" s="29">
        <v>0</v>
      </c>
      <c r="O16" t="s">
        <v>103</v>
      </c>
      <c r="P16" s="2">
        <v>-396600</v>
      </c>
      <c r="Q16">
        <v>-509528.2</v>
      </c>
      <c r="R16">
        <v>-829958.39</v>
      </c>
      <c r="S16">
        <v>-116222.88</v>
      </c>
      <c r="T16">
        <v>1540661.08</v>
      </c>
      <c r="U16">
        <v>2160124.36</v>
      </c>
      <c r="V16">
        <v>1625571.74</v>
      </c>
      <c r="W16">
        <v>799744.58</v>
      </c>
      <c r="X16">
        <v>250712.82</v>
      </c>
      <c r="Y16">
        <v>307648.28999999998</v>
      </c>
      <c r="Z16">
        <v>-698015.6</v>
      </c>
      <c r="AA16">
        <v>-472581.57</v>
      </c>
      <c r="AB16">
        <v>-218157.52</v>
      </c>
      <c r="AC16">
        <v>-223187.48</v>
      </c>
      <c r="AD16">
        <v>-227478.99</v>
      </c>
      <c r="AE16">
        <v>-214903.1</v>
      </c>
      <c r="AF16">
        <v>-182458.93</v>
      </c>
      <c r="AG16">
        <v>1118105.79</v>
      </c>
      <c r="AH16">
        <v>1142992.72</v>
      </c>
      <c r="AI16">
        <v>-967730.97</v>
      </c>
      <c r="AJ16">
        <v>-1631515.33</v>
      </c>
      <c r="AK16">
        <v>-1593750.72</v>
      </c>
      <c r="AL16">
        <v>-1500591.31</v>
      </c>
      <c r="AM16">
        <v>-1881561.48</v>
      </c>
      <c r="AN16">
        <v>-3953436.34</v>
      </c>
      <c r="AO16">
        <v>-5026547.9400000004</v>
      </c>
      <c r="AP16">
        <v>-8357671.4699999997</v>
      </c>
      <c r="AQ16">
        <v>-9447009.1799999997</v>
      </c>
      <c r="AR16">
        <v>-11553706.48</v>
      </c>
      <c r="AS16">
        <v>-10420186.6</v>
      </c>
      <c r="AT16">
        <v>-10423574.17</v>
      </c>
      <c r="AU16">
        <v>-10426180.699999999</v>
      </c>
      <c r="AV16">
        <v>-11186715.48</v>
      </c>
      <c r="AW16">
        <v>-13383193.539999999</v>
      </c>
      <c r="AX16">
        <v>-9977171.6300000008</v>
      </c>
      <c r="AY16">
        <v>-11394721.59</v>
      </c>
      <c r="AZ16">
        <v>-12254509.869999999</v>
      </c>
      <c r="BA16">
        <v>-14106385.789999999</v>
      </c>
      <c r="BB16">
        <v>-11847406.939999999</v>
      </c>
      <c r="BC16">
        <v>-5051449.5999999996</v>
      </c>
      <c r="BD16">
        <v>-5335831.0599999996</v>
      </c>
      <c r="BE16">
        <v>1344243.12</v>
      </c>
      <c r="BF16">
        <v>130537167.23999999</v>
      </c>
      <c r="BG16">
        <v>39754501.479999997</v>
      </c>
      <c r="BH16">
        <v>89614710.719999999</v>
      </c>
      <c r="BI16">
        <v>-3828638.14</v>
      </c>
      <c r="BJ16">
        <v>-127851.66</v>
      </c>
      <c r="BK16">
        <v>-128218.71</v>
      </c>
      <c r="BL16">
        <v>-128586.81</v>
      </c>
      <c r="BM16">
        <v>-128955.97</v>
      </c>
      <c r="BN16">
        <v>-129326.19</v>
      </c>
      <c r="BO16">
        <v>-129697.47</v>
      </c>
      <c r="BP16">
        <v>-130069.82</v>
      </c>
      <c r="BQ16">
        <v>-130443.24</v>
      </c>
      <c r="BR16">
        <v>-130817.73</v>
      </c>
      <c r="BS16">
        <v>-131193.29</v>
      </c>
      <c r="BT16">
        <v>-131569.93</v>
      </c>
      <c r="BU16">
        <v>-131947.66</v>
      </c>
      <c r="BV16">
        <v>-132326.47</v>
      </c>
      <c r="BW16">
        <v>-132706.35999999999</v>
      </c>
      <c r="BX16">
        <v>-133087.35</v>
      </c>
    </row>
    <row r="17" spans="2:76" x14ac:dyDescent="0.25">
      <c r="F17" s="86">
        <v>0.05</v>
      </c>
      <c r="G17" s="2">
        <f t="shared" ref="G17:G21" si="0">+$E$16*(1+F17)</f>
        <v>11550</v>
      </c>
      <c r="H17" s="2">
        <f>+G17-G16</f>
        <v>550</v>
      </c>
      <c r="J17" s="91">
        <v>45474</v>
      </c>
      <c r="K17" s="30">
        <v>-509528.2</v>
      </c>
      <c r="L17" s="29">
        <v>0</v>
      </c>
      <c r="M17" s="29">
        <v>0</v>
      </c>
      <c r="O17" t="s">
        <v>104</v>
      </c>
      <c r="P17" s="2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1893621.09</v>
      </c>
      <c r="AK17">
        <v>1893621.09</v>
      </c>
      <c r="AL17">
        <v>1893621.09</v>
      </c>
      <c r="AM17">
        <v>1893621.09</v>
      </c>
      <c r="AN17">
        <v>3156035.16</v>
      </c>
      <c r="AO17">
        <v>3787242.19</v>
      </c>
      <c r="AP17">
        <v>5680863.2800000003</v>
      </c>
      <c r="AQ17">
        <v>6312070.3099999996</v>
      </c>
      <c r="AR17">
        <v>7574484.3799999999</v>
      </c>
      <c r="AS17">
        <v>7574484.3799999999</v>
      </c>
      <c r="AT17">
        <v>7574484.3799999999</v>
      </c>
      <c r="AU17">
        <v>7574484.3799999999</v>
      </c>
      <c r="AV17">
        <v>7574484.3799999999</v>
      </c>
      <c r="AW17">
        <v>8836898.4399999995</v>
      </c>
      <c r="AX17">
        <v>6943277.3399999999</v>
      </c>
      <c r="AY17">
        <v>7574484.3799999999</v>
      </c>
      <c r="AZ17">
        <v>7574484.3799999999</v>
      </c>
      <c r="BA17">
        <v>8836898.4399999995</v>
      </c>
      <c r="BB17">
        <v>7574484.3799999999</v>
      </c>
      <c r="BC17">
        <v>3787242.19</v>
      </c>
      <c r="BD17">
        <v>3787242.19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</row>
    <row r="18" spans="2:76" x14ac:dyDescent="0.25">
      <c r="F18" s="86">
        <v>0.08</v>
      </c>
      <c r="G18" s="2">
        <f t="shared" si="0"/>
        <v>11880</v>
      </c>
      <c r="H18" s="2">
        <f t="shared" ref="H18:H21" si="1">+G18-G17</f>
        <v>330</v>
      </c>
      <c r="J18" s="91">
        <v>45505</v>
      </c>
      <c r="K18" s="30">
        <v>-829958.39</v>
      </c>
      <c r="L18" s="29">
        <v>0</v>
      </c>
      <c r="M18" s="29">
        <v>0</v>
      </c>
      <c r="O18" t="s">
        <v>105</v>
      </c>
      <c r="P18" s="2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-17968.18</v>
      </c>
      <c r="AL18">
        <v>-35936.36</v>
      </c>
      <c r="AM18">
        <v>-53904.54</v>
      </c>
      <c r="AN18">
        <v>-71872.710000000006</v>
      </c>
      <c r="AO18">
        <v>-101819.68</v>
      </c>
      <c r="AP18">
        <v>-137756.03</v>
      </c>
      <c r="AQ18">
        <v>-191660.57</v>
      </c>
      <c r="AR18">
        <v>-251554.5</v>
      </c>
      <c r="AS18">
        <v>-323427.21000000002</v>
      </c>
      <c r="AT18">
        <v>-395299.93</v>
      </c>
      <c r="AU18">
        <v>-467172.64</v>
      </c>
      <c r="AV18">
        <v>-539045.35</v>
      </c>
      <c r="AW18">
        <v>-610918.06999999995</v>
      </c>
      <c r="AX18">
        <v>-694769.57</v>
      </c>
      <c r="AY18">
        <v>-760652.89</v>
      </c>
      <c r="AZ18">
        <v>-832525.6</v>
      </c>
      <c r="BA18">
        <v>-904398.32</v>
      </c>
      <c r="BB18">
        <v>-988249.82</v>
      </c>
      <c r="BC18">
        <v>-1060122.53</v>
      </c>
      <c r="BD18">
        <v>-1096058.8899999999</v>
      </c>
      <c r="BE18">
        <v>-1131995.24</v>
      </c>
      <c r="BF18">
        <v>-95889976.469999999</v>
      </c>
      <c r="BG18">
        <v>-24773004.059999999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</row>
    <row r="19" spans="2:76" x14ac:dyDescent="0.25">
      <c r="F19" s="37">
        <v>0.125</v>
      </c>
      <c r="G19" s="2">
        <f t="shared" si="0"/>
        <v>12375</v>
      </c>
      <c r="H19" s="2">
        <f t="shared" si="1"/>
        <v>495</v>
      </c>
      <c r="J19" s="91">
        <v>45536</v>
      </c>
      <c r="K19" s="30">
        <v>-116222.88</v>
      </c>
      <c r="L19" s="29">
        <v>0</v>
      </c>
      <c r="M19" s="29">
        <v>0</v>
      </c>
      <c r="P19" s="2"/>
    </row>
    <row r="20" spans="2:76" x14ac:dyDescent="0.25">
      <c r="F20" s="37">
        <v>0.16500000000000001</v>
      </c>
      <c r="G20" s="2">
        <f t="shared" si="0"/>
        <v>12815</v>
      </c>
      <c r="H20" s="2">
        <f t="shared" si="1"/>
        <v>440</v>
      </c>
      <c r="J20" s="91">
        <v>45566</v>
      </c>
      <c r="K20" s="29">
        <v>1540661.08</v>
      </c>
      <c r="L20" s="29">
        <v>0</v>
      </c>
      <c r="M20" s="29">
        <v>0</v>
      </c>
    </row>
    <row r="21" spans="2:76" x14ac:dyDescent="0.25">
      <c r="F21" s="37">
        <v>0.22500000000000001</v>
      </c>
      <c r="G21" s="2">
        <f t="shared" si="0"/>
        <v>13475.000000000002</v>
      </c>
      <c r="H21" s="2">
        <f t="shared" si="1"/>
        <v>660.00000000000182</v>
      </c>
      <c r="J21" s="91">
        <v>45597</v>
      </c>
      <c r="K21" s="29">
        <v>2160124.36</v>
      </c>
      <c r="L21" s="29">
        <v>0</v>
      </c>
      <c r="M21" s="29">
        <v>0</v>
      </c>
    </row>
    <row r="22" spans="2:76" x14ac:dyDescent="0.25">
      <c r="J22" s="91">
        <v>45627</v>
      </c>
      <c r="K22" s="29">
        <v>1625571.74</v>
      </c>
      <c r="L22" s="29">
        <v>0</v>
      </c>
      <c r="M22" s="29">
        <v>0</v>
      </c>
    </row>
    <row r="23" spans="2:76" x14ac:dyDescent="0.25">
      <c r="J23" s="91">
        <v>45658</v>
      </c>
      <c r="K23" s="29">
        <v>799744.58</v>
      </c>
      <c r="L23" s="29">
        <v>0</v>
      </c>
      <c r="M23" s="29">
        <v>0</v>
      </c>
    </row>
    <row r="24" spans="2:76" x14ac:dyDescent="0.25">
      <c r="B24" s="91">
        <v>45536</v>
      </c>
      <c r="C24" s="96"/>
      <c r="D24" s="102">
        <v>5.6750075009999996</v>
      </c>
      <c r="J24" s="91">
        <v>45689</v>
      </c>
      <c r="K24" s="29">
        <v>250712.82</v>
      </c>
      <c r="L24" s="29">
        <v>0</v>
      </c>
      <c r="M24" s="29">
        <v>0</v>
      </c>
    </row>
    <row r="25" spans="2:76" x14ac:dyDescent="0.25">
      <c r="B25" s="91">
        <v>45566</v>
      </c>
      <c r="C25" s="96"/>
      <c r="D25" s="102">
        <v>17.025012501999999</v>
      </c>
      <c r="J25" s="91">
        <v>45717</v>
      </c>
      <c r="K25" s="29">
        <v>307648.28999999998</v>
      </c>
      <c r="L25" s="29">
        <v>0</v>
      </c>
      <c r="M25" s="29">
        <v>0</v>
      </c>
    </row>
    <row r="26" spans="2:76" x14ac:dyDescent="0.25">
      <c r="B26" s="91">
        <v>45597</v>
      </c>
      <c r="C26" s="97" t="s">
        <v>106</v>
      </c>
      <c r="D26" s="102">
        <v>18.916671665999999</v>
      </c>
      <c r="J26" s="91">
        <v>45748</v>
      </c>
      <c r="K26" s="30">
        <v>-698015.6</v>
      </c>
      <c r="L26" s="29">
        <v>0</v>
      </c>
      <c r="M26" s="29">
        <v>0</v>
      </c>
    </row>
    <row r="27" spans="2:76" x14ac:dyDescent="0.25">
      <c r="B27" s="91">
        <v>45627</v>
      </c>
      <c r="C27" s="96"/>
      <c r="D27" s="102">
        <v>18.916671665999999</v>
      </c>
      <c r="J27" s="91">
        <v>45778</v>
      </c>
      <c r="K27" s="30">
        <v>-472581.57</v>
      </c>
      <c r="L27" s="29">
        <v>0</v>
      </c>
      <c r="M27" s="29">
        <v>0</v>
      </c>
    </row>
    <row r="28" spans="2:76" x14ac:dyDescent="0.25">
      <c r="B28" s="91">
        <v>45658</v>
      </c>
      <c r="C28" s="96"/>
      <c r="D28" s="102">
        <v>18.916671665999999</v>
      </c>
      <c r="J28" s="91">
        <v>45809</v>
      </c>
      <c r="K28" s="30">
        <v>-218157.52</v>
      </c>
      <c r="L28" s="29">
        <v>0</v>
      </c>
      <c r="M28" s="29">
        <v>0</v>
      </c>
    </row>
    <row r="29" spans="2:76" x14ac:dyDescent="0.25">
      <c r="B29" s="91">
        <v>45689</v>
      </c>
      <c r="C29" s="96"/>
      <c r="D29" s="102">
        <v>9.4583358339999997</v>
      </c>
      <c r="J29" s="91">
        <v>45839</v>
      </c>
      <c r="K29" s="30">
        <v>-223187.48</v>
      </c>
      <c r="L29" s="29">
        <v>0</v>
      </c>
      <c r="M29" s="29">
        <v>0</v>
      </c>
    </row>
    <row r="30" spans="2:76" x14ac:dyDescent="0.25">
      <c r="B30" s="91">
        <v>45717</v>
      </c>
      <c r="C30" s="96"/>
      <c r="D30" s="102">
        <v>9.4583358339999997</v>
      </c>
      <c r="J30" s="91">
        <v>45870</v>
      </c>
      <c r="K30" s="30">
        <v>-227478.99</v>
      </c>
      <c r="L30" s="29">
        <v>0</v>
      </c>
      <c r="M30" s="29">
        <v>0</v>
      </c>
    </row>
    <row r="31" spans="2:76" x14ac:dyDescent="0.25">
      <c r="B31" s="91">
        <v>45748</v>
      </c>
      <c r="C31" s="96"/>
      <c r="D31" s="102">
        <v>9.4583358339999997</v>
      </c>
      <c r="J31" s="91">
        <v>45901</v>
      </c>
      <c r="K31" s="30">
        <v>-214903.1</v>
      </c>
      <c r="L31" s="29">
        <v>0</v>
      </c>
      <c r="M31" s="29">
        <v>0</v>
      </c>
    </row>
    <row r="32" spans="2:76" x14ac:dyDescent="0.25">
      <c r="B32" s="91">
        <v>45778</v>
      </c>
      <c r="C32" s="98" t="s">
        <v>107</v>
      </c>
      <c r="D32" s="102">
        <v>4.7291729159999996</v>
      </c>
      <c r="J32" s="91">
        <v>45931</v>
      </c>
      <c r="K32" s="30">
        <v>-182458.93</v>
      </c>
      <c r="L32" s="29">
        <v>0</v>
      </c>
      <c r="M32" s="29">
        <v>0</v>
      </c>
    </row>
    <row r="33" spans="2:13" x14ac:dyDescent="0.25">
      <c r="B33" s="91">
        <v>45809</v>
      </c>
      <c r="C33" s="96"/>
      <c r="D33" s="102">
        <v>4.7291729159999996</v>
      </c>
      <c r="J33" s="91">
        <v>45962</v>
      </c>
      <c r="K33" s="29">
        <v>1118105.79</v>
      </c>
      <c r="L33" s="29">
        <v>0</v>
      </c>
      <c r="M33" s="29">
        <v>0</v>
      </c>
    </row>
    <row r="34" spans="2:13" x14ac:dyDescent="0.25">
      <c r="B34" s="91">
        <v>45839</v>
      </c>
      <c r="C34" s="96"/>
      <c r="D34" s="102">
        <v>4.7291729159999996</v>
      </c>
      <c r="J34" s="91">
        <v>45992</v>
      </c>
      <c r="K34" s="29">
        <v>1142992.72</v>
      </c>
      <c r="L34" s="29">
        <v>0</v>
      </c>
      <c r="M34" s="29">
        <v>0</v>
      </c>
    </row>
    <row r="35" spans="2:13" x14ac:dyDescent="0.25">
      <c r="B35" s="91">
        <v>45870</v>
      </c>
      <c r="C35" s="96"/>
      <c r="D35" s="102">
        <v>4.7291729159999996</v>
      </c>
      <c r="J35" s="91">
        <v>46023</v>
      </c>
      <c r="K35" s="30">
        <v>-967730.97</v>
      </c>
      <c r="L35" s="29">
        <v>0</v>
      </c>
      <c r="M35" s="29">
        <v>0</v>
      </c>
    </row>
    <row r="36" spans="2:13" x14ac:dyDescent="0.25">
      <c r="B36" s="91">
        <v>45901</v>
      </c>
      <c r="C36" s="96"/>
      <c r="D36" s="102">
        <v>4.7291729159999996</v>
      </c>
      <c r="J36" s="91">
        <v>46054</v>
      </c>
      <c r="K36" s="30">
        <v>-1631515.33</v>
      </c>
      <c r="L36" s="29">
        <v>1893621.09</v>
      </c>
      <c r="M36" s="29">
        <v>0</v>
      </c>
    </row>
    <row r="37" spans="2:13" x14ac:dyDescent="0.25">
      <c r="B37" s="91">
        <v>45931</v>
      </c>
      <c r="C37" s="96"/>
      <c r="D37" s="102">
        <v>4.7291729159999996</v>
      </c>
      <c r="J37" s="91">
        <v>46082</v>
      </c>
      <c r="K37" s="30">
        <v>-1593750.72</v>
      </c>
      <c r="L37" s="29">
        <v>1893621.09</v>
      </c>
      <c r="M37" s="29">
        <v>-17968.18</v>
      </c>
    </row>
    <row r="38" spans="2:13" x14ac:dyDescent="0.25">
      <c r="B38" s="91">
        <v>45962</v>
      </c>
      <c r="C38" s="96"/>
      <c r="D38" s="102">
        <v>4.7291729159999996</v>
      </c>
      <c r="J38" s="91">
        <v>46113</v>
      </c>
      <c r="K38" s="30">
        <v>-1500591.31</v>
      </c>
      <c r="L38" s="29">
        <v>1893621.09</v>
      </c>
      <c r="M38" s="29">
        <v>-35936.36</v>
      </c>
    </row>
    <row r="39" spans="2:13" x14ac:dyDescent="0.25">
      <c r="B39" s="91">
        <v>45992</v>
      </c>
      <c r="C39" s="96"/>
      <c r="D39" s="102">
        <v>4.7291729159999996</v>
      </c>
      <c r="J39" s="91">
        <v>46143</v>
      </c>
      <c r="K39" s="30">
        <v>-1881561.48</v>
      </c>
      <c r="L39" s="29">
        <v>1893621.09</v>
      </c>
      <c r="M39" s="29">
        <v>-53904.54</v>
      </c>
    </row>
    <row r="40" spans="2:13" x14ac:dyDescent="0.25">
      <c r="B40" s="91">
        <v>46023</v>
      </c>
      <c r="C40" s="96"/>
      <c r="D40" s="102">
        <v>4.7291729159999996</v>
      </c>
      <c r="J40" s="91">
        <v>46174</v>
      </c>
      <c r="K40" s="30">
        <v>-3953436.34</v>
      </c>
      <c r="L40" s="29">
        <v>3156035.16</v>
      </c>
      <c r="M40" s="29">
        <v>-71872.710000000006</v>
      </c>
    </row>
    <row r="41" spans="2:13" x14ac:dyDescent="0.25">
      <c r="B41" s="91">
        <v>46054</v>
      </c>
      <c r="C41" s="99" t="s">
        <v>108</v>
      </c>
      <c r="D41" s="102">
        <v>4.7291729159999996</v>
      </c>
      <c r="J41" s="91">
        <v>46204</v>
      </c>
      <c r="K41" s="30">
        <v>-5026547.9400000004</v>
      </c>
      <c r="L41" s="29">
        <v>3787242.19</v>
      </c>
      <c r="M41" s="29">
        <v>-101819.68</v>
      </c>
    </row>
    <row r="42" spans="2:13" x14ac:dyDescent="0.25">
      <c r="B42" s="91">
        <v>46082</v>
      </c>
      <c r="C42" s="96"/>
      <c r="D42" s="102">
        <v>4.7291729159999996</v>
      </c>
      <c r="J42" s="91">
        <v>46235</v>
      </c>
      <c r="K42" s="30">
        <v>-8357671.4699999997</v>
      </c>
      <c r="L42" s="29">
        <v>5680863.2800000003</v>
      </c>
      <c r="M42" s="29">
        <v>-137756.03</v>
      </c>
    </row>
    <row r="43" spans="2:13" x14ac:dyDescent="0.25">
      <c r="B43" s="91">
        <v>46113</v>
      </c>
      <c r="C43" s="96"/>
      <c r="D43" s="102">
        <v>4.7291729159999996</v>
      </c>
      <c r="J43" s="91">
        <v>46266</v>
      </c>
      <c r="K43" s="30">
        <v>-9447009.1799999997</v>
      </c>
      <c r="L43" s="29">
        <v>6312070.3099999996</v>
      </c>
      <c r="M43" s="29">
        <v>-191660.57</v>
      </c>
    </row>
    <row r="44" spans="2:13" x14ac:dyDescent="0.25">
      <c r="B44" s="91">
        <v>46143</v>
      </c>
      <c r="C44" s="96"/>
      <c r="D44" s="102">
        <v>4.7291729159999996</v>
      </c>
      <c r="J44" s="91">
        <v>46296</v>
      </c>
      <c r="K44" s="30">
        <v>-11553706.48</v>
      </c>
      <c r="L44" s="29">
        <v>7574484.3799999999</v>
      </c>
      <c r="M44" s="29">
        <v>-251554.5</v>
      </c>
    </row>
    <row r="45" spans="2:13" x14ac:dyDescent="0.25">
      <c r="B45" s="91">
        <v>46174</v>
      </c>
      <c r="C45" s="96"/>
      <c r="D45" s="102">
        <v>4.7291729159999996</v>
      </c>
      <c r="J45" s="91">
        <v>46327</v>
      </c>
      <c r="K45" s="30">
        <v>-10420186.6</v>
      </c>
      <c r="L45" s="29">
        <v>7574484.3799999999</v>
      </c>
      <c r="M45" s="29">
        <v>-323427.21000000002</v>
      </c>
    </row>
    <row r="46" spans="2:13" x14ac:dyDescent="0.25">
      <c r="B46" s="91">
        <v>46204</v>
      </c>
      <c r="C46" s="96"/>
      <c r="D46" s="102">
        <v>4.7291729159999996</v>
      </c>
      <c r="J46" s="91">
        <v>46357</v>
      </c>
      <c r="K46" s="30">
        <v>-10423574.17</v>
      </c>
      <c r="L46" s="29">
        <v>7574484.3799999999</v>
      </c>
      <c r="M46" s="29">
        <v>-395299.93</v>
      </c>
    </row>
    <row r="47" spans="2:13" x14ac:dyDescent="0.25">
      <c r="B47" s="91">
        <v>46235</v>
      </c>
      <c r="C47" s="96"/>
      <c r="D47" s="102">
        <v>4.7291729159999996</v>
      </c>
      <c r="J47" s="91">
        <v>46388</v>
      </c>
      <c r="K47" s="30">
        <v>-10426180.699999999</v>
      </c>
      <c r="L47" s="29">
        <v>7574484.3799999999</v>
      </c>
      <c r="M47" s="29">
        <v>-467172.64</v>
      </c>
    </row>
    <row r="48" spans="2:13" x14ac:dyDescent="0.25">
      <c r="B48" s="91">
        <v>46266</v>
      </c>
      <c r="C48" s="96"/>
      <c r="D48" s="102">
        <v>4.7291729159999996</v>
      </c>
      <c r="J48" s="91">
        <v>46419</v>
      </c>
      <c r="K48" s="30">
        <v>-11186715.48</v>
      </c>
      <c r="L48" s="29">
        <v>7574484.3799999999</v>
      </c>
      <c r="M48" s="29">
        <v>-539045.35</v>
      </c>
    </row>
    <row r="49" spans="2:13" x14ac:dyDescent="0.25">
      <c r="B49" s="91">
        <v>46296</v>
      </c>
      <c r="C49" s="96"/>
      <c r="D49" s="102">
        <v>4.7291729159999996</v>
      </c>
      <c r="J49" s="91">
        <v>46447</v>
      </c>
      <c r="K49" s="30">
        <v>-13383193.539999999</v>
      </c>
      <c r="L49" s="29">
        <v>8836898.4399999995</v>
      </c>
      <c r="M49" s="29">
        <v>-610918.06999999995</v>
      </c>
    </row>
    <row r="50" spans="2:13" x14ac:dyDescent="0.25">
      <c r="B50" s="91">
        <v>46327</v>
      </c>
      <c r="C50" s="96"/>
      <c r="D50" s="102">
        <v>2.8375037500000002</v>
      </c>
      <c r="J50" s="91">
        <v>46478</v>
      </c>
      <c r="K50" s="30">
        <v>-9977171.6300000008</v>
      </c>
      <c r="L50" s="29">
        <v>6943277.3399999999</v>
      </c>
      <c r="M50" s="29">
        <v>-694769.57</v>
      </c>
    </row>
    <row r="51" spans="2:13" x14ac:dyDescent="0.25">
      <c r="B51" s="91">
        <v>46357</v>
      </c>
      <c r="C51" s="96"/>
      <c r="D51" s="102">
        <v>2.8375037500000002</v>
      </c>
      <c r="J51" s="91">
        <v>46508</v>
      </c>
      <c r="K51" s="30">
        <v>-11394721.59</v>
      </c>
      <c r="L51" s="29">
        <v>7574484.3799999999</v>
      </c>
      <c r="M51" s="29">
        <v>-760652.89</v>
      </c>
    </row>
    <row r="52" spans="2:13" x14ac:dyDescent="0.25">
      <c r="B52" s="91">
        <v>46388</v>
      </c>
      <c r="C52" s="96"/>
      <c r="D52" s="102">
        <v>2.8375037500000002</v>
      </c>
      <c r="J52" s="91">
        <v>46539</v>
      </c>
      <c r="K52" s="30">
        <v>-12254509.869999999</v>
      </c>
      <c r="L52" s="29">
        <v>7574484.3799999999</v>
      </c>
      <c r="M52" s="29">
        <v>-832525.6</v>
      </c>
    </row>
    <row r="53" spans="2:13" x14ac:dyDescent="0.25">
      <c r="B53" s="91">
        <v>46419</v>
      </c>
      <c r="C53" s="96"/>
      <c r="D53" s="102">
        <v>2.8375037500000002</v>
      </c>
      <c r="J53" s="91">
        <v>46569</v>
      </c>
      <c r="K53" s="30">
        <v>-14106385.789999999</v>
      </c>
      <c r="L53" s="29">
        <v>8836898.4399999995</v>
      </c>
      <c r="M53" s="29">
        <v>-904398.32</v>
      </c>
    </row>
    <row r="54" spans="2:13" x14ac:dyDescent="0.25">
      <c r="B54" s="91">
        <v>46447</v>
      </c>
      <c r="C54" s="96"/>
      <c r="D54" s="102">
        <v>2.8375037500000002</v>
      </c>
      <c r="J54" s="91">
        <v>46600</v>
      </c>
      <c r="K54" s="30">
        <v>-11847406.939999999</v>
      </c>
      <c r="L54" s="29">
        <v>7574484.3799999999</v>
      </c>
      <c r="M54" s="29">
        <v>-988249.82</v>
      </c>
    </row>
    <row r="55" spans="2:13" x14ac:dyDescent="0.25">
      <c r="B55" s="91">
        <v>46478</v>
      </c>
      <c r="C55" s="96"/>
      <c r="D55" s="102">
        <v>2.8375037500000002</v>
      </c>
      <c r="J55" s="91">
        <v>46631</v>
      </c>
      <c r="K55" s="30">
        <v>-5051449.5999999996</v>
      </c>
      <c r="L55" s="29">
        <v>3787242.19</v>
      </c>
      <c r="M55" s="29">
        <v>-1060122.53</v>
      </c>
    </row>
    <row r="56" spans="2:13" x14ac:dyDescent="0.25">
      <c r="B56" s="91">
        <v>46508</v>
      </c>
      <c r="C56" s="96"/>
      <c r="D56" s="102">
        <v>2.8375037500000002</v>
      </c>
      <c r="J56" s="91">
        <v>46661</v>
      </c>
      <c r="K56" s="30">
        <v>-5335831.0599999996</v>
      </c>
      <c r="L56" s="29">
        <v>3787242.19</v>
      </c>
      <c r="M56" s="29">
        <v>-1096058.8899999999</v>
      </c>
    </row>
    <row r="57" spans="2:13" x14ac:dyDescent="0.25">
      <c r="B57" s="91">
        <v>46539</v>
      </c>
      <c r="C57" s="96"/>
      <c r="D57" s="102">
        <v>2.8375037500000002</v>
      </c>
      <c r="J57" s="91">
        <v>46692</v>
      </c>
      <c r="K57" s="29">
        <v>1344243.12</v>
      </c>
      <c r="L57" s="29">
        <v>0</v>
      </c>
      <c r="M57" s="29">
        <v>-1131995.24</v>
      </c>
    </row>
    <row r="58" spans="2:13" x14ac:dyDescent="0.25">
      <c r="B58" s="91">
        <v>46569</v>
      </c>
      <c r="C58" s="96"/>
      <c r="D58" s="102">
        <v>2.8375037500000002</v>
      </c>
      <c r="J58" s="91">
        <v>46722</v>
      </c>
      <c r="K58" s="29">
        <v>130537167.23999999</v>
      </c>
      <c r="L58" s="29">
        <v>0</v>
      </c>
      <c r="M58" s="29">
        <v>-95889976.469999999</v>
      </c>
    </row>
    <row r="59" spans="2:13" x14ac:dyDescent="0.25">
      <c r="B59" s="91">
        <v>46600</v>
      </c>
      <c r="C59" s="96"/>
      <c r="D59" s="102">
        <v>2.8375037500000002</v>
      </c>
      <c r="J59" s="91">
        <v>46753</v>
      </c>
      <c r="K59" s="29">
        <v>39754501.479999997</v>
      </c>
      <c r="L59" s="29">
        <v>0</v>
      </c>
      <c r="M59" s="29">
        <v>-24773004.059999999</v>
      </c>
    </row>
    <row r="60" spans="2:13" x14ac:dyDescent="0.25">
      <c r="B60" s="91">
        <v>46631</v>
      </c>
      <c r="C60" s="96"/>
      <c r="D60" s="102">
        <v>2.8375037500000002</v>
      </c>
      <c r="J60" s="91">
        <v>46784</v>
      </c>
      <c r="K60" s="29">
        <v>89614710.719999999</v>
      </c>
      <c r="L60" s="29">
        <v>0</v>
      </c>
      <c r="M60" s="29">
        <v>0</v>
      </c>
    </row>
    <row r="61" spans="2:13" x14ac:dyDescent="0.25">
      <c r="B61" s="91">
        <v>46661</v>
      </c>
      <c r="C61" s="98" t="s">
        <v>109</v>
      </c>
      <c r="D61" s="102">
        <v>2.8375037500000002</v>
      </c>
      <c r="J61" s="91">
        <v>46813</v>
      </c>
      <c r="K61" s="30">
        <v>-3828638.14</v>
      </c>
      <c r="L61" s="29">
        <v>0</v>
      </c>
      <c r="M61" s="29">
        <v>0</v>
      </c>
    </row>
    <row r="62" spans="2:13" x14ac:dyDescent="0.25">
      <c r="B62" s="91">
        <v>46692</v>
      </c>
      <c r="C62" s="96"/>
      <c r="D62" s="102">
        <v>0</v>
      </c>
      <c r="J62" s="91">
        <v>46844</v>
      </c>
      <c r="K62" s="30">
        <v>-127851.66</v>
      </c>
      <c r="L62" s="29">
        <v>0</v>
      </c>
      <c r="M62" s="29">
        <v>0</v>
      </c>
    </row>
    <row r="63" spans="2:13" ht="140.25" x14ac:dyDescent="0.25">
      <c r="B63" s="91">
        <v>46722</v>
      </c>
      <c r="C63" s="100" t="s">
        <v>110</v>
      </c>
      <c r="D63" s="102">
        <v>0</v>
      </c>
      <c r="J63" s="91">
        <v>46874</v>
      </c>
      <c r="K63" s="30">
        <v>-128218.71</v>
      </c>
      <c r="L63" s="29">
        <v>0</v>
      </c>
      <c r="M63" s="29">
        <v>0</v>
      </c>
    </row>
    <row r="64" spans="2:13" x14ac:dyDescent="0.25">
      <c r="B64" s="91">
        <v>46753</v>
      </c>
      <c r="C64" s="101" t="s">
        <v>111</v>
      </c>
      <c r="D64" s="102">
        <v>0</v>
      </c>
      <c r="J64" s="91">
        <v>46905</v>
      </c>
      <c r="K64" s="30">
        <v>-128586.81</v>
      </c>
      <c r="L64" s="29">
        <v>0</v>
      </c>
      <c r="M64" s="29">
        <v>0</v>
      </c>
    </row>
    <row r="65" spans="10:13" x14ac:dyDescent="0.25">
      <c r="J65" s="91">
        <v>46935</v>
      </c>
      <c r="K65" s="30">
        <v>-128955.97</v>
      </c>
      <c r="L65" s="29">
        <v>0</v>
      </c>
      <c r="M65" s="29">
        <v>0</v>
      </c>
    </row>
    <row r="66" spans="10:13" x14ac:dyDescent="0.25">
      <c r="J66" s="91">
        <v>46966</v>
      </c>
      <c r="K66" s="30">
        <v>-129326.19</v>
      </c>
      <c r="L66" s="29">
        <v>0</v>
      </c>
      <c r="M66" s="29">
        <v>0</v>
      </c>
    </row>
    <row r="67" spans="10:13" x14ac:dyDescent="0.25">
      <c r="J67" s="91">
        <v>46997</v>
      </c>
      <c r="K67" s="30">
        <v>-129697.47</v>
      </c>
      <c r="L67" s="29">
        <v>0</v>
      </c>
      <c r="M67" s="29">
        <v>0</v>
      </c>
    </row>
    <row r="68" spans="10:13" x14ac:dyDescent="0.25">
      <c r="J68" s="91">
        <v>47027</v>
      </c>
      <c r="K68" s="30">
        <v>-130069.82</v>
      </c>
      <c r="L68" s="29">
        <v>0</v>
      </c>
      <c r="M68" s="29">
        <v>0</v>
      </c>
    </row>
    <row r="69" spans="10:13" x14ac:dyDescent="0.25">
      <c r="J69" s="91">
        <v>47058</v>
      </c>
      <c r="K69" s="30">
        <v>-130443.24</v>
      </c>
      <c r="L69" s="29">
        <v>0</v>
      </c>
      <c r="M69" s="29">
        <v>0</v>
      </c>
    </row>
    <row r="70" spans="10:13" x14ac:dyDescent="0.25">
      <c r="J70" s="91">
        <v>47088</v>
      </c>
      <c r="K70" s="30">
        <v>-130817.73</v>
      </c>
      <c r="L70" s="29">
        <v>0</v>
      </c>
      <c r="M70" s="29">
        <v>0</v>
      </c>
    </row>
    <row r="71" spans="10:13" x14ac:dyDescent="0.25">
      <c r="J71" s="91">
        <v>47119</v>
      </c>
      <c r="K71" s="30">
        <v>-131193.29</v>
      </c>
      <c r="L71" s="29">
        <v>0</v>
      </c>
      <c r="M71" s="29">
        <v>0</v>
      </c>
    </row>
    <row r="72" spans="10:13" x14ac:dyDescent="0.25">
      <c r="J72" s="91">
        <v>47150</v>
      </c>
      <c r="K72" s="30">
        <v>-131569.93</v>
      </c>
      <c r="L72" s="29">
        <v>0</v>
      </c>
      <c r="M72" s="29">
        <v>0</v>
      </c>
    </row>
    <row r="73" spans="10:13" x14ac:dyDescent="0.25">
      <c r="J73" s="91">
        <v>47178</v>
      </c>
      <c r="K73" s="30">
        <v>-131947.66</v>
      </c>
      <c r="L73" s="29">
        <v>0</v>
      </c>
      <c r="M73" s="29">
        <v>0</v>
      </c>
    </row>
    <row r="74" spans="10:13" x14ac:dyDescent="0.25">
      <c r="J74" s="91">
        <v>47209</v>
      </c>
      <c r="K74" s="30">
        <v>-132326.47</v>
      </c>
      <c r="L74" s="29">
        <v>0</v>
      </c>
      <c r="M74" s="29">
        <v>0</v>
      </c>
    </row>
    <row r="75" spans="10:13" x14ac:dyDescent="0.25">
      <c r="J75" s="91">
        <v>47239</v>
      </c>
      <c r="K75" s="30">
        <v>-132706.35999999999</v>
      </c>
      <c r="L75" s="29">
        <v>0</v>
      </c>
      <c r="M75" s="29">
        <v>0</v>
      </c>
    </row>
    <row r="76" spans="10:13" x14ac:dyDescent="0.25">
      <c r="J76" s="91">
        <v>47270</v>
      </c>
      <c r="K76" s="30">
        <v>-133087.35</v>
      </c>
      <c r="L76" s="29">
        <v>0</v>
      </c>
      <c r="M76" s="29">
        <v>0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B53CC-3A9D-46A8-BF93-C0CBA7E7037D}">
  <dimension ref="B1:K21"/>
  <sheetViews>
    <sheetView workbookViewId="0">
      <selection activeCell="F21" sqref="F21"/>
    </sheetView>
  </sheetViews>
  <sheetFormatPr defaultRowHeight="15" x14ac:dyDescent="0.25"/>
  <cols>
    <col min="3" max="3" width="15.28515625" customWidth="1"/>
    <col min="4" max="4" width="10.85546875" bestFit="1" customWidth="1"/>
    <col min="5" max="5" width="10.85546875" customWidth="1"/>
    <col min="6" max="6" width="11.42578125" customWidth="1"/>
    <col min="9" max="9" width="11.7109375" bestFit="1" customWidth="1"/>
  </cols>
  <sheetData>
    <row r="1" spans="2:11" x14ac:dyDescent="0.25">
      <c r="C1" s="1" t="s">
        <v>112</v>
      </c>
      <c r="D1" s="1"/>
      <c r="E1" s="1"/>
      <c r="F1" s="1"/>
      <c r="G1" s="1"/>
      <c r="H1" s="1"/>
      <c r="I1" s="1" t="s">
        <v>116</v>
      </c>
      <c r="J1" s="1"/>
      <c r="K1" s="1"/>
    </row>
    <row r="2" spans="2:11" x14ac:dyDescent="0.25">
      <c r="C2" s="1" t="s">
        <v>113</v>
      </c>
      <c r="D2" s="1" t="s">
        <v>118</v>
      </c>
      <c r="E2" s="1" t="s">
        <v>119</v>
      </c>
      <c r="F2" s="1" t="s">
        <v>117</v>
      </c>
      <c r="G2" s="1"/>
      <c r="H2" s="1"/>
      <c r="I2" s="1" t="s">
        <v>113</v>
      </c>
      <c r="J2" s="1" t="s">
        <v>114</v>
      </c>
      <c r="K2" s="1" t="s">
        <v>115</v>
      </c>
    </row>
    <row r="3" spans="2:11" x14ac:dyDescent="0.25">
      <c r="B3" s="103">
        <v>44927</v>
      </c>
      <c r="C3" s="2">
        <v>446000</v>
      </c>
      <c r="D3" s="2">
        <v>184446</v>
      </c>
      <c r="E3" s="2">
        <v>100000</v>
      </c>
      <c r="F3" s="2">
        <f t="shared" ref="F3:F19" si="0">+C3-D3-E3</f>
        <v>161554</v>
      </c>
      <c r="H3" s="103">
        <v>44927</v>
      </c>
      <c r="I3" s="2">
        <v>0</v>
      </c>
    </row>
    <row r="4" spans="2:11" x14ac:dyDescent="0.25">
      <c r="B4" s="103">
        <v>44958</v>
      </c>
      <c r="C4" s="2">
        <v>345600</v>
      </c>
      <c r="D4" s="2">
        <v>229629</v>
      </c>
      <c r="E4" s="2">
        <v>100000</v>
      </c>
      <c r="F4" s="2">
        <f t="shared" si="0"/>
        <v>15971</v>
      </c>
      <c r="H4" s="103">
        <v>44958</v>
      </c>
      <c r="I4" s="2">
        <v>572235</v>
      </c>
    </row>
    <row r="5" spans="2:11" x14ac:dyDescent="0.25">
      <c r="B5" s="103">
        <v>44986</v>
      </c>
      <c r="C5" s="2">
        <v>467198</v>
      </c>
      <c r="D5" s="2">
        <v>349786</v>
      </c>
      <c r="E5" s="2">
        <v>100000</v>
      </c>
      <c r="F5" s="2">
        <f t="shared" si="0"/>
        <v>17412</v>
      </c>
      <c r="H5" s="103">
        <v>44986</v>
      </c>
      <c r="I5" s="2">
        <v>665509</v>
      </c>
    </row>
    <row r="6" spans="2:11" x14ac:dyDescent="0.25">
      <c r="B6" s="103">
        <v>45017</v>
      </c>
      <c r="C6" s="2">
        <v>200000</v>
      </c>
      <c r="D6" s="2">
        <v>130036</v>
      </c>
      <c r="E6" s="2">
        <v>100000</v>
      </c>
      <c r="F6" s="2">
        <f t="shared" si="0"/>
        <v>-30036</v>
      </c>
      <c r="H6" s="103">
        <v>45017</v>
      </c>
      <c r="I6" s="2">
        <v>968994</v>
      </c>
    </row>
    <row r="7" spans="2:11" x14ac:dyDescent="0.25">
      <c r="B7" s="103">
        <v>45047</v>
      </c>
      <c r="C7" s="2">
        <v>270000</v>
      </c>
      <c r="D7" s="2">
        <v>130249</v>
      </c>
      <c r="E7" s="2">
        <v>100000</v>
      </c>
      <c r="F7" s="2">
        <f t="shared" si="0"/>
        <v>39751</v>
      </c>
      <c r="H7" s="103">
        <v>45047</v>
      </c>
      <c r="I7" s="2">
        <v>-397988.26</v>
      </c>
    </row>
    <row r="8" spans="2:11" x14ac:dyDescent="0.25">
      <c r="B8" s="103">
        <v>45078</v>
      </c>
      <c r="C8" s="2">
        <v>37193.660000000003</v>
      </c>
      <c r="D8" s="2">
        <v>130434</v>
      </c>
      <c r="E8" s="2">
        <v>100000</v>
      </c>
      <c r="F8" s="2">
        <f t="shared" si="0"/>
        <v>-193240.34</v>
      </c>
      <c r="H8" s="103">
        <v>45078</v>
      </c>
      <c r="I8" s="2">
        <v>264190</v>
      </c>
    </row>
    <row r="9" spans="2:11" x14ac:dyDescent="0.25">
      <c r="B9" s="103">
        <v>45108</v>
      </c>
      <c r="C9" s="2">
        <v>335000</v>
      </c>
      <c r="D9" s="2">
        <v>30504</v>
      </c>
      <c r="E9" s="2">
        <v>100000</v>
      </c>
      <c r="F9" s="2">
        <f t="shared" si="0"/>
        <v>204496</v>
      </c>
      <c r="H9" s="103">
        <v>45108</v>
      </c>
      <c r="I9" s="2">
        <v>618075</v>
      </c>
    </row>
    <row r="10" spans="2:11" x14ac:dyDescent="0.25">
      <c r="B10" s="103">
        <v>45139</v>
      </c>
      <c r="C10" s="2">
        <v>300000</v>
      </c>
      <c r="D10" s="2">
        <v>130479</v>
      </c>
      <c r="E10" s="2">
        <v>100000</v>
      </c>
      <c r="F10" s="2">
        <f t="shared" si="0"/>
        <v>69521</v>
      </c>
      <c r="H10" s="103">
        <v>45139</v>
      </c>
      <c r="I10" s="2">
        <v>476930.2</v>
      </c>
    </row>
    <row r="11" spans="2:11" x14ac:dyDescent="0.25">
      <c r="B11" s="103">
        <v>45170</v>
      </c>
      <c r="C11" s="2">
        <v>307000</v>
      </c>
      <c r="D11" s="2">
        <v>130516</v>
      </c>
      <c r="E11" s="2">
        <v>100000</v>
      </c>
      <c r="F11" s="2">
        <f t="shared" si="0"/>
        <v>76484</v>
      </c>
      <c r="H11" s="103">
        <v>45170</v>
      </c>
      <c r="I11" s="2">
        <v>695550</v>
      </c>
    </row>
    <row r="12" spans="2:11" x14ac:dyDescent="0.25">
      <c r="B12" s="103">
        <v>45200</v>
      </c>
      <c r="C12" s="2">
        <v>273600</v>
      </c>
      <c r="D12" s="2">
        <v>130586</v>
      </c>
      <c r="E12" s="2">
        <v>100000</v>
      </c>
      <c r="F12" s="2">
        <f t="shared" si="0"/>
        <v>43014</v>
      </c>
      <c r="H12" s="103">
        <v>45200</v>
      </c>
      <c r="I12" s="2">
        <v>1117350</v>
      </c>
    </row>
    <row r="13" spans="2:11" x14ac:dyDescent="0.25">
      <c r="B13" s="103">
        <v>45231</v>
      </c>
      <c r="C13" s="2">
        <v>942000</v>
      </c>
      <c r="D13" s="2">
        <v>131300</v>
      </c>
      <c r="E13" s="2">
        <v>100000</v>
      </c>
      <c r="F13" s="2">
        <f t="shared" si="0"/>
        <v>710700</v>
      </c>
      <c r="H13" s="103">
        <v>45231</v>
      </c>
      <c r="I13" s="2">
        <v>1609050</v>
      </c>
    </row>
    <row r="14" spans="2:11" x14ac:dyDescent="0.25">
      <c r="B14" s="103">
        <v>45261</v>
      </c>
      <c r="C14" s="2">
        <v>1376160.9</v>
      </c>
      <c r="D14" s="2">
        <v>280739</v>
      </c>
      <c r="E14" s="2">
        <v>100000</v>
      </c>
      <c r="F14" s="2">
        <f t="shared" si="0"/>
        <v>995421.89999999991</v>
      </c>
      <c r="H14" s="103">
        <v>45261</v>
      </c>
      <c r="I14" s="2">
        <v>984000</v>
      </c>
    </row>
    <row r="15" spans="2:11" x14ac:dyDescent="0.25">
      <c r="B15" s="103">
        <v>45292</v>
      </c>
      <c r="C15" s="2">
        <v>875800</v>
      </c>
      <c r="D15" s="2">
        <v>280825</v>
      </c>
      <c r="E15" s="2">
        <v>100000</v>
      </c>
      <c r="F15" s="2">
        <f t="shared" si="0"/>
        <v>494975</v>
      </c>
      <c r="H15" s="103">
        <v>45292</v>
      </c>
      <c r="I15" s="2">
        <v>420599.75</v>
      </c>
    </row>
    <row r="16" spans="2:11" x14ac:dyDescent="0.25">
      <c r="B16" s="103">
        <v>45323</v>
      </c>
      <c r="C16" s="2">
        <v>506000</v>
      </c>
      <c r="D16" s="2">
        <v>320998</v>
      </c>
      <c r="E16" s="2">
        <v>100000</v>
      </c>
      <c r="F16" s="2">
        <f t="shared" si="0"/>
        <v>85002</v>
      </c>
      <c r="H16" s="103">
        <v>45323</v>
      </c>
      <c r="I16" s="2">
        <v>1136200</v>
      </c>
    </row>
    <row r="17" spans="2:9" x14ac:dyDescent="0.25">
      <c r="B17" s="103">
        <v>45352</v>
      </c>
      <c r="C17" s="2">
        <v>250000</v>
      </c>
      <c r="D17" s="2">
        <v>281000</v>
      </c>
      <c r="E17" s="2">
        <v>100000</v>
      </c>
      <c r="F17" s="2">
        <f t="shared" si="0"/>
        <v>-131000</v>
      </c>
      <c r="H17" s="103">
        <v>45352</v>
      </c>
      <c r="I17" s="2">
        <v>855750</v>
      </c>
    </row>
    <row r="18" spans="2:9" x14ac:dyDescent="0.25">
      <c r="B18" s="103">
        <v>45383</v>
      </c>
      <c r="C18" s="2">
        <v>212000</v>
      </c>
      <c r="D18" s="2">
        <v>281000</v>
      </c>
      <c r="E18" s="2">
        <v>100000</v>
      </c>
      <c r="F18" s="2">
        <f t="shared" si="0"/>
        <v>-169000</v>
      </c>
      <c r="H18" s="103">
        <v>45383</v>
      </c>
      <c r="I18" s="2">
        <v>652400</v>
      </c>
    </row>
    <row r="19" spans="2:9" x14ac:dyDescent="0.25">
      <c r="B19" s="103">
        <v>45413</v>
      </c>
      <c r="C19" s="2">
        <v>1273604.42</v>
      </c>
      <c r="D19" s="2">
        <v>281000</v>
      </c>
      <c r="E19" s="2">
        <v>100000</v>
      </c>
      <c r="F19" s="2">
        <f t="shared" si="0"/>
        <v>892604.41999999993</v>
      </c>
      <c r="H19" s="103">
        <v>45413</v>
      </c>
      <c r="I19" s="2">
        <v>0</v>
      </c>
    </row>
    <row r="20" spans="2:9" x14ac:dyDescent="0.25">
      <c r="B20" s="103">
        <v>45444</v>
      </c>
      <c r="C20" s="2">
        <v>1287500</v>
      </c>
      <c r="D20" s="2">
        <v>281000</v>
      </c>
      <c r="E20" s="2">
        <v>100000</v>
      </c>
      <c r="F20" s="2">
        <f>+C20-D20-E20</f>
        <v>906500</v>
      </c>
      <c r="H20" s="103">
        <v>45444</v>
      </c>
      <c r="I20" s="2">
        <v>0</v>
      </c>
    </row>
    <row r="21" spans="2:9" x14ac:dyDescent="0.25">
      <c r="F21" s="2">
        <f>SUM(F3:F20)</f>
        <v>4190129.98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4609851-7fe5-4214-bb55-3bd4da58dadf" xsi:nil="true"/>
    <lcf76f155ced4ddcb4097134ff3c332f xmlns="fed9c618-268d-480b-9c16-0edf211d567d">
      <Terms xmlns="http://schemas.microsoft.com/office/infopath/2007/PartnerControls"/>
    </lcf76f155ced4ddcb4097134ff3c332f>
    <Aprova_x00e7__x00e3_o xmlns="fed9c618-268d-480b-9c16-0edf211d567d">false</Aprova_x00e7__x00e3_o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EC9F3E8E9A004B8036D1CBC2292CA0" ma:contentTypeVersion="20" ma:contentTypeDescription="Create a new document." ma:contentTypeScope="" ma:versionID="e7b0786df96352eeebf45e9f35c82c75">
  <xsd:schema xmlns:xsd="http://www.w3.org/2001/XMLSchema" xmlns:xs="http://www.w3.org/2001/XMLSchema" xmlns:p="http://schemas.microsoft.com/office/2006/metadata/properties" xmlns:ns2="fed9c618-268d-480b-9c16-0edf211d567d" xmlns:ns3="44609851-7fe5-4214-bb55-3bd4da58dadf" targetNamespace="http://schemas.microsoft.com/office/2006/metadata/properties" ma:root="true" ma:fieldsID="e5103e676a26136d52431f1e862a5964" ns2:_="" ns3:_="">
    <xsd:import namespace="fed9c618-268d-480b-9c16-0edf211d567d"/>
    <xsd:import namespace="44609851-7fe5-4214-bb55-3bd4da58da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Aprova_x00e7__x00e3_o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9c618-268d-480b-9c16-0edf211d56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5d31299-4267-4599-ad20-1f4ebeeef7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Aprova_x00e7__x00e3_o" ma:index="23" nillable="true" ma:displayName="Aprovação" ma:default="0" ma:description="Arquivo Liberado" ma:format="Dropdown" ma:internalName="Aprova_x00e7__x00e3_o">
      <xsd:simpleType>
        <xsd:restriction base="dms:Boolean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609851-7fe5-4214-bb55-3bd4da58dad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85c7e14-c590-4ff8-9d4c-b5baae60fe3b}" ma:internalName="TaxCatchAll" ma:showField="CatchAllData" ma:web="44609851-7fe5-4214-bb55-3bd4da58da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FA3D64-A7EB-4F3D-8919-47FB16B07C5A}">
  <ds:schemaRefs>
    <ds:schemaRef ds:uri="http://schemas.microsoft.com/office/2006/metadata/properties"/>
    <ds:schemaRef ds:uri="http://schemas.microsoft.com/office/infopath/2007/PartnerControls"/>
    <ds:schemaRef ds:uri="44609851-7fe5-4214-bb55-3bd4da58dadf"/>
    <ds:schemaRef ds:uri="fed9c618-268d-480b-9c16-0edf211d567d"/>
  </ds:schemaRefs>
</ds:datastoreItem>
</file>

<file path=customXml/itemProps2.xml><?xml version="1.0" encoding="utf-8"?>
<ds:datastoreItem xmlns:ds="http://schemas.openxmlformats.org/officeDocument/2006/customXml" ds:itemID="{40171B34-6FE7-40D7-AE0B-82D6ACC643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3A77F8-8D90-4DE3-AB1F-0CBB8F6ACD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9c618-268d-480b-9c16-0edf211d567d"/>
    <ds:schemaRef ds:uri="44609851-7fe5-4214-bb55-3bd4da58da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Flc_Arqos_Base</vt:lpstr>
      <vt:lpstr>debt</vt:lpstr>
      <vt:lpstr>kpi</vt:lpstr>
      <vt:lpstr>debt_projetoscontratados</vt:lpstr>
      <vt:lpstr>Graphs</vt:lpstr>
      <vt:lpstr>Curva DI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 Chukr</dc:creator>
  <cp:keywords/>
  <dc:description/>
  <cp:lastModifiedBy>Felipe Chukr</cp:lastModifiedBy>
  <cp:revision/>
  <dcterms:created xsi:type="dcterms:W3CDTF">2019-05-06T13:53:59Z</dcterms:created>
  <dcterms:modified xsi:type="dcterms:W3CDTF">2024-06-28T23:53:41Z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0x01010099EC9F3E8E9A004B8036D1CBC2292CA0</vt:lpwstr>
  </property>
  <property fmtid="{D5CDD505-2E9C-101B-9397-08002B2CF9AE}" pid="3" name="MediaServiceImageTags">
    <vt:lpwstr/>
  </property>
</Properties>
</file>