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arqos365.sharepoint.com/sites/arqos/Documentos Compartilhados/Arquivos Compartilhados/Politicas e Formulários Gerais/Financeiro/Financeiro/"/>
    </mc:Choice>
  </mc:AlternateContent>
  <xr:revisionPtr revIDLastSave="223" documentId="8_{24B8B651-3E0C-4FF7-95B9-CD821A73B37C}" xr6:coauthVersionLast="47" xr6:coauthVersionMax="47" xr10:uidLastSave="{FD4E027F-1407-4270-AF1C-C03CCCB69062}"/>
  <bookViews>
    <workbookView xWindow="-108" yWindow="-108" windowWidth="23256" windowHeight="12576" firstSheet="1" activeTab="1" xr2:uid="{00000000-000D-0000-FFFF-FFFF00000000}"/>
  </bookViews>
  <sheets>
    <sheet name="Gastos Fixos" sheetId="14" state="hidden" r:id="rId1"/>
    <sheet name="Despesas diversas" sheetId="17" r:id="rId2"/>
    <sheet name="Limites de Reembolso" sheetId="23" state="hidden" r:id="rId3"/>
    <sheet name="Lista Gastos Variáveis" sheetId="22" state="hidden" r:id="rId4"/>
    <sheet name="Listas Padrões" sheetId="16" state="hidden" r:id="rId5"/>
    <sheet name="Planilha1" sheetId="24" state="hidden" r:id="rId6"/>
    <sheet name="Lista Gastos Fixos" sheetId="20" state="hidden" r:id="rId7"/>
    <sheet name="filtros" sheetId="13" state="hidden" r:id="rId8"/>
  </sheets>
  <definedNames>
    <definedName name="_xlnm._FilterDatabase" localSheetId="4" hidden="1">'Listas Padrões'!$E$1:$G$211</definedName>
    <definedName name="_xlnm._FilterDatabase" localSheetId="5" hidden="1">Planilha1!$A$1:$E$306</definedName>
    <definedName name="_xlnm.Print_Area" localSheetId="1">'Despesas diversas'!$A$2:$J$23</definedName>
    <definedName name="_xlnm.Print_Area" localSheetId="0">'Gastos Fixos'!$A$2:$J$19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7" l="1"/>
  <c r="A11" i="17" s="1"/>
  <c r="B13" i="17"/>
  <c r="I12" i="17"/>
  <c r="J12" i="17" s="1"/>
  <c r="J11" i="17"/>
  <c r="J18" i="17"/>
  <c r="J17" i="17"/>
  <c r="J16" i="17"/>
  <c r="J15" i="17"/>
  <c r="J14" i="17"/>
  <c r="J13" i="17"/>
  <c r="C11" i="17"/>
  <c r="C12" i="17"/>
  <c r="C13" i="17"/>
  <c r="C14" i="17"/>
  <c r="C15" i="17"/>
  <c r="C16" i="17"/>
  <c r="C17" i="17"/>
  <c r="C18" i="17"/>
  <c r="B11" i="23" l="1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F8" i="23"/>
  <c r="G14" i="23" s="1"/>
  <c r="F20" i="23"/>
  <c r="F15" i="23"/>
  <c r="E16" i="23"/>
  <c r="E17" i="23" s="1"/>
  <c r="E21" i="23"/>
  <c r="E22" i="23" s="1"/>
  <c r="E23" i="23" s="1"/>
  <c r="E24" i="23" s="1"/>
  <c r="F24" i="23" s="1"/>
  <c r="B7" i="23"/>
  <c r="AG5" i="22"/>
  <c r="AG6" i="22" s="1"/>
  <c r="AG7" i="22" s="1"/>
  <c r="AG8" i="22" s="1"/>
  <c r="AG9" i="22" s="1"/>
  <c r="AG10" i="22" s="1"/>
  <c r="AG11" i="22" s="1"/>
  <c r="AG12" i="22" s="1"/>
  <c r="AG13" i="22" s="1"/>
  <c r="AG14" i="22" s="1"/>
  <c r="AG15" i="22" s="1"/>
  <c r="AG16" i="22" s="1"/>
  <c r="AG17" i="22" s="1"/>
  <c r="AG18" i="22" s="1"/>
  <c r="AG19" i="22" s="1"/>
  <c r="AG20" i="22" s="1"/>
  <c r="AG21" i="22" s="1"/>
  <c r="AG22" i="22" s="1"/>
  <c r="AG23" i="22" s="1"/>
  <c r="AG24" i="22" s="1"/>
  <c r="AG25" i="22" s="1"/>
  <c r="AG26" i="22" s="1"/>
  <c r="AG27" i="22" s="1"/>
  <c r="AG28" i="22" s="1"/>
  <c r="AG29" i="22" s="1"/>
  <c r="AG30" i="22" s="1"/>
  <c r="AG31" i="22" s="1"/>
  <c r="AG32" i="22" s="1"/>
  <c r="AG33" i="22" s="1"/>
  <c r="AG34" i="22" s="1"/>
  <c r="AG35" i="22" s="1"/>
  <c r="AG36" i="22" s="1"/>
  <c r="AG37" i="22" s="1"/>
  <c r="AG38" i="22" s="1"/>
  <c r="AG39" i="22" s="1"/>
  <c r="AG40" i="22" s="1"/>
  <c r="AG41" i="22" s="1"/>
  <c r="AG42" i="22" s="1"/>
  <c r="AG43" i="22" s="1"/>
  <c r="AG44" i="22" s="1"/>
  <c r="AG45" i="22" s="1"/>
  <c r="AG46" i="22" s="1"/>
  <c r="AG47" i="22" s="1"/>
  <c r="AG48" i="22" s="1"/>
  <c r="AC5" i="22"/>
  <c r="AC6" i="22" s="1"/>
  <c r="AC7" i="22" s="1"/>
  <c r="AC8" i="22" s="1"/>
  <c r="AC9" i="22" s="1"/>
  <c r="AC10" i="22" s="1"/>
  <c r="AC11" i="22" s="1"/>
  <c r="AC12" i="22" s="1"/>
  <c r="AC13" i="22" s="1"/>
  <c r="AC14" i="22" s="1"/>
  <c r="AC15" i="22" s="1"/>
  <c r="AC16" i="22" s="1"/>
  <c r="AC17" i="22" s="1"/>
  <c r="AC18" i="22" s="1"/>
  <c r="AC19" i="22" s="1"/>
  <c r="AC20" i="22" s="1"/>
  <c r="AC21" i="22" s="1"/>
  <c r="AC22" i="22" s="1"/>
  <c r="AC23" i="22" s="1"/>
  <c r="AC24" i="22" s="1"/>
  <c r="AC25" i="22" s="1"/>
  <c r="AC26" i="22" s="1"/>
  <c r="AC27" i="22" s="1"/>
  <c r="AC28" i="22" s="1"/>
  <c r="AC29" i="22" s="1"/>
  <c r="AC30" i="22" s="1"/>
  <c r="AC31" i="22" s="1"/>
  <c r="AC32" i="22" s="1"/>
  <c r="AC33" i="22" s="1"/>
  <c r="AC34" i="22" s="1"/>
  <c r="AC35" i="22" s="1"/>
  <c r="AC36" i="22" s="1"/>
  <c r="AC37" i="22" s="1"/>
  <c r="AC38" i="22" s="1"/>
  <c r="AC39" i="22" s="1"/>
  <c r="AC40" i="22" s="1"/>
  <c r="AC41" i="22" s="1"/>
  <c r="AC42" i="22" s="1"/>
  <c r="AC43" i="22" s="1"/>
  <c r="AC44" i="22" s="1"/>
  <c r="AC45" i="22" s="1"/>
  <c r="AC46" i="22" s="1"/>
  <c r="AC47" i="22" s="1"/>
  <c r="AC48" i="22" s="1"/>
  <c r="Y5" i="22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U5" i="22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Q5" i="22"/>
  <c r="Q6" i="22" s="1"/>
  <c r="Q7" i="22" s="1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M5" i="22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F19" i="17"/>
  <c r="C19" i="17"/>
  <c r="F18" i="17"/>
  <c r="F17" i="17"/>
  <c r="F16" i="17"/>
  <c r="F15" i="17"/>
  <c r="F14" i="17"/>
  <c r="F13" i="17"/>
  <c r="F12" i="17"/>
  <c r="F11" i="17"/>
  <c r="E6" i="22"/>
  <c r="E7" i="22" s="1"/>
  <c r="E8" i="22" s="1"/>
  <c r="E9" i="22" s="1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E24" i="22" s="1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E37" i="22" s="1"/>
  <c r="E38" i="22" s="1"/>
  <c r="E39" i="22" s="1"/>
  <c r="E40" i="22" s="1"/>
  <c r="E41" i="22" s="1"/>
  <c r="E42" i="22" s="1"/>
  <c r="E43" i="22" s="1"/>
  <c r="E44" i="22" s="1"/>
  <c r="E45" i="22" s="1"/>
  <c r="E46" i="22" s="1"/>
  <c r="E47" i="22" s="1"/>
  <c r="E48" i="22" s="1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E5" i="22"/>
  <c r="A5" i="22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E5" i="20"/>
  <c r="E6" i="20" s="1"/>
  <c r="E7" i="20" s="1"/>
  <c r="E8" i="20" s="1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2" i="16"/>
  <c r="A5" i="20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F15" i="14"/>
  <c r="C15" i="14"/>
  <c r="F14" i="14"/>
  <c r="C14" i="14"/>
  <c r="F13" i="14"/>
  <c r="C13" i="14"/>
  <c r="J19" i="17"/>
  <c r="J20" i="17" s="1"/>
  <c r="C2" i="16"/>
  <c r="B2" i="16"/>
  <c r="C3" i="16"/>
  <c r="B3" i="16"/>
  <c r="A4" i="16"/>
  <c r="A5" i="16" s="1"/>
  <c r="J15" i="14"/>
  <c r="J14" i="14"/>
  <c r="J13" i="14"/>
  <c r="F17" i="23" l="1"/>
  <c r="E18" i="23"/>
  <c r="F23" i="23"/>
  <c r="F16" i="23"/>
  <c r="F21" i="23"/>
  <c r="F22" i="23"/>
  <c r="K4" i="20" a="1"/>
  <c r="K4" i="20" s="1"/>
  <c r="C4" i="22" a="1"/>
  <c r="C4" i="22" s="1"/>
  <c r="B4" i="20" a="1"/>
  <c r="B4" i="20" s="1"/>
  <c r="S4" i="22" a="1"/>
  <c r="S4" i="22" s="1"/>
  <c r="AI4" i="22" a="1"/>
  <c r="AI4" i="22" s="1"/>
  <c r="C4" i="20" a="1"/>
  <c r="C4" i="20" s="1"/>
  <c r="F4" i="20" a="1"/>
  <c r="F4" i="20" s="1"/>
  <c r="F4" i="22" a="1"/>
  <c r="F4" i="22" s="1"/>
  <c r="V4" i="22" a="1"/>
  <c r="V4" i="22" s="1"/>
  <c r="G4" i="20" a="1"/>
  <c r="G4" i="20" s="1"/>
  <c r="J4" i="22" a="1"/>
  <c r="J4" i="22" s="1"/>
  <c r="Z4" i="22" a="1"/>
  <c r="Z4" i="22" s="1"/>
  <c r="J4" i="20" a="1"/>
  <c r="J4" i="20" s="1"/>
  <c r="O4" i="22" a="1"/>
  <c r="O4" i="22" s="1"/>
  <c r="AE4" i="22" a="1"/>
  <c r="AE4" i="22" s="1"/>
  <c r="B4" i="22" a="1"/>
  <c r="B4" i="22" s="1"/>
  <c r="K4" i="22" a="1"/>
  <c r="K4" i="22" s="1"/>
  <c r="W4" i="22" a="1"/>
  <c r="W4" i="22" s="1"/>
  <c r="AA4" i="22" a="1"/>
  <c r="AA4" i="22" s="1"/>
  <c r="N4" i="22" a="1"/>
  <c r="N4" i="22" s="1"/>
  <c r="AD4" i="22" a="1"/>
  <c r="AD4" i="22" s="1"/>
  <c r="R4" i="22" a="1"/>
  <c r="R4" i="22" s="1"/>
  <c r="AH4" i="22" a="1"/>
  <c r="AH4" i="22" s="1"/>
  <c r="G4" i="22" a="1"/>
  <c r="G4" i="22" s="1"/>
  <c r="C10" i="14"/>
  <c r="E10" i="14"/>
  <c r="A6" i="16"/>
  <c r="C5" i="16"/>
  <c r="B5" i="16"/>
  <c r="C4" i="16"/>
  <c r="B4" i="16"/>
  <c r="J16" i="14"/>
  <c r="E19" i="23" l="1"/>
  <c r="F19" i="23" s="1"/>
  <c r="F18" i="23"/>
  <c r="A7" i="16"/>
  <c r="C6" i="16"/>
  <c r="B6" i="16"/>
  <c r="A8" i="16" l="1"/>
  <c r="C7" i="16"/>
  <c r="B7" i="16"/>
  <c r="A9" i="16" l="1"/>
  <c r="C8" i="16"/>
  <c r="B8" i="16"/>
  <c r="A10" i="16" l="1"/>
  <c r="C9" i="16"/>
  <c r="B9" i="16"/>
  <c r="A11" i="16" l="1"/>
  <c r="C10" i="16"/>
  <c r="B10" i="16"/>
  <c r="A12" i="16" l="1"/>
  <c r="C11" i="16"/>
  <c r="B11" i="16"/>
  <c r="A13" i="16" l="1"/>
  <c r="B12" i="16"/>
  <c r="C12" i="16"/>
  <c r="A14" i="16" l="1"/>
  <c r="B13" i="16"/>
  <c r="C13" i="16"/>
  <c r="A15" i="16" l="1"/>
  <c r="C14" i="16"/>
  <c r="B14" i="16"/>
  <c r="A16" i="16" l="1"/>
  <c r="C15" i="16"/>
  <c r="B15" i="16"/>
  <c r="A17" i="16" l="1"/>
  <c r="C16" i="16"/>
  <c r="B16" i="16"/>
  <c r="A18" i="16" l="1"/>
  <c r="C17" i="16"/>
  <c r="B17" i="16"/>
  <c r="A19" i="16" l="1"/>
  <c r="C18" i="16"/>
  <c r="B18" i="16"/>
  <c r="A20" i="16" l="1"/>
  <c r="C19" i="16"/>
  <c r="B19" i="16"/>
  <c r="A21" i="16" l="1"/>
  <c r="C20" i="16"/>
  <c r="B20" i="16"/>
  <c r="A22" i="16" l="1"/>
  <c r="C21" i="16"/>
  <c r="B21" i="16"/>
  <c r="A23" i="16" l="1"/>
  <c r="C22" i="16"/>
  <c r="B22" i="16"/>
  <c r="A24" i="16" l="1"/>
  <c r="C23" i="16"/>
  <c r="B23" i="16"/>
  <c r="A25" i="16" l="1"/>
  <c r="C24" i="16"/>
  <c r="B24" i="16"/>
  <c r="A26" i="16" l="1"/>
  <c r="C25" i="16"/>
  <c r="B25" i="16"/>
  <c r="A27" i="16" l="1"/>
  <c r="C26" i="16"/>
  <c r="B26" i="16"/>
  <c r="A28" i="16" l="1"/>
  <c r="C27" i="16"/>
  <c r="B27" i="16"/>
  <c r="A29" i="16" l="1"/>
  <c r="B28" i="16"/>
  <c r="C28" i="16"/>
  <c r="A30" i="16" l="1"/>
  <c r="C29" i="16"/>
  <c r="B29" i="16"/>
  <c r="A31" i="16" l="1"/>
  <c r="C30" i="16"/>
  <c r="B30" i="16"/>
  <c r="A32" i="16" l="1"/>
  <c r="C31" i="16"/>
  <c r="B31" i="16"/>
  <c r="A33" i="16" l="1"/>
  <c r="C32" i="16"/>
  <c r="B32" i="16"/>
  <c r="A34" i="16" l="1"/>
  <c r="C33" i="16"/>
  <c r="B33" i="16"/>
  <c r="A35" i="16" l="1"/>
  <c r="C34" i="16"/>
  <c r="B34" i="16"/>
  <c r="C35" i="16" l="1"/>
  <c r="B3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tc={9196B8A3-DFDC-4474-A2CA-2AA8D3BDC288}</author>
    <author>tc={AE02307C-4127-4ADB-BF44-E3F19AF97B14}</author>
    <author>tc={ED96B241-9E3A-4B3F-B090-CA4D0C9A05FC}</author>
    <author>tc={446C17D4-E369-406B-AF1D-06A6FDE65988}</author>
    <author>tc={A3E1BD7A-5EB0-4F29-89EA-CFDC028D26E8}</author>
    <author>tc={1F083807-1F03-4792-8643-59C082D08F52}</author>
    <author>tc={DA0B7F45-7BDC-4E0A-BFAC-0364612B9E8D}</author>
    <author>tc={326FF969-8F77-498D-A54F-86B4855FD8A9}</author>
  </authors>
  <commentList>
    <comment ref="J11" authorId="0" shapeId="0" xr:uid="{9196B8A3-DFDC-4474-A2CA-2AA8D3BDC2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Jantar 12/11 - Renata e Rayssa - 155,90
Jantar 13/11 - Renata, Rayssa e Werle</t>
      </text>
    </comment>
    <comment ref="H12" authorId="1" shapeId="0" xr:uid="{AE02307C-4127-4ADB-BF44-E3F19AF97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Necessário inserir a KM do trajeto percorrido usando o site do GOOGLE MAPS e anexando o print do mesmo junto ao formulário.</t>
      </text>
    </comment>
    <comment ref="J12" authorId="2" shapeId="0" xr:uid="{ED96B241-9E3A-4B3F-B090-CA4D0C9A05F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Ida - 03/11
</t>
      </text>
    </comment>
    <comment ref="J13" authorId="3" shapeId="0" xr:uid="{446C17D4-E369-406B-AF1D-06A6FDE659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Ida - 12/11</t>
      </text>
    </comment>
    <comment ref="J14" authorId="4" shapeId="0" xr:uid="{A3E1BD7A-5EB0-4F29-89EA-CFDC028D26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Ida - 14/11</t>
      </text>
    </comment>
    <comment ref="J15" authorId="5" shapeId="0" xr:uid="{1F083807-1F03-4792-8643-59C082D08F5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Ida - 03/11
</t>
      </text>
    </comment>
    <comment ref="J16" authorId="6" shapeId="0" xr:uid="{DA0B7F45-7BDC-4E0A-BFAC-0364612B9E8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Ida - 03/11
</t>
      </text>
    </comment>
    <comment ref="J18" authorId="7" shapeId="0" xr:uid="{326FF969-8F77-498D-A54F-86B4855FD8A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Ida - 03/11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<sst xmlns="http://schemas.openxmlformats.org/spreadsheetml/2006/main" count="1290" uniqueCount="346">
  <si>
    <t>REEMBOLSO DE DESPESA</t>
  </si>
  <si>
    <t>Nome:</t>
  </si>
  <si>
    <t>PIX:</t>
  </si>
  <si>
    <t>CPF:</t>
  </si>
  <si>
    <t>Data do preenchimento</t>
  </si>
  <si>
    <t xml:space="preserve">Período: </t>
  </si>
  <si>
    <t>a</t>
  </si>
  <si>
    <t>Data do Reembolso</t>
  </si>
  <si>
    <t>Descrição</t>
  </si>
  <si>
    <t>Empresa</t>
  </si>
  <si>
    <t>Projeto</t>
  </si>
  <si>
    <t>Quantidade</t>
  </si>
  <si>
    <t>Valor Unitário</t>
  </si>
  <si>
    <t>R$</t>
  </si>
  <si>
    <t xml:space="preserve">todo dia 20 de cada mês </t>
  </si>
  <si>
    <t>Refeições - fixo</t>
  </si>
  <si>
    <t>TERRAS DE SANTANA DE PARNAIBA EMPREENDIMENTOS IMOBILIARIOS LTDA</t>
  </si>
  <si>
    <t>MARKETING</t>
  </si>
  <si>
    <t>Reembolso pedágio - fixo</t>
  </si>
  <si>
    <t>Plano de saúde</t>
  </si>
  <si>
    <t>TOTAL</t>
  </si>
  <si>
    <t>Obs.: Reembolso ocorrerá no dia 20 do mês da entrega do formulário e deverá ser entregue até o dia 16 do mês.</t>
  </si>
  <si>
    <t>Projetos</t>
  </si>
  <si>
    <t>Refeições - Variável</t>
  </si>
  <si>
    <t>ESTÂNCIA PARQUE ATIBAIA II EMPREENDIMENTO IMOBILIÁRIO LTDA</t>
  </si>
  <si>
    <t>LOTEAMENTO</t>
  </si>
  <si>
    <t>Reembolso pedágio tipo 1 - variável</t>
  </si>
  <si>
    <t>Reembolso pedágio tipo 2 - variável</t>
  </si>
  <si>
    <t>TERRAS DE MOSTEIRO DE SAO BENTO EMPREENDIMENTOS IMOBILIARIOS S/A</t>
  </si>
  <si>
    <t>Combustível</t>
  </si>
  <si>
    <t>Média de Consumo (KM/L)</t>
  </si>
  <si>
    <t>Média de Preço (R$/L)</t>
  </si>
  <si>
    <t>https://www.gov.br/anp/pt-br/assuntos/precos-e-defesa-da-concorrencia/precos/levantamento-de-precos-de-combustiveis-ultimas-semanas-pesquisadas</t>
  </si>
  <si>
    <t>Valor por KM rodado</t>
  </si>
  <si>
    <t>Escolher Estado de São Paulo</t>
  </si>
  <si>
    <t>Escolher Gasolina Aditivada</t>
  </si>
  <si>
    <t>Escolher Cidade de São Paulo</t>
  </si>
  <si>
    <t>Reembolso Variável (+R$0,30)</t>
  </si>
  <si>
    <t>% aumento/queda</t>
  </si>
  <si>
    <t>Valor Combustível</t>
  </si>
  <si>
    <t>Valor Reembolso</t>
  </si>
  <si>
    <t>Projetos da Empresa Selecionada</t>
  </si>
  <si>
    <t>Linha 11 GF</t>
  </si>
  <si>
    <t>Código</t>
  </si>
  <si>
    <t>Nome Projeto</t>
  </si>
  <si>
    <t>Linha 12 GF</t>
  </si>
  <si>
    <t>Linha 13 GF</t>
  </si>
  <si>
    <t>Linha 14 GF</t>
  </si>
  <si>
    <t>Linha 15 GF</t>
  </si>
  <si>
    <t>Linha 16 GF</t>
  </si>
  <si>
    <t>Linha 17 GF</t>
  </si>
  <si>
    <t>Linha 18 GF</t>
  </si>
  <si>
    <t>Linha 19 GF</t>
  </si>
  <si>
    <t>Período</t>
  </si>
  <si>
    <t>Código de Projetos</t>
  </si>
  <si>
    <t>Empresa do Projeto</t>
  </si>
  <si>
    <t>Escolha de Projetos</t>
  </si>
  <si>
    <t>Nome Empresa</t>
  </si>
  <si>
    <t>ADMINISTRATIVO</t>
  </si>
  <si>
    <t>TERRENO/NOVOS NEGÓCIOS</t>
  </si>
  <si>
    <t>PARQUE CENTRAL GUARULHOS DESENVOLVIMENTO IMOBILIÁRIO S.A</t>
  </si>
  <si>
    <t>SITIO DO VOVO EMPREENDIMENTOS IMOBILIARIOS LTDA.</t>
  </si>
  <si>
    <t>COMERCIAL</t>
  </si>
  <si>
    <t>TAG BOM SUCESSO EMPREENDIMENTOS IMOBILIARIOS LTDA.</t>
  </si>
  <si>
    <t>DESPESAS INCORPORAÇÃO</t>
  </si>
  <si>
    <t>MSB PARTICIPACOES LTDA</t>
  </si>
  <si>
    <t>DESPESAS INCORPORAÇÃO VOVÔ - PCGRU</t>
  </si>
  <si>
    <t>MANILA PARTICIPAÇÕES LTDA</t>
  </si>
  <si>
    <t>DESPESAS INCORPORAÇÃO TAG - PCGRU</t>
  </si>
  <si>
    <t>98916 PARTICIPACOES LTDA.</t>
  </si>
  <si>
    <t>DESPESAS ADMINISTRATIVAS VOVÔ - PCGRU</t>
  </si>
  <si>
    <t>FILIPINAS EMPREENDIMENTOS IMOBILIÁRIOS S.A.</t>
  </si>
  <si>
    <t>DESPESAS ADMINISTRATIVAS TAG - PCGRU</t>
  </si>
  <si>
    <t>SPE VISTA ALTA ALPHAVILLE LTDA</t>
  </si>
  <si>
    <t>ORÇAMENTO DE OBRA</t>
  </si>
  <si>
    <t>SPE GLK ALPHAVILLE LTDA.</t>
  </si>
  <si>
    <t>ASSISTÊNCIA TECNICA</t>
  </si>
  <si>
    <t>EMPRESTIMO PJ</t>
  </si>
  <si>
    <t>POLO L1 EMPREENDIMENTO IMOBILIÁRIO LTDA</t>
  </si>
  <si>
    <t>Transferencia entre contas</t>
  </si>
  <si>
    <t>POLO L2 EMPREENDIMENTO IMOBILIÁRIO LTDA</t>
  </si>
  <si>
    <t>INVESTIMENTOS</t>
  </si>
  <si>
    <t>ARQOS BEM-ESTAR LTDA</t>
  </si>
  <si>
    <t>TERRENOS / NOVOS NEGÓCIOS - SITIO VOVO</t>
  </si>
  <si>
    <t>HONÓRIO 4 EMPREENDIMENTO IMOBILIÁRIO LTDA</t>
  </si>
  <si>
    <t>MARKETING - SITIO VOVO</t>
  </si>
  <si>
    <t>COMERCIAL - SITIO VOVO</t>
  </si>
  <si>
    <t>JAGUARI S/A DESENVOLVIMENTO IMOBILIARIO</t>
  </si>
  <si>
    <t>STAND - SITIO VOVO</t>
  </si>
  <si>
    <t>ARCOS REAL ESTATE LTDA</t>
  </si>
  <si>
    <t>CBSI S/A ADMINISTRACAO E PARTICIPACAO</t>
  </si>
  <si>
    <t>CARTEIRA DE CLIENTES - SITIO VOVO</t>
  </si>
  <si>
    <t>UNIDADES EM ESTOQUE - SITIO VOVO</t>
  </si>
  <si>
    <t>PERMUTAS - SITIO VOVO</t>
  </si>
  <si>
    <t>CONSTRUÇÃO</t>
  </si>
  <si>
    <t>ASSISTENCIA TECNICA - SITIO VOVO</t>
  </si>
  <si>
    <t>EMPRESTIMO PJ - SITIO VOVO</t>
  </si>
  <si>
    <t>TERRENOS / NOVOS NEGÓCIOS - TAG</t>
  </si>
  <si>
    <t>MARKETING - TAG</t>
  </si>
  <si>
    <t>COMERCIAL - TAG</t>
  </si>
  <si>
    <t>STAND - TAG</t>
  </si>
  <si>
    <t>CARTEIRA DE CLIENTES - TAG</t>
  </si>
  <si>
    <t>UNIDADES EM ESTOQUE - TAG</t>
  </si>
  <si>
    <t>PERMUTAS - TAG</t>
  </si>
  <si>
    <t>ASSISTENCIA TECNICA - TAG</t>
  </si>
  <si>
    <t>EMPRESTIMO PJ - TAG</t>
  </si>
  <si>
    <t>DESPESAS ADMINISTRATIVAS</t>
  </si>
  <si>
    <t>HUMA - UNIDADE 103</t>
  </si>
  <si>
    <t>TAXAS E IMPOSTOS</t>
  </si>
  <si>
    <t>CONDOMINIO</t>
  </si>
  <si>
    <t>OBRA</t>
  </si>
  <si>
    <t>HUMA - UNIDADE 104</t>
  </si>
  <si>
    <t>HUMA - UNIDADE 112</t>
  </si>
  <si>
    <t>PROJETO HONÓRIO 4</t>
  </si>
  <si>
    <t>INCORPORAÇÃO</t>
  </si>
  <si>
    <t>TRANSFERENCIA ENTRE CONTAS</t>
  </si>
  <si>
    <t>SALAS GAFISA</t>
  </si>
  <si>
    <t>TAXAS DE GESTÃO</t>
  </si>
  <si>
    <t>MANUTENÇÃO DE AREAS - FPN</t>
  </si>
  <si>
    <t>98271_13 GLEBA K</t>
  </si>
  <si>
    <t>135221_13 GLEBA N</t>
  </si>
  <si>
    <t>98916_13 GLEBA K</t>
  </si>
  <si>
    <t>99843_13 GLEBA M2</t>
  </si>
  <si>
    <t>100419_6 FERRADURA II R4</t>
  </si>
  <si>
    <t>100386_1A FERRADURA II R 1</t>
  </si>
  <si>
    <t>100391_1B FERRADURA II R1</t>
  </si>
  <si>
    <t>100387_1A FERRADURA II R1</t>
  </si>
  <si>
    <t>100388_1A FERRADURA II R1</t>
  </si>
  <si>
    <t>100392_1B FERRADURA II R1</t>
  </si>
  <si>
    <t>100379_5 PAIOL VELHO R3</t>
  </si>
  <si>
    <t>193673_6 FERRADURA II R4</t>
  </si>
  <si>
    <t>100380_5 PAIOL VELHO R3</t>
  </si>
  <si>
    <t>100381_5 PAIOL VELHO R3</t>
  </si>
  <si>
    <t>135219_13 GLEBA K</t>
  </si>
  <si>
    <t>98877_26 GAMA</t>
  </si>
  <si>
    <t>LOTE 3_TAMBORE</t>
  </si>
  <si>
    <t>LOTE I07 EMPREENDIMENTO CAMPOS DO CONDE</t>
  </si>
  <si>
    <t>100417 FERRADURA II R4</t>
  </si>
  <si>
    <t>PROJETO VISTA ALTA - NF FPN</t>
  </si>
  <si>
    <t>MASTERPLAN LOTES FPN</t>
  </si>
  <si>
    <t>MARKETING - VISTA ALTA</t>
  </si>
  <si>
    <t>COMERCIAL - VISTA ALTA</t>
  </si>
  <si>
    <t>DESPESAS INCORPORAÇÃO - VISTA ALTA</t>
  </si>
  <si>
    <t>CARTEIRA DE CLIENTE - VISTA ALTA</t>
  </si>
  <si>
    <t>UNIDADES EM ESTOQUE - VISTA ALTA</t>
  </si>
  <si>
    <t>PERMUTAS - VISTA ALTA</t>
  </si>
  <si>
    <t>ORÇAMENTO DA OBRA - VISTA ALTA</t>
  </si>
  <si>
    <t>ASSISTENCIA TECNICA - VISTA ALTA</t>
  </si>
  <si>
    <t>EMPRESTIMO PJ - VISTA ALTA</t>
  </si>
  <si>
    <t>Sálarios</t>
  </si>
  <si>
    <t>Escritório</t>
  </si>
  <si>
    <t>Jurídico</t>
  </si>
  <si>
    <t>Externo</t>
  </si>
  <si>
    <t>EBM</t>
  </si>
  <si>
    <t>Distribuições - EBM</t>
  </si>
  <si>
    <t>Ativos</t>
  </si>
  <si>
    <t>Despesas Diversas</t>
  </si>
  <si>
    <t>FOKC</t>
  </si>
  <si>
    <t>Distribuições - FOKC</t>
  </si>
  <si>
    <t>distribuicao Arqos</t>
  </si>
  <si>
    <t>ALM</t>
  </si>
  <si>
    <t>Distribuições - ALM</t>
  </si>
  <si>
    <t>APM</t>
  </si>
  <si>
    <t>Distribuições - APM</t>
  </si>
  <si>
    <t>JTM</t>
  </si>
  <si>
    <t>Distribuições - JTM</t>
  </si>
  <si>
    <t>MMF</t>
  </si>
  <si>
    <t>Distribuições - MMF</t>
  </si>
  <si>
    <t>FAMILIA</t>
  </si>
  <si>
    <t>Plano de Saúde</t>
  </si>
  <si>
    <t>Doações</t>
  </si>
  <si>
    <t>Outros</t>
  </si>
  <si>
    <t>STONE - PEDREIRA</t>
  </si>
  <si>
    <t>SIDNEY</t>
  </si>
  <si>
    <t>Impostos</t>
  </si>
  <si>
    <t>Condominio</t>
  </si>
  <si>
    <t>Obras</t>
  </si>
  <si>
    <t>Consumo</t>
  </si>
  <si>
    <t>HUMA</t>
  </si>
  <si>
    <t>Alugueis</t>
  </si>
  <si>
    <t>INVESTIMENTOS FINANCEIROS</t>
  </si>
  <si>
    <t>Rendimentos</t>
  </si>
  <si>
    <t>Taxas</t>
  </si>
  <si>
    <t>INVESTIMENTOS PRÓPRIOS</t>
  </si>
  <si>
    <t>AQUISIÇÃO DE IMOBILIZADO</t>
  </si>
  <si>
    <t>SALARIOS</t>
  </si>
  <si>
    <t>ENDEREÇOS FISCAIS/COMERCIAIS</t>
  </si>
  <si>
    <t>STAND ARQOS</t>
  </si>
  <si>
    <t>INACTIVE COMPANIES</t>
  </si>
  <si>
    <t>CUSTAS CARTORIAIS</t>
  </si>
  <si>
    <t>MANUTENÇÃO DE AREAS FPN</t>
  </si>
  <si>
    <t>ESCRITORIO ARQOS</t>
  </si>
  <si>
    <t>NGN</t>
  </si>
  <si>
    <t>DESPESAS DIVERSAS</t>
  </si>
  <si>
    <t>NGN / FAMILIA</t>
  </si>
  <si>
    <t>DOAÇÕES FAMILIA</t>
  </si>
  <si>
    <t>REFIS CCP</t>
  </si>
  <si>
    <t>REFIS CONSBRAS ADM</t>
  </si>
  <si>
    <t>REFIS CONSBRAS DU</t>
  </si>
  <si>
    <t>ARQOS - NOVOS NEGOCIOS</t>
  </si>
  <si>
    <t>ARQOS - MKT</t>
  </si>
  <si>
    <t>DESPESAS SIDNEY</t>
  </si>
  <si>
    <t>EMPRESTIMO</t>
  </si>
  <si>
    <t>Despesas Escritório</t>
  </si>
  <si>
    <t>DIRETORIA</t>
  </si>
  <si>
    <t>JURIDICO</t>
  </si>
  <si>
    <t>ENGENHARIA</t>
  </si>
  <si>
    <t>FINANCEIRO</t>
  </si>
  <si>
    <t>EMPRESTIMO COLIGADAS</t>
  </si>
  <si>
    <t>PROJETO VISTA ALTA - TSP</t>
  </si>
  <si>
    <t>PROJETO GLK ALPHAVILLE - TSP</t>
  </si>
  <si>
    <t>PLANEJAMENTO</t>
  </si>
  <si>
    <t>PRODUTO</t>
  </si>
  <si>
    <t>PRESIDENCIA</t>
  </si>
  <si>
    <t>INVESTIMENTOS E GASTOS EM RATEÁVEIS</t>
  </si>
  <si>
    <t>PROJETOS EM PROSPECÇÃO</t>
  </si>
  <si>
    <t>LEGALIZAÇÕES AREAS FPN</t>
  </si>
  <si>
    <t>LOTE 3 TAMBORÉ - 100.448</t>
  </si>
  <si>
    <t>ESPAÇO ARQOS</t>
  </si>
  <si>
    <t>NOVA SEDE ARQOS</t>
  </si>
  <si>
    <t>REEMBOLSO CONSTRUTORA</t>
  </si>
  <si>
    <t>MKT - Arqos</t>
  </si>
  <si>
    <t>MKT - Vista Alta</t>
  </si>
  <si>
    <t>MKT - Bairro Alpha</t>
  </si>
  <si>
    <t>SOCIETÁRIO</t>
  </si>
  <si>
    <t>DISTRIBUICOES</t>
  </si>
  <si>
    <t>ATIVOS</t>
  </si>
  <si>
    <t>ARRENDAMENTO</t>
  </si>
  <si>
    <t>Nome</t>
  </si>
  <si>
    <t>Tipo de registro</t>
  </si>
  <si>
    <t>Consistente</t>
  </si>
  <si>
    <t xml:space="preserve"> </t>
  </si>
  <si>
    <t>Obra e Centro de Custo</t>
  </si>
  <si>
    <t>Abre a edição do registro</t>
  </si>
  <si>
    <t>8 - PCGRU</t>
  </si>
  <si>
    <t>28.494.199/0001-70</t>
  </si>
  <si>
    <t>Centro de Custo associado à Obra</t>
  </si>
  <si>
    <t>36.404.030/0001-00</t>
  </si>
  <si>
    <t>36.404.393/0001-46</t>
  </si>
  <si>
    <t>2 - MSB</t>
  </si>
  <si>
    <t>22.054.146/0001-52</t>
  </si>
  <si>
    <t>15 - MANILA</t>
  </si>
  <si>
    <t>26.391.405/0001-91</t>
  </si>
  <si>
    <t>10 - NGN LANDBANK</t>
  </si>
  <si>
    <t>29.207.854/0001-25</t>
  </si>
  <si>
    <t>12.779.566/0001-42</t>
  </si>
  <si>
    <t>7 - ARQOS</t>
  </si>
  <si>
    <t>44.692.261/0001-95</t>
  </si>
  <si>
    <t>46.294.199/0001-09</t>
  </si>
  <si>
    <t>PROJETO TAG</t>
  </si>
  <si>
    <t>Somente Obra</t>
  </si>
  <si>
    <t>06.886.179/0001-02</t>
  </si>
  <si>
    <t>PROJETO SITIO DO VOVO</t>
  </si>
  <si>
    <t>47.035.822/0001-71</t>
  </si>
  <si>
    <t>47.035.327/0001-62</t>
  </si>
  <si>
    <t>PÓS OBRA</t>
  </si>
  <si>
    <t>47.037.572/0001-09</t>
  </si>
  <si>
    <t>47.036.502/0001-36</t>
  </si>
  <si>
    <t>Razão social</t>
  </si>
  <si>
    <t>Grupo de empresa</t>
  </si>
  <si>
    <t>CNPJ</t>
  </si>
  <si>
    <t>Ativa</t>
  </si>
  <si>
    <t>47.035.425/0001-08</t>
  </si>
  <si>
    <t>00.998.423/0001-42</t>
  </si>
  <si>
    <t>12 - ARQOS WORK</t>
  </si>
  <si>
    <t>41.481.944/0001-05</t>
  </si>
  <si>
    <t>FLUXO FINANCEIRO PCGRU X TAG</t>
  </si>
  <si>
    <t>20.796.437/0001-90</t>
  </si>
  <si>
    <t>FLUXO FINANCEIRO PCGRU X ST VOVÔ</t>
  </si>
  <si>
    <t>6 - NGN</t>
  </si>
  <si>
    <t>10.447.943/0001-10</t>
  </si>
  <si>
    <t>FLUXO FINANCEIRO PCGRU X FILIPINAS</t>
  </si>
  <si>
    <t>FLUXO FINANCEIRO PCGRU X FT S. CITY</t>
  </si>
  <si>
    <t>FLUXO FINANCEIRO PCGRU X Q2 PART</t>
  </si>
  <si>
    <t>FLUXO FINANCEIRO PCGRU X ARQOS</t>
  </si>
  <si>
    <t>Somente Centro de Custo</t>
  </si>
  <si>
    <t>PÓS VENDAS - SITIO VOVO</t>
  </si>
  <si>
    <t>EXECUÇÃO DA OBRA - SITIO VOVO</t>
  </si>
  <si>
    <t>PÓS OBRA - SITIO VOVO</t>
  </si>
  <si>
    <t>EMPRESTIMO SITIO VOVO</t>
  </si>
  <si>
    <t>FLUXO FINANCEIRO SITIO VOVO X PCGRU</t>
  </si>
  <si>
    <t>POS VENDAS - TAG</t>
  </si>
  <si>
    <t>EXECUÇÃO DA OBRA - TAG</t>
  </si>
  <si>
    <t>PÓS OBRA - TAG</t>
  </si>
  <si>
    <t>EMPRESTIMO - TAG</t>
  </si>
  <si>
    <t>FLUXO FINANCEIRO TAG X PCGRU</t>
  </si>
  <si>
    <t>FLUXO FINANCEIRO MSB X NGN</t>
  </si>
  <si>
    <t>FLUXO FINANCEIRO MANILA X FILIPINAS</t>
  </si>
  <si>
    <t>FLUXO FINANCEIRO MANILA X FIP FELIX</t>
  </si>
  <si>
    <t>FLUXO FINANCEIRO MANILA X TAMBORÉ WORLD</t>
  </si>
  <si>
    <t>FLUXO FINANCEIRO FILIPINAS X PCGRU</t>
  </si>
  <si>
    <t>FLUXO FINANCEIRO FILIPINAS X ARQOS</t>
  </si>
  <si>
    <t>FLUXO FINANCEIRO FILIPINAS X MSB</t>
  </si>
  <si>
    <t>FLUXO FINANCEIRO FILIPINAS X TMSB</t>
  </si>
  <si>
    <t>FLUXO FINANCEIRO FILIPINAS X MANILA</t>
  </si>
  <si>
    <t>FLUXO FINANCEIRO FILIPINAS X NGN</t>
  </si>
  <si>
    <t>INCORPORAÇÃO - VISTA ALTA</t>
  </si>
  <si>
    <t>POS VENDAS - VISTA ALTA</t>
  </si>
  <si>
    <t>EXECUÇÃO DA OBRA - VISTA ALTA</t>
  </si>
  <si>
    <t>PÓS OBRA - VISTA ALTA</t>
  </si>
  <si>
    <t>EMPRESTIMO - VISTA ALTA</t>
  </si>
  <si>
    <t>FLUXO FINANCEIRO VISTA ALTA X TSP</t>
  </si>
  <si>
    <t>PROJETO GLK ALPHAVILLE</t>
  </si>
  <si>
    <t>FLUXO FINANCEIRO SPE GLK X TSP</t>
  </si>
  <si>
    <t>Fluxo Financeiro NGN x FPN</t>
  </si>
  <si>
    <t>Fluxo Financeiro NGN x ARQOS</t>
  </si>
  <si>
    <t>Fluxo Financeiro NGN x CBI</t>
  </si>
  <si>
    <t>Fluxo Financeiro NGN x MSB</t>
  </si>
  <si>
    <t>DESPESAS CORPORATIVAS</t>
  </si>
  <si>
    <t>FINANCEIRO - ANTIGO</t>
  </si>
  <si>
    <t>ENGENHARIA - ANTIGO</t>
  </si>
  <si>
    <t>MARKETING - ANTIGO</t>
  </si>
  <si>
    <t>FLUXO FINANCEIRO TSP X FILIPINAS</t>
  </si>
  <si>
    <t>FLUXO FINANCEIRO TSP X MSB</t>
  </si>
  <si>
    <t>FLUXO FINANCEIRO TSP X SPE GLK</t>
  </si>
  <si>
    <t>FLUXO FINANCEIRO TSP X GR</t>
  </si>
  <si>
    <t>FLUXO FINANCEIRO TSP X FIP FELIX</t>
  </si>
  <si>
    <t>FLUXO FINANCEIRO TSP X NGN</t>
  </si>
  <si>
    <t>FLUXO FINANCEIRO TSP X PCGRU</t>
  </si>
  <si>
    <t>FLUXO FINANCEIRO TSP X ARCOS REAL</t>
  </si>
  <si>
    <t>FLUXO FINANCEIRO TSP X SPE VISTA ALTA</t>
  </si>
  <si>
    <t>FLUXO FINANCEIRO TSP X JAGUARI</t>
  </si>
  <si>
    <t>MKT Total</t>
  </si>
  <si>
    <t>PROJETO POLO L1</t>
  </si>
  <si>
    <t>PROJETO POLO L2</t>
  </si>
  <si>
    <t>PROJETO ESTÂNCIA PARQUE ATIBAIA II</t>
  </si>
  <si>
    <t>FLUXO FINANCEIRO ARCOS REAL X TSP</t>
  </si>
  <si>
    <t>FLUXO FINANCEIRO CBI X NGN</t>
  </si>
  <si>
    <t>FLUXO FINANCEIRO CBI X STONE</t>
  </si>
  <si>
    <t>não utilizar</t>
  </si>
  <si>
    <t>Tipo</t>
  </si>
  <si>
    <t>Táxi</t>
  </si>
  <si>
    <t>Nota Fiscal</t>
  </si>
  <si>
    <t>Uber</t>
  </si>
  <si>
    <t>Recibo</t>
  </si>
  <si>
    <t>Hotel</t>
  </si>
  <si>
    <t>Passagem</t>
  </si>
  <si>
    <t>Refeição</t>
  </si>
  <si>
    <t>Pedágio</t>
  </si>
  <si>
    <t>Estacionamento</t>
  </si>
  <si>
    <t>Compra de material</t>
  </si>
  <si>
    <t>Chaveiro</t>
  </si>
  <si>
    <t>REEMBOLSO DE DESPESA DE TERCEIROS</t>
  </si>
  <si>
    <t>DP</t>
  </si>
  <si>
    <t>+Mês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</si>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</sst>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#,##0_ ;\-#,##0\ "/>
    <numFmt numFmtId="166" formatCode="[$-416]mmmm\-yy;@"/>
    <numFmt numFmtId="167" formatCode="[$-416]dd\-mmm\-yy;@"/>
    <numFmt numFmtId="168" formatCode="_-* #,##0.0_-;\-* #,##0.0_-;_-* &quot;-&quot;??_-;_-@_-"/>
    <numFmt numFmtId="169" formatCode="#,##0.0_ &quot;KM&quot;;\-#,##0.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.5"/>
      <color theme="0"/>
      <name val="Arial"/>
      <family val="2"/>
    </font>
    <font>
      <sz val="9.5"/>
      <color theme="2" tint="-0.89999084444715716"/>
      <name val="Arial"/>
      <family val="2"/>
    </font>
    <font>
      <b/>
      <sz val="10"/>
      <color theme="0"/>
      <name val="Bahnschrift Light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164" fontId="0" fillId="0" borderId="1" xfId="1" applyFont="1" applyBorder="1" applyProtection="1">
      <protection locked="0"/>
    </xf>
    <xf numFmtId="165" fontId="0" fillId="0" borderId="1" xfId="1" applyNumberFormat="1" applyFont="1" applyBorder="1" applyProtection="1">
      <protection locked="0"/>
    </xf>
    <xf numFmtId="15" fontId="0" fillId="0" borderId="0" xfId="0" applyNumberFormat="1"/>
    <xf numFmtId="17" fontId="0" fillId="0" borderId="0" xfId="0" applyNumberFormat="1"/>
    <xf numFmtId="166" fontId="4" fillId="0" borderId="1" xfId="0" applyNumberFormat="1" applyFont="1" applyBorder="1" applyAlignment="1" applyProtection="1">
      <alignment horizontal="center" vertical="center"/>
      <protection locked="0"/>
    </xf>
    <xf numFmtId="167" fontId="4" fillId="0" borderId="1" xfId="0" applyNumberFormat="1" applyFont="1" applyBorder="1" applyAlignment="1" applyProtection="1">
      <alignment horizontal="center" vertical="center"/>
      <protection locked="0"/>
    </xf>
    <xf numFmtId="43" fontId="0" fillId="0" borderId="1" xfId="2" applyFont="1" applyBorder="1" applyProtection="1"/>
    <xf numFmtId="164" fontId="0" fillId="0" borderId="1" xfId="1" applyFont="1" applyBorder="1" applyProtection="1"/>
    <xf numFmtId="0" fontId="5" fillId="2" borderId="0" xfId="0" applyFont="1" applyFill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164" fontId="2" fillId="0" borderId="0" xfId="1" applyFont="1" applyFill="1" applyBorder="1" applyAlignment="1" applyProtection="1">
      <alignment horizontal="center" vertical="center"/>
    </xf>
    <xf numFmtId="164" fontId="0" fillId="0" borderId="0" xfId="1" applyFont="1" applyFill="1" applyBorder="1" applyProtection="1"/>
    <xf numFmtId="0" fontId="3" fillId="2" borderId="0" xfId="0" applyFont="1" applyFill="1" applyAlignment="1">
      <alignment horizontal="center" vertical="center"/>
    </xf>
    <xf numFmtId="167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1" applyFont="1" applyFill="1" applyBorder="1" applyAlignment="1" applyProtection="1">
      <alignment horizontal="center" vertical="center" wrapText="1"/>
    </xf>
    <xf numFmtId="164" fontId="5" fillId="2" borderId="5" xfId="1" applyFont="1" applyFill="1" applyBorder="1" applyAlignment="1" applyProtection="1">
      <alignment horizontal="centerContinuous" vertical="center" wrapText="1"/>
    </xf>
    <xf numFmtId="164" fontId="5" fillId="2" borderId="7" xfId="1" applyFont="1" applyFill="1" applyBorder="1" applyAlignment="1" applyProtection="1">
      <alignment horizontal="centerContinuous" vertical="center" wrapText="1"/>
    </xf>
    <xf numFmtId="0" fontId="0" fillId="0" borderId="1" xfId="0" applyBorder="1"/>
    <xf numFmtId="164" fontId="0" fillId="0" borderId="7" xfId="1" applyFont="1" applyBorder="1" applyAlignment="1" applyProtection="1">
      <alignment horizontal="centerContinuous"/>
    </xf>
    <xf numFmtId="164" fontId="5" fillId="2" borderId="6" xfId="1" applyFont="1" applyFill="1" applyBorder="1" applyAlignment="1" applyProtection="1">
      <alignment horizontal="centerContinuous" vertical="center" wrapText="1"/>
    </xf>
    <xf numFmtId="0" fontId="5" fillId="2" borderId="6" xfId="0" applyFont="1" applyFill="1" applyBorder="1" applyAlignment="1">
      <alignment horizontal="centerContinuous" vertical="center" wrapText="1"/>
    </xf>
    <xf numFmtId="0" fontId="5" fillId="2" borderId="7" xfId="0" applyFont="1" applyFill="1" applyBorder="1" applyAlignment="1">
      <alignment horizontal="centerContinuous" vertical="center" wrapText="1"/>
    </xf>
    <xf numFmtId="0" fontId="0" fillId="0" borderId="0" xfId="0" applyAlignment="1">
      <alignment horizontal="centerContinuous" wrapText="1"/>
    </xf>
    <xf numFmtId="164" fontId="0" fillId="0" borderId="7" xfId="1" applyFont="1" applyBorder="1" applyAlignment="1" applyProtection="1">
      <alignment horizontal="left"/>
      <protection locked="0"/>
    </xf>
    <xf numFmtId="1" fontId="0" fillId="0" borderId="5" xfId="1" applyNumberFormat="1" applyFont="1" applyBorder="1" applyAlignment="1" applyProtection="1">
      <alignment horizontal="centerContinuous"/>
    </xf>
    <xf numFmtId="1" fontId="0" fillId="0" borderId="7" xfId="1" applyNumberFormat="1" applyFont="1" applyBorder="1" applyAlignment="1" applyProtection="1">
      <alignment horizontal="center"/>
    </xf>
    <xf numFmtId="1" fontId="0" fillId="0" borderId="0" xfId="0" applyNumberFormat="1"/>
    <xf numFmtId="169" fontId="0" fillId="0" borderId="1" xfId="1" applyNumberFormat="1" applyFont="1" applyBorder="1" applyProtection="1"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8" fontId="0" fillId="0" borderId="11" xfId="2" applyNumberFormat="1" applyFont="1" applyBorder="1"/>
    <xf numFmtId="164" fontId="0" fillId="0" borderId="11" xfId="1" applyFont="1" applyBorder="1"/>
    <xf numFmtId="0" fontId="0" fillId="0" borderId="12" xfId="0" applyBorder="1"/>
    <xf numFmtId="164" fontId="0" fillId="0" borderId="13" xfId="1" applyFont="1" applyBorder="1"/>
    <xf numFmtId="0" fontId="6" fillId="0" borderId="10" xfId="3" applyBorder="1"/>
    <xf numFmtId="0" fontId="0" fillId="0" borderId="13" xfId="0" applyBorder="1"/>
    <xf numFmtId="43" fontId="0" fillId="0" borderId="0" xfId="0" applyNumberFormat="1"/>
    <xf numFmtId="0" fontId="0" fillId="3" borderId="0" xfId="0" applyFill="1"/>
    <xf numFmtId="9" fontId="0" fillId="0" borderId="0" xfId="0" applyNumberFormat="1"/>
    <xf numFmtId="164" fontId="0" fillId="0" borderId="0" xfId="1" applyFont="1"/>
    <xf numFmtId="164" fontId="7" fillId="0" borderId="0" xfId="0" applyNumberFormat="1" applyFont="1"/>
    <xf numFmtId="0" fontId="0" fillId="0" borderId="0" xfId="0" applyAlignment="1">
      <alignment horizontal="right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7" fontId="4" fillId="0" borderId="1" xfId="0" applyNumberFormat="1" applyFont="1" applyBorder="1" applyAlignment="1" applyProtection="1">
      <alignment horizontal="center" vertical="center"/>
    </xf>
    <xf numFmtId="0" fontId="7" fillId="0" borderId="0" xfId="0" applyFont="1"/>
    <xf numFmtId="0" fontId="7" fillId="0" borderId="0" xfId="0" applyFont="1" applyProtection="1"/>
    <xf numFmtId="0" fontId="7" fillId="0" borderId="0" xfId="0" quotePrefix="1" applyFont="1" applyProtection="1"/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colors>
    <mruColors>
      <color rgb="FF00336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394447</xdr:colOff>
      <xdr:row>23</xdr:row>
      <xdr:rowOff>94463</xdr:rowOff>
    </xdr:from>
    <xdr:to>
      <xdr:col>9</xdr:col>
      <xdr:colOff>493059</xdr:colOff>
      <xdr:row>66</xdr:row>
      <xdr:rowOff>70898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47A7AEC-5155-5D4C-889E-8DF0AF152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3271" y="4872651"/>
          <a:ext cx="11116235" cy="768608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duardo  Simas" id="{F3FC2325-7A4C-4C60-93B8-D8E9723DF4A2}" userId="S::eduardo.simas@arqos.com.br::8c548c88-0dff-43af-bfb2-ab7979590887" providerId="AD"/>
  <person displayName="Renata Vieira" id="{D95769C0-DE05-41BE-A4D5-52F21F11736C}" userId="S::renata.vieira@arqos.com.br::eaf96514-e93e-44eb-a989-4eca02e4943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1" dT="2022-11-16T13:34:50.09" personId="{D95769C0-DE05-41BE-A4D5-52F21F11736C}" id="{9196B8A3-DFDC-4474-A2CA-2AA8D3BDC288}">
    <text>Jantar 12/11 - Renata e Rayssa - 155,90
Jantar 13/11 - Renata, Rayssa e Werle</text>
  </threadedComment>
  <threadedComment ref="H12" dT="2022-05-23T15:28:42.50" personId="{F3FC2325-7A4C-4C60-93B8-D8E9723DF4A2}" id="{AE02307C-4127-4ADB-BF44-E3F19AF97B14}">
    <text>Necessário inserir a KM do trajeto percorrido usando o site do GOOGLE MAPS e anexando o print do mesmo junto ao formulário.</text>
  </threadedComment>
  <threadedComment ref="J12" dT="2022-11-16T13:31:04.61" personId="{D95769C0-DE05-41BE-A4D5-52F21F11736C}" id="{ED96B241-9E3A-4B3F-B090-CA4D0C9A05FC}">
    <text xml:space="preserve">Ida - 03/11
</text>
  </threadedComment>
  <threadedComment ref="J13" dT="2022-11-16T13:31:33.40" personId="{D95769C0-DE05-41BE-A4D5-52F21F11736C}" id="{446C17D4-E369-406B-AF1D-06A6FDE65988}">
    <text>Ida - 12/11</text>
  </threadedComment>
  <threadedComment ref="J14" dT="2022-11-16T13:31:46.31" personId="{D95769C0-DE05-41BE-A4D5-52F21F11736C}" id="{A3E1BD7A-5EB0-4F29-89EA-CFDC028D26E8}">
    <text>Ida - 14/11</text>
  </threadedComment>
  <threadedComment ref="J15" dT="2022-11-16T13:32:16.55" personId="{D95769C0-DE05-41BE-A4D5-52F21F11736C}" id="{1F083807-1F03-4792-8643-59C082D08F52}">
    <text xml:space="preserve">Ida - 03/11
</text>
  </threadedComment>
  <threadedComment ref="J16" dT="2022-11-16T13:32:42.89" personId="{D95769C0-DE05-41BE-A4D5-52F21F11736C}" id="{DA0B7F45-7BDC-4E0A-BFAC-0364612B9E8D}">
    <text xml:space="preserve">Ida - 03/11
</text>
  </threadedComment>
  <threadedComment ref="J18" dT="2022-11-16T13:33:50.09" personId="{D95769C0-DE05-41BE-A4D5-52F21F11736C}" id="{326FF969-8F77-498D-A54F-86B4855FD8A9}">
    <text xml:space="preserve">Ida - 03/11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br/anp/pt-br/assuntos/precos-e-defesa-da-concorrencia/precos/levantamento-de-precos-de-combustiveis-ultimas-semanas-pesquisadas" TargetMode="External"/><Relationship Id="rId1" Type="http://schemas.openxmlformats.org/officeDocument/2006/relationships/hyperlink" Target="https://www.gov.br/anp/pt-br/assuntos/precos-e-defesa-da-concorrencia/precos/levantamento-de-precos-de-combustiveis-ultimas-semanas-pesquisa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BD5F-D51A-4189-BEA0-1B9AA6EADE40}">
  <sheetPr codeName="Planilha1">
    <pageSetUpPr fitToPage="1"/>
  </sheetPr>
  <dimension ref="A2:J19"/>
  <sheetViews>
    <sheetView showGridLines="0" workbookViewId="0">
      <selection activeCell="E7" sqref="E7"/>
    </sheetView>
  </sheetViews>
  <sheetFormatPr defaultColWidth="8.88671875" defaultRowHeight="14.4" x14ac:dyDescent="0.3"/>
  <cols>
    <col min="1" max="1" width="22.88671875" bestFit="1" customWidth="1"/>
    <col min="2" max="2" width="33.88671875" customWidth="1"/>
    <col min="3" max="3" width="12" customWidth="1"/>
    <col min="4" max="4" width="1.33203125" customWidth="1"/>
    <col min="5" max="5" width="27" customWidth="1"/>
    <col min="6" max="6" width="7.6640625" customWidth="1"/>
    <col min="7" max="7" width="23.33203125" customWidth="1"/>
    <col min="8" max="8" width="12.109375" bestFit="1" customWidth="1"/>
    <col min="9" max="9" width="14.33203125" customWidth="1"/>
    <col min="10" max="10" width="20.33203125" bestFit="1" customWidth="1"/>
  </cols>
  <sheetData>
    <row r="2" spans="1:10" ht="30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4.25" customHeight="1" x14ac:dyDescent="0.3"/>
    <row r="5" spans="1:10" x14ac:dyDescent="0.3">
      <c r="A5" s="12" t="s">
        <v>1</v>
      </c>
      <c r="B5" s="1"/>
      <c r="C5" s="13"/>
      <c r="D5" s="13"/>
      <c r="E5" s="13"/>
      <c r="F5" s="13"/>
      <c r="G5" s="13"/>
      <c r="H5" s="13"/>
      <c r="I5" s="13"/>
      <c r="J5" s="14"/>
    </row>
    <row r="6" spans="1:10" x14ac:dyDescent="0.3">
      <c r="A6" s="15" t="s">
        <v>2</v>
      </c>
      <c r="B6" s="1"/>
      <c r="C6" s="13"/>
      <c r="D6" s="13"/>
      <c r="E6" s="13"/>
      <c r="F6" s="13"/>
      <c r="G6" s="13"/>
      <c r="H6" s="13"/>
      <c r="I6" s="13"/>
      <c r="J6" s="14"/>
    </row>
    <row r="7" spans="1:10" x14ac:dyDescent="0.3">
      <c r="A7" s="15" t="s">
        <v>3</v>
      </c>
      <c r="B7" s="1"/>
      <c r="C7" s="13"/>
      <c r="D7" s="13"/>
      <c r="E7" s="13"/>
      <c r="F7" s="13"/>
      <c r="G7" s="13"/>
      <c r="H7" s="13"/>
      <c r="I7" s="13"/>
      <c r="J7" s="14"/>
    </row>
    <row r="8" spans="1:10" x14ac:dyDescent="0.3">
      <c r="A8" s="15" t="s">
        <v>4</v>
      </c>
      <c r="B8" s="8">
        <v>44713</v>
      </c>
      <c r="C8" s="13"/>
      <c r="D8" s="13"/>
      <c r="E8" s="13"/>
      <c r="F8" s="13"/>
      <c r="G8" s="13"/>
      <c r="H8" s="13"/>
      <c r="I8" s="13"/>
      <c r="J8" s="14"/>
    </row>
    <row r="10" spans="1:10" x14ac:dyDescent="0.3">
      <c r="A10" s="12" t="s">
        <v>5</v>
      </c>
      <c r="B10" s="7">
        <v>44713</v>
      </c>
      <c r="C10" s="16">
        <f>_xlfn.XLOOKUP(B10,'Listas Padrões'!C:C,'Listas Padrões'!B:B,"ERRO",0,1)</f>
        <v>44697</v>
      </c>
      <c r="D10" s="17" t="s">
        <v>6</v>
      </c>
      <c r="E10" s="18">
        <f>_xlfn.XLOOKUP(B10,'Listas Padrões'!C:C,'Listas Padrões'!A:A,"ERRO",0,1)</f>
        <v>44727</v>
      </c>
    </row>
    <row r="12" spans="1:10" ht="49.5" customHeight="1" x14ac:dyDescent="0.3">
      <c r="A12" s="19" t="s">
        <v>7</v>
      </c>
      <c r="B12" s="20" t="s">
        <v>8</v>
      </c>
      <c r="C12" s="21" t="s">
        <v>9</v>
      </c>
      <c r="D12" s="22"/>
      <c r="E12" s="22"/>
      <c r="F12" s="22" t="s">
        <v>10</v>
      </c>
      <c r="G12" s="22"/>
      <c r="H12" s="20" t="s">
        <v>11</v>
      </c>
      <c r="I12" s="20" t="s">
        <v>12</v>
      </c>
      <c r="J12" s="20" t="s">
        <v>13</v>
      </c>
    </row>
    <row r="13" spans="1:10" x14ac:dyDescent="0.3">
      <c r="A13" s="50" t="s">
        <v>14</v>
      </c>
      <c r="B13" s="23" t="s">
        <v>15</v>
      </c>
      <c r="C13" s="30">
        <f>_xlfn.XLOOKUP(E13,'Listas Padrões'!J:J,'Listas Padrões'!I:I,"ESCOLHER EMPRESA",0,1)</f>
        <v>700</v>
      </c>
      <c r="D13" s="24"/>
      <c r="E13" s="29" t="s">
        <v>16</v>
      </c>
      <c r="F13" s="31">
        <f>_xlfn.XLOOKUP(G13,'Listas Padrões'!F:F,'Listas Padrões'!E:E,"ESCOLHER PROJETO",0,1)</f>
        <v>70023</v>
      </c>
      <c r="G13" s="29" t="s">
        <v>215</v>
      </c>
      <c r="H13" s="4">
        <v>0</v>
      </c>
      <c r="I13" s="3">
        <v>0</v>
      </c>
      <c r="J13" s="9">
        <f>I13*H13</f>
        <v>0</v>
      </c>
    </row>
    <row r="14" spans="1:10" x14ac:dyDescent="0.3">
      <c r="A14" s="51"/>
      <c r="B14" s="23" t="s">
        <v>18</v>
      </c>
      <c r="C14" s="30">
        <f>_xlfn.XLOOKUP(E14,'Listas Padrões'!J:J,'Listas Padrões'!I:I,"ESCOLHER EMPRESA",0,1)</f>
        <v>700</v>
      </c>
      <c r="D14" s="24"/>
      <c r="E14" s="29" t="s">
        <v>16</v>
      </c>
      <c r="F14" s="31">
        <f>_xlfn.XLOOKUP(G14,'Listas Padrões'!F:F,'Listas Padrões'!E:E,"ESCOLHER PROJETO",0,1)</f>
        <v>10012</v>
      </c>
      <c r="G14" s="29" t="s">
        <v>17</v>
      </c>
      <c r="H14" s="4">
        <v>0</v>
      </c>
      <c r="I14" s="3">
        <v>4.9000000000000004</v>
      </c>
      <c r="J14" s="9">
        <f>I14*H14</f>
        <v>0</v>
      </c>
    </row>
    <row r="15" spans="1:10" x14ac:dyDescent="0.3">
      <c r="A15" s="52"/>
      <c r="B15" s="23" t="s">
        <v>19</v>
      </c>
      <c r="C15" s="30">
        <f>_xlfn.XLOOKUP(E15,'Listas Padrões'!J:J,'Listas Padrões'!I:I,"ESCOLHER EMPRESA",0,1)</f>
        <v>700</v>
      </c>
      <c r="D15" s="24"/>
      <c r="E15" s="29" t="s">
        <v>16</v>
      </c>
      <c r="F15" s="31">
        <f>_xlfn.XLOOKUP(G15,'Listas Padrões'!F:F,'Listas Padrões'!E:E,"ESCOLHER PROJETO",0,1)</f>
        <v>10012</v>
      </c>
      <c r="G15" s="29" t="s">
        <v>17</v>
      </c>
      <c r="H15" s="4">
        <v>0</v>
      </c>
      <c r="I15" s="3">
        <v>0</v>
      </c>
      <c r="J15" s="9">
        <f>I15*H15</f>
        <v>0</v>
      </c>
    </row>
    <row r="16" spans="1:10" x14ac:dyDescent="0.3">
      <c r="C16" s="21" t="s">
        <v>20</v>
      </c>
      <c r="D16" s="25"/>
      <c r="E16" s="25"/>
      <c r="F16" s="25"/>
      <c r="G16" s="25"/>
      <c r="H16" s="26"/>
      <c r="I16" s="27"/>
      <c r="J16" s="10">
        <f>SUM(J13:J15)</f>
        <v>0</v>
      </c>
    </row>
    <row r="19" spans="1:1" x14ac:dyDescent="0.3">
      <c r="A19" t="s">
        <v>21</v>
      </c>
    </row>
  </sheetData>
  <mergeCells count="1">
    <mergeCell ref="A13:A15"/>
  </mergeCells>
  <pageMargins left="0.511811024" right="0.511811024" top="0.78740157499999996" bottom="0.78740157499999996" header="0.31496062000000002" footer="0.31496062000000002"/>
  <pageSetup paperSize="9" scale="79" orientation="landscape" horizontalDpi="4294967295" verticalDpi="4294967295" r:id="rId1"/>
  <ignoredErrors>
    <ignoredError sqref="J13 J14:J16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D4AFA84-2946-4DD8-883D-A8A0E395E09F}">
          <x14:formula1>
            <xm:f>'Listas Padrões'!$J$2:$J$17</xm:f>
          </x14:formula1>
          <xm:sqref>E13:E15</xm:sqref>
        </x14:dataValidation>
        <x14:dataValidation type="list" allowBlank="1" showInputMessage="1" showErrorMessage="1" xr:uid="{0CCC477A-009F-4871-B9FF-79B9D00E2BCB}">
          <x14:formula1>
            <xm:f>'Listas Padrões'!$C:$C</xm:f>
          </x14:formula1>
          <xm:sqref>B10</xm:sqref>
        </x14:dataValidation>
        <x14:dataValidation type="list" allowBlank="1" showInputMessage="1" showErrorMessage="1" xr:uid="{BD14BB6E-F3D0-41BC-B616-DDD8C15B6187}">
          <x14:formula1>
            <xm:f>'Lista Gastos Fixos'!$C2:$C47</xm:f>
          </x14:formula1>
          <xm:sqref>G13</xm:sqref>
        </x14:dataValidation>
        <x14:dataValidation type="list" allowBlank="1" showInputMessage="1" showErrorMessage="1" xr:uid="{7602085D-3A4C-4E19-85A1-93235EFAAC0B}">
          <x14:formula1>
            <xm:f>'Lista Gastos Fixos'!$G4:$G48</xm:f>
          </x14:formula1>
          <xm:sqref>G14</xm:sqref>
        </x14:dataValidation>
        <x14:dataValidation type="list" allowBlank="1" showInputMessage="1" showErrorMessage="1" xr:uid="{00120EDE-4B50-49DD-A311-7779796BF795}">
          <x14:formula1>
            <xm:f>'Lista Gastos Fixos'!$K5:$K49</xm:f>
          </x14:formula1>
          <xm:sqref>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D2CB-7F9A-40B2-A144-2924136DDDB0}">
  <sheetPr codeName="Planilha2">
    <pageSetUpPr fitToPage="1"/>
  </sheetPr>
  <dimension ref="A2:S23"/>
  <sheetViews>
    <sheetView showGridLines="0" tabSelected="1" zoomScale="85" zoomScaleNormal="85" workbookViewId="0">
      <selection activeCell="L5" sqref="L5"/>
    </sheetView>
  </sheetViews>
  <sheetFormatPr defaultColWidth="8.88671875" defaultRowHeight="14.4" x14ac:dyDescent="0.3"/>
  <cols>
    <col min="1" max="1" width="22.88671875" bestFit="1" customWidth="1"/>
    <col min="2" max="2" width="33.88671875" customWidth="1"/>
    <col min="3" max="3" width="9" customWidth="1"/>
    <col min="4" max="4" width="2" bestFit="1" customWidth="1"/>
    <col min="5" max="5" width="48.77734375" customWidth="1"/>
    <col min="6" max="6" width="9" customWidth="1"/>
    <col min="7" max="7" width="28.44140625" customWidth="1"/>
    <col min="8" max="8" width="12.109375" bestFit="1" customWidth="1"/>
    <col min="9" max="9" width="17.33203125" customWidth="1"/>
    <col min="10" max="10" width="20.33203125" bestFit="1" customWidth="1"/>
  </cols>
  <sheetData>
    <row r="2" spans="1:19" ht="30" customHeight="1" x14ac:dyDescent="0.3">
      <c r="A2" s="11" t="s">
        <v>342</v>
      </c>
      <c r="B2" s="11"/>
      <c r="C2" s="11"/>
      <c r="D2" s="11"/>
      <c r="E2" s="11"/>
      <c r="F2" s="11"/>
      <c r="G2" s="11"/>
      <c r="H2" s="11"/>
      <c r="I2" s="11"/>
      <c r="J2" s="11"/>
      <c r="M2" s="54"/>
      <c r="N2" s="54"/>
      <c r="O2" s="54"/>
      <c r="P2" s="54"/>
      <c r="Q2" s="54"/>
      <c r="R2" s="54"/>
      <c r="S2" s="54"/>
    </row>
    <row r="3" spans="1:19" ht="14.25" customHeight="1" x14ac:dyDescent="0.3">
      <c r="M3" s="54"/>
      <c r="N3" s="54"/>
      <c r="O3" s="55" t="s">
        <v>345</v>
      </c>
      <c r="P3" s="55" t="s">
        <v>343</v>
      </c>
      <c r="Q3" s="56" t="s">
        <v>344</v>
      </c>
      <c r="R3" s="54"/>
      <c r="S3" s="54"/>
    </row>
    <row r="4" spans="1:19" x14ac:dyDescent="0.3">
      <c r="M4" s="54"/>
      <c r="N4" s="54"/>
      <c r="O4" s="55">
        <v>10</v>
      </c>
      <c r="P4" s="55">
        <v>25</v>
      </c>
      <c r="Q4" s="55">
        <v>0</v>
      </c>
      <c r="R4" s="54"/>
      <c r="S4" s="54"/>
    </row>
    <row r="5" spans="1:19" x14ac:dyDescent="0.3">
      <c r="A5" s="12" t="s">
        <v>1</v>
      </c>
      <c r="B5" s="1"/>
      <c r="C5" s="13"/>
      <c r="D5" s="13"/>
      <c r="E5" s="13"/>
      <c r="F5" s="13"/>
      <c r="G5" s="13"/>
      <c r="H5" s="13"/>
      <c r="I5" s="13"/>
      <c r="J5" s="14"/>
      <c r="M5" s="54"/>
      <c r="N5" s="54"/>
      <c r="O5" s="55">
        <v>20</v>
      </c>
      <c r="P5" s="55">
        <v>5</v>
      </c>
      <c r="Q5" s="55">
        <v>1</v>
      </c>
      <c r="R5" s="54"/>
      <c r="S5" s="54"/>
    </row>
    <row r="6" spans="1:19" x14ac:dyDescent="0.3">
      <c r="A6" s="15" t="s">
        <v>2</v>
      </c>
      <c r="B6" s="1"/>
      <c r="C6" s="13"/>
      <c r="D6" s="13"/>
      <c r="E6" s="13"/>
      <c r="F6" s="13"/>
      <c r="G6" s="13"/>
      <c r="H6" s="13"/>
      <c r="I6" s="13"/>
      <c r="J6" s="14"/>
      <c r="M6" s="54"/>
      <c r="N6" s="54"/>
      <c r="O6" s="55">
        <v>31</v>
      </c>
      <c r="P6" s="55">
        <v>15</v>
      </c>
      <c r="Q6" s="55">
        <v>1</v>
      </c>
      <c r="R6" s="54"/>
      <c r="S6" s="54"/>
    </row>
    <row r="7" spans="1:19" x14ac:dyDescent="0.3">
      <c r="A7" s="15" t="s">
        <v>3</v>
      </c>
      <c r="B7" s="1"/>
      <c r="C7" s="13"/>
      <c r="D7" s="13"/>
      <c r="E7" s="13"/>
      <c r="F7" s="13"/>
      <c r="G7" s="13"/>
      <c r="H7" s="13"/>
      <c r="I7" s="13"/>
      <c r="J7" s="14"/>
      <c r="M7" s="54"/>
      <c r="N7" s="54"/>
      <c r="O7" s="54"/>
      <c r="P7" s="54"/>
      <c r="Q7" s="54"/>
      <c r="R7" s="54"/>
      <c r="S7" s="54"/>
    </row>
    <row r="8" spans="1:19" x14ac:dyDescent="0.3">
      <c r="A8" s="15" t="s">
        <v>4</v>
      </c>
      <c r="B8" s="53">
        <f ca="1">TODAY()</f>
        <v>45076</v>
      </c>
      <c r="C8" s="13"/>
      <c r="D8" s="13"/>
      <c r="E8" s="13"/>
      <c r="F8" s="13"/>
      <c r="G8" s="13"/>
      <c r="H8" s="13"/>
      <c r="I8" s="13"/>
      <c r="J8" s="14"/>
      <c r="M8" s="54"/>
      <c r="N8" s="54"/>
      <c r="O8" s="54"/>
      <c r="P8" s="54"/>
      <c r="Q8" s="54"/>
      <c r="R8" s="54"/>
      <c r="S8" s="54"/>
    </row>
    <row r="10" spans="1:19" ht="49.5" customHeight="1" x14ac:dyDescent="0.3">
      <c r="A10" s="19" t="s">
        <v>7</v>
      </c>
      <c r="B10" s="20" t="s">
        <v>8</v>
      </c>
      <c r="C10" s="21" t="s">
        <v>9</v>
      </c>
      <c r="D10" s="22"/>
      <c r="E10" s="22"/>
      <c r="F10" s="22" t="s">
        <v>22</v>
      </c>
      <c r="G10" s="22"/>
      <c r="H10" s="20" t="s">
        <v>11</v>
      </c>
      <c r="I10" s="20" t="s">
        <v>12</v>
      </c>
      <c r="J10" s="20" t="s">
        <v>13</v>
      </c>
    </row>
    <row r="11" spans="1:19" x14ac:dyDescent="0.3">
      <c r="A11" s="50">
        <f ca="1">DATE(YEAR(B8),MONTH(B8)+_xlfn.XLOOKUP(DAY(B8),$O$4:$O$6,$Q$4:$Q$6,"VER",1,1),_xlfn.XLOOKUP(DAY(B8),$O$4:$O$6,$P$4:$P$6,"VER",1,1))</f>
        <v>45092</v>
      </c>
      <c r="B11" s="23" t="s">
        <v>23</v>
      </c>
      <c r="C11" s="30">
        <f>_xlfn.XLOOKUP(E11,'Listas Padrões'!J:J,'Listas Padrões'!I:I,"ESCOLHER EMPRESA",0,1)</f>
        <v>700</v>
      </c>
      <c r="D11" s="24"/>
      <c r="E11" s="29" t="s">
        <v>16</v>
      </c>
      <c r="F11" s="31">
        <f>_xlfn.XLOOKUP(G11,'Listas Padrões'!F:F,'Listas Padrões'!E:E,"ESCOLHER PROJETO",0,1)</f>
        <v>70018</v>
      </c>
      <c r="G11" s="29" t="s">
        <v>207</v>
      </c>
      <c r="H11" s="4">
        <v>1</v>
      </c>
      <c r="I11" s="3">
        <v>40</v>
      </c>
      <c r="J11" s="9">
        <f>I11*H11</f>
        <v>40</v>
      </c>
    </row>
    <row r="12" spans="1:19" x14ac:dyDescent="0.3">
      <c r="A12" s="51"/>
      <c r="B12" s="23" t="s">
        <v>23</v>
      </c>
      <c r="C12" s="30">
        <f>_xlfn.XLOOKUP(E12,'Listas Padrões'!J:J,'Listas Padrões'!I:I,"ESCOLHER EMPRESA",0,1)</f>
        <v>700</v>
      </c>
      <c r="D12" s="24"/>
      <c r="E12" s="29" t="s">
        <v>16</v>
      </c>
      <c r="F12" s="31">
        <f>_xlfn.XLOOKUP(G12,'Listas Padrões'!F:F,'Listas Padrões'!E:E,"ESCOLHER PROJETO",0,1)</f>
        <v>70018</v>
      </c>
      <c r="G12" s="29" t="s">
        <v>207</v>
      </c>
      <c r="H12" s="33">
        <v>180</v>
      </c>
      <c r="I12" s="10">
        <f>'Limites de Reembolso'!B11</f>
        <v>0.89999999999999991</v>
      </c>
      <c r="J12" s="9">
        <f t="shared" ref="J11:J19" si="0">I12*H12</f>
        <v>161.99999999999997</v>
      </c>
    </row>
    <row r="13" spans="1:19" x14ac:dyDescent="0.3">
      <c r="A13" s="51"/>
      <c r="B13" s="23" t="str">
        <f>"Reembolso Combustível - R$"&amp;ROUND('Limites de Reembolso'!B11,2)&amp;"/KM"</f>
        <v>Reembolso Combustível - R$0,9/KM</v>
      </c>
      <c r="C13" s="30">
        <f>_xlfn.XLOOKUP(E13,'Listas Padrões'!J:J,'Listas Padrões'!I:I,"ESCOLHER EMPRESA",0,1)</f>
        <v>0</v>
      </c>
      <c r="D13" s="24"/>
      <c r="E13" s="29"/>
      <c r="F13" s="31">
        <f>_xlfn.XLOOKUP(G13,'Listas Padrões'!F:F,'Listas Padrões'!E:E,"ESCOLHER PROJETO",0,1)</f>
        <v>0</v>
      </c>
      <c r="G13" s="29"/>
      <c r="H13" s="4">
        <v>0</v>
      </c>
      <c r="I13" s="3">
        <v>0</v>
      </c>
      <c r="J13" s="9">
        <f t="shared" si="0"/>
        <v>0</v>
      </c>
    </row>
    <row r="14" spans="1:19" x14ac:dyDescent="0.3">
      <c r="A14" s="51"/>
      <c r="B14" s="23" t="s">
        <v>26</v>
      </c>
      <c r="C14" s="30">
        <f>_xlfn.XLOOKUP(E14,'Listas Padrões'!J:J,'Listas Padrões'!I:I,"ESCOLHER EMPRESA",0,1)</f>
        <v>0</v>
      </c>
      <c r="D14" s="24"/>
      <c r="E14" s="29"/>
      <c r="F14" s="31">
        <f>_xlfn.XLOOKUP(G14,'Listas Padrões'!F:F,'Listas Padrões'!E:E,"ESCOLHER PROJETO",0,1)</f>
        <v>0</v>
      </c>
      <c r="G14" s="29"/>
      <c r="H14" s="4">
        <v>0</v>
      </c>
      <c r="I14" s="3">
        <v>0</v>
      </c>
      <c r="J14" s="9">
        <f t="shared" si="0"/>
        <v>0</v>
      </c>
    </row>
    <row r="15" spans="1:19" x14ac:dyDescent="0.3">
      <c r="A15" s="51"/>
      <c r="B15" s="23" t="s">
        <v>27</v>
      </c>
      <c r="C15" s="30">
        <f>_xlfn.XLOOKUP(E15,'Listas Padrões'!J:J,'Listas Padrões'!I:I,"ESCOLHER EMPRESA",0,1)</f>
        <v>0</v>
      </c>
      <c r="D15" s="24"/>
      <c r="E15" s="29"/>
      <c r="F15" s="31">
        <f>_xlfn.XLOOKUP(G15,'Listas Padrões'!F:F,'Listas Padrões'!E:E,"ESCOLHER PROJETO",0,1)</f>
        <v>0</v>
      </c>
      <c r="G15" s="29"/>
      <c r="H15" s="4">
        <v>0</v>
      </c>
      <c r="I15" s="3">
        <v>0</v>
      </c>
      <c r="J15" s="9">
        <f t="shared" si="0"/>
        <v>0</v>
      </c>
    </row>
    <row r="16" spans="1:19" x14ac:dyDescent="0.3">
      <c r="A16" s="51"/>
      <c r="B16" s="2"/>
      <c r="C16" s="30">
        <f>_xlfn.XLOOKUP(E16,'Listas Padrões'!J:J,'Listas Padrões'!I:I,"ESCOLHER EMPRESA",0,1)</f>
        <v>0</v>
      </c>
      <c r="D16" s="24"/>
      <c r="E16" s="29"/>
      <c r="F16" s="31">
        <f>_xlfn.XLOOKUP(G16,'Listas Padrões'!F:F,'Listas Padrões'!E:E,"ESCOLHER PROJETO",0,1)</f>
        <v>0</v>
      </c>
      <c r="G16" s="29"/>
      <c r="H16" s="4">
        <v>0</v>
      </c>
      <c r="I16" s="3">
        <v>0</v>
      </c>
      <c r="J16" s="9">
        <f t="shared" si="0"/>
        <v>0</v>
      </c>
    </row>
    <row r="17" spans="1:10" x14ac:dyDescent="0.3">
      <c r="A17" s="51"/>
      <c r="B17" s="2"/>
      <c r="C17" s="30">
        <f>_xlfn.XLOOKUP(E17,'Listas Padrões'!J:J,'Listas Padrões'!I:I,"ESCOLHER EMPRESA",0,1)</f>
        <v>0</v>
      </c>
      <c r="D17" s="24"/>
      <c r="E17" s="29"/>
      <c r="F17" s="31">
        <f>_xlfn.XLOOKUP(G17,'Listas Padrões'!F:F,'Listas Padrões'!E:E,"ESCOLHER PROJETO",0,1)</f>
        <v>0</v>
      </c>
      <c r="G17" s="29"/>
      <c r="H17" s="4">
        <v>0</v>
      </c>
      <c r="I17" s="3">
        <v>0</v>
      </c>
      <c r="J17" s="9">
        <f t="shared" si="0"/>
        <v>0</v>
      </c>
    </row>
    <row r="18" spans="1:10" x14ac:dyDescent="0.3">
      <c r="A18" s="51"/>
      <c r="B18" s="2"/>
      <c r="C18" s="30">
        <f>_xlfn.XLOOKUP(E18,'Listas Padrões'!J:J,'Listas Padrões'!I:I,"ESCOLHER EMPRESA",0,1)</f>
        <v>0</v>
      </c>
      <c r="D18" s="24"/>
      <c r="E18" s="29"/>
      <c r="F18" s="31">
        <f>_xlfn.XLOOKUP(G18,'Listas Padrões'!F:F,'Listas Padrões'!E:E,"ESCOLHER PROJETO",0,1)</f>
        <v>0</v>
      </c>
      <c r="G18" s="29"/>
      <c r="H18" s="4">
        <v>0</v>
      </c>
      <c r="I18" s="3">
        <v>0</v>
      </c>
      <c r="J18" s="9">
        <f t="shared" si="0"/>
        <v>0</v>
      </c>
    </row>
    <row r="19" spans="1:10" x14ac:dyDescent="0.3">
      <c r="A19" s="52"/>
      <c r="B19" s="2"/>
      <c r="C19" s="30">
        <f>_xlfn.XLOOKUP(E19,'Listas Padrões'!J:J,'Listas Padrões'!I:I,"ESCOLHER EMPRESA",0,1)</f>
        <v>0</v>
      </c>
      <c r="D19" s="24"/>
      <c r="E19" s="29"/>
      <c r="F19" s="31">
        <f>_xlfn.XLOOKUP(G19,'Listas Padrões'!F:F,'Listas Padrões'!E:E,"ESCOLHER PROJETO",0,1)</f>
        <v>0</v>
      </c>
      <c r="G19" s="29"/>
      <c r="H19" s="4"/>
      <c r="I19" s="3"/>
      <c r="J19" s="9">
        <f t="shared" si="0"/>
        <v>0</v>
      </c>
    </row>
    <row r="20" spans="1:10" x14ac:dyDescent="0.3">
      <c r="C20" s="21" t="s">
        <v>20</v>
      </c>
      <c r="D20" s="25"/>
      <c r="E20" s="25"/>
      <c r="F20" s="25"/>
      <c r="G20" s="25"/>
      <c r="H20" s="26"/>
      <c r="I20" s="27"/>
      <c r="J20" s="10">
        <f>SUM(J11:J19)</f>
        <v>201.99999999999997</v>
      </c>
    </row>
    <row r="23" spans="1:10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</row>
  </sheetData>
  <sortState xmlns:xlrd2="http://schemas.microsoft.com/office/spreadsheetml/2017/richdata2" ref="N4:O6">
    <sortCondition ref="O4:O6"/>
  </sortState>
  <mergeCells count="1">
    <mergeCell ref="A11:A19"/>
  </mergeCells>
  <pageMargins left="0.511811024" right="0.511811024" top="0.78740157499999996" bottom="0.78740157499999996" header="0.31496062000000002" footer="0.31496062000000002"/>
  <pageSetup paperSize="9" scale="82" orientation="portrait" horizontalDpi="4294967295" verticalDpi="4294967295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FF6919F-F9EF-4D92-B0BD-6E79DDD8C290}">
          <x14:formula1>
            <xm:f>'Lista Gastos Variáveis'!$K$2:$K$47</xm:f>
          </x14:formula1>
          <xm:sqref>G13</xm:sqref>
        </x14:dataValidation>
        <x14:dataValidation type="list" allowBlank="1" showInputMessage="1" showErrorMessage="1" xr:uid="{8B5C10D0-7EF6-4DB7-8464-2EEBD689628F}">
          <x14:formula1>
            <xm:f>'Lista Gastos Variáveis'!$O$2:$O$47</xm:f>
          </x14:formula1>
          <xm:sqref>G14</xm:sqref>
        </x14:dataValidation>
        <x14:dataValidation type="list" allowBlank="1" showInputMessage="1" showErrorMessage="1" xr:uid="{DEEF715C-DDCF-4AE4-8900-DD99220A766A}">
          <x14:formula1>
            <xm:f>'Lista Gastos Variáveis'!$S$2:$S$47</xm:f>
          </x14:formula1>
          <xm:sqref>G15</xm:sqref>
        </x14:dataValidation>
        <x14:dataValidation type="list" allowBlank="1" showInputMessage="1" showErrorMessage="1" xr:uid="{1C856F00-D9C5-4D75-B980-13FDD7EC57FD}">
          <x14:formula1>
            <xm:f>'Lista Gastos Variáveis'!$W$2:$W$47</xm:f>
          </x14:formula1>
          <xm:sqref>G16</xm:sqref>
        </x14:dataValidation>
        <x14:dataValidation type="list" allowBlank="1" showInputMessage="1" showErrorMessage="1" xr:uid="{085F85C5-5E27-463E-938B-EC2536DEEE43}">
          <x14:formula1>
            <xm:f>'Lista Gastos Variáveis'!$AA$2:$AA$47</xm:f>
          </x14:formula1>
          <xm:sqref>G17</xm:sqref>
        </x14:dataValidation>
        <x14:dataValidation type="list" allowBlank="1" showInputMessage="1" showErrorMessage="1" xr:uid="{C5FE9702-5E0B-4692-89EB-C6C5CB4E53C7}">
          <x14:formula1>
            <xm:f>'Lista Gastos Variáveis'!$AE$2:$AE$47</xm:f>
          </x14:formula1>
          <xm:sqref>G18</xm:sqref>
        </x14:dataValidation>
        <x14:dataValidation type="list" allowBlank="1" showInputMessage="1" showErrorMessage="1" xr:uid="{76DA0D3F-2F7E-40D1-BF05-30A91729F407}">
          <x14:formula1>
            <xm:f>'Lista Gastos Variáveis'!$AI$2:$AI$47</xm:f>
          </x14:formula1>
          <xm:sqref>G19</xm:sqref>
        </x14:dataValidation>
        <x14:dataValidation type="list" allowBlank="1" showInputMessage="1" showErrorMessage="1" xr:uid="{B5FCF7E6-E66A-47D5-8019-C6272E5E76C1}">
          <x14:formula1>
            <xm:f>'Listas Padrões'!$J$2:$J$17</xm:f>
          </x14:formula1>
          <xm:sqref>E11:E19</xm:sqref>
        </x14:dataValidation>
        <x14:dataValidation type="list" allowBlank="1" showInputMessage="1" showErrorMessage="1" xr:uid="{45586A2E-E7E1-42FB-88D5-F6F4A0C05E24}">
          <x14:formula1>
            <xm:f>'Lista Gastos Variáveis'!$C2:$C48</xm:f>
          </x14:formula1>
          <xm:sqref>G11</xm:sqref>
        </x14:dataValidation>
        <x14:dataValidation type="list" allowBlank="1" showInputMessage="1" showErrorMessage="1" xr:uid="{CAB7FFB9-876E-4F88-A78E-4B777AFE707C}">
          <x14:formula1>
            <xm:f>'Lista Gastos Variáveis'!$G2:$G47</xm:f>
          </x14:formula1>
          <xm:sqref>G12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2ABC-BC09-46EA-9629-70F77FA66F23}">
  <sheetPr codeName="Planilha3"/>
  <dimension ref="A1:G24"/>
  <sheetViews>
    <sheetView showGridLines="0" workbookViewId="0">
      <selection activeCell="A15" sqref="A15"/>
    </sheetView>
  </sheetViews>
  <sheetFormatPr defaultRowHeight="14.4" x14ac:dyDescent="0.3"/>
  <cols>
    <col min="1" max="1" width="25.109375" bestFit="1" customWidth="1"/>
    <col min="5" max="5" width="35.33203125" hidden="1" customWidth="1"/>
    <col min="6" max="6" width="15.88671875" hidden="1" customWidth="1"/>
    <col min="7" max="11" width="0" hidden="1" customWidth="1"/>
  </cols>
  <sheetData>
    <row r="1" spans="1:7" ht="15" thickBot="1" x14ac:dyDescent="0.35"/>
    <row r="2" spans="1:7" ht="15" thickBot="1" x14ac:dyDescent="0.35">
      <c r="A2" s="34" t="s">
        <v>29</v>
      </c>
      <c r="B2" s="35"/>
    </row>
    <row r="3" spans="1:7" x14ac:dyDescent="0.3">
      <c r="A3" s="36"/>
      <c r="B3" s="37"/>
      <c r="E3" s="34" t="s">
        <v>29</v>
      </c>
      <c r="F3" s="35"/>
      <c r="G3" s="44"/>
    </row>
    <row r="4" spans="1:7" x14ac:dyDescent="0.3">
      <c r="A4" s="36" t="s">
        <v>30</v>
      </c>
      <c r="B4" s="38">
        <v>8</v>
      </c>
      <c r="E4" s="36"/>
      <c r="F4" s="37"/>
    </row>
    <row r="5" spans="1:7" x14ac:dyDescent="0.3">
      <c r="A5" s="36" t="s">
        <v>31</v>
      </c>
      <c r="B5" s="39">
        <v>5.03</v>
      </c>
      <c r="E5" s="36" t="s">
        <v>30</v>
      </c>
      <c r="F5" s="38">
        <v>8</v>
      </c>
    </row>
    <row r="6" spans="1:7" x14ac:dyDescent="0.3">
      <c r="A6" s="42" t="s">
        <v>32</v>
      </c>
      <c r="B6" s="39"/>
      <c r="E6" s="36" t="s">
        <v>31</v>
      </c>
      <c r="F6" s="39">
        <v>5.03</v>
      </c>
    </row>
    <row r="7" spans="1:7" ht="15" thickBot="1" x14ac:dyDescent="0.35">
      <c r="A7" s="40" t="s">
        <v>33</v>
      </c>
      <c r="B7" s="41">
        <f>ROUND(B5/B4,1)</f>
        <v>0.6</v>
      </c>
      <c r="E7" s="42" t="s">
        <v>32</v>
      </c>
      <c r="F7" s="39"/>
    </row>
    <row r="8" spans="1:7" ht="15" thickBot="1" x14ac:dyDescent="0.35">
      <c r="A8" s="34" t="s">
        <v>34</v>
      </c>
      <c r="B8" s="35"/>
      <c r="E8" s="40" t="s">
        <v>33</v>
      </c>
      <c r="F8" s="41">
        <f>ROUND(F6/F5,1)</f>
        <v>0.6</v>
      </c>
    </row>
    <row r="9" spans="1:7" x14ac:dyDescent="0.3">
      <c r="A9" s="36" t="s">
        <v>35</v>
      </c>
      <c r="B9" s="37"/>
      <c r="E9" s="34" t="s">
        <v>34</v>
      </c>
      <c r="F9" s="35"/>
    </row>
    <row r="10" spans="1:7" ht="15" thickBot="1" x14ac:dyDescent="0.35">
      <c r="A10" s="40" t="s">
        <v>36</v>
      </c>
      <c r="B10" s="43"/>
      <c r="E10" s="36" t="s">
        <v>35</v>
      </c>
      <c r="F10" s="37"/>
    </row>
    <row r="11" spans="1:7" ht="15" thickBot="1" x14ac:dyDescent="0.35">
      <c r="A11" s="40" t="s">
        <v>37</v>
      </c>
      <c r="B11" s="41">
        <f>B7+0.3</f>
        <v>0.89999999999999991</v>
      </c>
      <c r="E11" s="40" t="s">
        <v>36</v>
      </c>
      <c r="F11" s="43"/>
    </row>
    <row r="13" spans="1:7" x14ac:dyDescent="0.3">
      <c r="E13" s="49" t="s">
        <v>38</v>
      </c>
      <c r="F13" t="s">
        <v>39</v>
      </c>
      <c r="G13" t="s">
        <v>40</v>
      </c>
    </row>
    <row r="14" spans="1:7" hidden="1" x14ac:dyDescent="0.3">
      <c r="G14" s="48">
        <f>F8+0.3</f>
        <v>0.89999999999999991</v>
      </c>
    </row>
    <row r="15" spans="1:7" x14ac:dyDescent="0.3">
      <c r="E15" s="46">
        <v>-0.45</v>
      </c>
      <c r="F15" s="47">
        <f>(1+E15)*$B$5</f>
        <v>2.7665000000000002</v>
      </c>
      <c r="G15" s="47">
        <f t="dataTable" ref="G15:G24" dt2D="0" dtr="0" r1="F6"/>
        <v>0.6</v>
      </c>
    </row>
    <row r="16" spans="1:7" x14ac:dyDescent="0.3">
      <c r="E16" s="46">
        <f>E15+0.1</f>
        <v>-0.35</v>
      </c>
      <c r="F16" s="47">
        <f t="shared" ref="F16:F24" si="0">(1+E16)*$B$5</f>
        <v>3.2695000000000003</v>
      </c>
      <c r="G16" s="47">
        <v>0.7</v>
      </c>
    </row>
    <row r="17" spans="5:7" x14ac:dyDescent="0.3">
      <c r="E17" s="46">
        <f t="shared" ref="E17:E19" si="1">E16+0.1</f>
        <v>-0.24999999999999997</v>
      </c>
      <c r="F17" s="47">
        <f t="shared" si="0"/>
        <v>3.7725</v>
      </c>
      <c r="G17" s="47">
        <v>0.8</v>
      </c>
    </row>
    <row r="18" spans="5:7" x14ac:dyDescent="0.3">
      <c r="E18" s="46">
        <f t="shared" si="1"/>
        <v>-0.14999999999999997</v>
      </c>
      <c r="F18" s="47">
        <f t="shared" si="0"/>
        <v>4.275500000000001</v>
      </c>
      <c r="G18" s="47">
        <v>0.8</v>
      </c>
    </row>
    <row r="19" spans="5:7" x14ac:dyDescent="0.3">
      <c r="E19" s="46">
        <f t="shared" si="1"/>
        <v>-4.9999999999999961E-2</v>
      </c>
      <c r="F19" s="47">
        <f t="shared" si="0"/>
        <v>4.7785000000000002</v>
      </c>
      <c r="G19" s="47">
        <v>0.89999999999999991</v>
      </c>
    </row>
    <row r="20" spans="5:7" x14ac:dyDescent="0.3">
      <c r="E20" s="46">
        <v>0.05</v>
      </c>
      <c r="F20" s="47">
        <f t="shared" si="0"/>
        <v>5.2815000000000003</v>
      </c>
      <c r="G20" s="47">
        <v>1</v>
      </c>
    </row>
    <row r="21" spans="5:7" x14ac:dyDescent="0.3">
      <c r="E21" s="46">
        <f>E20+10%</f>
        <v>0.15000000000000002</v>
      </c>
      <c r="F21" s="47">
        <f t="shared" si="0"/>
        <v>5.7844999999999995</v>
      </c>
      <c r="G21" s="47">
        <v>1</v>
      </c>
    </row>
    <row r="22" spans="5:7" x14ac:dyDescent="0.3">
      <c r="E22" s="46">
        <f>E21+10%</f>
        <v>0.25</v>
      </c>
      <c r="F22" s="47">
        <f t="shared" si="0"/>
        <v>6.2875000000000005</v>
      </c>
      <c r="G22" s="47">
        <v>1.1000000000000001</v>
      </c>
    </row>
    <row r="23" spans="5:7" x14ac:dyDescent="0.3">
      <c r="E23" s="46">
        <f>E22+10%</f>
        <v>0.35</v>
      </c>
      <c r="F23" s="47">
        <f t="shared" si="0"/>
        <v>6.7905000000000006</v>
      </c>
      <c r="G23" s="47">
        <v>1.1000000000000001</v>
      </c>
    </row>
    <row r="24" spans="5:7" x14ac:dyDescent="0.3">
      <c r="E24" s="46">
        <f>E23+10%</f>
        <v>0.44999999999999996</v>
      </c>
      <c r="F24" s="47">
        <f t="shared" si="0"/>
        <v>7.2934999999999999</v>
      </c>
      <c r="G24" s="47">
        <v>1.2</v>
      </c>
    </row>
  </sheetData>
  <sortState xmlns:xlrd2="http://schemas.microsoft.com/office/spreadsheetml/2017/richdata2" ref="E15:F24">
    <sortCondition ref="F15:F24"/>
  </sortState>
  <hyperlinks>
    <hyperlink ref="A6" r:id="rId1" xr:uid="{82D4A043-7E68-4704-B20D-C95A6A01D605}"/>
    <hyperlink ref="E7" r:id="rId2" xr:uid="{A41D9A80-0E3A-4DC1-99CB-1BEB839F529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69CA-60D2-42D1-BBE7-3480F8FD978D}">
  <sheetPr codeName="Planilha4"/>
  <dimension ref="A1:AI48"/>
  <sheetViews>
    <sheetView workbookViewId="0">
      <selection activeCell="A15" sqref="A15"/>
    </sheetView>
  </sheetViews>
  <sheetFormatPr defaultRowHeight="14.4" x14ac:dyDescent="0.3"/>
  <cols>
    <col min="1" max="1" width="28.33203125" bestFit="1" customWidth="1"/>
    <col min="2" max="2" width="6.88671875" bestFit="1" customWidth="1"/>
    <col min="3" max="3" width="35.6640625" bestFit="1" customWidth="1"/>
  </cols>
  <sheetData>
    <row r="1" spans="1:35" x14ac:dyDescent="0.3">
      <c r="A1" t="s">
        <v>41</v>
      </c>
      <c r="C1">
        <v>1</v>
      </c>
      <c r="G1">
        <v>2</v>
      </c>
      <c r="K1">
        <v>3</v>
      </c>
      <c r="O1">
        <v>4</v>
      </c>
      <c r="S1">
        <v>5</v>
      </c>
      <c r="W1">
        <v>6</v>
      </c>
      <c r="AA1">
        <v>7</v>
      </c>
      <c r="AE1">
        <v>8</v>
      </c>
      <c r="AI1">
        <v>9</v>
      </c>
    </row>
    <row r="2" spans="1:35" x14ac:dyDescent="0.3">
      <c r="A2" s="32" t="s">
        <v>42</v>
      </c>
      <c r="B2" t="s">
        <v>43</v>
      </c>
      <c r="C2" t="s">
        <v>44</v>
      </c>
      <c r="E2" s="32" t="s">
        <v>45</v>
      </c>
      <c r="F2" t="s">
        <v>43</v>
      </c>
      <c r="G2" t="s">
        <v>44</v>
      </c>
      <c r="I2" s="32" t="s">
        <v>46</v>
      </c>
      <c r="J2" t="s">
        <v>43</v>
      </c>
      <c r="K2" t="s">
        <v>44</v>
      </c>
      <c r="M2" s="32" t="s">
        <v>47</v>
      </c>
      <c r="N2" t="s">
        <v>43</v>
      </c>
      <c r="O2" t="s">
        <v>44</v>
      </c>
      <c r="Q2" s="32" t="s">
        <v>48</v>
      </c>
      <c r="R2" t="s">
        <v>43</v>
      </c>
      <c r="S2" t="s">
        <v>44</v>
      </c>
      <c r="U2" s="32" t="s">
        <v>49</v>
      </c>
      <c r="V2" t="s">
        <v>43</v>
      </c>
      <c r="W2" t="s">
        <v>44</v>
      </c>
      <c r="Y2" s="32" t="s">
        <v>50</v>
      </c>
      <c r="Z2" t="s">
        <v>43</v>
      </c>
      <c r="AA2" t="s">
        <v>44</v>
      </c>
      <c r="AC2" s="32" t="s">
        <v>51</v>
      </c>
      <c r="AD2" t="s">
        <v>43</v>
      </c>
      <c r="AE2" t="s">
        <v>44</v>
      </c>
      <c r="AG2" s="32" t="s">
        <v>52</v>
      </c>
      <c r="AH2" t="s">
        <v>43</v>
      </c>
      <c r="AI2" t="s">
        <v>44</v>
      </c>
    </row>
    <row r="3" spans="1:35" x14ac:dyDescent="0.3">
      <c r="A3" s="32"/>
      <c r="E3" s="32"/>
      <c r="I3" s="32"/>
      <c r="M3" s="32"/>
      <c r="Q3" s="32"/>
      <c r="U3" s="32"/>
      <c r="Y3" s="32"/>
      <c r="AC3" s="32"/>
      <c r="AG3" s="32"/>
    </row>
    <row r="4" spans="1:35" x14ac:dyDescent="0.3">
      <c r="A4">
        <v>1</v>
      </c>
      <c r="B4" cm="1">
        <f t="array" aca="1" ref="B4:B26" ca="1">IFERROR(_xlfn._xlws.FILTER('Listas Padrões'!$E$2:$E$173,'Listas Padrões'!$G$2:$G$173=OFFSET('Despesas diversas'!$C$11,C$1-1,)),"ESCOLHER EMPRESA")</f>
        <v>70011</v>
      </c>
      <c r="C4" t="str" cm="1">
        <f t="array" aca="1" ref="C4:C26" ca="1">IFERROR(_xlfn._xlws.FILTER('Listas Padrões'!$F$2:$F$173,'Listas Padrões'!$G$2:$G$173=OFFSET('Despesas diversas'!$C$11,C1-1,)),"ESCOLHER EMPRESA")</f>
        <v>Despesas Escritório</v>
      </c>
      <c r="E4">
        <v>1</v>
      </c>
      <c r="F4" cm="1">
        <f t="array" aca="1" ref="F4:F26" ca="1">IFERROR(_xlfn._xlws.FILTER('Listas Padrões'!$E$2:$E$173,'Listas Padrões'!$G$2:$G$173=OFFSET('Despesas diversas'!$C$11,G$1-1,)),"ESCOLHER EMPRESA")</f>
        <v>70011</v>
      </c>
      <c r="G4" t="str" cm="1">
        <f t="array" aca="1" ref="G4:G26" ca="1">IFERROR(_xlfn._xlws.FILTER('Listas Padrões'!$F$2:$F$173,'Listas Padrões'!$G$2:$G$173=OFFSET('Despesas diversas'!$C$11,G1-1,)),"ESCOLHER EMPRESA")</f>
        <v>Despesas Escritório</v>
      </c>
      <c r="I4">
        <v>1</v>
      </c>
      <c r="J4" cm="1">
        <f t="array" aca="1" ref="J4:J11" ca="1">IFERROR(_xlfn._xlws.FILTER('Listas Padrões'!$E$2:$E$173,'Listas Padrões'!$G$2:$G$173=OFFSET('Despesas diversas'!$C$11,K$1-1,)),"ESCOLHER EMPRESA")</f>
        <v>0</v>
      </c>
      <c r="K4" cm="1">
        <f t="array" aca="1" ref="K4:K11" ca="1">IFERROR(_xlfn._xlws.FILTER('Listas Padrões'!$F$2:$F$173,'Listas Padrões'!$G$2:$G$173=OFFSET('Despesas diversas'!$C$11,K1-1,)),"ESCOLHER EMPRESA")</f>
        <v>0</v>
      </c>
      <c r="M4">
        <v>1</v>
      </c>
      <c r="N4" cm="1">
        <f t="array" aca="1" ref="N4:N11" ca="1">IFERROR(_xlfn._xlws.FILTER('Listas Padrões'!$E$2:$E$173,'Listas Padrões'!$G$2:$G$173=OFFSET('Despesas diversas'!$C$11,O$1-1,)),"ESCOLHER EMPRESA")</f>
        <v>0</v>
      </c>
      <c r="O4" cm="1">
        <f t="array" aca="1" ref="O4:O11" ca="1">IFERROR(_xlfn._xlws.FILTER('Listas Padrões'!$F$2:$F$173,'Listas Padrões'!$G$2:$G$173=OFFSET('Despesas diversas'!$C$11,O1-1,)),"ESCOLHER EMPRESA")</f>
        <v>0</v>
      </c>
      <c r="Q4">
        <v>1</v>
      </c>
      <c r="R4" cm="1">
        <f t="array" aca="1" ref="R4:R11" ca="1">IFERROR(_xlfn._xlws.FILTER('Listas Padrões'!$E$2:$E$173,'Listas Padrões'!$G$2:$G$173=OFFSET('Despesas diversas'!$C$11,S$1-1,)),"ESCOLHER EMPRESA")</f>
        <v>0</v>
      </c>
      <c r="S4" cm="1">
        <f t="array" aca="1" ref="S4:S11" ca="1">IFERROR(_xlfn._xlws.FILTER('Listas Padrões'!$F$2:$F$173,'Listas Padrões'!$G$2:$G$173=OFFSET('Despesas diversas'!$C$11,S1-1,)),"ESCOLHER EMPRESA")</f>
        <v>0</v>
      </c>
      <c r="U4">
        <v>1</v>
      </c>
      <c r="V4" cm="1">
        <f t="array" aca="1" ref="V4:V11" ca="1">IFERROR(_xlfn._xlws.FILTER('Listas Padrões'!$E$2:$E$173,'Listas Padrões'!$G$2:$G$173=OFFSET('Despesas diversas'!$C$11,W$1-1,)),"ESCOLHER EMPRESA")</f>
        <v>0</v>
      </c>
      <c r="W4" cm="1">
        <f t="array" aca="1" ref="W4:W11" ca="1">IFERROR(_xlfn._xlws.FILTER('Listas Padrões'!$F$2:$F$173,'Listas Padrões'!$G$2:$G$173=OFFSET('Despesas diversas'!$C$11,W1-1,)),"ESCOLHER EMPRESA")</f>
        <v>0</v>
      </c>
      <c r="Y4">
        <v>1</v>
      </c>
      <c r="Z4" cm="1">
        <f t="array" aca="1" ref="Z4:Z11" ca="1">IFERROR(_xlfn._xlws.FILTER('Listas Padrões'!$E$2:$E$173,'Listas Padrões'!$G$2:$G$173=OFFSET('Despesas diversas'!$C$11,AA$1-1,)),"ESCOLHER EMPRESA")</f>
        <v>0</v>
      </c>
      <c r="AA4" cm="1">
        <f t="array" aca="1" ref="AA4:AA11" ca="1">IFERROR(_xlfn._xlws.FILTER('Listas Padrões'!$F$2:$F$173,'Listas Padrões'!$G$2:$G$173=OFFSET('Despesas diversas'!$C$11,AA1-1,)),"ESCOLHER EMPRESA")</f>
        <v>0</v>
      </c>
      <c r="AC4">
        <v>1</v>
      </c>
      <c r="AD4" cm="1">
        <f t="array" aca="1" ref="AD4:AD11" ca="1">IFERROR(_xlfn._xlws.FILTER('Listas Padrões'!$E$2:$E$173,'Listas Padrões'!$G$2:$G$173=OFFSET('Despesas diversas'!$C$11,AE$1-1,)),"ESCOLHER EMPRESA")</f>
        <v>0</v>
      </c>
      <c r="AE4" cm="1">
        <f t="array" aca="1" ref="AE4:AE11" ca="1">IFERROR(_xlfn._xlws.FILTER('Listas Padrões'!$F$2:$F$173,'Listas Padrões'!$G$2:$G$173=OFFSET('Despesas diversas'!$C$11,AE1-1,)),"ESCOLHER EMPRESA")</f>
        <v>0</v>
      </c>
      <c r="AG4">
        <v>1</v>
      </c>
      <c r="AH4" cm="1">
        <f t="array" aca="1" ref="AH4:AH11" ca="1">IFERROR(_xlfn._xlws.FILTER('Listas Padrões'!$E$2:$E$173,'Listas Padrões'!$G$2:$G$173=OFFSET('Despesas diversas'!$C$11,AI$1-1,)),"ESCOLHER EMPRESA")</f>
        <v>0</v>
      </c>
      <c r="AI4" cm="1">
        <f t="array" aca="1" ref="AI4:AI11" ca="1">IFERROR(_xlfn._xlws.FILTER('Listas Padrões'!$F$2:$F$173,'Listas Padrões'!$G$2:$G$173=OFFSET('Despesas diversas'!$C$11,AI1-1,)),"ESCOLHER EMPRESA")</f>
        <v>0</v>
      </c>
    </row>
    <row r="5" spans="1:35" x14ac:dyDescent="0.3">
      <c r="A5">
        <f t="shared" ref="A5:A48" si="0">A4+1</f>
        <v>2</v>
      </c>
      <c r="B5">
        <f ca="1"/>
        <v>70012</v>
      </c>
      <c r="C5" t="str">
        <f ca="1"/>
        <v>DIRETORIA</v>
      </c>
      <c r="E5">
        <f t="shared" ref="E5:E48" si="1">E4+1</f>
        <v>2</v>
      </c>
      <c r="F5">
        <f ca="1"/>
        <v>70012</v>
      </c>
      <c r="G5" t="str">
        <f ca="1"/>
        <v>DIRETORIA</v>
      </c>
      <c r="I5">
        <f t="shared" ref="I5:I48" si="2">I4+1</f>
        <v>2</v>
      </c>
      <c r="J5">
        <f ca="1"/>
        <v>0</v>
      </c>
      <c r="K5">
        <f ca="1"/>
        <v>0</v>
      </c>
      <c r="M5">
        <f t="shared" ref="M5:M48" si="3">M4+1</f>
        <v>2</v>
      </c>
      <c r="N5">
        <f ca="1"/>
        <v>0</v>
      </c>
      <c r="O5">
        <f ca="1"/>
        <v>0</v>
      </c>
      <c r="Q5">
        <f t="shared" ref="Q5:Q48" si="4">Q4+1</f>
        <v>2</v>
      </c>
      <c r="R5">
        <f ca="1"/>
        <v>0</v>
      </c>
      <c r="S5">
        <f ca="1"/>
        <v>0</v>
      </c>
      <c r="U5">
        <f t="shared" ref="U5:U48" si="5">U4+1</f>
        <v>2</v>
      </c>
      <c r="V5">
        <f ca="1"/>
        <v>0</v>
      </c>
      <c r="W5">
        <f ca="1"/>
        <v>0</v>
      </c>
      <c r="Y5">
        <f t="shared" ref="Y5:Y48" si="6">Y4+1</f>
        <v>2</v>
      </c>
      <c r="Z5">
        <f ca="1"/>
        <v>0</v>
      </c>
      <c r="AA5">
        <f ca="1"/>
        <v>0</v>
      </c>
      <c r="AC5">
        <f t="shared" ref="AC5:AC48" si="7">AC4+1</f>
        <v>2</v>
      </c>
      <c r="AD5">
        <f ca="1"/>
        <v>0</v>
      </c>
      <c r="AE5">
        <f ca="1"/>
        <v>0</v>
      </c>
      <c r="AG5">
        <f t="shared" ref="AG5:AG48" si="8">AG4+1</f>
        <v>2</v>
      </c>
      <c r="AH5">
        <f ca="1"/>
        <v>0</v>
      </c>
      <c r="AI5">
        <f ca="1"/>
        <v>0</v>
      </c>
    </row>
    <row r="6" spans="1:35" x14ac:dyDescent="0.3">
      <c r="A6">
        <f t="shared" si="0"/>
        <v>3</v>
      </c>
      <c r="B6">
        <f ca="1"/>
        <v>70014</v>
      </c>
      <c r="C6" t="str">
        <f ca="1"/>
        <v>JURIDICO</v>
      </c>
      <c r="E6">
        <f t="shared" si="1"/>
        <v>3</v>
      </c>
      <c r="F6">
        <f ca="1"/>
        <v>70014</v>
      </c>
      <c r="G6" t="str">
        <f ca="1"/>
        <v>JURIDICO</v>
      </c>
      <c r="I6">
        <f t="shared" si="2"/>
        <v>3</v>
      </c>
      <c r="J6">
        <f ca="1"/>
        <v>0</v>
      </c>
      <c r="K6">
        <f ca="1"/>
        <v>0</v>
      </c>
      <c r="M6">
        <f t="shared" si="3"/>
        <v>3</v>
      </c>
      <c r="N6">
        <f ca="1"/>
        <v>0</v>
      </c>
      <c r="O6">
        <f ca="1"/>
        <v>0</v>
      </c>
      <c r="Q6">
        <f t="shared" si="4"/>
        <v>3</v>
      </c>
      <c r="R6">
        <f ca="1"/>
        <v>0</v>
      </c>
      <c r="S6">
        <f ca="1"/>
        <v>0</v>
      </c>
      <c r="U6">
        <f t="shared" si="5"/>
        <v>3</v>
      </c>
      <c r="V6">
        <f ca="1"/>
        <v>0</v>
      </c>
      <c r="W6">
        <f ca="1"/>
        <v>0</v>
      </c>
      <c r="Y6">
        <f t="shared" si="6"/>
        <v>3</v>
      </c>
      <c r="Z6">
        <f ca="1"/>
        <v>0</v>
      </c>
      <c r="AA6">
        <f ca="1"/>
        <v>0</v>
      </c>
      <c r="AC6">
        <f t="shared" si="7"/>
        <v>3</v>
      </c>
      <c r="AD6">
        <f ca="1"/>
        <v>0</v>
      </c>
      <c r="AE6">
        <f ca="1"/>
        <v>0</v>
      </c>
      <c r="AG6">
        <f t="shared" si="8"/>
        <v>3</v>
      </c>
      <c r="AH6">
        <f ca="1"/>
        <v>0</v>
      </c>
      <c r="AI6">
        <f ca="1"/>
        <v>0</v>
      </c>
    </row>
    <row r="7" spans="1:35" x14ac:dyDescent="0.3">
      <c r="A7">
        <f t="shared" si="0"/>
        <v>4</v>
      </c>
      <c r="B7">
        <f ca="1"/>
        <v>70017</v>
      </c>
      <c r="C7" t="str">
        <f ca="1"/>
        <v>ENGENHARIA</v>
      </c>
      <c r="E7">
        <f t="shared" si="1"/>
        <v>4</v>
      </c>
      <c r="F7">
        <f ca="1"/>
        <v>70017</v>
      </c>
      <c r="G7" t="str">
        <f ca="1"/>
        <v>ENGENHARIA</v>
      </c>
      <c r="I7">
        <f t="shared" si="2"/>
        <v>4</v>
      </c>
      <c r="J7">
        <f ca="1"/>
        <v>0</v>
      </c>
      <c r="K7">
        <f ca="1"/>
        <v>0</v>
      </c>
      <c r="M7">
        <f t="shared" si="3"/>
        <v>4</v>
      </c>
      <c r="N7">
        <f ca="1"/>
        <v>0</v>
      </c>
      <c r="O7">
        <f ca="1"/>
        <v>0</v>
      </c>
      <c r="Q7">
        <f t="shared" si="4"/>
        <v>4</v>
      </c>
      <c r="R7">
        <f ca="1"/>
        <v>0</v>
      </c>
      <c r="S7">
        <f ca="1"/>
        <v>0</v>
      </c>
      <c r="U7">
        <f t="shared" si="5"/>
        <v>4</v>
      </c>
      <c r="V7">
        <f ca="1"/>
        <v>0</v>
      </c>
      <c r="W7">
        <f ca="1"/>
        <v>0</v>
      </c>
      <c r="Y7">
        <f t="shared" si="6"/>
        <v>4</v>
      </c>
      <c r="Z7">
        <f ca="1"/>
        <v>0</v>
      </c>
      <c r="AA7">
        <f ca="1"/>
        <v>0</v>
      </c>
      <c r="AC7">
        <f t="shared" si="7"/>
        <v>4</v>
      </c>
      <c r="AD7">
        <f ca="1"/>
        <v>0</v>
      </c>
      <c r="AE7">
        <f ca="1"/>
        <v>0</v>
      </c>
      <c r="AG7">
        <f t="shared" si="8"/>
        <v>4</v>
      </c>
      <c r="AH7">
        <f ca="1"/>
        <v>0</v>
      </c>
      <c r="AI7">
        <f ca="1"/>
        <v>0</v>
      </c>
    </row>
    <row r="8" spans="1:35" x14ac:dyDescent="0.3">
      <c r="A8">
        <f t="shared" si="0"/>
        <v>5</v>
      </c>
      <c r="B8">
        <f ca="1"/>
        <v>70018</v>
      </c>
      <c r="C8" t="str">
        <f ca="1"/>
        <v>FINANCEIRO</v>
      </c>
      <c r="E8">
        <f t="shared" si="1"/>
        <v>5</v>
      </c>
      <c r="F8">
        <f ca="1"/>
        <v>70018</v>
      </c>
      <c r="G8" t="str">
        <f ca="1"/>
        <v>FINANCEIRO</v>
      </c>
      <c r="I8">
        <f t="shared" si="2"/>
        <v>5</v>
      </c>
      <c r="J8">
        <f ca="1"/>
        <v>0</v>
      </c>
      <c r="K8">
        <f ca="1"/>
        <v>0</v>
      </c>
      <c r="M8">
        <f t="shared" si="3"/>
        <v>5</v>
      </c>
      <c r="N8">
        <f ca="1"/>
        <v>0</v>
      </c>
      <c r="O8">
        <f ca="1"/>
        <v>0</v>
      </c>
      <c r="Q8">
        <f t="shared" si="4"/>
        <v>5</v>
      </c>
      <c r="R8">
        <f ca="1"/>
        <v>0</v>
      </c>
      <c r="S8">
        <f ca="1"/>
        <v>0</v>
      </c>
      <c r="U8">
        <f t="shared" si="5"/>
        <v>5</v>
      </c>
      <c r="V8">
        <f ca="1"/>
        <v>0</v>
      </c>
      <c r="W8">
        <f ca="1"/>
        <v>0</v>
      </c>
      <c r="Y8">
        <f t="shared" si="6"/>
        <v>5</v>
      </c>
      <c r="Z8">
        <f ca="1"/>
        <v>0</v>
      </c>
      <c r="AA8">
        <f ca="1"/>
        <v>0</v>
      </c>
      <c r="AC8">
        <f t="shared" si="7"/>
        <v>5</v>
      </c>
      <c r="AD8">
        <f ca="1"/>
        <v>0</v>
      </c>
      <c r="AE8">
        <f ca="1"/>
        <v>0</v>
      </c>
      <c r="AG8">
        <f t="shared" si="8"/>
        <v>5</v>
      </c>
      <c r="AH8">
        <f ca="1"/>
        <v>0</v>
      </c>
      <c r="AI8">
        <f ca="1"/>
        <v>0</v>
      </c>
    </row>
    <row r="9" spans="1:35" x14ac:dyDescent="0.3">
      <c r="A9">
        <f t="shared" si="0"/>
        <v>6</v>
      </c>
      <c r="B9">
        <f ca="1"/>
        <v>70019</v>
      </c>
      <c r="C9" t="str">
        <f ca="1"/>
        <v>MARKETING</v>
      </c>
      <c r="E9">
        <f t="shared" si="1"/>
        <v>6</v>
      </c>
      <c r="F9">
        <f ca="1"/>
        <v>70019</v>
      </c>
      <c r="G9" t="str">
        <f ca="1"/>
        <v>MARKETING</v>
      </c>
      <c r="I9">
        <f t="shared" si="2"/>
        <v>6</v>
      </c>
      <c r="J9">
        <f ca="1"/>
        <v>0</v>
      </c>
      <c r="K9">
        <f ca="1"/>
        <v>0</v>
      </c>
      <c r="M9">
        <f t="shared" si="3"/>
        <v>6</v>
      </c>
      <c r="N9">
        <f ca="1"/>
        <v>0</v>
      </c>
      <c r="O9">
        <f ca="1"/>
        <v>0</v>
      </c>
      <c r="Q9">
        <f t="shared" si="4"/>
        <v>6</v>
      </c>
      <c r="R9">
        <f ca="1"/>
        <v>0</v>
      </c>
      <c r="S9">
        <f ca="1"/>
        <v>0</v>
      </c>
      <c r="U9">
        <f t="shared" si="5"/>
        <v>6</v>
      </c>
      <c r="V9">
        <f ca="1"/>
        <v>0</v>
      </c>
      <c r="W9">
        <f ca="1"/>
        <v>0</v>
      </c>
      <c r="Y9">
        <f t="shared" si="6"/>
        <v>6</v>
      </c>
      <c r="Z9">
        <f ca="1"/>
        <v>0</v>
      </c>
      <c r="AA9">
        <f ca="1"/>
        <v>0</v>
      </c>
      <c r="AC9">
        <f t="shared" si="7"/>
        <v>6</v>
      </c>
      <c r="AD9">
        <f ca="1"/>
        <v>0</v>
      </c>
      <c r="AE9">
        <f ca="1"/>
        <v>0</v>
      </c>
      <c r="AG9">
        <f t="shared" si="8"/>
        <v>6</v>
      </c>
      <c r="AH9">
        <f ca="1"/>
        <v>0</v>
      </c>
      <c r="AI9">
        <f ca="1"/>
        <v>0</v>
      </c>
    </row>
    <row r="10" spans="1:35" x14ac:dyDescent="0.3">
      <c r="A10">
        <f t="shared" si="0"/>
        <v>7</v>
      </c>
      <c r="B10">
        <f ca="1"/>
        <v>70021</v>
      </c>
      <c r="C10" t="str">
        <f ca="1"/>
        <v>EMPRESTIMO PJ</v>
      </c>
      <c r="E10">
        <f t="shared" si="1"/>
        <v>7</v>
      </c>
      <c r="F10">
        <f ca="1"/>
        <v>70021</v>
      </c>
      <c r="G10" t="str">
        <f ca="1"/>
        <v>EMPRESTIMO PJ</v>
      </c>
      <c r="I10">
        <f t="shared" si="2"/>
        <v>7</v>
      </c>
      <c r="J10">
        <f ca="1"/>
        <v>0</v>
      </c>
      <c r="K10">
        <f ca="1"/>
        <v>0</v>
      </c>
      <c r="M10">
        <f t="shared" si="3"/>
        <v>7</v>
      </c>
      <c r="N10">
        <f ca="1"/>
        <v>0</v>
      </c>
      <c r="O10">
        <f ca="1"/>
        <v>0</v>
      </c>
      <c r="Q10">
        <f t="shared" si="4"/>
        <v>7</v>
      </c>
      <c r="R10">
        <f ca="1"/>
        <v>0</v>
      </c>
      <c r="S10">
        <f ca="1"/>
        <v>0</v>
      </c>
      <c r="U10">
        <f t="shared" si="5"/>
        <v>7</v>
      </c>
      <c r="V10">
        <f ca="1"/>
        <v>0</v>
      </c>
      <c r="W10">
        <f ca="1"/>
        <v>0</v>
      </c>
      <c r="Y10">
        <f t="shared" si="6"/>
        <v>7</v>
      </c>
      <c r="Z10">
        <f ca="1"/>
        <v>0</v>
      </c>
      <c r="AA10">
        <f ca="1"/>
        <v>0</v>
      </c>
      <c r="AC10">
        <f t="shared" si="7"/>
        <v>7</v>
      </c>
      <c r="AD10">
        <f ca="1"/>
        <v>0</v>
      </c>
      <c r="AE10">
        <f ca="1"/>
        <v>0</v>
      </c>
      <c r="AG10">
        <f t="shared" si="8"/>
        <v>7</v>
      </c>
      <c r="AH10">
        <f ca="1"/>
        <v>0</v>
      </c>
      <c r="AI10">
        <f ca="1"/>
        <v>0</v>
      </c>
    </row>
    <row r="11" spans="1:35" x14ac:dyDescent="0.3">
      <c r="A11">
        <f t="shared" si="0"/>
        <v>8</v>
      </c>
      <c r="B11">
        <f ca="1"/>
        <v>70022</v>
      </c>
      <c r="C11" t="str">
        <f ca="1"/>
        <v>EMPRESTIMO COLIGADAS</v>
      </c>
      <c r="E11">
        <f t="shared" si="1"/>
        <v>8</v>
      </c>
      <c r="F11">
        <f ca="1"/>
        <v>70022</v>
      </c>
      <c r="G11" t="str">
        <f ca="1"/>
        <v>EMPRESTIMO COLIGADAS</v>
      </c>
      <c r="I11">
        <f t="shared" si="2"/>
        <v>8</v>
      </c>
      <c r="J11">
        <f ca="1"/>
        <v>0</v>
      </c>
      <c r="K11">
        <f ca="1"/>
        <v>0</v>
      </c>
      <c r="M11">
        <f t="shared" si="3"/>
        <v>8</v>
      </c>
      <c r="N11">
        <f ca="1"/>
        <v>0</v>
      </c>
      <c r="O11">
        <f ca="1"/>
        <v>0</v>
      </c>
      <c r="Q11">
        <f t="shared" si="4"/>
        <v>8</v>
      </c>
      <c r="R11">
        <f ca="1"/>
        <v>0</v>
      </c>
      <c r="S11">
        <f ca="1"/>
        <v>0</v>
      </c>
      <c r="U11">
        <f t="shared" si="5"/>
        <v>8</v>
      </c>
      <c r="V11">
        <f ca="1"/>
        <v>0</v>
      </c>
      <c r="W11">
        <f ca="1"/>
        <v>0</v>
      </c>
      <c r="Y11">
        <f t="shared" si="6"/>
        <v>8</v>
      </c>
      <c r="Z11">
        <f ca="1"/>
        <v>0</v>
      </c>
      <c r="AA11">
        <f ca="1"/>
        <v>0</v>
      </c>
      <c r="AC11">
        <f t="shared" si="7"/>
        <v>8</v>
      </c>
      <c r="AD11">
        <f ca="1"/>
        <v>0</v>
      </c>
      <c r="AE11">
        <f ca="1"/>
        <v>0</v>
      </c>
      <c r="AG11">
        <f t="shared" si="8"/>
        <v>8</v>
      </c>
      <c r="AH11">
        <f ca="1"/>
        <v>0</v>
      </c>
      <c r="AI11">
        <f ca="1"/>
        <v>0</v>
      </c>
    </row>
    <row r="12" spans="1:35" x14ac:dyDescent="0.3">
      <c r="A12">
        <f t="shared" si="0"/>
        <v>9</v>
      </c>
      <c r="B12">
        <f ca="1"/>
        <v>70040</v>
      </c>
      <c r="C12" t="str">
        <f ca="1"/>
        <v>PROJETO VISTA ALTA - TSP</v>
      </c>
      <c r="E12">
        <f t="shared" si="1"/>
        <v>9</v>
      </c>
      <c r="F12">
        <f ca="1"/>
        <v>70040</v>
      </c>
      <c r="G12" t="str">
        <f ca="1"/>
        <v>PROJETO VISTA ALTA - TSP</v>
      </c>
      <c r="I12">
        <f t="shared" si="2"/>
        <v>9</v>
      </c>
      <c r="M12">
        <f t="shared" si="3"/>
        <v>9</v>
      </c>
      <c r="Q12">
        <f t="shared" si="4"/>
        <v>9</v>
      </c>
      <c r="U12">
        <f t="shared" si="5"/>
        <v>9</v>
      </c>
      <c r="Y12">
        <f t="shared" si="6"/>
        <v>9</v>
      </c>
      <c r="AC12">
        <f t="shared" si="7"/>
        <v>9</v>
      </c>
      <c r="AG12">
        <f t="shared" si="8"/>
        <v>9</v>
      </c>
    </row>
    <row r="13" spans="1:35" x14ac:dyDescent="0.3">
      <c r="A13">
        <f t="shared" si="0"/>
        <v>10</v>
      </c>
      <c r="B13">
        <f ca="1"/>
        <v>70041</v>
      </c>
      <c r="C13" t="str">
        <f ca="1"/>
        <v>PROJETO GLK ALPHAVILLE - TSP</v>
      </c>
      <c r="E13">
        <f t="shared" si="1"/>
        <v>10</v>
      </c>
      <c r="F13">
        <f ca="1"/>
        <v>70041</v>
      </c>
      <c r="G13" t="str">
        <f ca="1"/>
        <v>PROJETO GLK ALPHAVILLE - TSP</v>
      </c>
      <c r="I13">
        <f t="shared" si="2"/>
        <v>10</v>
      </c>
      <c r="M13">
        <f t="shared" si="3"/>
        <v>10</v>
      </c>
      <c r="Q13">
        <f t="shared" si="4"/>
        <v>10</v>
      </c>
      <c r="U13">
        <f t="shared" si="5"/>
        <v>10</v>
      </c>
      <c r="Y13">
        <f t="shared" si="6"/>
        <v>10</v>
      </c>
      <c r="AC13">
        <f t="shared" si="7"/>
        <v>10</v>
      </c>
      <c r="AG13">
        <f t="shared" si="8"/>
        <v>10</v>
      </c>
    </row>
    <row r="14" spans="1:35" x14ac:dyDescent="0.3">
      <c r="A14">
        <f t="shared" si="0"/>
        <v>11</v>
      </c>
      <c r="B14">
        <f ca="1"/>
        <v>70042</v>
      </c>
      <c r="C14" t="str">
        <f ca="1"/>
        <v>PLANEJAMENTO</v>
      </c>
      <c r="E14">
        <f t="shared" si="1"/>
        <v>11</v>
      </c>
      <c r="F14">
        <f ca="1"/>
        <v>70042</v>
      </c>
      <c r="G14" t="str">
        <f ca="1"/>
        <v>PLANEJAMENTO</v>
      </c>
      <c r="I14">
        <f t="shared" si="2"/>
        <v>11</v>
      </c>
      <c r="M14">
        <f t="shared" si="3"/>
        <v>11</v>
      </c>
      <c r="Q14">
        <f t="shared" si="4"/>
        <v>11</v>
      </c>
      <c r="U14">
        <f t="shared" si="5"/>
        <v>11</v>
      </c>
      <c r="Y14">
        <f t="shared" si="6"/>
        <v>11</v>
      </c>
      <c r="AC14">
        <f t="shared" si="7"/>
        <v>11</v>
      </c>
      <c r="AG14">
        <f t="shared" si="8"/>
        <v>11</v>
      </c>
    </row>
    <row r="15" spans="1:35" x14ac:dyDescent="0.3">
      <c r="A15">
        <f t="shared" si="0"/>
        <v>12</v>
      </c>
      <c r="B15">
        <f ca="1"/>
        <v>70043</v>
      </c>
      <c r="C15" t="str">
        <f ca="1"/>
        <v>INCORPORAÇÃO</v>
      </c>
      <c r="E15">
        <f t="shared" si="1"/>
        <v>12</v>
      </c>
      <c r="F15">
        <f ca="1"/>
        <v>70043</v>
      </c>
      <c r="G15" t="str">
        <f ca="1"/>
        <v>INCORPORAÇÃO</v>
      </c>
      <c r="I15">
        <f t="shared" si="2"/>
        <v>12</v>
      </c>
      <c r="M15">
        <f t="shared" si="3"/>
        <v>12</v>
      </c>
      <c r="Q15">
        <f t="shared" si="4"/>
        <v>12</v>
      </c>
      <c r="U15">
        <f t="shared" si="5"/>
        <v>12</v>
      </c>
      <c r="Y15">
        <f t="shared" si="6"/>
        <v>12</v>
      </c>
      <c r="AC15">
        <f t="shared" si="7"/>
        <v>12</v>
      </c>
      <c r="AG15">
        <f t="shared" si="8"/>
        <v>12</v>
      </c>
    </row>
    <row r="16" spans="1:35" x14ac:dyDescent="0.3">
      <c r="A16">
        <f t="shared" si="0"/>
        <v>13</v>
      </c>
      <c r="B16">
        <f ca="1"/>
        <v>70044</v>
      </c>
      <c r="C16" t="str">
        <f ca="1"/>
        <v>COMERCIAL</v>
      </c>
      <c r="E16">
        <f t="shared" si="1"/>
        <v>13</v>
      </c>
      <c r="F16">
        <f ca="1"/>
        <v>70044</v>
      </c>
      <c r="G16" t="str">
        <f ca="1"/>
        <v>COMERCIAL</v>
      </c>
      <c r="I16">
        <f t="shared" si="2"/>
        <v>13</v>
      </c>
      <c r="M16">
        <f t="shared" si="3"/>
        <v>13</v>
      </c>
      <c r="Q16">
        <f t="shared" si="4"/>
        <v>13</v>
      </c>
      <c r="U16">
        <f t="shared" si="5"/>
        <v>13</v>
      </c>
      <c r="Y16">
        <f t="shared" si="6"/>
        <v>13</v>
      </c>
      <c r="AC16">
        <f t="shared" si="7"/>
        <v>13</v>
      </c>
      <c r="AG16">
        <f t="shared" si="8"/>
        <v>13</v>
      </c>
    </row>
    <row r="17" spans="1:33" x14ac:dyDescent="0.3">
      <c r="A17">
        <f t="shared" si="0"/>
        <v>14</v>
      </c>
      <c r="B17">
        <f ca="1"/>
        <v>70045</v>
      </c>
      <c r="C17" t="str">
        <f ca="1"/>
        <v>LOTEAMENTO</v>
      </c>
      <c r="E17">
        <f t="shared" si="1"/>
        <v>14</v>
      </c>
      <c r="F17">
        <f ca="1"/>
        <v>70045</v>
      </c>
      <c r="G17" t="str">
        <f ca="1"/>
        <v>LOTEAMENTO</v>
      </c>
      <c r="I17">
        <f t="shared" si="2"/>
        <v>14</v>
      </c>
      <c r="M17">
        <f t="shared" si="3"/>
        <v>14</v>
      </c>
      <c r="Q17">
        <f t="shared" si="4"/>
        <v>14</v>
      </c>
      <c r="U17">
        <f t="shared" si="5"/>
        <v>14</v>
      </c>
      <c r="Y17">
        <f t="shared" si="6"/>
        <v>14</v>
      </c>
      <c r="AC17">
        <f t="shared" si="7"/>
        <v>14</v>
      </c>
      <c r="AG17">
        <f t="shared" si="8"/>
        <v>14</v>
      </c>
    </row>
    <row r="18" spans="1:33" x14ac:dyDescent="0.3">
      <c r="A18">
        <f t="shared" si="0"/>
        <v>15</v>
      </c>
      <c r="B18">
        <f ca="1"/>
        <v>70046</v>
      </c>
      <c r="C18" t="str">
        <f ca="1"/>
        <v>PRODUTO</v>
      </c>
      <c r="E18">
        <f t="shared" si="1"/>
        <v>15</v>
      </c>
      <c r="F18">
        <f ca="1"/>
        <v>70046</v>
      </c>
      <c r="G18" t="str">
        <f ca="1"/>
        <v>PRODUTO</v>
      </c>
      <c r="I18">
        <f t="shared" si="2"/>
        <v>15</v>
      </c>
      <c r="M18">
        <f t="shared" si="3"/>
        <v>15</v>
      </c>
      <c r="Q18">
        <f t="shared" si="4"/>
        <v>15</v>
      </c>
      <c r="U18">
        <f t="shared" si="5"/>
        <v>15</v>
      </c>
      <c r="Y18">
        <f t="shared" si="6"/>
        <v>15</v>
      </c>
      <c r="AC18">
        <f t="shared" si="7"/>
        <v>15</v>
      </c>
      <c r="AG18">
        <f t="shared" si="8"/>
        <v>15</v>
      </c>
    </row>
    <row r="19" spans="1:33" x14ac:dyDescent="0.3">
      <c r="A19">
        <f t="shared" si="0"/>
        <v>16</v>
      </c>
      <c r="B19">
        <f ca="1"/>
        <v>70047</v>
      </c>
      <c r="C19" t="str">
        <f ca="1"/>
        <v>PRESIDENCIA</v>
      </c>
      <c r="E19">
        <f t="shared" si="1"/>
        <v>16</v>
      </c>
      <c r="F19">
        <f ca="1"/>
        <v>70047</v>
      </c>
      <c r="G19" t="str">
        <f ca="1"/>
        <v>PRESIDENCIA</v>
      </c>
      <c r="I19">
        <f t="shared" si="2"/>
        <v>16</v>
      </c>
      <c r="M19">
        <f t="shared" si="3"/>
        <v>16</v>
      </c>
      <c r="Q19">
        <f t="shared" si="4"/>
        <v>16</v>
      </c>
      <c r="U19">
        <f t="shared" si="5"/>
        <v>16</v>
      </c>
      <c r="Y19">
        <f t="shared" si="6"/>
        <v>16</v>
      </c>
      <c r="AC19">
        <f t="shared" si="7"/>
        <v>16</v>
      </c>
      <c r="AG19">
        <f t="shared" si="8"/>
        <v>16</v>
      </c>
    </row>
    <row r="20" spans="1:33" x14ac:dyDescent="0.3">
      <c r="A20">
        <f t="shared" si="0"/>
        <v>17</v>
      </c>
      <c r="B20">
        <f ca="1"/>
        <v>70050</v>
      </c>
      <c r="C20" t="str">
        <f ca="1"/>
        <v>INVESTIMENTOS E GASTOS EM RATEÁVEIS</v>
      </c>
      <c r="E20">
        <f t="shared" si="1"/>
        <v>17</v>
      </c>
      <c r="F20">
        <f ca="1"/>
        <v>70050</v>
      </c>
      <c r="G20" t="str">
        <f ca="1"/>
        <v>INVESTIMENTOS E GASTOS EM RATEÁVEIS</v>
      </c>
      <c r="I20">
        <f t="shared" si="2"/>
        <v>17</v>
      </c>
      <c r="M20">
        <f t="shared" si="3"/>
        <v>17</v>
      </c>
      <c r="Q20">
        <f t="shared" si="4"/>
        <v>17</v>
      </c>
      <c r="U20">
        <f t="shared" si="5"/>
        <v>17</v>
      </c>
      <c r="Y20">
        <f t="shared" si="6"/>
        <v>17</v>
      </c>
      <c r="AC20">
        <f t="shared" si="7"/>
        <v>17</v>
      </c>
      <c r="AG20">
        <f t="shared" si="8"/>
        <v>17</v>
      </c>
    </row>
    <row r="21" spans="1:33" x14ac:dyDescent="0.3">
      <c r="A21">
        <f t="shared" si="0"/>
        <v>18</v>
      </c>
      <c r="B21">
        <f ca="1"/>
        <v>70023</v>
      </c>
      <c r="C21" t="str">
        <f ca="1"/>
        <v>PROJETOS EM PROSPECÇÃO</v>
      </c>
      <c r="E21">
        <f t="shared" si="1"/>
        <v>18</v>
      </c>
      <c r="F21">
        <f ca="1"/>
        <v>70023</v>
      </c>
      <c r="G21" t="str">
        <f ca="1"/>
        <v>PROJETOS EM PROSPECÇÃO</v>
      </c>
      <c r="I21">
        <f t="shared" si="2"/>
        <v>18</v>
      </c>
      <c r="M21">
        <f t="shared" si="3"/>
        <v>18</v>
      </c>
      <c r="Q21">
        <f t="shared" si="4"/>
        <v>18</v>
      </c>
      <c r="U21">
        <f t="shared" si="5"/>
        <v>18</v>
      </c>
      <c r="Y21">
        <f t="shared" si="6"/>
        <v>18</v>
      </c>
      <c r="AC21">
        <f t="shared" si="7"/>
        <v>18</v>
      </c>
      <c r="AG21">
        <f t="shared" si="8"/>
        <v>18</v>
      </c>
    </row>
    <row r="22" spans="1:33" x14ac:dyDescent="0.3">
      <c r="A22">
        <f t="shared" si="0"/>
        <v>19</v>
      </c>
      <c r="B22">
        <f ca="1"/>
        <v>70070</v>
      </c>
      <c r="C22" t="str">
        <f ca="1"/>
        <v>MANUTENÇÃO DE AREAS FPN</v>
      </c>
      <c r="E22">
        <f t="shared" si="1"/>
        <v>19</v>
      </c>
      <c r="F22">
        <f ca="1"/>
        <v>70070</v>
      </c>
      <c r="G22" t="str">
        <f ca="1"/>
        <v>MANUTENÇÃO DE AREAS FPN</v>
      </c>
      <c r="I22">
        <f t="shared" si="2"/>
        <v>19</v>
      </c>
      <c r="M22">
        <f t="shared" si="3"/>
        <v>19</v>
      </c>
      <c r="Q22">
        <f t="shared" si="4"/>
        <v>19</v>
      </c>
      <c r="U22">
        <f t="shared" si="5"/>
        <v>19</v>
      </c>
      <c r="Y22">
        <f t="shared" si="6"/>
        <v>19</v>
      </c>
      <c r="AC22">
        <f t="shared" si="7"/>
        <v>19</v>
      </c>
      <c r="AG22">
        <f t="shared" si="8"/>
        <v>19</v>
      </c>
    </row>
    <row r="23" spans="1:33" x14ac:dyDescent="0.3">
      <c r="A23">
        <f t="shared" si="0"/>
        <v>20</v>
      </c>
      <c r="B23">
        <f ca="1"/>
        <v>70071</v>
      </c>
      <c r="C23" t="str">
        <f ca="1"/>
        <v>LEGALIZAÇÕES AREAS FPN</v>
      </c>
      <c r="E23">
        <f t="shared" si="1"/>
        <v>20</v>
      </c>
      <c r="F23">
        <f ca="1"/>
        <v>70071</v>
      </c>
      <c r="G23" t="str">
        <f ca="1"/>
        <v>LEGALIZAÇÕES AREAS FPN</v>
      </c>
      <c r="I23">
        <f t="shared" si="2"/>
        <v>20</v>
      </c>
      <c r="M23">
        <f t="shared" si="3"/>
        <v>20</v>
      </c>
      <c r="Q23">
        <f t="shared" si="4"/>
        <v>20</v>
      </c>
      <c r="U23">
        <f t="shared" si="5"/>
        <v>20</v>
      </c>
      <c r="Y23">
        <f t="shared" si="6"/>
        <v>20</v>
      </c>
      <c r="AC23">
        <f t="shared" si="7"/>
        <v>20</v>
      </c>
      <c r="AG23">
        <f t="shared" si="8"/>
        <v>20</v>
      </c>
    </row>
    <row r="24" spans="1:33" x14ac:dyDescent="0.3">
      <c r="A24">
        <f t="shared" si="0"/>
        <v>21</v>
      </c>
      <c r="B24">
        <f ca="1"/>
        <v>70072</v>
      </c>
      <c r="C24" t="str">
        <f ca="1"/>
        <v>MASTERPLAN LOTES FPN</v>
      </c>
      <c r="E24">
        <f t="shared" si="1"/>
        <v>21</v>
      </c>
      <c r="F24">
        <f ca="1"/>
        <v>70072</v>
      </c>
      <c r="G24" t="str">
        <f ca="1"/>
        <v>MASTERPLAN LOTES FPN</v>
      </c>
      <c r="I24">
        <f t="shared" si="2"/>
        <v>21</v>
      </c>
      <c r="M24">
        <f t="shared" si="3"/>
        <v>21</v>
      </c>
      <c r="Q24">
        <f t="shared" si="4"/>
        <v>21</v>
      </c>
      <c r="U24">
        <f t="shared" si="5"/>
        <v>21</v>
      </c>
      <c r="Y24">
        <f t="shared" si="6"/>
        <v>21</v>
      </c>
      <c r="AC24">
        <f t="shared" si="7"/>
        <v>21</v>
      </c>
      <c r="AG24">
        <f t="shared" si="8"/>
        <v>21</v>
      </c>
    </row>
    <row r="25" spans="1:33" x14ac:dyDescent="0.3">
      <c r="A25">
        <f t="shared" si="0"/>
        <v>22</v>
      </c>
      <c r="B25">
        <f ca="1"/>
        <v>70080</v>
      </c>
      <c r="C25" t="str">
        <f ca="1"/>
        <v>LOTE 3 TAMBORÉ - 100.448</v>
      </c>
      <c r="E25">
        <f t="shared" si="1"/>
        <v>22</v>
      </c>
      <c r="F25">
        <f ca="1"/>
        <v>70080</v>
      </c>
      <c r="G25" t="str">
        <f ca="1"/>
        <v>LOTE 3 TAMBORÉ - 100.448</v>
      </c>
      <c r="I25">
        <f t="shared" si="2"/>
        <v>22</v>
      </c>
      <c r="M25">
        <f t="shared" si="3"/>
        <v>22</v>
      </c>
      <c r="Q25">
        <f t="shared" si="4"/>
        <v>22</v>
      </c>
      <c r="U25">
        <f t="shared" si="5"/>
        <v>22</v>
      </c>
      <c r="Y25">
        <f t="shared" si="6"/>
        <v>22</v>
      </c>
      <c r="AC25">
        <f t="shared" si="7"/>
        <v>22</v>
      </c>
      <c r="AG25">
        <f t="shared" si="8"/>
        <v>22</v>
      </c>
    </row>
    <row r="26" spans="1:33" x14ac:dyDescent="0.3">
      <c r="A26">
        <f t="shared" si="0"/>
        <v>23</v>
      </c>
      <c r="B26">
        <f ca="1"/>
        <v>70091</v>
      </c>
      <c r="C26" t="str">
        <f ca="1"/>
        <v>Transferencia entre contas</v>
      </c>
      <c r="E26">
        <f t="shared" si="1"/>
        <v>23</v>
      </c>
      <c r="F26">
        <f ca="1"/>
        <v>70091</v>
      </c>
      <c r="G26" t="str">
        <f ca="1"/>
        <v>Transferencia entre contas</v>
      </c>
      <c r="I26">
        <f t="shared" si="2"/>
        <v>23</v>
      </c>
      <c r="M26">
        <f t="shared" si="3"/>
        <v>23</v>
      </c>
      <c r="Q26">
        <f t="shared" si="4"/>
        <v>23</v>
      </c>
      <c r="U26">
        <f t="shared" si="5"/>
        <v>23</v>
      </c>
      <c r="Y26">
        <f t="shared" si="6"/>
        <v>23</v>
      </c>
      <c r="AC26">
        <f t="shared" si="7"/>
        <v>23</v>
      </c>
      <c r="AG26">
        <f t="shared" si="8"/>
        <v>23</v>
      </c>
    </row>
    <row r="27" spans="1:33" x14ac:dyDescent="0.3">
      <c r="A27">
        <f t="shared" si="0"/>
        <v>24</v>
      </c>
      <c r="E27">
        <f t="shared" si="1"/>
        <v>24</v>
      </c>
      <c r="I27">
        <f t="shared" si="2"/>
        <v>24</v>
      </c>
      <c r="M27">
        <f t="shared" si="3"/>
        <v>24</v>
      </c>
      <c r="Q27">
        <f t="shared" si="4"/>
        <v>24</v>
      </c>
      <c r="U27">
        <f t="shared" si="5"/>
        <v>24</v>
      </c>
      <c r="Y27">
        <f t="shared" si="6"/>
        <v>24</v>
      </c>
      <c r="AC27">
        <f t="shared" si="7"/>
        <v>24</v>
      </c>
      <c r="AG27">
        <f t="shared" si="8"/>
        <v>24</v>
      </c>
    </row>
    <row r="28" spans="1:33" x14ac:dyDescent="0.3">
      <c r="A28">
        <f t="shared" si="0"/>
        <v>25</v>
      </c>
      <c r="E28">
        <f t="shared" si="1"/>
        <v>25</v>
      </c>
      <c r="I28">
        <f t="shared" si="2"/>
        <v>25</v>
      </c>
      <c r="M28">
        <f t="shared" si="3"/>
        <v>25</v>
      </c>
      <c r="Q28">
        <f t="shared" si="4"/>
        <v>25</v>
      </c>
      <c r="U28">
        <f t="shared" si="5"/>
        <v>25</v>
      </c>
      <c r="Y28">
        <f t="shared" si="6"/>
        <v>25</v>
      </c>
      <c r="AC28">
        <f t="shared" si="7"/>
        <v>25</v>
      </c>
      <c r="AG28">
        <f t="shared" si="8"/>
        <v>25</v>
      </c>
    </row>
    <row r="29" spans="1:33" x14ac:dyDescent="0.3">
      <c r="A29">
        <f t="shared" si="0"/>
        <v>26</v>
      </c>
      <c r="E29">
        <f t="shared" si="1"/>
        <v>26</v>
      </c>
      <c r="I29">
        <f t="shared" si="2"/>
        <v>26</v>
      </c>
      <c r="M29">
        <f t="shared" si="3"/>
        <v>26</v>
      </c>
      <c r="Q29">
        <f t="shared" si="4"/>
        <v>26</v>
      </c>
      <c r="U29">
        <f t="shared" si="5"/>
        <v>26</v>
      </c>
      <c r="Y29">
        <f t="shared" si="6"/>
        <v>26</v>
      </c>
      <c r="AC29">
        <f t="shared" si="7"/>
        <v>26</v>
      </c>
      <c r="AG29">
        <f t="shared" si="8"/>
        <v>26</v>
      </c>
    </row>
    <row r="30" spans="1:33" x14ac:dyDescent="0.3">
      <c r="A30">
        <f t="shared" si="0"/>
        <v>27</v>
      </c>
      <c r="E30">
        <f t="shared" si="1"/>
        <v>27</v>
      </c>
      <c r="I30">
        <f t="shared" si="2"/>
        <v>27</v>
      </c>
      <c r="M30">
        <f t="shared" si="3"/>
        <v>27</v>
      </c>
      <c r="Q30">
        <f t="shared" si="4"/>
        <v>27</v>
      </c>
      <c r="U30">
        <f t="shared" si="5"/>
        <v>27</v>
      </c>
      <c r="Y30">
        <f t="shared" si="6"/>
        <v>27</v>
      </c>
      <c r="AC30">
        <f t="shared" si="7"/>
        <v>27</v>
      </c>
      <c r="AG30">
        <f t="shared" si="8"/>
        <v>27</v>
      </c>
    </row>
    <row r="31" spans="1:33" x14ac:dyDescent="0.3">
      <c r="A31">
        <f t="shared" si="0"/>
        <v>28</v>
      </c>
      <c r="E31">
        <f t="shared" si="1"/>
        <v>28</v>
      </c>
      <c r="I31">
        <f t="shared" si="2"/>
        <v>28</v>
      </c>
      <c r="M31">
        <f t="shared" si="3"/>
        <v>28</v>
      </c>
      <c r="Q31">
        <f t="shared" si="4"/>
        <v>28</v>
      </c>
      <c r="U31">
        <f t="shared" si="5"/>
        <v>28</v>
      </c>
      <c r="Y31">
        <f t="shared" si="6"/>
        <v>28</v>
      </c>
      <c r="AC31">
        <f t="shared" si="7"/>
        <v>28</v>
      </c>
      <c r="AG31">
        <f t="shared" si="8"/>
        <v>28</v>
      </c>
    </row>
    <row r="32" spans="1:33" x14ac:dyDescent="0.3">
      <c r="A32">
        <f t="shared" si="0"/>
        <v>29</v>
      </c>
      <c r="E32">
        <f t="shared" si="1"/>
        <v>29</v>
      </c>
      <c r="I32">
        <f t="shared" si="2"/>
        <v>29</v>
      </c>
      <c r="M32">
        <f t="shared" si="3"/>
        <v>29</v>
      </c>
      <c r="Q32">
        <f t="shared" si="4"/>
        <v>29</v>
      </c>
      <c r="U32">
        <f t="shared" si="5"/>
        <v>29</v>
      </c>
      <c r="Y32">
        <f t="shared" si="6"/>
        <v>29</v>
      </c>
      <c r="AC32">
        <f t="shared" si="7"/>
        <v>29</v>
      </c>
      <c r="AG32">
        <f t="shared" si="8"/>
        <v>29</v>
      </c>
    </row>
    <row r="33" spans="1:33" x14ac:dyDescent="0.3">
      <c r="A33">
        <f t="shared" si="0"/>
        <v>30</v>
      </c>
      <c r="E33">
        <f t="shared" si="1"/>
        <v>30</v>
      </c>
      <c r="I33">
        <f t="shared" si="2"/>
        <v>30</v>
      </c>
      <c r="M33">
        <f t="shared" si="3"/>
        <v>30</v>
      </c>
      <c r="Q33">
        <f t="shared" si="4"/>
        <v>30</v>
      </c>
      <c r="U33">
        <f t="shared" si="5"/>
        <v>30</v>
      </c>
      <c r="Y33">
        <f t="shared" si="6"/>
        <v>30</v>
      </c>
      <c r="AC33">
        <f t="shared" si="7"/>
        <v>30</v>
      </c>
      <c r="AG33">
        <f t="shared" si="8"/>
        <v>30</v>
      </c>
    </row>
    <row r="34" spans="1:33" x14ac:dyDescent="0.3">
      <c r="A34">
        <f t="shared" si="0"/>
        <v>31</v>
      </c>
      <c r="E34">
        <f t="shared" si="1"/>
        <v>31</v>
      </c>
      <c r="I34">
        <f t="shared" si="2"/>
        <v>31</v>
      </c>
      <c r="M34">
        <f t="shared" si="3"/>
        <v>31</v>
      </c>
      <c r="Q34">
        <f t="shared" si="4"/>
        <v>31</v>
      </c>
      <c r="U34">
        <f t="shared" si="5"/>
        <v>31</v>
      </c>
      <c r="Y34">
        <f t="shared" si="6"/>
        <v>31</v>
      </c>
      <c r="AC34">
        <f t="shared" si="7"/>
        <v>31</v>
      </c>
      <c r="AG34">
        <f t="shared" si="8"/>
        <v>31</v>
      </c>
    </row>
    <row r="35" spans="1:33" x14ac:dyDescent="0.3">
      <c r="A35">
        <f t="shared" si="0"/>
        <v>32</v>
      </c>
      <c r="E35">
        <f t="shared" si="1"/>
        <v>32</v>
      </c>
      <c r="I35">
        <f t="shared" si="2"/>
        <v>32</v>
      </c>
      <c r="M35">
        <f t="shared" si="3"/>
        <v>32</v>
      </c>
      <c r="Q35">
        <f t="shared" si="4"/>
        <v>32</v>
      </c>
      <c r="U35">
        <f t="shared" si="5"/>
        <v>32</v>
      </c>
      <c r="Y35">
        <f t="shared" si="6"/>
        <v>32</v>
      </c>
      <c r="AC35">
        <f t="shared" si="7"/>
        <v>32</v>
      </c>
      <c r="AG35">
        <f t="shared" si="8"/>
        <v>32</v>
      </c>
    </row>
    <row r="36" spans="1:33" x14ac:dyDescent="0.3">
      <c r="A36">
        <f t="shared" si="0"/>
        <v>33</v>
      </c>
      <c r="E36">
        <f t="shared" si="1"/>
        <v>33</v>
      </c>
      <c r="I36">
        <f t="shared" si="2"/>
        <v>33</v>
      </c>
      <c r="M36">
        <f t="shared" si="3"/>
        <v>33</v>
      </c>
      <c r="Q36">
        <f t="shared" si="4"/>
        <v>33</v>
      </c>
      <c r="U36">
        <f t="shared" si="5"/>
        <v>33</v>
      </c>
      <c r="Y36">
        <f t="shared" si="6"/>
        <v>33</v>
      </c>
      <c r="AC36">
        <f t="shared" si="7"/>
        <v>33</v>
      </c>
      <c r="AG36">
        <f t="shared" si="8"/>
        <v>33</v>
      </c>
    </row>
    <row r="37" spans="1:33" x14ac:dyDescent="0.3">
      <c r="A37">
        <f t="shared" si="0"/>
        <v>34</v>
      </c>
      <c r="E37">
        <f t="shared" si="1"/>
        <v>34</v>
      </c>
      <c r="I37">
        <f t="shared" si="2"/>
        <v>34</v>
      </c>
      <c r="M37">
        <f t="shared" si="3"/>
        <v>34</v>
      </c>
      <c r="Q37">
        <f t="shared" si="4"/>
        <v>34</v>
      </c>
      <c r="U37">
        <f t="shared" si="5"/>
        <v>34</v>
      </c>
      <c r="Y37">
        <f t="shared" si="6"/>
        <v>34</v>
      </c>
      <c r="AC37">
        <f t="shared" si="7"/>
        <v>34</v>
      </c>
      <c r="AG37">
        <f t="shared" si="8"/>
        <v>34</v>
      </c>
    </row>
    <row r="38" spans="1:33" x14ac:dyDescent="0.3">
      <c r="A38">
        <f t="shared" si="0"/>
        <v>35</v>
      </c>
      <c r="E38">
        <f t="shared" si="1"/>
        <v>35</v>
      </c>
      <c r="I38">
        <f t="shared" si="2"/>
        <v>35</v>
      </c>
      <c r="M38">
        <f t="shared" si="3"/>
        <v>35</v>
      </c>
      <c r="Q38">
        <f t="shared" si="4"/>
        <v>35</v>
      </c>
      <c r="U38">
        <f t="shared" si="5"/>
        <v>35</v>
      </c>
      <c r="Y38">
        <f t="shared" si="6"/>
        <v>35</v>
      </c>
      <c r="AC38">
        <f t="shared" si="7"/>
        <v>35</v>
      </c>
      <c r="AG38">
        <f t="shared" si="8"/>
        <v>35</v>
      </c>
    </row>
    <row r="39" spans="1:33" x14ac:dyDescent="0.3">
      <c r="A39">
        <f t="shared" si="0"/>
        <v>36</v>
      </c>
      <c r="E39">
        <f t="shared" si="1"/>
        <v>36</v>
      </c>
      <c r="I39">
        <f t="shared" si="2"/>
        <v>36</v>
      </c>
      <c r="M39">
        <f t="shared" si="3"/>
        <v>36</v>
      </c>
      <c r="Q39">
        <f t="shared" si="4"/>
        <v>36</v>
      </c>
      <c r="U39">
        <f t="shared" si="5"/>
        <v>36</v>
      </c>
      <c r="Y39">
        <f t="shared" si="6"/>
        <v>36</v>
      </c>
      <c r="AC39">
        <f t="shared" si="7"/>
        <v>36</v>
      </c>
      <c r="AG39">
        <f t="shared" si="8"/>
        <v>36</v>
      </c>
    </row>
    <row r="40" spans="1:33" x14ac:dyDescent="0.3">
      <c r="A40">
        <f t="shared" si="0"/>
        <v>37</v>
      </c>
      <c r="E40">
        <f t="shared" si="1"/>
        <v>37</v>
      </c>
      <c r="I40">
        <f t="shared" si="2"/>
        <v>37</v>
      </c>
      <c r="M40">
        <f t="shared" si="3"/>
        <v>37</v>
      </c>
      <c r="Q40">
        <f t="shared" si="4"/>
        <v>37</v>
      </c>
      <c r="U40">
        <f t="shared" si="5"/>
        <v>37</v>
      </c>
      <c r="Y40">
        <f t="shared" si="6"/>
        <v>37</v>
      </c>
      <c r="AC40">
        <f t="shared" si="7"/>
        <v>37</v>
      </c>
      <c r="AG40">
        <f t="shared" si="8"/>
        <v>37</v>
      </c>
    </row>
    <row r="41" spans="1:33" x14ac:dyDescent="0.3">
      <c r="A41">
        <f t="shared" si="0"/>
        <v>38</v>
      </c>
      <c r="E41">
        <f t="shared" si="1"/>
        <v>38</v>
      </c>
      <c r="I41">
        <f t="shared" si="2"/>
        <v>38</v>
      </c>
      <c r="M41">
        <f t="shared" si="3"/>
        <v>38</v>
      </c>
      <c r="Q41">
        <f t="shared" si="4"/>
        <v>38</v>
      </c>
      <c r="U41">
        <f t="shared" si="5"/>
        <v>38</v>
      </c>
      <c r="Y41">
        <f t="shared" si="6"/>
        <v>38</v>
      </c>
      <c r="AC41">
        <f t="shared" si="7"/>
        <v>38</v>
      </c>
      <c r="AG41">
        <f t="shared" si="8"/>
        <v>38</v>
      </c>
    </row>
    <row r="42" spans="1:33" x14ac:dyDescent="0.3">
      <c r="A42">
        <f t="shared" si="0"/>
        <v>39</v>
      </c>
      <c r="E42">
        <f t="shared" si="1"/>
        <v>39</v>
      </c>
      <c r="I42">
        <f t="shared" si="2"/>
        <v>39</v>
      </c>
      <c r="M42">
        <f t="shared" si="3"/>
        <v>39</v>
      </c>
      <c r="Q42">
        <f t="shared" si="4"/>
        <v>39</v>
      </c>
      <c r="U42">
        <f t="shared" si="5"/>
        <v>39</v>
      </c>
      <c r="Y42">
        <f t="shared" si="6"/>
        <v>39</v>
      </c>
      <c r="AC42">
        <f t="shared" si="7"/>
        <v>39</v>
      </c>
      <c r="AG42">
        <f t="shared" si="8"/>
        <v>39</v>
      </c>
    </row>
    <row r="43" spans="1:33" x14ac:dyDescent="0.3">
      <c r="A43">
        <f t="shared" si="0"/>
        <v>40</v>
      </c>
      <c r="E43">
        <f t="shared" si="1"/>
        <v>40</v>
      </c>
      <c r="I43">
        <f t="shared" si="2"/>
        <v>40</v>
      </c>
      <c r="M43">
        <f t="shared" si="3"/>
        <v>40</v>
      </c>
      <c r="Q43">
        <f t="shared" si="4"/>
        <v>40</v>
      </c>
      <c r="U43">
        <f t="shared" si="5"/>
        <v>40</v>
      </c>
      <c r="Y43">
        <f t="shared" si="6"/>
        <v>40</v>
      </c>
      <c r="AC43">
        <f t="shared" si="7"/>
        <v>40</v>
      </c>
      <c r="AG43">
        <f t="shared" si="8"/>
        <v>40</v>
      </c>
    </row>
    <row r="44" spans="1:33" x14ac:dyDescent="0.3">
      <c r="A44">
        <f t="shared" si="0"/>
        <v>41</v>
      </c>
      <c r="E44">
        <f t="shared" si="1"/>
        <v>41</v>
      </c>
      <c r="I44">
        <f t="shared" si="2"/>
        <v>41</v>
      </c>
      <c r="M44">
        <f t="shared" si="3"/>
        <v>41</v>
      </c>
      <c r="Q44">
        <f t="shared" si="4"/>
        <v>41</v>
      </c>
      <c r="U44">
        <f t="shared" si="5"/>
        <v>41</v>
      </c>
      <c r="Y44">
        <f t="shared" si="6"/>
        <v>41</v>
      </c>
      <c r="AC44">
        <f t="shared" si="7"/>
        <v>41</v>
      </c>
      <c r="AG44">
        <f t="shared" si="8"/>
        <v>41</v>
      </c>
    </row>
    <row r="45" spans="1:33" x14ac:dyDescent="0.3">
      <c r="A45">
        <f t="shared" si="0"/>
        <v>42</v>
      </c>
      <c r="E45">
        <f t="shared" si="1"/>
        <v>42</v>
      </c>
      <c r="I45">
        <f t="shared" si="2"/>
        <v>42</v>
      </c>
      <c r="M45">
        <f t="shared" si="3"/>
        <v>42</v>
      </c>
      <c r="Q45">
        <f t="shared" si="4"/>
        <v>42</v>
      </c>
      <c r="U45">
        <f t="shared" si="5"/>
        <v>42</v>
      </c>
      <c r="Y45">
        <f t="shared" si="6"/>
        <v>42</v>
      </c>
      <c r="AC45">
        <f t="shared" si="7"/>
        <v>42</v>
      </c>
      <c r="AG45">
        <f t="shared" si="8"/>
        <v>42</v>
      </c>
    </row>
    <row r="46" spans="1:33" x14ac:dyDescent="0.3">
      <c r="A46">
        <f t="shared" si="0"/>
        <v>43</v>
      </c>
      <c r="E46">
        <f t="shared" si="1"/>
        <v>43</v>
      </c>
      <c r="I46">
        <f t="shared" si="2"/>
        <v>43</v>
      </c>
      <c r="M46">
        <f t="shared" si="3"/>
        <v>43</v>
      </c>
      <c r="Q46">
        <f t="shared" si="4"/>
        <v>43</v>
      </c>
      <c r="U46">
        <f t="shared" si="5"/>
        <v>43</v>
      </c>
      <c r="Y46">
        <f t="shared" si="6"/>
        <v>43</v>
      </c>
      <c r="AC46">
        <f t="shared" si="7"/>
        <v>43</v>
      </c>
      <c r="AG46">
        <f t="shared" si="8"/>
        <v>43</v>
      </c>
    </row>
    <row r="47" spans="1:33" x14ac:dyDescent="0.3">
      <c r="A47">
        <f t="shared" si="0"/>
        <v>44</v>
      </c>
      <c r="E47">
        <f t="shared" si="1"/>
        <v>44</v>
      </c>
      <c r="I47">
        <f t="shared" si="2"/>
        <v>44</v>
      </c>
      <c r="M47">
        <f t="shared" si="3"/>
        <v>44</v>
      </c>
      <c r="Q47">
        <f t="shared" si="4"/>
        <v>44</v>
      </c>
      <c r="U47">
        <f t="shared" si="5"/>
        <v>44</v>
      </c>
      <c r="Y47">
        <f t="shared" si="6"/>
        <v>44</v>
      </c>
      <c r="AC47">
        <f t="shared" si="7"/>
        <v>44</v>
      </c>
      <c r="AG47">
        <f t="shared" si="8"/>
        <v>44</v>
      </c>
    </row>
    <row r="48" spans="1:33" x14ac:dyDescent="0.3">
      <c r="A48">
        <f t="shared" si="0"/>
        <v>45</v>
      </c>
      <c r="E48">
        <f t="shared" si="1"/>
        <v>45</v>
      </c>
      <c r="I48">
        <f t="shared" si="2"/>
        <v>45</v>
      </c>
      <c r="M48">
        <f t="shared" si="3"/>
        <v>45</v>
      </c>
      <c r="Q48">
        <f t="shared" si="4"/>
        <v>45</v>
      </c>
      <c r="U48">
        <f t="shared" si="5"/>
        <v>45</v>
      </c>
      <c r="Y48">
        <f t="shared" si="6"/>
        <v>45</v>
      </c>
      <c r="AC48">
        <f t="shared" si="7"/>
        <v>45</v>
      </c>
      <c r="AG48">
        <f t="shared" si="8"/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8816-43A4-4378-95DB-529C183B85FB}">
  <sheetPr codeName="Planilha5"/>
  <dimension ref="A1:J165"/>
  <sheetViews>
    <sheetView topLeftCell="G1" workbookViewId="0">
      <selection activeCell="A15" sqref="A15"/>
    </sheetView>
  </sheetViews>
  <sheetFormatPr defaultRowHeight="14.4" x14ac:dyDescent="0.3"/>
  <cols>
    <col min="1" max="2" width="9.6640625" bestFit="1" customWidth="1"/>
    <col min="5" max="5" width="16.44140625" bestFit="1" customWidth="1"/>
    <col min="6" max="6" width="42.6640625" bestFit="1" customWidth="1"/>
    <col min="7" max="8" width="42.6640625" customWidth="1"/>
    <col min="9" max="9" width="8" bestFit="1" customWidth="1"/>
    <col min="10" max="10" width="66.33203125" bestFit="1" customWidth="1"/>
  </cols>
  <sheetData>
    <row r="1" spans="1:10" x14ac:dyDescent="0.3">
      <c r="A1" t="s">
        <v>53</v>
      </c>
      <c r="E1" t="s">
        <v>54</v>
      </c>
      <c r="F1" t="s">
        <v>44</v>
      </c>
      <c r="G1" t="s">
        <v>55</v>
      </c>
      <c r="H1" t="s">
        <v>56</v>
      </c>
      <c r="I1" t="s">
        <v>9</v>
      </c>
      <c r="J1" t="s">
        <v>57</v>
      </c>
    </row>
    <row r="2" spans="1:10" x14ac:dyDescent="0.3">
      <c r="A2" s="5">
        <v>44696</v>
      </c>
      <c r="B2" s="5">
        <f>EDATE(A2,-1)+1</f>
        <v>44667</v>
      </c>
      <c r="C2" s="6">
        <f>EOMONTH(A2,-1)+1</f>
        <v>44682</v>
      </c>
      <c r="E2">
        <v>10010</v>
      </c>
      <c r="F2" t="s">
        <v>58</v>
      </c>
      <c r="G2">
        <f t="shared" ref="G2:G33" si="0">LEFT(E2,3)*1</f>
        <v>100</v>
      </c>
    </row>
    <row r="3" spans="1:10" x14ac:dyDescent="0.3">
      <c r="A3" s="5">
        <v>44727</v>
      </c>
      <c r="B3" s="5">
        <f>EDATE(A3,-1)+1</f>
        <v>44697</v>
      </c>
      <c r="C3" s="6">
        <f>EOMONTH(A3,-1)+1</f>
        <v>44713</v>
      </c>
      <c r="E3">
        <v>10011</v>
      </c>
      <c r="F3" t="s">
        <v>59</v>
      </c>
      <c r="G3">
        <f t="shared" si="0"/>
        <v>100</v>
      </c>
      <c r="I3">
        <v>100</v>
      </c>
      <c r="J3" t="s">
        <v>60</v>
      </c>
    </row>
    <row r="4" spans="1:10" x14ac:dyDescent="0.3">
      <c r="A4" s="5">
        <f>EDATE(A3,1)</f>
        <v>44757</v>
      </c>
      <c r="B4" s="5">
        <f t="shared" ref="B4:B35" si="1">EDATE(A4,-1)+1</f>
        <v>44728</v>
      </c>
      <c r="C4" s="6">
        <f t="shared" ref="C4:C35" si="2">EOMONTH(A4,-1)+1</f>
        <v>44743</v>
      </c>
      <c r="E4">
        <v>10012</v>
      </c>
      <c r="F4" t="s">
        <v>17</v>
      </c>
      <c r="G4">
        <f t="shared" si="0"/>
        <v>100</v>
      </c>
      <c r="I4">
        <v>110</v>
      </c>
      <c r="J4" t="s">
        <v>61</v>
      </c>
    </row>
    <row r="5" spans="1:10" x14ac:dyDescent="0.3">
      <c r="A5" s="5">
        <f t="shared" ref="A5:A35" si="3">EDATE(A4,1)</f>
        <v>44788</v>
      </c>
      <c r="B5" s="5">
        <f t="shared" si="1"/>
        <v>44758</v>
      </c>
      <c r="C5" s="6">
        <f t="shared" si="2"/>
        <v>44774</v>
      </c>
      <c r="E5">
        <v>10013</v>
      </c>
      <c r="F5" t="s">
        <v>62</v>
      </c>
      <c r="G5">
        <f t="shared" si="0"/>
        <v>100</v>
      </c>
      <c r="I5">
        <v>120</v>
      </c>
      <c r="J5" t="s">
        <v>63</v>
      </c>
    </row>
    <row r="6" spans="1:10" x14ac:dyDescent="0.3">
      <c r="A6" s="5">
        <f t="shared" si="3"/>
        <v>44819</v>
      </c>
      <c r="B6" s="5">
        <f t="shared" si="1"/>
        <v>44789</v>
      </c>
      <c r="C6" s="6">
        <f t="shared" si="2"/>
        <v>44805</v>
      </c>
      <c r="E6">
        <v>10015</v>
      </c>
      <c r="F6" t="s">
        <v>64</v>
      </c>
      <c r="G6">
        <f t="shared" si="0"/>
        <v>100</v>
      </c>
      <c r="I6">
        <v>200</v>
      </c>
      <c r="J6" t="s">
        <v>65</v>
      </c>
    </row>
    <row r="7" spans="1:10" x14ac:dyDescent="0.3">
      <c r="A7" s="5">
        <f t="shared" si="3"/>
        <v>44849</v>
      </c>
      <c r="B7" s="5">
        <f t="shared" si="1"/>
        <v>44820</v>
      </c>
      <c r="C7" s="6">
        <f t="shared" si="2"/>
        <v>44835</v>
      </c>
      <c r="E7">
        <v>10016</v>
      </c>
      <c r="F7" t="s">
        <v>66</v>
      </c>
      <c r="G7">
        <f t="shared" si="0"/>
        <v>100</v>
      </c>
      <c r="I7">
        <v>500</v>
      </c>
      <c r="J7" t="s">
        <v>71</v>
      </c>
    </row>
    <row r="8" spans="1:10" x14ac:dyDescent="0.3">
      <c r="A8" s="5">
        <f t="shared" si="3"/>
        <v>44880</v>
      </c>
      <c r="B8" s="5">
        <f t="shared" si="1"/>
        <v>44850</v>
      </c>
      <c r="C8" s="6">
        <f t="shared" si="2"/>
        <v>44866</v>
      </c>
      <c r="E8">
        <v>10017</v>
      </c>
      <c r="F8" t="s">
        <v>68</v>
      </c>
      <c r="G8">
        <f t="shared" si="0"/>
        <v>100</v>
      </c>
      <c r="I8">
        <v>510</v>
      </c>
      <c r="J8" t="s">
        <v>73</v>
      </c>
    </row>
    <row r="9" spans="1:10" x14ac:dyDescent="0.3">
      <c r="A9" s="5">
        <f t="shared" si="3"/>
        <v>44910</v>
      </c>
      <c r="B9" s="5">
        <f t="shared" si="1"/>
        <v>44881</v>
      </c>
      <c r="C9" s="6">
        <f t="shared" si="2"/>
        <v>44896</v>
      </c>
      <c r="E9">
        <v>10018</v>
      </c>
      <c r="F9" t="s">
        <v>70</v>
      </c>
      <c r="G9">
        <f t="shared" si="0"/>
        <v>100</v>
      </c>
      <c r="I9">
        <v>520</v>
      </c>
      <c r="J9" t="s">
        <v>75</v>
      </c>
    </row>
    <row r="10" spans="1:10" x14ac:dyDescent="0.3">
      <c r="A10" s="5">
        <f t="shared" si="3"/>
        <v>44941</v>
      </c>
      <c r="B10" s="5">
        <f t="shared" si="1"/>
        <v>44911</v>
      </c>
      <c r="C10" s="6">
        <f t="shared" si="2"/>
        <v>44927</v>
      </c>
      <c r="E10">
        <v>10019</v>
      </c>
      <c r="F10" t="s">
        <v>72</v>
      </c>
      <c r="G10">
        <f t="shared" si="0"/>
        <v>100</v>
      </c>
      <c r="I10">
        <v>700</v>
      </c>
      <c r="J10" t="s">
        <v>16</v>
      </c>
    </row>
    <row r="11" spans="1:10" x14ac:dyDescent="0.3">
      <c r="A11" s="5">
        <f t="shared" si="3"/>
        <v>44972</v>
      </c>
      <c r="B11" s="5">
        <f t="shared" si="1"/>
        <v>44942</v>
      </c>
      <c r="C11" s="6">
        <f t="shared" si="2"/>
        <v>44958</v>
      </c>
      <c r="E11">
        <v>10041</v>
      </c>
      <c r="F11" t="s">
        <v>74</v>
      </c>
      <c r="G11">
        <f t="shared" si="0"/>
        <v>100</v>
      </c>
      <c r="I11">
        <v>710</v>
      </c>
      <c r="J11" t="s">
        <v>78</v>
      </c>
    </row>
    <row r="12" spans="1:10" x14ac:dyDescent="0.3">
      <c r="A12" s="5">
        <f t="shared" si="3"/>
        <v>45000</v>
      </c>
      <c r="B12" s="5">
        <f t="shared" si="1"/>
        <v>44973</v>
      </c>
      <c r="C12" s="6">
        <f t="shared" si="2"/>
        <v>44986</v>
      </c>
      <c r="E12">
        <v>10061</v>
      </c>
      <c r="F12" t="s">
        <v>76</v>
      </c>
      <c r="G12">
        <f t="shared" si="0"/>
        <v>100</v>
      </c>
      <c r="I12">
        <v>720</v>
      </c>
      <c r="J12" t="s">
        <v>80</v>
      </c>
    </row>
    <row r="13" spans="1:10" x14ac:dyDescent="0.3">
      <c r="A13" s="5">
        <f t="shared" si="3"/>
        <v>45031</v>
      </c>
      <c r="B13" s="5">
        <f t="shared" si="1"/>
        <v>45001</v>
      </c>
      <c r="C13" s="6">
        <f t="shared" si="2"/>
        <v>45017</v>
      </c>
      <c r="E13">
        <v>10071</v>
      </c>
      <c r="F13" t="s">
        <v>77</v>
      </c>
      <c r="G13">
        <f t="shared" si="0"/>
        <v>100</v>
      </c>
      <c r="I13">
        <v>730</v>
      </c>
      <c r="J13" t="s">
        <v>82</v>
      </c>
    </row>
    <row r="14" spans="1:10" x14ac:dyDescent="0.3">
      <c r="A14" s="5">
        <f t="shared" si="3"/>
        <v>45061</v>
      </c>
      <c r="B14" s="5">
        <f t="shared" si="1"/>
        <v>45032</v>
      </c>
      <c r="C14" s="6">
        <f t="shared" si="2"/>
        <v>45047</v>
      </c>
      <c r="E14">
        <v>10087</v>
      </c>
      <c r="F14" t="s">
        <v>79</v>
      </c>
      <c r="G14">
        <f t="shared" si="0"/>
        <v>100</v>
      </c>
      <c r="I14">
        <v>740</v>
      </c>
      <c r="J14" t="s">
        <v>84</v>
      </c>
    </row>
    <row r="15" spans="1:10" x14ac:dyDescent="0.3">
      <c r="A15" s="5">
        <f t="shared" si="3"/>
        <v>45092</v>
      </c>
      <c r="B15" s="5">
        <f t="shared" si="1"/>
        <v>45062</v>
      </c>
      <c r="C15" s="6">
        <f t="shared" si="2"/>
        <v>45078</v>
      </c>
      <c r="E15">
        <v>10090</v>
      </c>
      <c r="F15" t="s">
        <v>81</v>
      </c>
      <c r="G15">
        <f t="shared" si="0"/>
        <v>100</v>
      </c>
      <c r="I15">
        <v>750</v>
      </c>
      <c r="J15" t="s">
        <v>24</v>
      </c>
    </row>
    <row r="16" spans="1:10" x14ac:dyDescent="0.3">
      <c r="A16" s="5">
        <f t="shared" si="3"/>
        <v>45122</v>
      </c>
      <c r="B16" s="5">
        <f t="shared" si="1"/>
        <v>45093</v>
      </c>
      <c r="C16" s="6">
        <f t="shared" si="2"/>
        <v>45108</v>
      </c>
      <c r="E16">
        <v>11011</v>
      </c>
      <c r="F16" t="s">
        <v>83</v>
      </c>
      <c r="G16">
        <f t="shared" si="0"/>
        <v>110</v>
      </c>
      <c r="I16">
        <v>800</v>
      </c>
      <c r="J16" t="s">
        <v>89</v>
      </c>
    </row>
    <row r="17" spans="1:10" x14ac:dyDescent="0.3">
      <c r="A17" s="5">
        <f t="shared" si="3"/>
        <v>45153</v>
      </c>
      <c r="B17" s="5">
        <f t="shared" si="1"/>
        <v>45123</v>
      </c>
      <c r="C17" s="6">
        <f t="shared" si="2"/>
        <v>45139</v>
      </c>
      <c r="E17">
        <v>11012</v>
      </c>
      <c r="F17" t="s">
        <v>85</v>
      </c>
      <c r="G17">
        <f t="shared" si="0"/>
        <v>110</v>
      </c>
      <c r="I17">
        <v>1100</v>
      </c>
      <c r="J17" t="s">
        <v>28</v>
      </c>
    </row>
    <row r="18" spans="1:10" x14ac:dyDescent="0.3">
      <c r="A18" s="5">
        <f t="shared" si="3"/>
        <v>45184</v>
      </c>
      <c r="B18" s="5">
        <f t="shared" si="1"/>
        <v>45154</v>
      </c>
      <c r="C18" s="6">
        <f t="shared" si="2"/>
        <v>45170</v>
      </c>
      <c r="E18">
        <v>11013</v>
      </c>
      <c r="F18" t="s">
        <v>86</v>
      </c>
      <c r="G18">
        <f t="shared" si="0"/>
        <v>110</v>
      </c>
    </row>
    <row r="19" spans="1:10" x14ac:dyDescent="0.3">
      <c r="A19" s="5">
        <f t="shared" si="3"/>
        <v>45214</v>
      </c>
      <c r="B19" s="5">
        <f t="shared" si="1"/>
        <v>45185</v>
      </c>
      <c r="C19" s="6">
        <f t="shared" si="2"/>
        <v>45200</v>
      </c>
      <c r="E19">
        <v>11014</v>
      </c>
      <c r="F19" t="s">
        <v>88</v>
      </c>
      <c r="G19">
        <f t="shared" si="0"/>
        <v>110</v>
      </c>
    </row>
    <row r="20" spans="1:10" x14ac:dyDescent="0.3">
      <c r="A20" s="5">
        <f t="shared" si="3"/>
        <v>45245</v>
      </c>
      <c r="B20" s="5">
        <f t="shared" si="1"/>
        <v>45215</v>
      </c>
      <c r="C20" s="6">
        <f t="shared" si="2"/>
        <v>45231</v>
      </c>
      <c r="E20">
        <v>11015</v>
      </c>
      <c r="F20" t="s">
        <v>25</v>
      </c>
      <c r="G20">
        <f t="shared" si="0"/>
        <v>110</v>
      </c>
    </row>
    <row r="21" spans="1:10" x14ac:dyDescent="0.3">
      <c r="A21" s="5">
        <f t="shared" si="3"/>
        <v>45275</v>
      </c>
      <c r="B21" s="5">
        <f t="shared" si="1"/>
        <v>45246</v>
      </c>
      <c r="C21" s="6">
        <f t="shared" si="2"/>
        <v>45261</v>
      </c>
      <c r="E21">
        <v>11016</v>
      </c>
      <c r="F21" t="s">
        <v>58</v>
      </c>
      <c r="G21">
        <f t="shared" si="0"/>
        <v>110</v>
      </c>
    </row>
    <row r="22" spans="1:10" x14ac:dyDescent="0.3">
      <c r="A22" s="5">
        <f t="shared" si="3"/>
        <v>45306</v>
      </c>
      <c r="B22" s="5">
        <f t="shared" si="1"/>
        <v>45276</v>
      </c>
      <c r="C22" s="6">
        <f t="shared" si="2"/>
        <v>45292</v>
      </c>
      <c r="E22">
        <v>11031</v>
      </c>
      <c r="F22" t="s">
        <v>91</v>
      </c>
      <c r="G22">
        <f t="shared" si="0"/>
        <v>110</v>
      </c>
    </row>
    <row r="23" spans="1:10" x14ac:dyDescent="0.3">
      <c r="A23" s="5">
        <f t="shared" si="3"/>
        <v>45337</v>
      </c>
      <c r="B23" s="5">
        <f t="shared" si="1"/>
        <v>45307</v>
      </c>
      <c r="C23" s="6">
        <f t="shared" si="2"/>
        <v>45323</v>
      </c>
      <c r="E23">
        <v>11032</v>
      </c>
      <c r="F23" t="s">
        <v>92</v>
      </c>
      <c r="G23">
        <f t="shared" si="0"/>
        <v>110</v>
      </c>
    </row>
    <row r="24" spans="1:10" x14ac:dyDescent="0.3">
      <c r="A24" s="5">
        <f t="shared" si="3"/>
        <v>45366</v>
      </c>
      <c r="B24" s="5">
        <f t="shared" si="1"/>
        <v>45338</v>
      </c>
      <c r="C24" s="6">
        <f t="shared" si="2"/>
        <v>45352</v>
      </c>
      <c r="E24">
        <v>11033</v>
      </c>
      <c r="F24" t="s">
        <v>93</v>
      </c>
      <c r="G24">
        <f t="shared" si="0"/>
        <v>110</v>
      </c>
    </row>
    <row r="25" spans="1:10" x14ac:dyDescent="0.3">
      <c r="A25" s="5">
        <f t="shared" si="3"/>
        <v>45397</v>
      </c>
      <c r="B25" s="5">
        <f t="shared" si="1"/>
        <v>45367</v>
      </c>
      <c r="C25" s="6">
        <f t="shared" si="2"/>
        <v>45383</v>
      </c>
      <c r="E25">
        <v>11041</v>
      </c>
      <c r="F25" t="s">
        <v>94</v>
      </c>
      <c r="G25">
        <f t="shared" si="0"/>
        <v>110</v>
      </c>
    </row>
    <row r="26" spans="1:10" x14ac:dyDescent="0.3">
      <c r="A26" s="5">
        <f t="shared" si="3"/>
        <v>45427</v>
      </c>
      <c r="B26" s="5">
        <f t="shared" si="1"/>
        <v>45398</v>
      </c>
      <c r="C26" s="6">
        <f t="shared" si="2"/>
        <v>45413</v>
      </c>
      <c r="E26">
        <v>11061</v>
      </c>
      <c r="F26" t="s">
        <v>95</v>
      </c>
      <c r="G26">
        <f t="shared" si="0"/>
        <v>110</v>
      </c>
    </row>
    <row r="27" spans="1:10" x14ac:dyDescent="0.3">
      <c r="A27" s="5">
        <f t="shared" si="3"/>
        <v>45458</v>
      </c>
      <c r="B27" s="5">
        <f t="shared" si="1"/>
        <v>45428</v>
      </c>
      <c r="C27" s="6">
        <f t="shared" si="2"/>
        <v>45444</v>
      </c>
      <c r="E27">
        <v>11071</v>
      </c>
      <c r="F27" t="s">
        <v>96</v>
      </c>
      <c r="G27">
        <f t="shared" si="0"/>
        <v>110</v>
      </c>
    </row>
    <row r="28" spans="1:10" x14ac:dyDescent="0.3">
      <c r="A28" s="5">
        <f t="shared" si="3"/>
        <v>45488</v>
      </c>
      <c r="B28" s="5">
        <f t="shared" si="1"/>
        <v>45459</v>
      </c>
      <c r="C28" s="6">
        <f t="shared" si="2"/>
        <v>45474</v>
      </c>
      <c r="E28">
        <v>12011</v>
      </c>
      <c r="F28" t="s">
        <v>97</v>
      </c>
      <c r="G28">
        <f t="shared" si="0"/>
        <v>120</v>
      </c>
    </row>
    <row r="29" spans="1:10" x14ac:dyDescent="0.3">
      <c r="A29" s="5">
        <f t="shared" si="3"/>
        <v>45519</v>
      </c>
      <c r="B29" s="5">
        <f t="shared" si="1"/>
        <v>45489</v>
      </c>
      <c r="C29" s="6">
        <f t="shared" si="2"/>
        <v>45505</v>
      </c>
      <c r="E29">
        <v>12012</v>
      </c>
      <c r="F29" t="s">
        <v>98</v>
      </c>
      <c r="G29">
        <f t="shared" si="0"/>
        <v>120</v>
      </c>
    </row>
    <row r="30" spans="1:10" x14ac:dyDescent="0.3">
      <c r="A30" s="5">
        <f t="shared" si="3"/>
        <v>45550</v>
      </c>
      <c r="B30" s="5">
        <f t="shared" si="1"/>
        <v>45520</v>
      </c>
      <c r="C30" s="6">
        <f t="shared" si="2"/>
        <v>45536</v>
      </c>
      <c r="E30">
        <v>12013</v>
      </c>
      <c r="F30" t="s">
        <v>99</v>
      </c>
      <c r="G30">
        <f t="shared" si="0"/>
        <v>120</v>
      </c>
    </row>
    <row r="31" spans="1:10" x14ac:dyDescent="0.3">
      <c r="A31" s="5">
        <f t="shared" si="3"/>
        <v>45580</v>
      </c>
      <c r="B31" s="5">
        <f t="shared" si="1"/>
        <v>45551</v>
      </c>
      <c r="C31" s="6">
        <f t="shared" si="2"/>
        <v>45566</v>
      </c>
      <c r="E31">
        <v>12014</v>
      </c>
      <c r="F31" t="s">
        <v>100</v>
      </c>
      <c r="G31">
        <f t="shared" si="0"/>
        <v>120</v>
      </c>
    </row>
    <row r="32" spans="1:10" x14ac:dyDescent="0.3">
      <c r="A32" s="5">
        <f t="shared" si="3"/>
        <v>45611</v>
      </c>
      <c r="B32" s="5">
        <f t="shared" si="1"/>
        <v>45581</v>
      </c>
      <c r="C32" s="6">
        <f t="shared" si="2"/>
        <v>45597</v>
      </c>
      <c r="E32">
        <v>12015</v>
      </c>
      <c r="F32" t="s">
        <v>25</v>
      </c>
      <c r="G32">
        <f t="shared" si="0"/>
        <v>120</v>
      </c>
    </row>
    <row r="33" spans="1:7" x14ac:dyDescent="0.3">
      <c r="A33" s="5">
        <f t="shared" si="3"/>
        <v>45641</v>
      </c>
      <c r="B33" s="5">
        <f t="shared" si="1"/>
        <v>45612</v>
      </c>
      <c r="C33" s="6">
        <f t="shared" si="2"/>
        <v>45627</v>
      </c>
      <c r="E33">
        <v>12016</v>
      </c>
      <c r="F33" t="s">
        <v>58</v>
      </c>
      <c r="G33">
        <f t="shared" si="0"/>
        <v>120</v>
      </c>
    </row>
    <row r="34" spans="1:7" x14ac:dyDescent="0.3">
      <c r="A34" s="5">
        <f t="shared" si="3"/>
        <v>45672</v>
      </c>
      <c r="B34" s="5">
        <f t="shared" si="1"/>
        <v>45642</v>
      </c>
      <c r="C34" s="6">
        <f t="shared" si="2"/>
        <v>45658</v>
      </c>
      <c r="E34">
        <v>12031</v>
      </c>
      <c r="F34" t="s">
        <v>101</v>
      </c>
      <c r="G34">
        <f t="shared" ref="G34:G61" si="4">LEFT(E34,3)*1</f>
        <v>120</v>
      </c>
    </row>
    <row r="35" spans="1:7" x14ac:dyDescent="0.3">
      <c r="A35" s="5">
        <f t="shared" si="3"/>
        <v>45703</v>
      </c>
      <c r="B35" s="5">
        <f t="shared" si="1"/>
        <v>45673</v>
      </c>
      <c r="C35" s="6">
        <f t="shared" si="2"/>
        <v>45689</v>
      </c>
      <c r="E35">
        <v>12032</v>
      </c>
      <c r="F35" t="s">
        <v>102</v>
      </c>
      <c r="G35">
        <f t="shared" si="4"/>
        <v>120</v>
      </c>
    </row>
    <row r="36" spans="1:7" x14ac:dyDescent="0.3">
      <c r="E36">
        <v>12033</v>
      </c>
      <c r="F36" t="s">
        <v>103</v>
      </c>
      <c r="G36">
        <f t="shared" si="4"/>
        <v>120</v>
      </c>
    </row>
    <row r="37" spans="1:7" x14ac:dyDescent="0.3">
      <c r="E37">
        <v>12041</v>
      </c>
      <c r="F37" t="s">
        <v>94</v>
      </c>
      <c r="G37">
        <f t="shared" si="4"/>
        <v>120</v>
      </c>
    </row>
    <row r="38" spans="1:7" x14ac:dyDescent="0.3">
      <c r="E38">
        <v>12061</v>
      </c>
      <c r="F38" t="s">
        <v>104</v>
      </c>
      <c r="G38">
        <f t="shared" si="4"/>
        <v>120</v>
      </c>
    </row>
    <row r="39" spans="1:7" x14ac:dyDescent="0.3">
      <c r="E39">
        <v>12071</v>
      </c>
      <c r="F39" t="s">
        <v>105</v>
      </c>
      <c r="G39">
        <f t="shared" si="4"/>
        <v>120</v>
      </c>
    </row>
    <row r="40" spans="1:7" x14ac:dyDescent="0.3">
      <c r="E40">
        <v>20010</v>
      </c>
      <c r="F40" t="s">
        <v>106</v>
      </c>
      <c r="G40">
        <f t="shared" si="4"/>
        <v>200</v>
      </c>
    </row>
    <row r="41" spans="1:7" x14ac:dyDescent="0.3">
      <c r="E41">
        <v>20020</v>
      </c>
      <c r="F41" t="s">
        <v>107</v>
      </c>
      <c r="G41">
        <f t="shared" si="4"/>
        <v>200</v>
      </c>
    </row>
    <row r="42" spans="1:7" x14ac:dyDescent="0.3">
      <c r="E42">
        <v>20021</v>
      </c>
      <c r="F42" t="s">
        <v>108</v>
      </c>
      <c r="G42">
        <f t="shared" si="4"/>
        <v>200</v>
      </c>
    </row>
    <row r="43" spans="1:7" x14ac:dyDescent="0.3">
      <c r="E43">
        <v>20022</v>
      </c>
      <c r="F43" t="s">
        <v>109</v>
      </c>
      <c r="G43">
        <f t="shared" si="4"/>
        <v>200</v>
      </c>
    </row>
    <row r="44" spans="1:7" x14ac:dyDescent="0.3">
      <c r="E44">
        <v>20023</v>
      </c>
      <c r="F44" t="s">
        <v>110</v>
      </c>
      <c r="G44">
        <f t="shared" si="4"/>
        <v>200</v>
      </c>
    </row>
    <row r="45" spans="1:7" x14ac:dyDescent="0.3">
      <c r="E45">
        <v>20030</v>
      </c>
      <c r="F45" t="s">
        <v>111</v>
      </c>
      <c r="G45">
        <f t="shared" si="4"/>
        <v>200</v>
      </c>
    </row>
    <row r="46" spans="1:7" x14ac:dyDescent="0.3">
      <c r="E46">
        <v>20031</v>
      </c>
      <c r="F46" t="s">
        <v>108</v>
      </c>
      <c r="G46">
        <f t="shared" si="4"/>
        <v>200</v>
      </c>
    </row>
    <row r="47" spans="1:7" x14ac:dyDescent="0.3">
      <c r="E47">
        <v>20032</v>
      </c>
      <c r="F47" t="s">
        <v>109</v>
      </c>
      <c r="G47">
        <f t="shared" si="4"/>
        <v>200</v>
      </c>
    </row>
    <row r="48" spans="1:7" x14ac:dyDescent="0.3">
      <c r="E48">
        <v>20033</v>
      </c>
      <c r="F48" s="45" t="s">
        <v>110</v>
      </c>
      <c r="G48">
        <f t="shared" si="4"/>
        <v>200</v>
      </c>
    </row>
    <row r="49" spans="5:7" x14ac:dyDescent="0.3">
      <c r="E49">
        <v>20040</v>
      </c>
      <c r="F49" t="s">
        <v>112</v>
      </c>
      <c r="G49">
        <f t="shared" si="4"/>
        <v>200</v>
      </c>
    </row>
    <row r="50" spans="5:7" x14ac:dyDescent="0.3">
      <c r="E50">
        <v>20041</v>
      </c>
      <c r="F50" t="s">
        <v>108</v>
      </c>
      <c r="G50">
        <f t="shared" si="4"/>
        <v>200</v>
      </c>
    </row>
    <row r="51" spans="5:7" x14ac:dyDescent="0.3">
      <c r="E51">
        <v>20042</v>
      </c>
      <c r="F51" t="s">
        <v>109</v>
      </c>
      <c r="G51">
        <f t="shared" si="4"/>
        <v>200</v>
      </c>
    </row>
    <row r="52" spans="5:7" x14ac:dyDescent="0.3">
      <c r="E52">
        <v>20043</v>
      </c>
      <c r="F52" t="s">
        <v>110</v>
      </c>
      <c r="G52">
        <f t="shared" si="4"/>
        <v>200</v>
      </c>
    </row>
    <row r="53" spans="5:7" x14ac:dyDescent="0.3">
      <c r="E53">
        <v>20060</v>
      </c>
      <c r="F53" t="s">
        <v>79</v>
      </c>
      <c r="G53">
        <f t="shared" si="4"/>
        <v>200</v>
      </c>
    </row>
    <row r="54" spans="5:7" x14ac:dyDescent="0.3">
      <c r="E54">
        <v>50010</v>
      </c>
      <c r="F54" t="s">
        <v>58</v>
      </c>
      <c r="G54">
        <f t="shared" si="4"/>
        <v>500</v>
      </c>
    </row>
    <row r="55" spans="5:7" x14ac:dyDescent="0.3">
      <c r="E55">
        <v>50011</v>
      </c>
      <c r="F55" t="s">
        <v>116</v>
      </c>
      <c r="G55">
        <f t="shared" si="4"/>
        <v>500</v>
      </c>
    </row>
    <row r="56" spans="5:7" x14ac:dyDescent="0.3">
      <c r="E56">
        <v>50030</v>
      </c>
      <c r="F56" t="s">
        <v>117</v>
      </c>
      <c r="G56">
        <f t="shared" si="4"/>
        <v>500</v>
      </c>
    </row>
    <row r="57" spans="5:7" x14ac:dyDescent="0.3">
      <c r="E57">
        <v>50050</v>
      </c>
      <c r="F57" t="s">
        <v>118</v>
      </c>
      <c r="G57">
        <f t="shared" si="4"/>
        <v>500</v>
      </c>
    </row>
    <row r="58" spans="5:7" x14ac:dyDescent="0.3">
      <c r="E58">
        <v>50051</v>
      </c>
      <c r="F58" s="45" t="s">
        <v>119</v>
      </c>
      <c r="G58">
        <f t="shared" si="4"/>
        <v>500</v>
      </c>
    </row>
    <row r="59" spans="5:7" x14ac:dyDescent="0.3">
      <c r="E59">
        <v>50052</v>
      </c>
      <c r="F59" t="s">
        <v>120</v>
      </c>
      <c r="G59">
        <f t="shared" si="4"/>
        <v>500</v>
      </c>
    </row>
    <row r="60" spans="5:7" x14ac:dyDescent="0.3">
      <c r="E60">
        <v>50053</v>
      </c>
      <c r="F60" s="45" t="s">
        <v>121</v>
      </c>
      <c r="G60">
        <f t="shared" si="4"/>
        <v>500</v>
      </c>
    </row>
    <row r="61" spans="5:7" x14ac:dyDescent="0.3">
      <c r="E61">
        <v>50054</v>
      </c>
      <c r="F61" t="s">
        <v>122</v>
      </c>
      <c r="G61">
        <f t="shared" si="4"/>
        <v>500</v>
      </c>
    </row>
    <row r="62" spans="5:7" x14ac:dyDescent="0.3">
      <c r="E62">
        <v>50055</v>
      </c>
      <c r="F62" t="s">
        <v>123</v>
      </c>
      <c r="G62">
        <f t="shared" ref="G62:G93" si="5">LEFT(E62,3)*1</f>
        <v>500</v>
      </c>
    </row>
    <row r="63" spans="5:7" x14ac:dyDescent="0.3">
      <c r="E63">
        <v>50056</v>
      </c>
      <c r="F63" t="s">
        <v>124</v>
      </c>
      <c r="G63">
        <f t="shared" si="5"/>
        <v>500</v>
      </c>
    </row>
    <row r="64" spans="5:7" x14ac:dyDescent="0.3">
      <c r="E64">
        <v>50057</v>
      </c>
      <c r="F64" t="s">
        <v>125</v>
      </c>
      <c r="G64">
        <f t="shared" si="5"/>
        <v>500</v>
      </c>
    </row>
    <row r="65" spans="5:7" x14ac:dyDescent="0.3">
      <c r="E65">
        <v>50058</v>
      </c>
      <c r="F65" t="s">
        <v>126</v>
      </c>
      <c r="G65">
        <f t="shared" si="5"/>
        <v>500</v>
      </c>
    </row>
    <row r="66" spans="5:7" x14ac:dyDescent="0.3">
      <c r="E66">
        <v>50059</v>
      </c>
      <c r="F66" t="s">
        <v>127</v>
      </c>
      <c r="G66">
        <f t="shared" si="5"/>
        <v>500</v>
      </c>
    </row>
    <row r="67" spans="5:7" x14ac:dyDescent="0.3">
      <c r="E67">
        <v>50060</v>
      </c>
      <c r="F67" t="s">
        <v>128</v>
      </c>
      <c r="G67">
        <f t="shared" si="5"/>
        <v>500</v>
      </c>
    </row>
    <row r="68" spans="5:7" x14ac:dyDescent="0.3">
      <c r="E68">
        <v>50061</v>
      </c>
      <c r="F68" s="45" t="s">
        <v>129</v>
      </c>
      <c r="G68">
        <f t="shared" si="5"/>
        <v>500</v>
      </c>
    </row>
    <row r="69" spans="5:7" x14ac:dyDescent="0.3">
      <c r="E69">
        <v>50062</v>
      </c>
      <c r="F69" t="s">
        <v>130</v>
      </c>
      <c r="G69">
        <f t="shared" si="5"/>
        <v>500</v>
      </c>
    </row>
    <row r="70" spans="5:7" x14ac:dyDescent="0.3">
      <c r="E70">
        <v>50063</v>
      </c>
      <c r="F70" t="s">
        <v>131</v>
      </c>
      <c r="G70">
        <f t="shared" si="5"/>
        <v>500</v>
      </c>
    </row>
    <row r="71" spans="5:7" x14ac:dyDescent="0.3">
      <c r="E71">
        <v>50064</v>
      </c>
      <c r="F71" t="s">
        <v>132</v>
      </c>
      <c r="G71">
        <f t="shared" si="5"/>
        <v>500</v>
      </c>
    </row>
    <row r="72" spans="5:7" x14ac:dyDescent="0.3">
      <c r="E72">
        <v>50065</v>
      </c>
      <c r="F72" t="s">
        <v>133</v>
      </c>
      <c r="G72">
        <f t="shared" si="5"/>
        <v>500</v>
      </c>
    </row>
    <row r="73" spans="5:7" x14ac:dyDescent="0.3">
      <c r="E73">
        <v>50066</v>
      </c>
      <c r="F73" t="s">
        <v>134</v>
      </c>
      <c r="G73">
        <f t="shared" si="5"/>
        <v>500</v>
      </c>
    </row>
    <row r="74" spans="5:7" x14ac:dyDescent="0.3">
      <c r="E74">
        <v>50067</v>
      </c>
      <c r="F74" t="s">
        <v>135</v>
      </c>
      <c r="G74">
        <f t="shared" si="5"/>
        <v>500</v>
      </c>
    </row>
    <row r="75" spans="5:7" x14ac:dyDescent="0.3">
      <c r="E75">
        <v>50068</v>
      </c>
      <c r="F75" t="s">
        <v>136</v>
      </c>
      <c r="G75">
        <f t="shared" si="5"/>
        <v>500</v>
      </c>
    </row>
    <row r="76" spans="5:7" x14ac:dyDescent="0.3">
      <c r="E76">
        <v>50069</v>
      </c>
      <c r="F76" t="s">
        <v>137</v>
      </c>
      <c r="G76">
        <f t="shared" si="5"/>
        <v>500</v>
      </c>
    </row>
    <row r="77" spans="5:7" x14ac:dyDescent="0.3">
      <c r="E77">
        <v>50071</v>
      </c>
      <c r="F77" s="45" t="s">
        <v>77</v>
      </c>
      <c r="G77">
        <f t="shared" si="5"/>
        <v>500</v>
      </c>
    </row>
    <row r="78" spans="5:7" x14ac:dyDescent="0.3">
      <c r="E78">
        <v>50072</v>
      </c>
      <c r="F78" t="s">
        <v>79</v>
      </c>
      <c r="G78">
        <f t="shared" si="5"/>
        <v>500</v>
      </c>
    </row>
    <row r="79" spans="5:7" x14ac:dyDescent="0.3">
      <c r="E79">
        <v>50081</v>
      </c>
      <c r="F79" t="s">
        <v>138</v>
      </c>
      <c r="G79">
        <f t="shared" si="5"/>
        <v>500</v>
      </c>
    </row>
    <row r="80" spans="5:7" x14ac:dyDescent="0.3">
      <c r="E80">
        <v>50090</v>
      </c>
      <c r="F80" t="s">
        <v>139</v>
      </c>
      <c r="G80">
        <f t="shared" si="5"/>
        <v>500</v>
      </c>
    </row>
    <row r="81" spans="5:7" x14ac:dyDescent="0.3">
      <c r="E81">
        <v>51012</v>
      </c>
      <c r="F81" t="s">
        <v>140</v>
      </c>
      <c r="G81">
        <f t="shared" si="5"/>
        <v>510</v>
      </c>
    </row>
    <row r="82" spans="5:7" x14ac:dyDescent="0.3">
      <c r="E82">
        <v>51014</v>
      </c>
      <c r="F82" t="s">
        <v>141</v>
      </c>
      <c r="G82">
        <f t="shared" si="5"/>
        <v>510</v>
      </c>
    </row>
    <row r="83" spans="5:7" x14ac:dyDescent="0.3">
      <c r="E83">
        <v>51015</v>
      </c>
      <c r="F83" t="s">
        <v>142</v>
      </c>
      <c r="G83">
        <f t="shared" si="5"/>
        <v>510</v>
      </c>
    </row>
    <row r="84" spans="5:7" x14ac:dyDescent="0.3">
      <c r="E84">
        <v>51020</v>
      </c>
      <c r="F84" t="s">
        <v>58</v>
      </c>
      <c r="G84">
        <f t="shared" si="5"/>
        <v>510</v>
      </c>
    </row>
    <row r="85" spans="5:7" x14ac:dyDescent="0.3">
      <c r="E85">
        <v>51031</v>
      </c>
      <c r="F85" s="45" t="s">
        <v>143</v>
      </c>
      <c r="G85">
        <f t="shared" si="5"/>
        <v>510</v>
      </c>
    </row>
    <row r="86" spans="5:7" x14ac:dyDescent="0.3">
      <c r="E86">
        <v>51032</v>
      </c>
      <c r="F86" t="s">
        <v>144</v>
      </c>
      <c r="G86">
        <f t="shared" si="5"/>
        <v>510</v>
      </c>
    </row>
    <row r="87" spans="5:7" x14ac:dyDescent="0.3">
      <c r="E87">
        <v>51033</v>
      </c>
      <c r="F87" t="s">
        <v>145</v>
      </c>
      <c r="G87">
        <f t="shared" si="5"/>
        <v>510</v>
      </c>
    </row>
    <row r="88" spans="5:7" x14ac:dyDescent="0.3">
      <c r="E88">
        <v>51041</v>
      </c>
      <c r="F88" t="s">
        <v>146</v>
      </c>
      <c r="G88">
        <f t="shared" si="5"/>
        <v>510</v>
      </c>
    </row>
    <row r="89" spans="5:7" x14ac:dyDescent="0.3">
      <c r="E89">
        <v>51061</v>
      </c>
      <c r="F89" t="s">
        <v>147</v>
      </c>
      <c r="G89">
        <f t="shared" si="5"/>
        <v>510</v>
      </c>
    </row>
    <row r="90" spans="5:7" x14ac:dyDescent="0.3">
      <c r="E90">
        <v>51071</v>
      </c>
      <c r="F90" t="s">
        <v>148</v>
      </c>
      <c r="G90">
        <f t="shared" si="5"/>
        <v>510</v>
      </c>
    </row>
    <row r="91" spans="5:7" x14ac:dyDescent="0.3">
      <c r="E91">
        <v>52020</v>
      </c>
      <c r="F91" t="s">
        <v>114</v>
      </c>
      <c r="G91">
        <f t="shared" si="5"/>
        <v>520</v>
      </c>
    </row>
    <row r="92" spans="5:7" x14ac:dyDescent="0.3">
      <c r="E92">
        <v>52030</v>
      </c>
      <c r="F92" t="s">
        <v>58</v>
      </c>
      <c r="G92">
        <f t="shared" si="5"/>
        <v>520</v>
      </c>
    </row>
    <row r="93" spans="5:7" x14ac:dyDescent="0.3">
      <c r="E93">
        <v>52040</v>
      </c>
      <c r="F93" t="s">
        <v>94</v>
      </c>
      <c r="G93">
        <f t="shared" si="5"/>
        <v>520</v>
      </c>
    </row>
    <row r="94" spans="5:7" x14ac:dyDescent="0.3">
      <c r="E94">
        <v>60010</v>
      </c>
      <c r="F94" t="s">
        <v>58</v>
      </c>
      <c r="G94">
        <f t="shared" ref="G94:G113" si="6">LEFT(E94,3)*1</f>
        <v>600</v>
      </c>
    </row>
    <row r="95" spans="5:7" x14ac:dyDescent="0.3">
      <c r="E95">
        <v>60013</v>
      </c>
      <c r="F95" t="s">
        <v>151</v>
      </c>
      <c r="G95">
        <f t="shared" si="6"/>
        <v>600</v>
      </c>
    </row>
    <row r="96" spans="5:7" x14ac:dyDescent="0.3">
      <c r="E96">
        <v>60014</v>
      </c>
      <c r="F96" t="s">
        <v>152</v>
      </c>
      <c r="G96">
        <f t="shared" si="6"/>
        <v>600</v>
      </c>
    </row>
    <row r="97" spans="5:7" x14ac:dyDescent="0.3">
      <c r="E97">
        <v>60100</v>
      </c>
      <c r="F97" t="s">
        <v>173</v>
      </c>
      <c r="G97">
        <f t="shared" si="6"/>
        <v>601</v>
      </c>
    </row>
    <row r="98" spans="5:7" x14ac:dyDescent="0.3">
      <c r="E98">
        <v>60101</v>
      </c>
      <c r="F98" t="s">
        <v>174</v>
      </c>
      <c r="G98">
        <f t="shared" si="6"/>
        <v>601</v>
      </c>
    </row>
    <row r="99" spans="5:7" x14ac:dyDescent="0.3">
      <c r="E99">
        <v>60102</v>
      </c>
      <c r="F99" t="s">
        <v>175</v>
      </c>
      <c r="G99">
        <f t="shared" si="6"/>
        <v>601</v>
      </c>
    </row>
    <row r="100" spans="5:7" x14ac:dyDescent="0.3">
      <c r="E100">
        <v>60103</v>
      </c>
      <c r="F100" t="s">
        <v>176</v>
      </c>
      <c r="G100">
        <f t="shared" si="6"/>
        <v>601</v>
      </c>
    </row>
    <row r="101" spans="5:7" x14ac:dyDescent="0.3">
      <c r="E101">
        <v>60104</v>
      </c>
      <c r="F101" t="s">
        <v>177</v>
      </c>
      <c r="G101">
        <f t="shared" si="6"/>
        <v>601</v>
      </c>
    </row>
    <row r="102" spans="5:7" x14ac:dyDescent="0.3">
      <c r="E102">
        <v>60110</v>
      </c>
      <c r="F102" t="s">
        <v>178</v>
      </c>
      <c r="G102">
        <f t="shared" si="6"/>
        <v>601</v>
      </c>
    </row>
    <row r="103" spans="5:7" x14ac:dyDescent="0.3">
      <c r="E103">
        <v>60111</v>
      </c>
      <c r="F103" t="s">
        <v>174</v>
      </c>
      <c r="G103">
        <f t="shared" si="6"/>
        <v>601</v>
      </c>
    </row>
    <row r="104" spans="5:7" x14ac:dyDescent="0.3">
      <c r="E104">
        <v>60112</v>
      </c>
      <c r="F104" t="s">
        <v>175</v>
      </c>
      <c r="G104">
        <f t="shared" si="6"/>
        <v>601</v>
      </c>
    </row>
    <row r="105" spans="5:7" x14ac:dyDescent="0.3">
      <c r="E105">
        <v>60113</v>
      </c>
      <c r="F105" t="s">
        <v>176</v>
      </c>
      <c r="G105">
        <f t="shared" si="6"/>
        <v>601</v>
      </c>
    </row>
    <row r="106" spans="5:7" x14ac:dyDescent="0.3">
      <c r="E106">
        <v>60114</v>
      </c>
      <c r="F106" t="s">
        <v>177</v>
      </c>
      <c r="G106">
        <f t="shared" si="6"/>
        <v>601</v>
      </c>
    </row>
    <row r="107" spans="5:7" x14ac:dyDescent="0.3">
      <c r="E107">
        <v>60115</v>
      </c>
      <c r="F107" t="s">
        <v>179</v>
      </c>
      <c r="G107">
        <f t="shared" si="6"/>
        <v>601</v>
      </c>
    </row>
    <row r="108" spans="5:7" x14ac:dyDescent="0.3">
      <c r="E108">
        <v>60120</v>
      </c>
      <c r="F108" t="s">
        <v>180</v>
      </c>
      <c r="G108">
        <f t="shared" si="6"/>
        <v>601</v>
      </c>
    </row>
    <row r="109" spans="5:7" x14ac:dyDescent="0.3">
      <c r="E109">
        <v>60121</v>
      </c>
      <c r="F109" t="s">
        <v>181</v>
      </c>
      <c r="G109">
        <f t="shared" si="6"/>
        <v>601</v>
      </c>
    </row>
    <row r="110" spans="5:7" x14ac:dyDescent="0.3">
      <c r="E110">
        <v>60122</v>
      </c>
      <c r="F110" t="s">
        <v>182</v>
      </c>
      <c r="G110">
        <f t="shared" si="6"/>
        <v>601</v>
      </c>
    </row>
    <row r="111" spans="5:7" x14ac:dyDescent="0.3">
      <c r="E111">
        <v>60130</v>
      </c>
      <c r="F111" t="s">
        <v>183</v>
      </c>
      <c r="G111">
        <f t="shared" si="6"/>
        <v>601</v>
      </c>
    </row>
    <row r="112" spans="5:7" x14ac:dyDescent="0.3">
      <c r="E112">
        <v>60140</v>
      </c>
      <c r="F112" t="s">
        <v>79</v>
      </c>
      <c r="G112">
        <f t="shared" si="6"/>
        <v>601</v>
      </c>
    </row>
    <row r="113" spans="5:7" x14ac:dyDescent="0.3">
      <c r="E113">
        <v>60141</v>
      </c>
      <c r="F113" t="s">
        <v>184</v>
      </c>
      <c r="G113">
        <f t="shared" si="6"/>
        <v>601</v>
      </c>
    </row>
    <row r="114" spans="5:7" x14ac:dyDescent="0.3">
      <c r="E114">
        <v>70011</v>
      </c>
      <c r="F114" t="s">
        <v>203</v>
      </c>
      <c r="G114">
        <f t="shared" ref="G114:G163" si="7">LEFT(E114,3)*1</f>
        <v>700</v>
      </c>
    </row>
    <row r="115" spans="5:7" x14ac:dyDescent="0.3">
      <c r="E115">
        <v>70012</v>
      </c>
      <c r="F115" t="s">
        <v>204</v>
      </c>
      <c r="G115">
        <f t="shared" si="7"/>
        <v>700</v>
      </c>
    </row>
    <row r="116" spans="5:7" x14ac:dyDescent="0.3">
      <c r="E116">
        <v>70014</v>
      </c>
      <c r="F116" t="s">
        <v>205</v>
      </c>
      <c r="G116">
        <f t="shared" si="7"/>
        <v>700</v>
      </c>
    </row>
    <row r="117" spans="5:7" x14ac:dyDescent="0.3">
      <c r="E117">
        <v>70017</v>
      </c>
      <c r="F117" t="s">
        <v>206</v>
      </c>
      <c r="G117">
        <f t="shared" si="7"/>
        <v>700</v>
      </c>
    </row>
    <row r="118" spans="5:7" x14ac:dyDescent="0.3">
      <c r="E118">
        <v>70018</v>
      </c>
      <c r="F118" t="s">
        <v>207</v>
      </c>
      <c r="G118">
        <f t="shared" si="7"/>
        <v>700</v>
      </c>
    </row>
    <row r="119" spans="5:7" x14ac:dyDescent="0.3">
      <c r="E119">
        <v>70019</v>
      </c>
      <c r="F119" t="s">
        <v>17</v>
      </c>
      <c r="G119">
        <f t="shared" si="7"/>
        <v>700</v>
      </c>
    </row>
    <row r="120" spans="5:7" x14ac:dyDescent="0.3">
      <c r="E120">
        <v>70021</v>
      </c>
      <c r="F120" t="s">
        <v>77</v>
      </c>
      <c r="G120">
        <f t="shared" si="7"/>
        <v>700</v>
      </c>
    </row>
    <row r="121" spans="5:7" x14ac:dyDescent="0.3">
      <c r="E121">
        <v>70022</v>
      </c>
      <c r="F121" t="s">
        <v>208</v>
      </c>
      <c r="G121">
        <f t="shared" si="7"/>
        <v>700</v>
      </c>
    </row>
    <row r="122" spans="5:7" x14ac:dyDescent="0.3">
      <c r="E122">
        <v>70040</v>
      </c>
      <c r="F122" t="s">
        <v>209</v>
      </c>
      <c r="G122">
        <f t="shared" si="7"/>
        <v>700</v>
      </c>
    </row>
    <row r="123" spans="5:7" x14ac:dyDescent="0.3">
      <c r="E123">
        <v>70041</v>
      </c>
      <c r="F123" t="s">
        <v>210</v>
      </c>
      <c r="G123">
        <f t="shared" si="7"/>
        <v>700</v>
      </c>
    </row>
    <row r="124" spans="5:7" x14ac:dyDescent="0.3">
      <c r="E124">
        <v>70042</v>
      </c>
      <c r="F124" t="s">
        <v>211</v>
      </c>
      <c r="G124">
        <f t="shared" si="7"/>
        <v>700</v>
      </c>
    </row>
    <row r="125" spans="5:7" x14ac:dyDescent="0.3">
      <c r="E125">
        <v>70043</v>
      </c>
      <c r="F125" t="s">
        <v>114</v>
      </c>
      <c r="G125">
        <f t="shared" si="7"/>
        <v>700</v>
      </c>
    </row>
    <row r="126" spans="5:7" x14ac:dyDescent="0.3">
      <c r="E126">
        <v>70044</v>
      </c>
      <c r="F126" t="s">
        <v>62</v>
      </c>
      <c r="G126">
        <f t="shared" si="7"/>
        <v>700</v>
      </c>
    </row>
    <row r="127" spans="5:7" x14ac:dyDescent="0.3">
      <c r="E127">
        <v>70045</v>
      </c>
      <c r="F127" t="s">
        <v>25</v>
      </c>
      <c r="G127">
        <f t="shared" si="7"/>
        <v>700</v>
      </c>
    </row>
    <row r="128" spans="5:7" x14ac:dyDescent="0.3">
      <c r="E128">
        <v>70046</v>
      </c>
      <c r="F128" t="s">
        <v>212</v>
      </c>
      <c r="G128">
        <f t="shared" si="7"/>
        <v>700</v>
      </c>
    </row>
    <row r="129" spans="5:7" x14ac:dyDescent="0.3">
      <c r="E129">
        <v>70047</v>
      </c>
      <c r="F129" t="s">
        <v>213</v>
      </c>
      <c r="G129">
        <f t="shared" si="7"/>
        <v>700</v>
      </c>
    </row>
    <row r="130" spans="5:7" x14ac:dyDescent="0.3">
      <c r="E130">
        <v>70050</v>
      </c>
      <c r="F130" t="s">
        <v>214</v>
      </c>
      <c r="G130">
        <f t="shared" si="7"/>
        <v>700</v>
      </c>
    </row>
    <row r="131" spans="5:7" x14ac:dyDescent="0.3">
      <c r="E131">
        <v>70023</v>
      </c>
      <c r="F131" t="s">
        <v>215</v>
      </c>
      <c r="G131">
        <f t="shared" si="7"/>
        <v>700</v>
      </c>
    </row>
    <row r="132" spans="5:7" x14ac:dyDescent="0.3">
      <c r="E132">
        <v>70070</v>
      </c>
      <c r="F132" t="s">
        <v>190</v>
      </c>
      <c r="G132">
        <f t="shared" si="7"/>
        <v>700</v>
      </c>
    </row>
    <row r="133" spans="5:7" x14ac:dyDescent="0.3">
      <c r="E133">
        <v>70071</v>
      </c>
      <c r="F133" t="s">
        <v>216</v>
      </c>
      <c r="G133">
        <f t="shared" si="7"/>
        <v>700</v>
      </c>
    </row>
    <row r="134" spans="5:7" x14ac:dyDescent="0.3">
      <c r="E134">
        <v>70072</v>
      </c>
      <c r="F134" t="s">
        <v>139</v>
      </c>
      <c r="G134">
        <f t="shared" si="7"/>
        <v>700</v>
      </c>
    </row>
    <row r="135" spans="5:7" x14ac:dyDescent="0.3">
      <c r="E135">
        <v>70080</v>
      </c>
      <c r="F135" t="s">
        <v>217</v>
      </c>
      <c r="G135">
        <f t="shared" si="7"/>
        <v>700</v>
      </c>
    </row>
    <row r="136" spans="5:7" x14ac:dyDescent="0.3">
      <c r="E136">
        <v>70091</v>
      </c>
      <c r="F136" t="s">
        <v>79</v>
      </c>
      <c r="G136">
        <f t="shared" si="7"/>
        <v>700</v>
      </c>
    </row>
    <row r="137" spans="5:7" x14ac:dyDescent="0.3">
      <c r="E137">
        <v>70100</v>
      </c>
      <c r="F137" t="s">
        <v>218</v>
      </c>
      <c r="G137">
        <f t="shared" si="7"/>
        <v>701</v>
      </c>
    </row>
    <row r="138" spans="5:7" x14ac:dyDescent="0.3">
      <c r="E138">
        <v>70200</v>
      </c>
      <c r="F138" t="s">
        <v>219</v>
      </c>
      <c r="G138">
        <f t="shared" si="7"/>
        <v>702</v>
      </c>
    </row>
    <row r="139" spans="5:7" x14ac:dyDescent="0.3">
      <c r="E139">
        <v>70201</v>
      </c>
      <c r="F139" t="s">
        <v>220</v>
      </c>
      <c r="G139">
        <f t="shared" si="7"/>
        <v>702</v>
      </c>
    </row>
    <row r="140" spans="5:7" x14ac:dyDescent="0.3">
      <c r="E140">
        <v>70601</v>
      </c>
      <c r="F140" t="s">
        <v>221</v>
      </c>
      <c r="G140">
        <f t="shared" si="7"/>
        <v>706</v>
      </c>
    </row>
    <row r="141" spans="5:7" x14ac:dyDescent="0.3">
      <c r="E141">
        <v>70602</v>
      </c>
      <c r="F141" t="s">
        <v>222</v>
      </c>
      <c r="G141">
        <f t="shared" si="7"/>
        <v>706</v>
      </c>
    </row>
    <row r="142" spans="5:7" x14ac:dyDescent="0.3">
      <c r="E142">
        <v>70603</v>
      </c>
      <c r="F142" t="s">
        <v>223</v>
      </c>
      <c r="G142">
        <f t="shared" si="7"/>
        <v>706</v>
      </c>
    </row>
    <row r="143" spans="5:7" x14ac:dyDescent="0.3">
      <c r="E143">
        <v>71010</v>
      </c>
      <c r="F143" t="s">
        <v>94</v>
      </c>
      <c r="G143">
        <f t="shared" si="7"/>
        <v>710</v>
      </c>
    </row>
    <row r="144" spans="5:7" x14ac:dyDescent="0.3">
      <c r="E144">
        <v>71020</v>
      </c>
      <c r="F144" t="s">
        <v>114</v>
      </c>
      <c r="G144">
        <f t="shared" si="7"/>
        <v>710</v>
      </c>
    </row>
    <row r="145" spans="5:7" x14ac:dyDescent="0.3">
      <c r="E145">
        <v>71030</v>
      </c>
      <c r="F145" t="s">
        <v>224</v>
      </c>
      <c r="G145">
        <f t="shared" si="7"/>
        <v>710</v>
      </c>
    </row>
    <row r="146" spans="5:7" x14ac:dyDescent="0.3">
      <c r="E146">
        <v>71040</v>
      </c>
      <c r="F146" t="s">
        <v>58</v>
      </c>
      <c r="G146">
        <f t="shared" si="7"/>
        <v>710</v>
      </c>
    </row>
    <row r="147" spans="5:7" x14ac:dyDescent="0.3">
      <c r="E147">
        <v>72010</v>
      </c>
      <c r="F147" t="s">
        <v>94</v>
      </c>
      <c r="G147">
        <f t="shared" si="7"/>
        <v>720</v>
      </c>
    </row>
    <row r="148" spans="5:7" x14ac:dyDescent="0.3">
      <c r="E148">
        <v>72020</v>
      </c>
      <c r="F148" t="s">
        <v>114</v>
      </c>
      <c r="G148">
        <f t="shared" si="7"/>
        <v>720</v>
      </c>
    </row>
    <row r="149" spans="5:7" x14ac:dyDescent="0.3">
      <c r="E149">
        <v>72030</v>
      </c>
      <c r="F149" t="s">
        <v>224</v>
      </c>
      <c r="G149">
        <f t="shared" si="7"/>
        <v>720</v>
      </c>
    </row>
    <row r="150" spans="5:7" x14ac:dyDescent="0.3">
      <c r="E150">
        <v>72040</v>
      </c>
      <c r="F150" t="s">
        <v>58</v>
      </c>
      <c r="G150">
        <f t="shared" si="7"/>
        <v>720</v>
      </c>
    </row>
    <row r="151" spans="5:7" x14ac:dyDescent="0.3">
      <c r="E151">
        <v>74010</v>
      </c>
      <c r="F151" t="s">
        <v>94</v>
      </c>
      <c r="G151">
        <f t="shared" si="7"/>
        <v>740</v>
      </c>
    </row>
    <row r="152" spans="5:7" x14ac:dyDescent="0.3">
      <c r="E152">
        <v>74020</v>
      </c>
      <c r="F152" t="s">
        <v>114</v>
      </c>
      <c r="G152">
        <f t="shared" si="7"/>
        <v>740</v>
      </c>
    </row>
    <row r="153" spans="5:7" x14ac:dyDescent="0.3">
      <c r="E153">
        <v>74030</v>
      </c>
      <c r="F153" t="s">
        <v>224</v>
      </c>
      <c r="G153">
        <f t="shared" si="7"/>
        <v>740</v>
      </c>
    </row>
    <row r="154" spans="5:7" x14ac:dyDescent="0.3">
      <c r="E154">
        <v>74040</v>
      </c>
      <c r="F154" t="s">
        <v>58</v>
      </c>
      <c r="G154">
        <f t="shared" si="7"/>
        <v>740</v>
      </c>
    </row>
    <row r="155" spans="5:7" x14ac:dyDescent="0.3">
      <c r="E155">
        <v>75010</v>
      </c>
      <c r="F155" t="s">
        <v>94</v>
      </c>
      <c r="G155">
        <f t="shared" si="7"/>
        <v>750</v>
      </c>
    </row>
    <row r="156" spans="5:7" x14ac:dyDescent="0.3">
      <c r="E156">
        <v>75020</v>
      </c>
      <c r="F156" t="s">
        <v>25</v>
      </c>
      <c r="G156">
        <f t="shared" si="7"/>
        <v>750</v>
      </c>
    </row>
    <row r="157" spans="5:7" x14ac:dyDescent="0.3">
      <c r="E157">
        <v>75030</v>
      </c>
      <c r="F157" t="s">
        <v>224</v>
      </c>
      <c r="G157">
        <f t="shared" si="7"/>
        <v>750</v>
      </c>
    </row>
    <row r="158" spans="5:7" x14ac:dyDescent="0.3">
      <c r="E158">
        <v>75040</v>
      </c>
      <c r="F158" t="s">
        <v>58</v>
      </c>
      <c r="G158">
        <f t="shared" si="7"/>
        <v>750</v>
      </c>
    </row>
    <row r="159" spans="5:7" x14ac:dyDescent="0.3">
      <c r="E159">
        <v>80010</v>
      </c>
      <c r="F159" t="s">
        <v>106</v>
      </c>
      <c r="G159">
        <f t="shared" si="7"/>
        <v>800</v>
      </c>
    </row>
    <row r="160" spans="5:7" x14ac:dyDescent="0.3">
      <c r="E160">
        <v>80020</v>
      </c>
      <c r="F160" t="s">
        <v>224</v>
      </c>
      <c r="G160">
        <f t="shared" si="7"/>
        <v>800</v>
      </c>
    </row>
    <row r="161" spans="5:7" x14ac:dyDescent="0.3">
      <c r="E161">
        <v>80030</v>
      </c>
      <c r="F161" t="s">
        <v>157</v>
      </c>
      <c r="G161">
        <f t="shared" si="7"/>
        <v>800</v>
      </c>
    </row>
    <row r="162" spans="5:7" x14ac:dyDescent="0.3">
      <c r="E162">
        <v>80031</v>
      </c>
      <c r="F162" t="s">
        <v>225</v>
      </c>
      <c r="G162">
        <f t="shared" si="7"/>
        <v>800</v>
      </c>
    </row>
    <row r="163" spans="5:7" x14ac:dyDescent="0.3">
      <c r="E163">
        <v>80032</v>
      </c>
      <c r="F163" t="s">
        <v>226</v>
      </c>
      <c r="G163">
        <f t="shared" si="7"/>
        <v>800</v>
      </c>
    </row>
    <row r="164" spans="5:7" x14ac:dyDescent="0.3">
      <c r="E164">
        <v>90001</v>
      </c>
      <c r="F164" t="s">
        <v>227</v>
      </c>
      <c r="G164">
        <f t="shared" ref="G164:G165" si="8">LEFT(E164,3)*1</f>
        <v>900</v>
      </c>
    </row>
    <row r="165" spans="5:7" x14ac:dyDescent="0.3">
      <c r="E165">
        <v>90010</v>
      </c>
      <c r="F165" t="s">
        <v>106</v>
      </c>
      <c r="G165">
        <f t="shared" si="8"/>
        <v>900</v>
      </c>
    </row>
  </sheetData>
  <autoFilter ref="E1:G211" xr:uid="{CFF78816-43A4-4378-95DB-529C183B85FB}">
    <sortState xmlns:xlrd2="http://schemas.microsoft.com/office/spreadsheetml/2017/richdata2" ref="E2:G211">
      <sortCondition ref="F2:F211"/>
    </sortState>
  </autoFilter>
  <sortState xmlns:xlrd2="http://schemas.microsoft.com/office/spreadsheetml/2017/richdata2" ref="E2:F211">
    <sortCondition ref="E2:E21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F268-83E6-4E30-B91A-A6632187BD46}">
  <sheetPr codeName="Planilha1"/>
  <dimension ref="A1:P306"/>
  <sheetViews>
    <sheetView workbookViewId="0">
      <selection activeCell="A15" sqref="A15"/>
    </sheetView>
  </sheetViews>
  <sheetFormatPr defaultRowHeight="14.4" x14ac:dyDescent="0.3"/>
  <cols>
    <col min="2" max="2" width="42.6640625" bestFit="1" customWidth="1"/>
    <col min="3" max="3" width="29" bestFit="1" customWidth="1"/>
    <col min="4" max="4" width="12.6640625" bestFit="1" customWidth="1"/>
    <col min="5" max="5" width="21.6640625" bestFit="1" customWidth="1"/>
  </cols>
  <sheetData>
    <row r="1" spans="1:16" x14ac:dyDescent="0.3">
      <c r="A1" t="s">
        <v>43</v>
      </c>
      <c r="B1" t="s">
        <v>228</v>
      </c>
      <c r="C1" t="s">
        <v>229</v>
      </c>
      <c r="D1" t="s">
        <v>230</v>
      </c>
      <c r="E1" t="s">
        <v>231</v>
      </c>
      <c r="G1" t="s">
        <v>43</v>
      </c>
    </row>
    <row r="2" spans="1:16" x14ac:dyDescent="0.3">
      <c r="A2">
        <v>10010</v>
      </c>
      <c r="B2" t="s">
        <v>58</v>
      </c>
      <c r="C2" t="s">
        <v>232</v>
      </c>
      <c r="E2" t="s">
        <v>233</v>
      </c>
      <c r="G2">
        <v>100</v>
      </c>
      <c r="H2" t="s">
        <v>60</v>
      </c>
      <c r="I2" t="s">
        <v>234</v>
      </c>
      <c r="J2" t="s">
        <v>235</v>
      </c>
    </row>
    <row r="3" spans="1:16" x14ac:dyDescent="0.3">
      <c r="A3">
        <v>10011</v>
      </c>
      <c r="B3" t="s">
        <v>59</v>
      </c>
      <c r="C3" t="s">
        <v>236</v>
      </c>
      <c r="E3" t="s">
        <v>233</v>
      </c>
      <c r="G3">
        <v>110</v>
      </c>
      <c r="H3" t="s">
        <v>61</v>
      </c>
      <c r="I3" t="s">
        <v>234</v>
      </c>
      <c r="J3" t="s">
        <v>237</v>
      </c>
    </row>
    <row r="4" spans="1:16" x14ac:dyDescent="0.3">
      <c r="A4">
        <v>10012</v>
      </c>
      <c r="B4" t="s">
        <v>17</v>
      </c>
      <c r="C4" t="s">
        <v>236</v>
      </c>
      <c r="E4" t="s">
        <v>233</v>
      </c>
      <c r="G4">
        <v>120</v>
      </c>
      <c r="H4" t="s">
        <v>63</v>
      </c>
      <c r="I4" t="s">
        <v>234</v>
      </c>
      <c r="J4" t="s">
        <v>238</v>
      </c>
    </row>
    <row r="5" spans="1:16" x14ac:dyDescent="0.3">
      <c r="A5">
        <v>10013</v>
      </c>
      <c r="B5" t="s">
        <v>62</v>
      </c>
      <c r="C5" t="s">
        <v>236</v>
      </c>
      <c r="E5" t="s">
        <v>233</v>
      </c>
      <c r="G5">
        <v>200</v>
      </c>
      <c r="H5" t="s">
        <v>65</v>
      </c>
      <c r="I5" t="s">
        <v>239</v>
      </c>
      <c r="J5" t="s">
        <v>240</v>
      </c>
    </row>
    <row r="6" spans="1:16" x14ac:dyDescent="0.3">
      <c r="A6">
        <v>10015</v>
      </c>
      <c r="B6" t="s">
        <v>64</v>
      </c>
      <c r="C6" t="s">
        <v>236</v>
      </c>
      <c r="E6" t="s">
        <v>233</v>
      </c>
      <c r="G6">
        <v>300</v>
      </c>
      <c r="H6" t="s">
        <v>67</v>
      </c>
      <c r="I6" t="s">
        <v>241</v>
      </c>
      <c r="J6" t="s">
        <v>242</v>
      </c>
    </row>
    <row r="7" spans="1:16" x14ac:dyDescent="0.3">
      <c r="A7">
        <v>10016</v>
      </c>
      <c r="B7" t="s">
        <v>66</v>
      </c>
      <c r="C7" t="s">
        <v>236</v>
      </c>
      <c r="E7" t="s">
        <v>233</v>
      </c>
      <c r="G7">
        <v>400</v>
      </c>
      <c r="H7" t="s">
        <v>69</v>
      </c>
      <c r="I7" t="s">
        <v>243</v>
      </c>
      <c r="J7" t="s">
        <v>244</v>
      </c>
    </row>
    <row r="8" spans="1:16" x14ac:dyDescent="0.3">
      <c r="A8">
        <v>10017</v>
      </c>
      <c r="B8" t="s">
        <v>68</v>
      </c>
      <c r="C8" t="s">
        <v>236</v>
      </c>
      <c r="E8" t="s">
        <v>233</v>
      </c>
      <c r="G8">
        <v>500</v>
      </c>
      <c r="H8" t="s">
        <v>71</v>
      </c>
      <c r="I8" t="s">
        <v>243</v>
      </c>
      <c r="J8" t="s">
        <v>245</v>
      </c>
    </row>
    <row r="9" spans="1:16" x14ac:dyDescent="0.3">
      <c r="A9">
        <v>10018</v>
      </c>
      <c r="B9" t="s">
        <v>70</v>
      </c>
      <c r="C9" t="s">
        <v>236</v>
      </c>
      <c r="E9" t="s">
        <v>233</v>
      </c>
      <c r="G9">
        <v>510</v>
      </c>
      <c r="H9" t="s">
        <v>73</v>
      </c>
      <c r="I9" t="s">
        <v>246</v>
      </c>
      <c r="J9" t="s">
        <v>247</v>
      </c>
    </row>
    <row r="10" spans="1:16" x14ac:dyDescent="0.3">
      <c r="A10">
        <v>10019</v>
      </c>
      <c r="B10" t="s">
        <v>72</v>
      </c>
      <c r="C10" t="s">
        <v>236</v>
      </c>
      <c r="E10" t="s">
        <v>233</v>
      </c>
      <c r="G10">
        <v>520</v>
      </c>
      <c r="H10" t="s">
        <v>75</v>
      </c>
      <c r="I10" t="s">
        <v>246</v>
      </c>
      <c r="J10" t="s">
        <v>248</v>
      </c>
    </row>
    <row r="11" spans="1:16" x14ac:dyDescent="0.3">
      <c r="A11">
        <v>10030</v>
      </c>
      <c r="B11" t="s">
        <v>249</v>
      </c>
      <c r="C11" t="s">
        <v>250</v>
      </c>
      <c r="E11" t="s">
        <v>233</v>
      </c>
      <c r="G11">
        <v>700</v>
      </c>
      <c r="H11" t="s">
        <v>16</v>
      </c>
      <c r="I11" t="s">
        <v>246</v>
      </c>
      <c r="J11" t="s">
        <v>251</v>
      </c>
    </row>
    <row r="12" spans="1:16" x14ac:dyDescent="0.3">
      <c r="A12">
        <v>10040</v>
      </c>
      <c r="B12" t="s">
        <v>252</v>
      </c>
      <c r="C12" t="s">
        <v>250</v>
      </c>
      <c r="E12" t="s">
        <v>233</v>
      </c>
      <c r="G12">
        <v>710</v>
      </c>
      <c r="H12" t="s">
        <v>78</v>
      </c>
      <c r="I12" t="s">
        <v>246</v>
      </c>
      <c r="J12" t="s">
        <v>253</v>
      </c>
    </row>
    <row r="13" spans="1:16" x14ac:dyDescent="0.3">
      <c r="A13">
        <v>10041</v>
      </c>
      <c r="B13" t="s">
        <v>74</v>
      </c>
      <c r="C13" t="s">
        <v>236</v>
      </c>
      <c r="E13" t="s">
        <v>233</v>
      </c>
      <c r="G13">
        <v>720</v>
      </c>
      <c r="H13" t="s">
        <v>80</v>
      </c>
      <c r="I13" t="s">
        <v>246</v>
      </c>
      <c r="J13" t="s">
        <v>254</v>
      </c>
    </row>
    <row r="14" spans="1:16" x14ac:dyDescent="0.3">
      <c r="A14">
        <v>10060</v>
      </c>
      <c r="B14" t="s">
        <v>255</v>
      </c>
      <c r="C14" t="s">
        <v>250</v>
      </c>
      <c r="E14" t="s">
        <v>233</v>
      </c>
      <c r="G14">
        <v>730</v>
      </c>
      <c r="H14" t="s">
        <v>82</v>
      </c>
      <c r="I14" t="s">
        <v>246</v>
      </c>
      <c r="J14" t="s">
        <v>256</v>
      </c>
    </row>
    <row r="15" spans="1:16" x14ac:dyDescent="0.3">
      <c r="A15">
        <v>10061</v>
      </c>
      <c r="B15" t="s">
        <v>76</v>
      </c>
      <c r="C15" t="s">
        <v>236</v>
      </c>
      <c r="E15" t="s">
        <v>233</v>
      </c>
      <c r="G15">
        <v>740</v>
      </c>
      <c r="H15" t="s">
        <v>84</v>
      </c>
      <c r="I15" t="s">
        <v>246</v>
      </c>
      <c r="J15" t="s">
        <v>257</v>
      </c>
      <c r="M15" t="s">
        <v>258</v>
      </c>
      <c r="N15" t="s">
        <v>259</v>
      </c>
      <c r="O15" t="s">
        <v>260</v>
      </c>
      <c r="P15" t="s">
        <v>261</v>
      </c>
    </row>
    <row r="16" spans="1:16" x14ac:dyDescent="0.3">
      <c r="A16">
        <v>10070</v>
      </c>
      <c r="B16" t="s">
        <v>202</v>
      </c>
      <c r="C16" t="s">
        <v>250</v>
      </c>
      <c r="E16" t="s">
        <v>233</v>
      </c>
      <c r="G16">
        <v>750</v>
      </c>
      <c r="H16" t="s">
        <v>24</v>
      </c>
      <c r="I16" t="s">
        <v>246</v>
      </c>
      <c r="J16" t="s">
        <v>262</v>
      </c>
    </row>
    <row r="17" spans="1:10" x14ac:dyDescent="0.3">
      <c r="A17">
        <v>10071</v>
      </c>
      <c r="B17" t="s">
        <v>77</v>
      </c>
      <c r="C17" t="s">
        <v>236</v>
      </c>
      <c r="E17" t="s">
        <v>233</v>
      </c>
      <c r="G17">
        <v>799</v>
      </c>
      <c r="H17" t="s">
        <v>87</v>
      </c>
      <c r="I17" t="s">
        <v>246</v>
      </c>
      <c r="J17" t="s">
        <v>263</v>
      </c>
    </row>
    <row r="18" spans="1:10" x14ac:dyDescent="0.3">
      <c r="A18">
        <v>10080</v>
      </c>
      <c r="B18" t="s">
        <v>224</v>
      </c>
      <c r="C18" t="s">
        <v>250</v>
      </c>
      <c r="E18" t="s">
        <v>233</v>
      </c>
      <c r="G18">
        <v>800</v>
      </c>
      <c r="H18" t="s">
        <v>89</v>
      </c>
      <c r="I18" t="s">
        <v>264</v>
      </c>
      <c r="J18" t="s">
        <v>265</v>
      </c>
    </row>
    <row r="19" spans="1:10" x14ac:dyDescent="0.3">
      <c r="A19">
        <v>10081</v>
      </c>
      <c r="B19" t="s">
        <v>266</v>
      </c>
      <c r="C19" t="s">
        <v>236</v>
      </c>
      <c r="E19" t="s">
        <v>233</v>
      </c>
      <c r="G19">
        <v>1100</v>
      </c>
      <c r="H19" t="s">
        <v>28</v>
      </c>
      <c r="I19" t="s">
        <v>239</v>
      </c>
      <c r="J19" t="s">
        <v>267</v>
      </c>
    </row>
    <row r="20" spans="1:10" x14ac:dyDescent="0.3">
      <c r="A20">
        <v>10082</v>
      </c>
      <c r="B20" t="s">
        <v>268</v>
      </c>
      <c r="C20" t="s">
        <v>236</v>
      </c>
      <c r="E20" t="s">
        <v>233</v>
      </c>
      <c r="G20">
        <v>1200</v>
      </c>
      <c r="H20" t="s">
        <v>90</v>
      </c>
      <c r="I20" t="s">
        <v>269</v>
      </c>
      <c r="J20" t="s">
        <v>270</v>
      </c>
    </row>
    <row r="21" spans="1:10" x14ac:dyDescent="0.3">
      <c r="A21">
        <v>10083</v>
      </c>
      <c r="B21" t="s">
        <v>271</v>
      </c>
      <c r="C21" t="s">
        <v>236</v>
      </c>
      <c r="E21" t="s">
        <v>233</v>
      </c>
    </row>
    <row r="22" spans="1:10" x14ac:dyDescent="0.3">
      <c r="A22">
        <v>10084</v>
      </c>
      <c r="B22" t="s">
        <v>272</v>
      </c>
      <c r="C22" t="s">
        <v>236</v>
      </c>
      <c r="E22" t="s">
        <v>233</v>
      </c>
    </row>
    <row r="23" spans="1:10" x14ac:dyDescent="0.3">
      <c r="A23">
        <v>10085</v>
      </c>
      <c r="B23" t="s">
        <v>273</v>
      </c>
      <c r="C23" t="s">
        <v>236</v>
      </c>
      <c r="E23" t="s">
        <v>233</v>
      </c>
    </row>
    <row r="24" spans="1:10" x14ac:dyDescent="0.3">
      <c r="A24">
        <v>10086</v>
      </c>
      <c r="B24" t="s">
        <v>274</v>
      </c>
      <c r="C24" t="s">
        <v>236</v>
      </c>
      <c r="E24" t="s">
        <v>233</v>
      </c>
    </row>
    <row r="25" spans="1:10" x14ac:dyDescent="0.3">
      <c r="A25">
        <v>10087</v>
      </c>
      <c r="B25" t="s">
        <v>79</v>
      </c>
      <c r="C25" t="s">
        <v>275</v>
      </c>
      <c r="E25" t="s">
        <v>233</v>
      </c>
    </row>
    <row r="26" spans="1:10" x14ac:dyDescent="0.3">
      <c r="A26">
        <v>10090</v>
      </c>
      <c r="B26" t="s">
        <v>81</v>
      </c>
      <c r="C26" t="s">
        <v>232</v>
      </c>
      <c r="E26" t="s">
        <v>233</v>
      </c>
    </row>
    <row r="27" spans="1:10" x14ac:dyDescent="0.3">
      <c r="A27">
        <v>11010</v>
      </c>
      <c r="B27" t="s">
        <v>252</v>
      </c>
      <c r="C27" t="s">
        <v>250</v>
      </c>
      <c r="E27" t="s">
        <v>233</v>
      </c>
    </row>
    <row r="28" spans="1:10" x14ac:dyDescent="0.3">
      <c r="A28">
        <v>11011</v>
      </c>
      <c r="B28" t="s">
        <v>83</v>
      </c>
      <c r="C28" t="s">
        <v>236</v>
      </c>
      <c r="E28" t="s">
        <v>233</v>
      </c>
    </row>
    <row r="29" spans="1:10" x14ac:dyDescent="0.3">
      <c r="A29">
        <v>11012</v>
      </c>
      <c r="B29" t="s">
        <v>85</v>
      </c>
      <c r="C29" t="s">
        <v>236</v>
      </c>
      <c r="E29" t="s">
        <v>233</v>
      </c>
    </row>
    <row r="30" spans="1:10" x14ac:dyDescent="0.3">
      <c r="A30">
        <v>11013</v>
      </c>
      <c r="B30" t="s">
        <v>86</v>
      </c>
      <c r="C30" t="s">
        <v>236</v>
      </c>
      <c r="E30" t="s">
        <v>233</v>
      </c>
    </row>
    <row r="31" spans="1:10" x14ac:dyDescent="0.3">
      <c r="A31">
        <v>11014</v>
      </c>
      <c r="B31" t="s">
        <v>88</v>
      </c>
      <c r="C31" t="s">
        <v>236</v>
      </c>
      <c r="E31" t="s">
        <v>233</v>
      </c>
    </row>
    <row r="32" spans="1:10" x14ac:dyDescent="0.3">
      <c r="A32">
        <v>11015</v>
      </c>
      <c r="B32" t="s">
        <v>25</v>
      </c>
      <c r="C32" t="s">
        <v>236</v>
      </c>
      <c r="E32" t="s">
        <v>233</v>
      </c>
    </row>
    <row r="33" spans="1:5" x14ac:dyDescent="0.3">
      <c r="A33">
        <v>11016</v>
      </c>
      <c r="B33" t="s">
        <v>58</v>
      </c>
      <c r="C33" t="s">
        <v>232</v>
      </c>
      <c r="E33" t="s">
        <v>233</v>
      </c>
    </row>
    <row r="34" spans="1:5" x14ac:dyDescent="0.3">
      <c r="A34">
        <v>11030</v>
      </c>
      <c r="B34" t="s">
        <v>276</v>
      </c>
      <c r="C34" t="s">
        <v>250</v>
      </c>
      <c r="E34" t="s">
        <v>233</v>
      </c>
    </row>
    <row r="35" spans="1:5" x14ac:dyDescent="0.3">
      <c r="A35">
        <v>11031</v>
      </c>
      <c r="B35" t="s">
        <v>91</v>
      </c>
      <c r="C35" t="s">
        <v>236</v>
      </c>
      <c r="E35" t="s">
        <v>233</v>
      </c>
    </row>
    <row r="36" spans="1:5" x14ac:dyDescent="0.3">
      <c r="A36">
        <v>11032</v>
      </c>
      <c r="B36" t="s">
        <v>92</v>
      </c>
      <c r="C36" t="s">
        <v>236</v>
      </c>
      <c r="E36" t="s">
        <v>233</v>
      </c>
    </row>
    <row r="37" spans="1:5" x14ac:dyDescent="0.3">
      <c r="A37">
        <v>11033</v>
      </c>
      <c r="B37" t="s">
        <v>93</v>
      </c>
      <c r="C37" t="s">
        <v>236</v>
      </c>
      <c r="E37" t="s">
        <v>233</v>
      </c>
    </row>
    <row r="38" spans="1:5" x14ac:dyDescent="0.3">
      <c r="A38">
        <v>11040</v>
      </c>
      <c r="B38" t="s">
        <v>277</v>
      </c>
      <c r="C38" t="s">
        <v>250</v>
      </c>
      <c r="E38" t="s">
        <v>233</v>
      </c>
    </row>
    <row r="39" spans="1:5" x14ac:dyDescent="0.3">
      <c r="A39">
        <v>11041</v>
      </c>
      <c r="B39" t="s">
        <v>94</v>
      </c>
      <c r="C39" t="s">
        <v>236</v>
      </c>
      <c r="E39" t="s">
        <v>233</v>
      </c>
    </row>
    <row r="40" spans="1:5" x14ac:dyDescent="0.3">
      <c r="A40">
        <v>11060</v>
      </c>
      <c r="B40" t="s">
        <v>278</v>
      </c>
      <c r="C40" t="s">
        <v>250</v>
      </c>
      <c r="E40" t="s">
        <v>233</v>
      </c>
    </row>
    <row r="41" spans="1:5" x14ac:dyDescent="0.3">
      <c r="A41">
        <v>11061</v>
      </c>
      <c r="B41" t="s">
        <v>95</v>
      </c>
      <c r="C41" t="s">
        <v>236</v>
      </c>
      <c r="E41" t="s">
        <v>233</v>
      </c>
    </row>
    <row r="42" spans="1:5" x14ac:dyDescent="0.3">
      <c r="A42">
        <v>11070</v>
      </c>
      <c r="B42" t="s">
        <v>279</v>
      </c>
      <c r="C42" t="s">
        <v>250</v>
      </c>
      <c r="E42" t="s">
        <v>233</v>
      </c>
    </row>
    <row r="43" spans="1:5" x14ac:dyDescent="0.3">
      <c r="A43">
        <v>11071</v>
      </c>
      <c r="B43" t="s">
        <v>96</v>
      </c>
      <c r="C43" t="s">
        <v>236</v>
      </c>
      <c r="E43" t="s">
        <v>233</v>
      </c>
    </row>
    <row r="44" spans="1:5" x14ac:dyDescent="0.3">
      <c r="A44">
        <v>11080</v>
      </c>
      <c r="B44" t="s">
        <v>224</v>
      </c>
      <c r="C44" t="s">
        <v>250</v>
      </c>
      <c r="E44" t="s">
        <v>233</v>
      </c>
    </row>
    <row r="45" spans="1:5" x14ac:dyDescent="0.3">
      <c r="A45">
        <v>11081</v>
      </c>
      <c r="B45" t="s">
        <v>280</v>
      </c>
      <c r="C45" t="s">
        <v>236</v>
      </c>
      <c r="E45" t="s">
        <v>233</v>
      </c>
    </row>
    <row r="46" spans="1:5" x14ac:dyDescent="0.3">
      <c r="A46">
        <v>12010</v>
      </c>
      <c r="B46" t="s">
        <v>249</v>
      </c>
      <c r="C46" t="s">
        <v>250</v>
      </c>
      <c r="E46" t="s">
        <v>233</v>
      </c>
    </row>
    <row r="47" spans="1:5" x14ac:dyDescent="0.3">
      <c r="A47">
        <v>12011</v>
      </c>
      <c r="B47" t="s">
        <v>97</v>
      </c>
      <c r="C47" t="s">
        <v>236</v>
      </c>
      <c r="E47" t="s">
        <v>233</v>
      </c>
    </row>
    <row r="48" spans="1:5" x14ac:dyDescent="0.3">
      <c r="A48">
        <v>12012</v>
      </c>
      <c r="B48" t="s">
        <v>98</v>
      </c>
      <c r="C48" t="s">
        <v>236</v>
      </c>
      <c r="E48" t="s">
        <v>233</v>
      </c>
    </row>
    <row r="49" spans="1:5" x14ac:dyDescent="0.3">
      <c r="A49">
        <v>12013</v>
      </c>
      <c r="B49" t="s">
        <v>99</v>
      </c>
      <c r="C49" t="s">
        <v>236</v>
      </c>
      <c r="E49" t="s">
        <v>233</v>
      </c>
    </row>
    <row r="50" spans="1:5" x14ac:dyDescent="0.3">
      <c r="A50">
        <v>12014</v>
      </c>
      <c r="B50" t="s">
        <v>100</v>
      </c>
      <c r="C50" t="s">
        <v>236</v>
      </c>
      <c r="E50" t="s">
        <v>233</v>
      </c>
    </row>
    <row r="51" spans="1:5" x14ac:dyDescent="0.3">
      <c r="A51">
        <v>12015</v>
      </c>
      <c r="B51" t="s">
        <v>25</v>
      </c>
      <c r="C51" t="s">
        <v>236</v>
      </c>
      <c r="E51" t="s">
        <v>233</v>
      </c>
    </row>
    <row r="52" spans="1:5" x14ac:dyDescent="0.3">
      <c r="A52">
        <v>12016</v>
      </c>
      <c r="B52" t="s">
        <v>58</v>
      </c>
      <c r="C52" t="s">
        <v>232</v>
      </c>
      <c r="E52" t="s">
        <v>233</v>
      </c>
    </row>
    <row r="53" spans="1:5" x14ac:dyDescent="0.3">
      <c r="A53">
        <v>12030</v>
      </c>
      <c r="B53" t="s">
        <v>281</v>
      </c>
      <c r="C53" t="s">
        <v>250</v>
      </c>
      <c r="E53" t="s">
        <v>233</v>
      </c>
    </row>
    <row r="54" spans="1:5" x14ac:dyDescent="0.3">
      <c r="A54">
        <v>12031</v>
      </c>
      <c r="B54" t="s">
        <v>101</v>
      </c>
      <c r="C54" t="s">
        <v>236</v>
      </c>
      <c r="E54" t="s">
        <v>233</v>
      </c>
    </row>
    <row r="55" spans="1:5" x14ac:dyDescent="0.3">
      <c r="A55">
        <v>12032</v>
      </c>
      <c r="B55" t="s">
        <v>102</v>
      </c>
      <c r="C55" t="s">
        <v>236</v>
      </c>
      <c r="E55" t="s">
        <v>233</v>
      </c>
    </row>
    <row r="56" spans="1:5" x14ac:dyDescent="0.3">
      <c r="A56">
        <v>12033</v>
      </c>
      <c r="B56" t="s">
        <v>103</v>
      </c>
      <c r="C56" t="s">
        <v>236</v>
      </c>
      <c r="E56" t="s">
        <v>233</v>
      </c>
    </row>
    <row r="57" spans="1:5" x14ac:dyDescent="0.3">
      <c r="A57">
        <v>12040</v>
      </c>
      <c r="B57" t="s">
        <v>282</v>
      </c>
      <c r="C57" t="s">
        <v>250</v>
      </c>
      <c r="E57" t="s">
        <v>233</v>
      </c>
    </row>
    <row r="58" spans="1:5" x14ac:dyDescent="0.3">
      <c r="A58">
        <v>12041</v>
      </c>
      <c r="B58" t="s">
        <v>94</v>
      </c>
      <c r="C58" t="s">
        <v>236</v>
      </c>
      <c r="E58" t="s">
        <v>233</v>
      </c>
    </row>
    <row r="59" spans="1:5" x14ac:dyDescent="0.3">
      <c r="A59">
        <v>12060</v>
      </c>
      <c r="B59" t="s">
        <v>283</v>
      </c>
      <c r="C59" t="s">
        <v>250</v>
      </c>
      <c r="E59" t="s">
        <v>233</v>
      </c>
    </row>
    <row r="60" spans="1:5" x14ac:dyDescent="0.3">
      <c r="A60">
        <v>12061</v>
      </c>
      <c r="B60" t="s">
        <v>104</v>
      </c>
      <c r="C60" t="s">
        <v>236</v>
      </c>
      <c r="E60" t="s">
        <v>233</v>
      </c>
    </row>
    <row r="61" spans="1:5" x14ac:dyDescent="0.3">
      <c r="A61">
        <v>12070</v>
      </c>
      <c r="B61" t="s">
        <v>284</v>
      </c>
      <c r="C61" t="s">
        <v>250</v>
      </c>
      <c r="E61" t="s">
        <v>233</v>
      </c>
    </row>
    <row r="62" spans="1:5" x14ac:dyDescent="0.3">
      <c r="A62">
        <v>12071</v>
      </c>
      <c r="B62" t="s">
        <v>105</v>
      </c>
      <c r="C62" t="s">
        <v>236</v>
      </c>
      <c r="E62" t="s">
        <v>233</v>
      </c>
    </row>
    <row r="63" spans="1:5" x14ac:dyDescent="0.3">
      <c r="A63">
        <v>12080</v>
      </c>
      <c r="B63" t="s">
        <v>224</v>
      </c>
      <c r="C63" t="s">
        <v>250</v>
      </c>
      <c r="E63" t="s">
        <v>233</v>
      </c>
    </row>
    <row r="64" spans="1:5" x14ac:dyDescent="0.3">
      <c r="A64">
        <v>12081</v>
      </c>
      <c r="B64" t="s">
        <v>285</v>
      </c>
      <c r="C64" t="s">
        <v>236</v>
      </c>
      <c r="E64" t="s">
        <v>233</v>
      </c>
    </row>
    <row r="65" spans="1:5" x14ac:dyDescent="0.3">
      <c r="A65">
        <v>20010</v>
      </c>
      <c r="B65" t="s">
        <v>106</v>
      </c>
      <c r="C65" t="s">
        <v>232</v>
      </c>
      <c r="E65" t="s">
        <v>233</v>
      </c>
    </row>
    <row r="66" spans="1:5" x14ac:dyDescent="0.3">
      <c r="A66">
        <v>20020</v>
      </c>
      <c r="B66" t="s">
        <v>107</v>
      </c>
      <c r="C66" t="s">
        <v>232</v>
      </c>
      <c r="E66" t="s">
        <v>233</v>
      </c>
    </row>
    <row r="67" spans="1:5" x14ac:dyDescent="0.3">
      <c r="A67">
        <v>20021</v>
      </c>
      <c r="B67" t="s">
        <v>108</v>
      </c>
      <c r="C67" t="s">
        <v>236</v>
      </c>
      <c r="E67" t="s">
        <v>233</v>
      </c>
    </row>
    <row r="68" spans="1:5" x14ac:dyDescent="0.3">
      <c r="A68">
        <v>20022</v>
      </c>
      <c r="B68" t="s">
        <v>109</v>
      </c>
      <c r="C68" t="s">
        <v>236</v>
      </c>
      <c r="E68" t="s">
        <v>233</v>
      </c>
    </row>
    <row r="69" spans="1:5" x14ac:dyDescent="0.3">
      <c r="A69">
        <v>20023</v>
      </c>
      <c r="B69" t="s">
        <v>110</v>
      </c>
      <c r="C69" t="s">
        <v>236</v>
      </c>
      <c r="E69" t="s">
        <v>233</v>
      </c>
    </row>
    <row r="70" spans="1:5" x14ac:dyDescent="0.3">
      <c r="A70">
        <v>20030</v>
      </c>
      <c r="B70" t="s">
        <v>111</v>
      </c>
      <c r="C70" t="s">
        <v>232</v>
      </c>
      <c r="E70" t="s">
        <v>233</v>
      </c>
    </row>
    <row r="71" spans="1:5" x14ac:dyDescent="0.3">
      <c r="A71">
        <v>20031</v>
      </c>
      <c r="B71" t="s">
        <v>108</v>
      </c>
      <c r="C71" t="s">
        <v>236</v>
      </c>
      <c r="E71" t="s">
        <v>233</v>
      </c>
    </row>
    <row r="72" spans="1:5" x14ac:dyDescent="0.3">
      <c r="A72">
        <v>20032</v>
      </c>
      <c r="B72" t="s">
        <v>109</v>
      </c>
      <c r="C72" t="s">
        <v>236</v>
      </c>
      <c r="E72" t="s">
        <v>233</v>
      </c>
    </row>
    <row r="73" spans="1:5" x14ac:dyDescent="0.3">
      <c r="A73">
        <v>20033</v>
      </c>
      <c r="B73" t="s">
        <v>110</v>
      </c>
      <c r="C73" t="s">
        <v>236</v>
      </c>
      <c r="E73" t="s">
        <v>233</v>
      </c>
    </row>
    <row r="74" spans="1:5" x14ac:dyDescent="0.3">
      <c r="A74">
        <v>20040</v>
      </c>
      <c r="B74" t="s">
        <v>112</v>
      </c>
      <c r="C74" t="s">
        <v>232</v>
      </c>
      <c r="E74" t="s">
        <v>233</v>
      </c>
    </row>
    <row r="75" spans="1:5" x14ac:dyDescent="0.3">
      <c r="A75">
        <v>20041</v>
      </c>
      <c r="B75" t="s">
        <v>108</v>
      </c>
      <c r="C75" t="s">
        <v>236</v>
      </c>
      <c r="E75" t="s">
        <v>233</v>
      </c>
    </row>
    <row r="76" spans="1:5" x14ac:dyDescent="0.3">
      <c r="A76">
        <v>20042</v>
      </c>
      <c r="B76" t="s">
        <v>109</v>
      </c>
      <c r="C76" t="s">
        <v>236</v>
      </c>
      <c r="E76" t="s">
        <v>233</v>
      </c>
    </row>
    <row r="77" spans="1:5" x14ac:dyDescent="0.3">
      <c r="A77">
        <v>20043</v>
      </c>
      <c r="B77" t="s">
        <v>110</v>
      </c>
      <c r="C77" t="s">
        <v>236</v>
      </c>
      <c r="E77" t="s">
        <v>233</v>
      </c>
    </row>
    <row r="78" spans="1:5" x14ac:dyDescent="0.3">
      <c r="A78">
        <v>20050</v>
      </c>
      <c r="B78" t="s">
        <v>224</v>
      </c>
      <c r="C78" t="s">
        <v>250</v>
      </c>
      <c r="E78" t="s">
        <v>233</v>
      </c>
    </row>
    <row r="79" spans="1:5" x14ac:dyDescent="0.3">
      <c r="A79">
        <v>20051</v>
      </c>
      <c r="B79" t="s">
        <v>286</v>
      </c>
      <c r="C79" t="s">
        <v>236</v>
      </c>
      <c r="E79" t="s">
        <v>233</v>
      </c>
    </row>
    <row r="80" spans="1:5" x14ac:dyDescent="0.3">
      <c r="A80">
        <v>20060</v>
      </c>
      <c r="B80" t="s">
        <v>79</v>
      </c>
      <c r="C80" t="s">
        <v>275</v>
      </c>
      <c r="E80" t="s">
        <v>233</v>
      </c>
    </row>
    <row r="81" spans="1:5" x14ac:dyDescent="0.3">
      <c r="A81">
        <v>30010</v>
      </c>
      <c r="B81" t="s">
        <v>106</v>
      </c>
      <c r="C81" t="s">
        <v>232</v>
      </c>
      <c r="E81" t="s">
        <v>233</v>
      </c>
    </row>
    <row r="82" spans="1:5" x14ac:dyDescent="0.3">
      <c r="A82">
        <v>30050</v>
      </c>
      <c r="B82" t="s">
        <v>113</v>
      </c>
      <c r="C82" t="s">
        <v>232</v>
      </c>
      <c r="E82" t="s">
        <v>233</v>
      </c>
    </row>
    <row r="83" spans="1:5" x14ac:dyDescent="0.3">
      <c r="A83">
        <v>30051</v>
      </c>
      <c r="B83" t="s">
        <v>114</v>
      </c>
      <c r="C83" t="s">
        <v>236</v>
      </c>
      <c r="E83" t="s">
        <v>233</v>
      </c>
    </row>
    <row r="84" spans="1:5" x14ac:dyDescent="0.3">
      <c r="A84">
        <v>30080</v>
      </c>
      <c r="B84" t="s">
        <v>224</v>
      </c>
      <c r="C84" t="s">
        <v>250</v>
      </c>
      <c r="E84" t="s">
        <v>233</v>
      </c>
    </row>
    <row r="85" spans="1:5" x14ac:dyDescent="0.3">
      <c r="A85">
        <v>30081</v>
      </c>
      <c r="B85" t="s">
        <v>287</v>
      </c>
      <c r="C85" t="s">
        <v>236</v>
      </c>
      <c r="E85" t="s">
        <v>233</v>
      </c>
    </row>
    <row r="86" spans="1:5" x14ac:dyDescent="0.3">
      <c r="A86">
        <v>30082</v>
      </c>
      <c r="B86" t="s">
        <v>288</v>
      </c>
      <c r="C86" t="s">
        <v>236</v>
      </c>
      <c r="E86" t="s">
        <v>233</v>
      </c>
    </row>
    <row r="87" spans="1:5" x14ac:dyDescent="0.3">
      <c r="A87">
        <v>30083</v>
      </c>
      <c r="B87" t="s">
        <v>289</v>
      </c>
      <c r="C87" t="s">
        <v>236</v>
      </c>
      <c r="E87" t="s">
        <v>233</v>
      </c>
    </row>
    <row r="88" spans="1:5" x14ac:dyDescent="0.3">
      <c r="A88">
        <v>30099</v>
      </c>
      <c r="B88" t="s">
        <v>115</v>
      </c>
      <c r="C88" t="s">
        <v>275</v>
      </c>
      <c r="E88" t="s">
        <v>233</v>
      </c>
    </row>
    <row r="89" spans="1:5" x14ac:dyDescent="0.3">
      <c r="A89">
        <v>50010</v>
      </c>
      <c r="B89" t="s">
        <v>58</v>
      </c>
      <c r="C89" t="s">
        <v>232</v>
      </c>
      <c r="E89" t="s">
        <v>233</v>
      </c>
    </row>
    <row r="90" spans="1:5" x14ac:dyDescent="0.3">
      <c r="A90">
        <v>50011</v>
      </c>
      <c r="B90" t="s">
        <v>116</v>
      </c>
      <c r="C90" t="s">
        <v>275</v>
      </c>
      <c r="E90" t="s">
        <v>233</v>
      </c>
    </row>
    <row r="91" spans="1:5" x14ac:dyDescent="0.3">
      <c r="A91">
        <v>50030</v>
      </c>
      <c r="B91" t="s">
        <v>117</v>
      </c>
      <c r="C91" t="s">
        <v>232</v>
      </c>
      <c r="E91" t="s">
        <v>233</v>
      </c>
    </row>
    <row r="92" spans="1:5" x14ac:dyDescent="0.3">
      <c r="A92">
        <v>50040</v>
      </c>
      <c r="B92" t="s">
        <v>224</v>
      </c>
      <c r="C92" t="s">
        <v>250</v>
      </c>
      <c r="E92" t="s">
        <v>233</v>
      </c>
    </row>
    <row r="93" spans="1:5" x14ac:dyDescent="0.3">
      <c r="A93">
        <v>50041</v>
      </c>
      <c r="B93" t="s">
        <v>290</v>
      </c>
      <c r="C93" t="s">
        <v>236</v>
      </c>
      <c r="E93" t="s">
        <v>233</v>
      </c>
    </row>
    <row r="94" spans="1:5" x14ac:dyDescent="0.3">
      <c r="A94">
        <v>50042</v>
      </c>
      <c r="B94" t="s">
        <v>291</v>
      </c>
      <c r="C94" t="s">
        <v>236</v>
      </c>
      <c r="E94" t="s">
        <v>233</v>
      </c>
    </row>
    <row r="95" spans="1:5" x14ac:dyDescent="0.3">
      <c r="A95">
        <v>50043</v>
      </c>
      <c r="B95" t="s">
        <v>292</v>
      </c>
      <c r="C95" t="s">
        <v>236</v>
      </c>
      <c r="E95" t="s">
        <v>233</v>
      </c>
    </row>
    <row r="96" spans="1:5" x14ac:dyDescent="0.3">
      <c r="A96">
        <v>50044</v>
      </c>
      <c r="B96" t="s">
        <v>293</v>
      </c>
      <c r="C96" t="s">
        <v>236</v>
      </c>
      <c r="E96" t="s">
        <v>233</v>
      </c>
    </row>
    <row r="97" spans="1:5" x14ac:dyDescent="0.3">
      <c r="A97">
        <v>50045</v>
      </c>
      <c r="B97" t="s">
        <v>294</v>
      </c>
      <c r="C97" t="s">
        <v>236</v>
      </c>
      <c r="E97" t="s">
        <v>233</v>
      </c>
    </row>
    <row r="98" spans="1:5" x14ac:dyDescent="0.3">
      <c r="A98">
        <v>50046</v>
      </c>
      <c r="B98" t="s">
        <v>295</v>
      </c>
      <c r="C98" t="s">
        <v>236</v>
      </c>
      <c r="E98" t="s">
        <v>233</v>
      </c>
    </row>
    <row r="99" spans="1:5" x14ac:dyDescent="0.3">
      <c r="A99">
        <v>50050</v>
      </c>
      <c r="B99" t="s">
        <v>118</v>
      </c>
      <c r="C99" t="s">
        <v>232</v>
      </c>
      <c r="E99" t="s">
        <v>233</v>
      </c>
    </row>
    <row r="100" spans="1:5" x14ac:dyDescent="0.3">
      <c r="A100">
        <v>50051</v>
      </c>
      <c r="B100" t="s">
        <v>119</v>
      </c>
      <c r="C100" t="s">
        <v>232</v>
      </c>
      <c r="E100" t="s">
        <v>233</v>
      </c>
    </row>
    <row r="101" spans="1:5" x14ac:dyDescent="0.3">
      <c r="A101">
        <v>50052</v>
      </c>
      <c r="B101" t="s">
        <v>120</v>
      </c>
      <c r="C101" t="s">
        <v>232</v>
      </c>
      <c r="E101" t="s">
        <v>233</v>
      </c>
    </row>
    <row r="102" spans="1:5" x14ac:dyDescent="0.3">
      <c r="A102">
        <v>50053</v>
      </c>
      <c r="B102" t="s">
        <v>121</v>
      </c>
      <c r="C102" t="s">
        <v>232</v>
      </c>
      <c r="E102" t="s">
        <v>233</v>
      </c>
    </row>
    <row r="103" spans="1:5" x14ac:dyDescent="0.3">
      <c r="A103">
        <v>50054</v>
      </c>
      <c r="B103" t="s">
        <v>122</v>
      </c>
      <c r="C103" t="s">
        <v>232</v>
      </c>
      <c r="E103" t="s">
        <v>233</v>
      </c>
    </row>
    <row r="104" spans="1:5" x14ac:dyDescent="0.3">
      <c r="A104">
        <v>50055</v>
      </c>
      <c r="B104" t="s">
        <v>123</v>
      </c>
      <c r="C104" t="s">
        <v>232</v>
      </c>
      <c r="E104" t="s">
        <v>233</v>
      </c>
    </row>
    <row r="105" spans="1:5" x14ac:dyDescent="0.3">
      <c r="A105">
        <v>50056</v>
      </c>
      <c r="B105" t="s">
        <v>124</v>
      </c>
      <c r="C105" t="s">
        <v>232</v>
      </c>
      <c r="E105" t="s">
        <v>233</v>
      </c>
    </row>
    <row r="106" spans="1:5" x14ac:dyDescent="0.3">
      <c r="A106">
        <v>50057</v>
      </c>
      <c r="B106" t="s">
        <v>125</v>
      </c>
      <c r="C106" t="s">
        <v>275</v>
      </c>
      <c r="E106" t="s">
        <v>233</v>
      </c>
    </row>
    <row r="107" spans="1:5" x14ac:dyDescent="0.3">
      <c r="A107">
        <v>50058</v>
      </c>
      <c r="B107" t="s">
        <v>126</v>
      </c>
      <c r="C107" t="s">
        <v>232</v>
      </c>
      <c r="E107" t="s">
        <v>233</v>
      </c>
    </row>
    <row r="108" spans="1:5" x14ac:dyDescent="0.3">
      <c r="A108">
        <v>50059</v>
      </c>
      <c r="B108" t="s">
        <v>127</v>
      </c>
      <c r="C108" t="s">
        <v>232</v>
      </c>
      <c r="E108" t="s">
        <v>233</v>
      </c>
    </row>
    <row r="109" spans="1:5" x14ac:dyDescent="0.3">
      <c r="A109">
        <v>50060</v>
      </c>
      <c r="B109" t="s">
        <v>128</v>
      </c>
      <c r="C109" t="s">
        <v>275</v>
      </c>
      <c r="E109" t="s">
        <v>233</v>
      </c>
    </row>
    <row r="110" spans="1:5" x14ac:dyDescent="0.3">
      <c r="A110">
        <v>50061</v>
      </c>
      <c r="B110" t="s">
        <v>129</v>
      </c>
      <c r="C110" t="s">
        <v>232</v>
      </c>
      <c r="E110" t="s">
        <v>233</v>
      </c>
    </row>
    <row r="111" spans="1:5" x14ac:dyDescent="0.3">
      <c r="A111">
        <v>50062</v>
      </c>
      <c r="B111" t="s">
        <v>130</v>
      </c>
      <c r="C111" t="s">
        <v>232</v>
      </c>
      <c r="E111" t="s">
        <v>233</v>
      </c>
    </row>
    <row r="112" spans="1:5" x14ac:dyDescent="0.3">
      <c r="A112">
        <v>50063</v>
      </c>
      <c r="B112" t="s">
        <v>131</v>
      </c>
      <c r="C112" t="s">
        <v>275</v>
      </c>
      <c r="E112" t="s">
        <v>233</v>
      </c>
    </row>
    <row r="113" spans="1:5" x14ac:dyDescent="0.3">
      <c r="A113">
        <v>50064</v>
      </c>
      <c r="B113" t="s">
        <v>132</v>
      </c>
      <c r="C113" t="s">
        <v>275</v>
      </c>
      <c r="E113" t="s">
        <v>233</v>
      </c>
    </row>
    <row r="114" spans="1:5" x14ac:dyDescent="0.3">
      <c r="A114">
        <v>50065</v>
      </c>
      <c r="B114" t="s">
        <v>133</v>
      </c>
      <c r="C114" t="s">
        <v>232</v>
      </c>
      <c r="E114" t="s">
        <v>233</v>
      </c>
    </row>
    <row r="115" spans="1:5" x14ac:dyDescent="0.3">
      <c r="A115">
        <v>50066</v>
      </c>
      <c r="B115" t="s">
        <v>134</v>
      </c>
      <c r="C115" t="s">
        <v>232</v>
      </c>
      <c r="E115" t="s">
        <v>233</v>
      </c>
    </row>
    <row r="116" spans="1:5" x14ac:dyDescent="0.3">
      <c r="A116">
        <v>50067</v>
      </c>
      <c r="B116" t="s">
        <v>135</v>
      </c>
      <c r="C116" t="s">
        <v>232</v>
      </c>
      <c r="E116" t="s">
        <v>233</v>
      </c>
    </row>
    <row r="117" spans="1:5" x14ac:dyDescent="0.3">
      <c r="A117">
        <v>50068</v>
      </c>
      <c r="B117" t="s">
        <v>136</v>
      </c>
      <c r="C117" t="s">
        <v>232</v>
      </c>
      <c r="E117" t="s">
        <v>233</v>
      </c>
    </row>
    <row r="118" spans="1:5" x14ac:dyDescent="0.3">
      <c r="A118">
        <v>50069</v>
      </c>
      <c r="B118" t="s">
        <v>137</v>
      </c>
      <c r="C118" t="s">
        <v>232</v>
      </c>
      <c r="E118" t="s">
        <v>233</v>
      </c>
    </row>
    <row r="119" spans="1:5" x14ac:dyDescent="0.3">
      <c r="A119">
        <v>50070</v>
      </c>
      <c r="B119" t="s">
        <v>202</v>
      </c>
      <c r="C119" t="s">
        <v>250</v>
      </c>
      <c r="E119" t="s">
        <v>233</v>
      </c>
    </row>
    <row r="120" spans="1:5" x14ac:dyDescent="0.3">
      <c r="A120">
        <v>50071</v>
      </c>
      <c r="B120" t="s">
        <v>77</v>
      </c>
      <c r="C120" t="s">
        <v>236</v>
      </c>
      <c r="E120" t="s">
        <v>233</v>
      </c>
    </row>
    <row r="121" spans="1:5" x14ac:dyDescent="0.3">
      <c r="A121">
        <v>50072</v>
      </c>
      <c r="B121" t="s">
        <v>79</v>
      </c>
      <c r="C121" t="s">
        <v>275</v>
      </c>
      <c r="E121" t="s">
        <v>233</v>
      </c>
    </row>
    <row r="122" spans="1:5" x14ac:dyDescent="0.3">
      <c r="A122">
        <v>50081</v>
      </c>
      <c r="B122" t="s">
        <v>138</v>
      </c>
      <c r="C122" t="s">
        <v>236</v>
      </c>
      <c r="E122" t="s">
        <v>233</v>
      </c>
    </row>
    <row r="123" spans="1:5" x14ac:dyDescent="0.3">
      <c r="A123">
        <v>50090</v>
      </c>
      <c r="B123" t="s">
        <v>139</v>
      </c>
      <c r="C123" t="s">
        <v>232</v>
      </c>
      <c r="E123" t="s">
        <v>233</v>
      </c>
    </row>
    <row r="124" spans="1:5" x14ac:dyDescent="0.3">
      <c r="A124">
        <v>51010</v>
      </c>
      <c r="B124" t="s">
        <v>296</v>
      </c>
      <c r="C124" t="s">
        <v>250</v>
      </c>
      <c r="E124" t="s">
        <v>233</v>
      </c>
    </row>
    <row r="125" spans="1:5" x14ac:dyDescent="0.3">
      <c r="A125">
        <v>51012</v>
      </c>
      <c r="B125" t="s">
        <v>140</v>
      </c>
      <c r="C125" t="s">
        <v>236</v>
      </c>
      <c r="E125" t="s">
        <v>233</v>
      </c>
    </row>
    <row r="126" spans="1:5" x14ac:dyDescent="0.3">
      <c r="A126">
        <v>51014</v>
      </c>
      <c r="B126" t="s">
        <v>141</v>
      </c>
      <c r="C126" t="s">
        <v>236</v>
      </c>
      <c r="E126" t="s">
        <v>233</v>
      </c>
    </row>
    <row r="127" spans="1:5" x14ac:dyDescent="0.3">
      <c r="A127">
        <v>51015</v>
      </c>
      <c r="B127" t="s">
        <v>142</v>
      </c>
      <c r="C127" t="s">
        <v>236</v>
      </c>
      <c r="E127" t="s">
        <v>233</v>
      </c>
    </row>
    <row r="128" spans="1:5" x14ac:dyDescent="0.3">
      <c r="A128">
        <v>51020</v>
      </c>
      <c r="B128" t="s">
        <v>58</v>
      </c>
      <c r="C128" t="s">
        <v>232</v>
      </c>
      <c r="E128" t="s">
        <v>233</v>
      </c>
    </row>
    <row r="129" spans="1:5" x14ac:dyDescent="0.3">
      <c r="A129">
        <v>51030</v>
      </c>
      <c r="B129" t="s">
        <v>297</v>
      </c>
      <c r="C129" t="s">
        <v>250</v>
      </c>
      <c r="E129" t="s">
        <v>233</v>
      </c>
    </row>
    <row r="130" spans="1:5" x14ac:dyDescent="0.3">
      <c r="A130">
        <v>51031</v>
      </c>
      <c r="B130" t="s">
        <v>143</v>
      </c>
      <c r="C130" t="s">
        <v>236</v>
      </c>
      <c r="E130" t="s">
        <v>233</v>
      </c>
    </row>
    <row r="131" spans="1:5" x14ac:dyDescent="0.3">
      <c r="A131">
        <v>51032</v>
      </c>
      <c r="B131" t="s">
        <v>144</v>
      </c>
      <c r="C131" t="s">
        <v>236</v>
      </c>
      <c r="E131" t="s">
        <v>233</v>
      </c>
    </row>
    <row r="132" spans="1:5" x14ac:dyDescent="0.3">
      <c r="A132">
        <v>51033</v>
      </c>
      <c r="B132" t="s">
        <v>145</v>
      </c>
      <c r="C132" t="s">
        <v>236</v>
      </c>
      <c r="E132" t="s">
        <v>233</v>
      </c>
    </row>
    <row r="133" spans="1:5" x14ac:dyDescent="0.3">
      <c r="A133">
        <v>51040</v>
      </c>
      <c r="B133" t="s">
        <v>298</v>
      </c>
      <c r="C133" t="s">
        <v>250</v>
      </c>
      <c r="E133" t="s">
        <v>233</v>
      </c>
    </row>
    <row r="134" spans="1:5" x14ac:dyDescent="0.3">
      <c r="A134">
        <v>51041</v>
      </c>
      <c r="B134" t="s">
        <v>146</v>
      </c>
      <c r="C134" t="s">
        <v>236</v>
      </c>
      <c r="E134" t="s">
        <v>233</v>
      </c>
    </row>
    <row r="135" spans="1:5" x14ac:dyDescent="0.3">
      <c r="A135">
        <v>51060</v>
      </c>
      <c r="B135" t="s">
        <v>299</v>
      </c>
      <c r="C135" t="s">
        <v>250</v>
      </c>
      <c r="E135" t="s">
        <v>233</v>
      </c>
    </row>
    <row r="136" spans="1:5" x14ac:dyDescent="0.3">
      <c r="A136">
        <v>51061</v>
      </c>
      <c r="B136" t="s">
        <v>147</v>
      </c>
      <c r="C136" t="s">
        <v>236</v>
      </c>
      <c r="E136" t="s">
        <v>233</v>
      </c>
    </row>
    <row r="137" spans="1:5" x14ac:dyDescent="0.3">
      <c r="A137">
        <v>51070</v>
      </c>
      <c r="B137" t="s">
        <v>300</v>
      </c>
      <c r="C137" t="s">
        <v>250</v>
      </c>
      <c r="E137" t="s">
        <v>233</v>
      </c>
    </row>
    <row r="138" spans="1:5" x14ac:dyDescent="0.3">
      <c r="A138">
        <v>51071</v>
      </c>
      <c r="B138" t="s">
        <v>148</v>
      </c>
      <c r="C138" t="s">
        <v>236</v>
      </c>
      <c r="E138" t="s">
        <v>233</v>
      </c>
    </row>
    <row r="139" spans="1:5" x14ac:dyDescent="0.3">
      <c r="A139">
        <v>51080</v>
      </c>
      <c r="B139" t="s">
        <v>224</v>
      </c>
      <c r="C139" t="s">
        <v>250</v>
      </c>
      <c r="E139" t="s">
        <v>233</v>
      </c>
    </row>
    <row r="140" spans="1:5" x14ac:dyDescent="0.3">
      <c r="A140">
        <v>51082</v>
      </c>
      <c r="B140" t="s">
        <v>301</v>
      </c>
      <c r="C140" t="s">
        <v>236</v>
      </c>
      <c r="E140" t="s">
        <v>233</v>
      </c>
    </row>
    <row r="141" spans="1:5" x14ac:dyDescent="0.3">
      <c r="A141">
        <v>52010</v>
      </c>
      <c r="B141" t="s">
        <v>302</v>
      </c>
      <c r="C141" t="s">
        <v>250</v>
      </c>
      <c r="E141" t="s">
        <v>233</v>
      </c>
    </row>
    <row r="142" spans="1:5" x14ac:dyDescent="0.3">
      <c r="A142">
        <v>52020</v>
      </c>
      <c r="B142" t="s">
        <v>114</v>
      </c>
      <c r="C142" t="s">
        <v>236</v>
      </c>
      <c r="E142" t="s">
        <v>233</v>
      </c>
    </row>
    <row r="143" spans="1:5" x14ac:dyDescent="0.3">
      <c r="A143">
        <v>52030</v>
      </c>
      <c r="B143" t="s">
        <v>58</v>
      </c>
      <c r="C143" t="s">
        <v>232</v>
      </c>
      <c r="E143" t="s">
        <v>233</v>
      </c>
    </row>
    <row r="144" spans="1:5" x14ac:dyDescent="0.3">
      <c r="A144">
        <v>52031</v>
      </c>
      <c r="B144" t="s">
        <v>303</v>
      </c>
      <c r="C144" t="s">
        <v>275</v>
      </c>
      <c r="E144" t="s">
        <v>233</v>
      </c>
    </row>
    <row r="145" spans="1:5" x14ac:dyDescent="0.3">
      <c r="A145">
        <v>52040</v>
      </c>
      <c r="B145" t="s">
        <v>94</v>
      </c>
      <c r="C145" t="s">
        <v>236</v>
      </c>
      <c r="E145" t="s">
        <v>233</v>
      </c>
    </row>
    <row r="146" spans="1:5" x14ac:dyDescent="0.3">
      <c r="A146">
        <v>60010</v>
      </c>
      <c r="B146" t="s">
        <v>58</v>
      </c>
      <c r="C146" t="s">
        <v>232</v>
      </c>
      <c r="E146" t="s">
        <v>233</v>
      </c>
    </row>
    <row r="147" spans="1:5" x14ac:dyDescent="0.3">
      <c r="A147">
        <v>60011</v>
      </c>
      <c r="B147" t="s">
        <v>149</v>
      </c>
      <c r="C147" t="s">
        <v>236</v>
      </c>
      <c r="E147" t="s">
        <v>233</v>
      </c>
    </row>
    <row r="148" spans="1:5" x14ac:dyDescent="0.3">
      <c r="A148">
        <v>60012</v>
      </c>
      <c r="B148" t="s">
        <v>150</v>
      </c>
      <c r="C148" t="s">
        <v>236</v>
      </c>
      <c r="E148" t="s">
        <v>233</v>
      </c>
    </row>
    <row r="149" spans="1:5" x14ac:dyDescent="0.3">
      <c r="A149">
        <v>60013</v>
      </c>
      <c r="B149" t="s">
        <v>151</v>
      </c>
      <c r="C149" t="s">
        <v>236</v>
      </c>
      <c r="E149" t="s">
        <v>233</v>
      </c>
    </row>
    <row r="150" spans="1:5" x14ac:dyDescent="0.3">
      <c r="A150">
        <v>60014</v>
      </c>
      <c r="B150" t="s">
        <v>152</v>
      </c>
      <c r="C150" t="s">
        <v>236</v>
      </c>
      <c r="E150" t="s">
        <v>233</v>
      </c>
    </row>
    <row r="151" spans="1:5" x14ac:dyDescent="0.3">
      <c r="A151">
        <v>60020</v>
      </c>
      <c r="B151" t="s">
        <v>153</v>
      </c>
      <c r="C151" t="s">
        <v>232</v>
      </c>
      <c r="E151" t="s">
        <v>233</v>
      </c>
    </row>
    <row r="152" spans="1:5" x14ac:dyDescent="0.3">
      <c r="A152">
        <v>60021</v>
      </c>
      <c r="B152" t="s">
        <v>154</v>
      </c>
      <c r="C152" t="s">
        <v>236</v>
      </c>
      <c r="E152" t="s">
        <v>233</v>
      </c>
    </row>
    <row r="153" spans="1:5" x14ac:dyDescent="0.3">
      <c r="A153">
        <v>60022</v>
      </c>
      <c r="B153" t="s">
        <v>155</v>
      </c>
      <c r="C153" t="s">
        <v>236</v>
      </c>
      <c r="E153" t="s">
        <v>233</v>
      </c>
    </row>
    <row r="154" spans="1:5" x14ac:dyDescent="0.3">
      <c r="A154">
        <v>60023</v>
      </c>
      <c r="B154" t="s">
        <v>156</v>
      </c>
      <c r="C154" t="s">
        <v>236</v>
      </c>
      <c r="E154" t="s">
        <v>233</v>
      </c>
    </row>
    <row r="155" spans="1:5" x14ac:dyDescent="0.3">
      <c r="A155">
        <v>60030</v>
      </c>
      <c r="B155" t="s">
        <v>157</v>
      </c>
      <c r="C155" t="s">
        <v>232</v>
      </c>
      <c r="E155" t="s">
        <v>233</v>
      </c>
    </row>
    <row r="156" spans="1:5" x14ac:dyDescent="0.3">
      <c r="A156">
        <v>60031</v>
      </c>
      <c r="B156" t="s">
        <v>158</v>
      </c>
      <c r="C156" t="s">
        <v>236</v>
      </c>
      <c r="E156" t="s">
        <v>233</v>
      </c>
    </row>
    <row r="157" spans="1:5" x14ac:dyDescent="0.3">
      <c r="A157">
        <v>60032</v>
      </c>
      <c r="B157" t="s">
        <v>155</v>
      </c>
      <c r="C157" t="s">
        <v>236</v>
      </c>
      <c r="E157" t="s">
        <v>233</v>
      </c>
    </row>
    <row r="158" spans="1:5" x14ac:dyDescent="0.3">
      <c r="A158">
        <v>60033</v>
      </c>
      <c r="B158" t="s">
        <v>156</v>
      </c>
      <c r="C158" t="s">
        <v>236</v>
      </c>
      <c r="E158" t="s">
        <v>233</v>
      </c>
    </row>
    <row r="159" spans="1:5" x14ac:dyDescent="0.3">
      <c r="A159">
        <v>60034</v>
      </c>
      <c r="B159" t="s">
        <v>159</v>
      </c>
      <c r="C159" t="s">
        <v>236</v>
      </c>
      <c r="E159" t="s">
        <v>233</v>
      </c>
    </row>
    <row r="160" spans="1:5" x14ac:dyDescent="0.3">
      <c r="A160">
        <v>60040</v>
      </c>
      <c r="B160" t="s">
        <v>160</v>
      </c>
      <c r="C160" t="s">
        <v>232</v>
      </c>
      <c r="E160" t="s">
        <v>233</v>
      </c>
    </row>
    <row r="161" spans="1:5" x14ac:dyDescent="0.3">
      <c r="A161">
        <v>60041</v>
      </c>
      <c r="B161" t="s">
        <v>161</v>
      </c>
      <c r="C161" t="s">
        <v>236</v>
      </c>
      <c r="E161" t="s">
        <v>233</v>
      </c>
    </row>
    <row r="162" spans="1:5" x14ac:dyDescent="0.3">
      <c r="A162">
        <v>60042</v>
      </c>
      <c r="B162" t="s">
        <v>155</v>
      </c>
      <c r="C162" t="s">
        <v>236</v>
      </c>
      <c r="E162" t="s">
        <v>233</v>
      </c>
    </row>
    <row r="163" spans="1:5" x14ac:dyDescent="0.3">
      <c r="A163">
        <v>60043</v>
      </c>
      <c r="B163" t="s">
        <v>156</v>
      </c>
      <c r="C163" t="s">
        <v>236</v>
      </c>
      <c r="E163" t="s">
        <v>233</v>
      </c>
    </row>
    <row r="164" spans="1:5" x14ac:dyDescent="0.3">
      <c r="A164">
        <v>60050</v>
      </c>
      <c r="B164" t="s">
        <v>162</v>
      </c>
      <c r="C164" t="s">
        <v>232</v>
      </c>
      <c r="E164" t="s">
        <v>233</v>
      </c>
    </row>
    <row r="165" spans="1:5" x14ac:dyDescent="0.3">
      <c r="A165">
        <v>60051</v>
      </c>
      <c r="B165" t="s">
        <v>163</v>
      </c>
      <c r="C165" t="s">
        <v>236</v>
      </c>
      <c r="E165" t="s">
        <v>233</v>
      </c>
    </row>
    <row r="166" spans="1:5" x14ac:dyDescent="0.3">
      <c r="A166">
        <v>60052</v>
      </c>
      <c r="B166" t="s">
        <v>155</v>
      </c>
      <c r="C166" t="s">
        <v>236</v>
      </c>
      <c r="E166" t="s">
        <v>233</v>
      </c>
    </row>
    <row r="167" spans="1:5" x14ac:dyDescent="0.3">
      <c r="A167">
        <v>60053</v>
      </c>
      <c r="B167" t="s">
        <v>156</v>
      </c>
      <c r="C167" t="s">
        <v>236</v>
      </c>
      <c r="E167" t="s">
        <v>233</v>
      </c>
    </row>
    <row r="168" spans="1:5" x14ac:dyDescent="0.3">
      <c r="A168">
        <v>60060</v>
      </c>
      <c r="B168" t="s">
        <v>164</v>
      </c>
      <c r="C168" t="s">
        <v>232</v>
      </c>
      <c r="E168" t="s">
        <v>233</v>
      </c>
    </row>
    <row r="169" spans="1:5" x14ac:dyDescent="0.3">
      <c r="A169">
        <v>60061</v>
      </c>
      <c r="B169" t="s">
        <v>165</v>
      </c>
      <c r="C169" t="s">
        <v>236</v>
      </c>
      <c r="E169" t="s">
        <v>233</v>
      </c>
    </row>
    <row r="170" spans="1:5" x14ac:dyDescent="0.3">
      <c r="A170">
        <v>60062</v>
      </c>
      <c r="B170" t="s">
        <v>155</v>
      </c>
      <c r="C170" t="s">
        <v>236</v>
      </c>
      <c r="E170" t="s">
        <v>233</v>
      </c>
    </row>
    <row r="171" spans="1:5" x14ac:dyDescent="0.3">
      <c r="A171">
        <v>60063</v>
      </c>
      <c r="B171" t="s">
        <v>156</v>
      </c>
      <c r="C171" t="s">
        <v>236</v>
      </c>
      <c r="E171" t="s">
        <v>233</v>
      </c>
    </row>
    <row r="172" spans="1:5" x14ac:dyDescent="0.3">
      <c r="A172">
        <v>60070</v>
      </c>
      <c r="B172" t="s">
        <v>166</v>
      </c>
      <c r="C172" t="s">
        <v>232</v>
      </c>
      <c r="E172" t="s">
        <v>233</v>
      </c>
    </row>
    <row r="173" spans="1:5" x14ac:dyDescent="0.3">
      <c r="A173">
        <v>60071</v>
      </c>
      <c r="B173" t="s">
        <v>167</v>
      </c>
      <c r="C173" t="s">
        <v>236</v>
      </c>
      <c r="E173" t="s">
        <v>233</v>
      </c>
    </row>
    <row r="174" spans="1:5" x14ac:dyDescent="0.3">
      <c r="A174">
        <v>60072</v>
      </c>
      <c r="B174" t="s">
        <v>155</v>
      </c>
      <c r="C174" t="s">
        <v>236</v>
      </c>
      <c r="E174" t="s">
        <v>233</v>
      </c>
    </row>
    <row r="175" spans="1:5" x14ac:dyDescent="0.3">
      <c r="A175">
        <v>60073</v>
      </c>
      <c r="B175" t="s">
        <v>156</v>
      </c>
      <c r="C175" t="s">
        <v>236</v>
      </c>
      <c r="E175" t="s">
        <v>233</v>
      </c>
    </row>
    <row r="176" spans="1:5" x14ac:dyDescent="0.3">
      <c r="A176">
        <v>60080</v>
      </c>
      <c r="B176" t="s">
        <v>168</v>
      </c>
      <c r="C176" t="s">
        <v>232</v>
      </c>
      <c r="E176" t="s">
        <v>233</v>
      </c>
    </row>
    <row r="177" spans="1:5" x14ac:dyDescent="0.3">
      <c r="A177">
        <v>60081</v>
      </c>
      <c r="B177" t="s">
        <v>169</v>
      </c>
      <c r="C177" t="s">
        <v>236</v>
      </c>
      <c r="E177" t="s">
        <v>233</v>
      </c>
    </row>
    <row r="178" spans="1:5" x14ac:dyDescent="0.3">
      <c r="A178">
        <v>60082</v>
      </c>
      <c r="B178" t="s">
        <v>170</v>
      </c>
      <c r="C178" t="s">
        <v>236</v>
      </c>
      <c r="E178" t="s">
        <v>233</v>
      </c>
    </row>
    <row r="179" spans="1:5" x14ac:dyDescent="0.3">
      <c r="A179">
        <v>60083</v>
      </c>
      <c r="B179" t="s">
        <v>171</v>
      </c>
      <c r="C179" t="s">
        <v>236</v>
      </c>
      <c r="E179" t="s">
        <v>233</v>
      </c>
    </row>
    <row r="180" spans="1:5" x14ac:dyDescent="0.3">
      <c r="A180">
        <v>60090</v>
      </c>
      <c r="B180" t="s">
        <v>172</v>
      </c>
      <c r="C180" t="s">
        <v>232</v>
      </c>
      <c r="E180" t="s">
        <v>233</v>
      </c>
    </row>
    <row r="181" spans="1:5" x14ac:dyDescent="0.3">
      <c r="A181">
        <v>60100</v>
      </c>
      <c r="B181" t="s">
        <v>173</v>
      </c>
      <c r="C181" t="s">
        <v>232</v>
      </c>
      <c r="E181" t="s">
        <v>233</v>
      </c>
    </row>
    <row r="182" spans="1:5" x14ac:dyDescent="0.3">
      <c r="A182">
        <v>60101</v>
      </c>
      <c r="B182" t="s">
        <v>174</v>
      </c>
      <c r="C182" t="s">
        <v>236</v>
      </c>
      <c r="E182" t="s">
        <v>233</v>
      </c>
    </row>
    <row r="183" spans="1:5" x14ac:dyDescent="0.3">
      <c r="A183">
        <v>60102</v>
      </c>
      <c r="B183" t="s">
        <v>175</v>
      </c>
      <c r="C183" t="s">
        <v>236</v>
      </c>
      <c r="E183" t="s">
        <v>233</v>
      </c>
    </row>
    <row r="184" spans="1:5" x14ac:dyDescent="0.3">
      <c r="A184">
        <v>60103</v>
      </c>
      <c r="B184" t="s">
        <v>176</v>
      </c>
      <c r="C184" t="s">
        <v>236</v>
      </c>
      <c r="E184" t="s">
        <v>233</v>
      </c>
    </row>
    <row r="185" spans="1:5" x14ac:dyDescent="0.3">
      <c r="A185">
        <v>60104</v>
      </c>
      <c r="B185" t="s">
        <v>177</v>
      </c>
      <c r="C185" t="s">
        <v>236</v>
      </c>
      <c r="E185" t="s">
        <v>233</v>
      </c>
    </row>
    <row r="186" spans="1:5" x14ac:dyDescent="0.3">
      <c r="A186">
        <v>60110</v>
      </c>
      <c r="B186" t="s">
        <v>178</v>
      </c>
      <c r="C186" t="s">
        <v>232</v>
      </c>
      <c r="E186" t="s">
        <v>233</v>
      </c>
    </row>
    <row r="187" spans="1:5" x14ac:dyDescent="0.3">
      <c r="A187">
        <v>60111</v>
      </c>
      <c r="B187" t="s">
        <v>174</v>
      </c>
      <c r="C187" t="s">
        <v>236</v>
      </c>
      <c r="E187" t="s">
        <v>233</v>
      </c>
    </row>
    <row r="188" spans="1:5" x14ac:dyDescent="0.3">
      <c r="A188">
        <v>60112</v>
      </c>
      <c r="B188" t="s">
        <v>175</v>
      </c>
      <c r="C188" t="s">
        <v>236</v>
      </c>
      <c r="E188" t="s">
        <v>233</v>
      </c>
    </row>
    <row r="189" spans="1:5" x14ac:dyDescent="0.3">
      <c r="A189">
        <v>60113</v>
      </c>
      <c r="B189" t="s">
        <v>176</v>
      </c>
      <c r="C189" t="s">
        <v>236</v>
      </c>
      <c r="E189" t="s">
        <v>233</v>
      </c>
    </row>
    <row r="190" spans="1:5" x14ac:dyDescent="0.3">
      <c r="A190">
        <v>60114</v>
      </c>
      <c r="B190" t="s">
        <v>177</v>
      </c>
      <c r="C190" t="s">
        <v>236</v>
      </c>
      <c r="E190" t="s">
        <v>233</v>
      </c>
    </row>
    <row r="191" spans="1:5" x14ac:dyDescent="0.3">
      <c r="A191">
        <v>60115</v>
      </c>
      <c r="B191" t="s">
        <v>179</v>
      </c>
      <c r="C191" t="s">
        <v>236</v>
      </c>
      <c r="E191" t="s">
        <v>233</v>
      </c>
    </row>
    <row r="192" spans="1:5" x14ac:dyDescent="0.3">
      <c r="A192">
        <v>60120</v>
      </c>
      <c r="B192" t="s">
        <v>180</v>
      </c>
      <c r="C192" t="s">
        <v>232</v>
      </c>
      <c r="E192" t="s">
        <v>233</v>
      </c>
    </row>
    <row r="193" spans="1:5" x14ac:dyDescent="0.3">
      <c r="A193">
        <v>60121</v>
      </c>
      <c r="B193" t="s">
        <v>181</v>
      </c>
      <c r="C193" t="s">
        <v>236</v>
      </c>
      <c r="E193" t="s">
        <v>233</v>
      </c>
    </row>
    <row r="194" spans="1:5" x14ac:dyDescent="0.3">
      <c r="A194">
        <v>60122</v>
      </c>
      <c r="B194" t="s">
        <v>182</v>
      </c>
      <c r="C194" t="s">
        <v>236</v>
      </c>
      <c r="E194" t="s">
        <v>233</v>
      </c>
    </row>
    <row r="195" spans="1:5" x14ac:dyDescent="0.3">
      <c r="A195">
        <v>60130</v>
      </c>
      <c r="B195" t="s">
        <v>183</v>
      </c>
      <c r="C195" t="s">
        <v>232</v>
      </c>
      <c r="E195" t="s">
        <v>233</v>
      </c>
    </row>
    <row r="196" spans="1:5" x14ac:dyDescent="0.3">
      <c r="A196">
        <v>60131</v>
      </c>
      <c r="B196" t="s">
        <v>304</v>
      </c>
      <c r="C196" t="s">
        <v>236</v>
      </c>
      <c r="E196" t="s">
        <v>233</v>
      </c>
    </row>
    <row r="197" spans="1:5" x14ac:dyDescent="0.3">
      <c r="A197">
        <v>60132</v>
      </c>
      <c r="B197" t="s">
        <v>305</v>
      </c>
      <c r="C197" t="s">
        <v>236</v>
      </c>
      <c r="E197" t="s">
        <v>233</v>
      </c>
    </row>
    <row r="198" spans="1:5" x14ac:dyDescent="0.3">
      <c r="A198">
        <v>60133</v>
      </c>
      <c r="B198" t="s">
        <v>306</v>
      </c>
      <c r="C198" t="s">
        <v>236</v>
      </c>
      <c r="E198" t="s">
        <v>233</v>
      </c>
    </row>
    <row r="199" spans="1:5" x14ac:dyDescent="0.3">
      <c r="A199">
        <v>60134</v>
      </c>
      <c r="B199" t="s">
        <v>307</v>
      </c>
      <c r="C199" t="s">
        <v>236</v>
      </c>
      <c r="E199" t="s">
        <v>233</v>
      </c>
    </row>
    <row r="200" spans="1:5" x14ac:dyDescent="0.3">
      <c r="A200">
        <v>60140</v>
      </c>
      <c r="B200" t="s">
        <v>79</v>
      </c>
      <c r="C200" t="s">
        <v>275</v>
      </c>
      <c r="E200" t="s">
        <v>233</v>
      </c>
    </row>
    <row r="201" spans="1:5" x14ac:dyDescent="0.3">
      <c r="A201">
        <v>60141</v>
      </c>
      <c r="B201" t="s">
        <v>184</v>
      </c>
      <c r="C201" t="s">
        <v>275</v>
      </c>
      <c r="E201" t="s">
        <v>233</v>
      </c>
    </row>
    <row r="202" spans="1:5" x14ac:dyDescent="0.3">
      <c r="A202">
        <v>61010</v>
      </c>
      <c r="B202" t="s">
        <v>106</v>
      </c>
      <c r="C202" t="s">
        <v>232</v>
      </c>
      <c r="E202" t="s">
        <v>233</v>
      </c>
    </row>
    <row r="203" spans="1:5" x14ac:dyDescent="0.3">
      <c r="A203">
        <v>61011</v>
      </c>
      <c r="B203" t="s">
        <v>185</v>
      </c>
      <c r="C203" t="s">
        <v>236</v>
      </c>
      <c r="E203" t="s">
        <v>233</v>
      </c>
    </row>
    <row r="204" spans="1:5" x14ac:dyDescent="0.3">
      <c r="A204">
        <v>61012</v>
      </c>
      <c r="B204" t="s">
        <v>186</v>
      </c>
      <c r="C204" t="s">
        <v>236</v>
      </c>
      <c r="E204" t="s">
        <v>233</v>
      </c>
    </row>
    <row r="205" spans="1:5" x14ac:dyDescent="0.3">
      <c r="A205">
        <v>61013</v>
      </c>
      <c r="B205" t="s">
        <v>187</v>
      </c>
      <c r="C205" t="s">
        <v>236</v>
      </c>
      <c r="E205" t="s">
        <v>233</v>
      </c>
    </row>
    <row r="206" spans="1:5" x14ac:dyDescent="0.3">
      <c r="A206">
        <v>61014</v>
      </c>
      <c r="B206" t="s">
        <v>188</v>
      </c>
      <c r="C206" t="s">
        <v>232</v>
      </c>
      <c r="E206" t="s">
        <v>233</v>
      </c>
    </row>
    <row r="207" spans="1:5" x14ac:dyDescent="0.3">
      <c r="A207">
        <v>61015</v>
      </c>
      <c r="B207" t="s">
        <v>189</v>
      </c>
      <c r="C207" t="s">
        <v>236</v>
      </c>
      <c r="E207" t="s">
        <v>233</v>
      </c>
    </row>
    <row r="208" spans="1:5" x14ac:dyDescent="0.3">
      <c r="A208">
        <v>61016</v>
      </c>
      <c r="B208" t="s">
        <v>190</v>
      </c>
      <c r="C208" t="s">
        <v>236</v>
      </c>
      <c r="E208" t="s">
        <v>233</v>
      </c>
    </row>
    <row r="209" spans="1:5" x14ac:dyDescent="0.3">
      <c r="A209">
        <v>61017</v>
      </c>
      <c r="B209" t="s">
        <v>191</v>
      </c>
      <c r="C209" t="s">
        <v>236</v>
      </c>
      <c r="E209" t="s">
        <v>233</v>
      </c>
    </row>
    <row r="210" spans="1:5" x14ac:dyDescent="0.3">
      <c r="A210">
        <v>61018</v>
      </c>
      <c r="B210" t="s">
        <v>192</v>
      </c>
      <c r="C210" t="s">
        <v>236</v>
      </c>
      <c r="E210" t="s">
        <v>233</v>
      </c>
    </row>
    <row r="211" spans="1:5" x14ac:dyDescent="0.3">
      <c r="A211">
        <v>61019</v>
      </c>
      <c r="B211" t="s">
        <v>193</v>
      </c>
      <c r="C211" t="s">
        <v>236</v>
      </c>
      <c r="E211" t="s">
        <v>233</v>
      </c>
    </row>
    <row r="212" spans="1:5" x14ac:dyDescent="0.3">
      <c r="A212">
        <v>61020</v>
      </c>
      <c r="B212" t="s">
        <v>194</v>
      </c>
      <c r="C212" t="s">
        <v>232</v>
      </c>
      <c r="E212" t="s">
        <v>233</v>
      </c>
    </row>
    <row r="213" spans="1:5" x14ac:dyDescent="0.3">
      <c r="A213">
        <v>61021</v>
      </c>
      <c r="B213" t="s">
        <v>153</v>
      </c>
      <c r="C213" t="s">
        <v>236</v>
      </c>
      <c r="E213" t="s">
        <v>233</v>
      </c>
    </row>
    <row r="214" spans="1:5" x14ac:dyDescent="0.3">
      <c r="A214">
        <v>61022</v>
      </c>
      <c r="B214" t="s">
        <v>157</v>
      </c>
      <c r="C214" t="s">
        <v>236</v>
      </c>
      <c r="E214" t="s">
        <v>233</v>
      </c>
    </row>
    <row r="215" spans="1:5" x14ac:dyDescent="0.3">
      <c r="A215">
        <v>61023</v>
      </c>
      <c r="B215" t="s">
        <v>164</v>
      </c>
      <c r="C215" t="s">
        <v>236</v>
      </c>
      <c r="E215" t="s">
        <v>233</v>
      </c>
    </row>
    <row r="216" spans="1:5" x14ac:dyDescent="0.3">
      <c r="A216">
        <v>61024</v>
      </c>
      <c r="B216" t="s">
        <v>162</v>
      </c>
      <c r="C216" t="s">
        <v>236</v>
      </c>
      <c r="E216" t="s">
        <v>233</v>
      </c>
    </row>
    <row r="217" spans="1:5" x14ac:dyDescent="0.3">
      <c r="A217">
        <v>61025</v>
      </c>
      <c r="B217" t="s">
        <v>166</v>
      </c>
      <c r="C217" t="s">
        <v>236</v>
      </c>
      <c r="E217" t="s">
        <v>233</v>
      </c>
    </row>
    <row r="218" spans="1:5" x14ac:dyDescent="0.3">
      <c r="A218">
        <v>61026</v>
      </c>
      <c r="B218" t="s">
        <v>160</v>
      </c>
      <c r="C218" t="s">
        <v>236</v>
      </c>
      <c r="E218" t="s">
        <v>233</v>
      </c>
    </row>
    <row r="219" spans="1:5" x14ac:dyDescent="0.3">
      <c r="A219">
        <v>61027</v>
      </c>
      <c r="B219" t="s">
        <v>195</v>
      </c>
      <c r="C219" t="s">
        <v>236</v>
      </c>
      <c r="E219" t="s">
        <v>233</v>
      </c>
    </row>
    <row r="220" spans="1:5" x14ac:dyDescent="0.3">
      <c r="A220">
        <v>61028</v>
      </c>
      <c r="B220" t="s">
        <v>196</v>
      </c>
      <c r="C220" t="s">
        <v>236</v>
      </c>
      <c r="E220" t="s">
        <v>233</v>
      </c>
    </row>
    <row r="221" spans="1:5" x14ac:dyDescent="0.3">
      <c r="A221">
        <v>61029</v>
      </c>
      <c r="B221" t="s">
        <v>197</v>
      </c>
      <c r="C221" t="s">
        <v>236</v>
      </c>
      <c r="E221" t="s">
        <v>233</v>
      </c>
    </row>
    <row r="222" spans="1:5" x14ac:dyDescent="0.3">
      <c r="A222">
        <v>61030</v>
      </c>
      <c r="B222" t="s">
        <v>198</v>
      </c>
      <c r="C222" t="s">
        <v>236</v>
      </c>
      <c r="E222" t="s">
        <v>233</v>
      </c>
    </row>
    <row r="223" spans="1:5" x14ac:dyDescent="0.3">
      <c r="A223">
        <v>61031</v>
      </c>
      <c r="B223" t="s">
        <v>199</v>
      </c>
      <c r="C223" t="s">
        <v>236</v>
      </c>
      <c r="E223" t="s">
        <v>233</v>
      </c>
    </row>
    <row r="224" spans="1:5" x14ac:dyDescent="0.3">
      <c r="A224">
        <v>61032</v>
      </c>
      <c r="B224" t="s">
        <v>200</v>
      </c>
      <c r="C224" t="s">
        <v>236</v>
      </c>
      <c r="E224" t="s">
        <v>233</v>
      </c>
    </row>
    <row r="225" spans="1:5" x14ac:dyDescent="0.3">
      <c r="A225">
        <v>61033</v>
      </c>
      <c r="B225" t="s">
        <v>172</v>
      </c>
      <c r="C225" t="s">
        <v>236</v>
      </c>
      <c r="E225" t="s">
        <v>233</v>
      </c>
    </row>
    <row r="226" spans="1:5" x14ac:dyDescent="0.3">
      <c r="A226">
        <v>61034</v>
      </c>
      <c r="B226" t="s">
        <v>201</v>
      </c>
      <c r="C226" t="s">
        <v>236</v>
      </c>
      <c r="E226" t="s">
        <v>233</v>
      </c>
    </row>
    <row r="227" spans="1:5" x14ac:dyDescent="0.3">
      <c r="A227">
        <v>62040</v>
      </c>
      <c r="B227" t="s">
        <v>202</v>
      </c>
      <c r="C227" t="s">
        <v>275</v>
      </c>
      <c r="E227" t="s">
        <v>233</v>
      </c>
    </row>
    <row r="228" spans="1:5" x14ac:dyDescent="0.3">
      <c r="A228">
        <v>70010</v>
      </c>
      <c r="B228" t="s">
        <v>308</v>
      </c>
      <c r="C228" t="s">
        <v>250</v>
      </c>
      <c r="E228" t="s">
        <v>233</v>
      </c>
    </row>
    <row r="229" spans="1:5" x14ac:dyDescent="0.3">
      <c r="A229">
        <v>70011</v>
      </c>
      <c r="B229" t="s">
        <v>203</v>
      </c>
      <c r="C229" t="s">
        <v>236</v>
      </c>
      <c r="E229" t="s">
        <v>233</v>
      </c>
    </row>
    <row r="230" spans="1:5" x14ac:dyDescent="0.3">
      <c r="A230">
        <v>70012</v>
      </c>
      <c r="B230" t="s">
        <v>204</v>
      </c>
      <c r="C230" t="s">
        <v>236</v>
      </c>
      <c r="E230" t="s">
        <v>233</v>
      </c>
    </row>
    <row r="231" spans="1:5" x14ac:dyDescent="0.3">
      <c r="A231">
        <v>70013</v>
      </c>
      <c r="B231" t="s">
        <v>309</v>
      </c>
      <c r="C231" t="s">
        <v>236</v>
      </c>
      <c r="E231" t="s">
        <v>233</v>
      </c>
    </row>
    <row r="232" spans="1:5" x14ac:dyDescent="0.3">
      <c r="A232">
        <v>70014</v>
      </c>
      <c r="B232" t="s">
        <v>205</v>
      </c>
      <c r="C232" t="s">
        <v>232</v>
      </c>
      <c r="E232" t="s">
        <v>233</v>
      </c>
    </row>
    <row r="233" spans="1:5" x14ac:dyDescent="0.3">
      <c r="A233">
        <v>70015</v>
      </c>
      <c r="B233" t="s">
        <v>310</v>
      </c>
      <c r="C233" t="s">
        <v>236</v>
      </c>
      <c r="E233" t="s">
        <v>233</v>
      </c>
    </row>
    <row r="234" spans="1:5" x14ac:dyDescent="0.3">
      <c r="A234">
        <v>70016</v>
      </c>
      <c r="B234" t="s">
        <v>311</v>
      </c>
      <c r="C234" t="s">
        <v>236</v>
      </c>
      <c r="E234" t="s">
        <v>233</v>
      </c>
    </row>
    <row r="235" spans="1:5" x14ac:dyDescent="0.3">
      <c r="A235">
        <v>70017</v>
      </c>
      <c r="B235" t="s">
        <v>206</v>
      </c>
      <c r="C235" t="s">
        <v>232</v>
      </c>
      <c r="E235" t="s">
        <v>233</v>
      </c>
    </row>
    <row r="236" spans="1:5" x14ac:dyDescent="0.3">
      <c r="A236">
        <v>70018</v>
      </c>
      <c r="B236" t="s">
        <v>207</v>
      </c>
      <c r="C236" t="s">
        <v>232</v>
      </c>
      <c r="E236" t="s">
        <v>233</v>
      </c>
    </row>
    <row r="237" spans="1:5" x14ac:dyDescent="0.3">
      <c r="A237">
        <v>70019</v>
      </c>
      <c r="B237" t="s">
        <v>17</v>
      </c>
      <c r="C237" t="s">
        <v>232</v>
      </c>
      <c r="E237" t="s">
        <v>233</v>
      </c>
    </row>
    <row r="238" spans="1:5" x14ac:dyDescent="0.3">
      <c r="A238">
        <v>70020</v>
      </c>
      <c r="B238" t="s">
        <v>202</v>
      </c>
      <c r="C238" t="s">
        <v>250</v>
      </c>
      <c r="E238" t="s">
        <v>233</v>
      </c>
    </row>
    <row r="239" spans="1:5" x14ac:dyDescent="0.3">
      <c r="A239">
        <v>70021</v>
      </c>
      <c r="B239" t="s">
        <v>77</v>
      </c>
      <c r="C239" t="s">
        <v>236</v>
      </c>
      <c r="E239" t="s">
        <v>233</v>
      </c>
    </row>
    <row r="240" spans="1:5" x14ac:dyDescent="0.3">
      <c r="A240">
        <v>70022</v>
      </c>
      <c r="B240" t="s">
        <v>208</v>
      </c>
      <c r="C240" t="s">
        <v>236</v>
      </c>
      <c r="E240" t="s">
        <v>233</v>
      </c>
    </row>
    <row r="241" spans="1:5" x14ac:dyDescent="0.3">
      <c r="A241">
        <v>70030</v>
      </c>
      <c r="B241" t="s">
        <v>224</v>
      </c>
      <c r="C241" t="s">
        <v>250</v>
      </c>
      <c r="E241" t="s">
        <v>233</v>
      </c>
    </row>
    <row r="242" spans="1:5" x14ac:dyDescent="0.3">
      <c r="A242">
        <v>70031</v>
      </c>
      <c r="B242" t="s">
        <v>312</v>
      </c>
      <c r="C242" t="s">
        <v>236</v>
      </c>
      <c r="E242" t="s">
        <v>233</v>
      </c>
    </row>
    <row r="243" spans="1:5" x14ac:dyDescent="0.3">
      <c r="A243">
        <v>70032</v>
      </c>
      <c r="B243" t="s">
        <v>313</v>
      </c>
      <c r="C243" t="s">
        <v>236</v>
      </c>
      <c r="E243" t="s">
        <v>233</v>
      </c>
    </row>
    <row r="244" spans="1:5" x14ac:dyDescent="0.3">
      <c r="A244">
        <v>70033</v>
      </c>
      <c r="B244" t="s">
        <v>314</v>
      </c>
      <c r="C244" t="s">
        <v>236</v>
      </c>
      <c r="E244" t="s">
        <v>233</v>
      </c>
    </row>
    <row r="245" spans="1:5" x14ac:dyDescent="0.3">
      <c r="A245">
        <v>70034</v>
      </c>
      <c r="B245" t="s">
        <v>315</v>
      </c>
      <c r="C245" t="s">
        <v>236</v>
      </c>
      <c r="E245" t="s">
        <v>233</v>
      </c>
    </row>
    <row r="246" spans="1:5" x14ac:dyDescent="0.3">
      <c r="A246">
        <v>70035</v>
      </c>
      <c r="B246" t="s">
        <v>316</v>
      </c>
      <c r="C246" t="s">
        <v>236</v>
      </c>
      <c r="E246" t="s">
        <v>233</v>
      </c>
    </row>
    <row r="247" spans="1:5" x14ac:dyDescent="0.3">
      <c r="A247">
        <v>70036</v>
      </c>
      <c r="B247" t="s">
        <v>317</v>
      </c>
      <c r="C247" t="s">
        <v>236</v>
      </c>
      <c r="E247" t="s">
        <v>233</v>
      </c>
    </row>
    <row r="248" spans="1:5" x14ac:dyDescent="0.3">
      <c r="A248">
        <v>70037</v>
      </c>
      <c r="B248" t="s">
        <v>318</v>
      </c>
      <c r="C248" t="s">
        <v>236</v>
      </c>
      <c r="E248" t="s">
        <v>233</v>
      </c>
    </row>
    <row r="249" spans="1:5" x14ac:dyDescent="0.3">
      <c r="A249">
        <v>70038</v>
      </c>
      <c r="B249" t="s">
        <v>319</v>
      </c>
      <c r="C249" t="s">
        <v>236</v>
      </c>
      <c r="E249" t="s">
        <v>233</v>
      </c>
    </row>
    <row r="250" spans="1:5" x14ac:dyDescent="0.3">
      <c r="A250">
        <v>70039</v>
      </c>
      <c r="B250" t="s">
        <v>320</v>
      </c>
      <c r="C250" t="s">
        <v>236</v>
      </c>
      <c r="E250" t="s">
        <v>233</v>
      </c>
    </row>
    <row r="251" spans="1:5" x14ac:dyDescent="0.3">
      <c r="A251">
        <v>70040</v>
      </c>
      <c r="B251" t="s">
        <v>209</v>
      </c>
      <c r="C251" t="s">
        <v>236</v>
      </c>
      <c r="E251" t="s">
        <v>233</v>
      </c>
    </row>
    <row r="252" spans="1:5" x14ac:dyDescent="0.3">
      <c r="A252">
        <v>70041</v>
      </c>
      <c r="B252" t="s">
        <v>210</v>
      </c>
      <c r="C252" t="s">
        <v>236</v>
      </c>
      <c r="E252" t="s">
        <v>233</v>
      </c>
    </row>
    <row r="253" spans="1:5" x14ac:dyDescent="0.3">
      <c r="A253">
        <v>70042</v>
      </c>
      <c r="B253" t="s">
        <v>211</v>
      </c>
      <c r="C253" t="s">
        <v>232</v>
      </c>
      <c r="E253" t="s">
        <v>233</v>
      </c>
    </row>
    <row r="254" spans="1:5" x14ac:dyDescent="0.3">
      <c r="A254">
        <v>70043</v>
      </c>
      <c r="B254" t="s">
        <v>114</v>
      </c>
      <c r="C254" t="s">
        <v>232</v>
      </c>
      <c r="E254" t="s">
        <v>233</v>
      </c>
    </row>
    <row r="255" spans="1:5" x14ac:dyDescent="0.3">
      <c r="A255">
        <v>70044</v>
      </c>
      <c r="B255" t="s">
        <v>62</v>
      </c>
      <c r="C255" t="s">
        <v>232</v>
      </c>
      <c r="E255" t="s">
        <v>233</v>
      </c>
    </row>
    <row r="256" spans="1:5" x14ac:dyDescent="0.3">
      <c r="A256">
        <v>70045</v>
      </c>
      <c r="B256" t="s">
        <v>25</v>
      </c>
      <c r="C256" t="s">
        <v>232</v>
      </c>
      <c r="E256" t="s">
        <v>233</v>
      </c>
    </row>
    <row r="257" spans="1:5" x14ac:dyDescent="0.3">
      <c r="A257">
        <v>70046</v>
      </c>
      <c r="B257" t="s">
        <v>212</v>
      </c>
      <c r="C257" t="s">
        <v>232</v>
      </c>
      <c r="E257" t="s">
        <v>233</v>
      </c>
    </row>
    <row r="258" spans="1:5" x14ac:dyDescent="0.3">
      <c r="A258">
        <v>70047</v>
      </c>
      <c r="B258" t="s">
        <v>213</v>
      </c>
      <c r="C258" t="s">
        <v>232</v>
      </c>
      <c r="E258" t="s">
        <v>233</v>
      </c>
    </row>
    <row r="259" spans="1:5" x14ac:dyDescent="0.3">
      <c r="A259">
        <v>70050</v>
      </c>
      <c r="B259" t="s">
        <v>214</v>
      </c>
      <c r="C259" t="s">
        <v>236</v>
      </c>
      <c r="E259" t="s">
        <v>233</v>
      </c>
    </row>
    <row r="260" spans="1:5" x14ac:dyDescent="0.3">
      <c r="A260">
        <v>70060</v>
      </c>
      <c r="B260" t="s">
        <v>215</v>
      </c>
      <c r="C260" t="s">
        <v>236</v>
      </c>
      <c r="E260" t="s">
        <v>233</v>
      </c>
    </row>
    <row r="261" spans="1:5" x14ac:dyDescent="0.3">
      <c r="A261">
        <v>70070</v>
      </c>
      <c r="B261" t="s">
        <v>190</v>
      </c>
      <c r="C261" t="s">
        <v>236</v>
      </c>
      <c r="E261" t="s">
        <v>233</v>
      </c>
    </row>
    <row r="262" spans="1:5" x14ac:dyDescent="0.3">
      <c r="A262">
        <v>70071</v>
      </c>
      <c r="B262" t="s">
        <v>216</v>
      </c>
      <c r="C262" t="s">
        <v>236</v>
      </c>
      <c r="E262" t="s">
        <v>233</v>
      </c>
    </row>
    <row r="263" spans="1:5" x14ac:dyDescent="0.3">
      <c r="A263">
        <v>70072</v>
      </c>
      <c r="B263" t="s">
        <v>139</v>
      </c>
      <c r="C263" t="s">
        <v>236</v>
      </c>
      <c r="E263" t="s">
        <v>233</v>
      </c>
    </row>
    <row r="264" spans="1:5" x14ac:dyDescent="0.3">
      <c r="A264">
        <v>70080</v>
      </c>
      <c r="B264" t="s">
        <v>217</v>
      </c>
      <c r="C264" t="s">
        <v>275</v>
      </c>
      <c r="E264" t="s">
        <v>233</v>
      </c>
    </row>
    <row r="265" spans="1:5" x14ac:dyDescent="0.3">
      <c r="A265">
        <v>70091</v>
      </c>
      <c r="B265" t="s">
        <v>79</v>
      </c>
      <c r="C265" t="s">
        <v>275</v>
      </c>
      <c r="E265" t="s">
        <v>233</v>
      </c>
    </row>
    <row r="266" spans="1:5" x14ac:dyDescent="0.3">
      <c r="A266">
        <v>70092</v>
      </c>
      <c r="B266" t="s">
        <v>321</v>
      </c>
      <c r="C266" t="s">
        <v>236</v>
      </c>
      <c r="E266" t="s">
        <v>233</v>
      </c>
    </row>
    <row r="267" spans="1:5" x14ac:dyDescent="0.3">
      <c r="A267">
        <v>70100</v>
      </c>
      <c r="B267" t="s">
        <v>218</v>
      </c>
      <c r="C267" t="s">
        <v>232</v>
      </c>
      <c r="E267" t="s">
        <v>233</v>
      </c>
    </row>
    <row r="268" spans="1:5" x14ac:dyDescent="0.3">
      <c r="A268">
        <v>70200</v>
      </c>
      <c r="B268" t="s">
        <v>219</v>
      </c>
      <c r="C268" t="s">
        <v>232</v>
      </c>
      <c r="E268" t="s">
        <v>233</v>
      </c>
    </row>
    <row r="269" spans="1:5" x14ac:dyDescent="0.3">
      <c r="A269">
        <v>70201</v>
      </c>
      <c r="B269" t="s">
        <v>220</v>
      </c>
      <c r="C269" t="s">
        <v>275</v>
      </c>
      <c r="E269" t="s">
        <v>233</v>
      </c>
    </row>
    <row r="270" spans="1:5" x14ac:dyDescent="0.3">
      <c r="A270">
        <v>70600</v>
      </c>
      <c r="B270" t="s">
        <v>322</v>
      </c>
      <c r="C270" t="s">
        <v>250</v>
      </c>
      <c r="E270" t="s">
        <v>233</v>
      </c>
    </row>
    <row r="271" spans="1:5" x14ac:dyDescent="0.3">
      <c r="A271">
        <v>70601</v>
      </c>
      <c r="B271" t="s">
        <v>221</v>
      </c>
      <c r="C271" t="s">
        <v>236</v>
      </c>
      <c r="E271" t="s">
        <v>233</v>
      </c>
    </row>
    <row r="272" spans="1:5" x14ac:dyDescent="0.3">
      <c r="A272">
        <v>70602</v>
      </c>
      <c r="B272" t="s">
        <v>222</v>
      </c>
      <c r="C272" t="s">
        <v>236</v>
      </c>
      <c r="E272" t="s">
        <v>233</v>
      </c>
    </row>
    <row r="273" spans="1:5" x14ac:dyDescent="0.3">
      <c r="A273">
        <v>70603</v>
      </c>
      <c r="B273" t="s">
        <v>223</v>
      </c>
      <c r="C273" t="s">
        <v>236</v>
      </c>
      <c r="E273" t="s">
        <v>233</v>
      </c>
    </row>
    <row r="274" spans="1:5" x14ac:dyDescent="0.3">
      <c r="A274">
        <v>71000</v>
      </c>
      <c r="B274" t="s">
        <v>323</v>
      </c>
      <c r="C274" t="s">
        <v>250</v>
      </c>
      <c r="E274" t="s">
        <v>233</v>
      </c>
    </row>
    <row r="275" spans="1:5" x14ac:dyDescent="0.3">
      <c r="A275">
        <v>71010</v>
      </c>
      <c r="B275" t="s">
        <v>94</v>
      </c>
      <c r="C275" t="s">
        <v>236</v>
      </c>
      <c r="E275" t="s">
        <v>233</v>
      </c>
    </row>
    <row r="276" spans="1:5" x14ac:dyDescent="0.3">
      <c r="A276">
        <v>71020</v>
      </c>
      <c r="B276" t="s">
        <v>114</v>
      </c>
      <c r="C276" t="s">
        <v>236</v>
      </c>
      <c r="E276" t="s">
        <v>233</v>
      </c>
    </row>
    <row r="277" spans="1:5" x14ac:dyDescent="0.3">
      <c r="A277">
        <v>71030</v>
      </c>
      <c r="B277" t="s">
        <v>224</v>
      </c>
      <c r="C277" t="s">
        <v>275</v>
      </c>
      <c r="E277" t="s">
        <v>233</v>
      </c>
    </row>
    <row r="278" spans="1:5" x14ac:dyDescent="0.3">
      <c r="A278">
        <v>71040</v>
      </c>
      <c r="B278" t="s">
        <v>58</v>
      </c>
      <c r="C278" t="s">
        <v>232</v>
      </c>
      <c r="E278" t="s">
        <v>233</v>
      </c>
    </row>
    <row r="279" spans="1:5" x14ac:dyDescent="0.3">
      <c r="A279">
        <v>72000</v>
      </c>
      <c r="B279" t="s">
        <v>324</v>
      </c>
      <c r="C279" t="s">
        <v>250</v>
      </c>
      <c r="E279" t="s">
        <v>233</v>
      </c>
    </row>
    <row r="280" spans="1:5" x14ac:dyDescent="0.3">
      <c r="A280">
        <v>72010</v>
      </c>
      <c r="B280" t="s">
        <v>94</v>
      </c>
      <c r="C280" t="s">
        <v>236</v>
      </c>
      <c r="E280" t="s">
        <v>233</v>
      </c>
    </row>
    <row r="281" spans="1:5" x14ac:dyDescent="0.3">
      <c r="A281">
        <v>72020</v>
      </c>
      <c r="B281" t="s">
        <v>114</v>
      </c>
      <c r="C281" t="s">
        <v>236</v>
      </c>
      <c r="E281" t="s">
        <v>233</v>
      </c>
    </row>
    <row r="282" spans="1:5" x14ac:dyDescent="0.3">
      <c r="A282">
        <v>72030</v>
      </c>
      <c r="B282" t="s">
        <v>224</v>
      </c>
      <c r="C282" t="s">
        <v>275</v>
      </c>
      <c r="E282" t="s">
        <v>233</v>
      </c>
    </row>
    <row r="283" spans="1:5" x14ac:dyDescent="0.3">
      <c r="A283">
        <v>72040</v>
      </c>
      <c r="B283" t="s">
        <v>58</v>
      </c>
      <c r="C283" t="s">
        <v>232</v>
      </c>
      <c r="E283" t="s">
        <v>233</v>
      </c>
    </row>
    <row r="284" spans="1:5" x14ac:dyDescent="0.3">
      <c r="A284">
        <v>74000</v>
      </c>
      <c r="B284" t="s">
        <v>113</v>
      </c>
      <c r="C284" t="s">
        <v>250</v>
      </c>
      <c r="E284" t="s">
        <v>233</v>
      </c>
    </row>
    <row r="285" spans="1:5" x14ac:dyDescent="0.3">
      <c r="A285">
        <v>74010</v>
      </c>
      <c r="B285" t="s">
        <v>94</v>
      </c>
      <c r="C285" t="s">
        <v>236</v>
      </c>
      <c r="E285" t="s">
        <v>233</v>
      </c>
    </row>
    <row r="286" spans="1:5" x14ac:dyDescent="0.3">
      <c r="A286">
        <v>74020</v>
      </c>
      <c r="B286" t="s">
        <v>114</v>
      </c>
      <c r="C286" t="s">
        <v>236</v>
      </c>
      <c r="E286" t="s">
        <v>233</v>
      </c>
    </row>
    <row r="287" spans="1:5" x14ac:dyDescent="0.3">
      <c r="A287">
        <v>74030</v>
      </c>
      <c r="B287" t="s">
        <v>224</v>
      </c>
      <c r="C287" t="s">
        <v>275</v>
      </c>
      <c r="E287" t="s">
        <v>233</v>
      </c>
    </row>
    <row r="288" spans="1:5" x14ac:dyDescent="0.3">
      <c r="A288">
        <v>74040</v>
      </c>
      <c r="B288" t="s">
        <v>58</v>
      </c>
      <c r="C288" t="s">
        <v>232</v>
      </c>
      <c r="E288" t="s">
        <v>233</v>
      </c>
    </row>
    <row r="289" spans="1:5" x14ac:dyDescent="0.3">
      <c r="A289">
        <v>75000</v>
      </c>
      <c r="B289" t="s">
        <v>325</v>
      </c>
      <c r="C289" t="s">
        <v>250</v>
      </c>
      <c r="E289" t="s">
        <v>233</v>
      </c>
    </row>
    <row r="290" spans="1:5" x14ac:dyDescent="0.3">
      <c r="A290">
        <v>75010</v>
      </c>
      <c r="B290" t="s">
        <v>94</v>
      </c>
      <c r="C290" t="s">
        <v>236</v>
      </c>
      <c r="E290" t="s">
        <v>233</v>
      </c>
    </row>
    <row r="291" spans="1:5" x14ac:dyDescent="0.3">
      <c r="A291">
        <v>75020</v>
      </c>
      <c r="B291" t="s">
        <v>25</v>
      </c>
      <c r="C291" t="s">
        <v>236</v>
      </c>
      <c r="E291" t="s">
        <v>233</v>
      </c>
    </row>
    <row r="292" spans="1:5" x14ac:dyDescent="0.3">
      <c r="A292">
        <v>75030</v>
      </c>
      <c r="B292" t="s">
        <v>224</v>
      </c>
      <c r="C292" t="s">
        <v>275</v>
      </c>
      <c r="E292" t="s">
        <v>233</v>
      </c>
    </row>
    <row r="293" spans="1:5" x14ac:dyDescent="0.3">
      <c r="A293">
        <v>75040</v>
      </c>
      <c r="B293" t="s">
        <v>58</v>
      </c>
      <c r="C293" t="s">
        <v>232</v>
      </c>
      <c r="E293" t="s">
        <v>233</v>
      </c>
    </row>
    <row r="294" spans="1:5" x14ac:dyDescent="0.3">
      <c r="A294">
        <v>80010</v>
      </c>
      <c r="B294" t="s">
        <v>106</v>
      </c>
      <c r="C294" t="s">
        <v>232</v>
      </c>
      <c r="E294" t="s">
        <v>233</v>
      </c>
    </row>
    <row r="295" spans="1:5" x14ac:dyDescent="0.3">
      <c r="A295">
        <v>80020</v>
      </c>
      <c r="B295" t="s">
        <v>224</v>
      </c>
      <c r="C295" t="s">
        <v>232</v>
      </c>
      <c r="E295" t="s">
        <v>233</v>
      </c>
    </row>
    <row r="296" spans="1:5" x14ac:dyDescent="0.3">
      <c r="A296">
        <v>80021</v>
      </c>
      <c r="B296" t="s">
        <v>326</v>
      </c>
      <c r="C296" t="s">
        <v>236</v>
      </c>
      <c r="E296" t="s">
        <v>233</v>
      </c>
    </row>
    <row r="297" spans="1:5" x14ac:dyDescent="0.3">
      <c r="A297">
        <v>80030</v>
      </c>
      <c r="B297" t="s">
        <v>157</v>
      </c>
      <c r="C297" t="s">
        <v>232</v>
      </c>
      <c r="E297" t="s">
        <v>233</v>
      </c>
    </row>
    <row r="298" spans="1:5" x14ac:dyDescent="0.3">
      <c r="A298">
        <v>80031</v>
      </c>
      <c r="B298" t="s">
        <v>225</v>
      </c>
      <c r="C298" t="s">
        <v>236</v>
      </c>
      <c r="E298" t="s">
        <v>233</v>
      </c>
    </row>
    <row r="299" spans="1:5" x14ac:dyDescent="0.3">
      <c r="A299">
        <v>80032</v>
      </c>
      <c r="B299" t="s">
        <v>226</v>
      </c>
      <c r="C299" t="s">
        <v>236</v>
      </c>
      <c r="E299" t="s">
        <v>233</v>
      </c>
    </row>
    <row r="300" spans="1:5" x14ac:dyDescent="0.3">
      <c r="A300">
        <v>90001</v>
      </c>
      <c r="B300" t="s">
        <v>227</v>
      </c>
      <c r="C300" t="s">
        <v>232</v>
      </c>
      <c r="E300" t="s">
        <v>233</v>
      </c>
    </row>
    <row r="301" spans="1:5" x14ac:dyDescent="0.3">
      <c r="A301">
        <v>90010</v>
      </c>
      <c r="B301" t="s">
        <v>106</v>
      </c>
      <c r="C301" t="s">
        <v>275</v>
      </c>
      <c r="E301" t="s">
        <v>233</v>
      </c>
    </row>
    <row r="302" spans="1:5" x14ac:dyDescent="0.3">
      <c r="A302">
        <v>90080</v>
      </c>
      <c r="B302" t="s">
        <v>224</v>
      </c>
      <c r="C302" t="s">
        <v>250</v>
      </c>
      <c r="E302" t="s">
        <v>233</v>
      </c>
    </row>
    <row r="303" spans="1:5" x14ac:dyDescent="0.3">
      <c r="A303">
        <v>90081</v>
      </c>
      <c r="B303" t="s">
        <v>327</v>
      </c>
      <c r="C303" t="s">
        <v>236</v>
      </c>
      <c r="E303" t="s">
        <v>233</v>
      </c>
    </row>
    <row r="304" spans="1:5" x14ac:dyDescent="0.3">
      <c r="A304">
        <v>90082</v>
      </c>
      <c r="B304" t="s">
        <v>328</v>
      </c>
      <c r="C304" t="s">
        <v>236</v>
      </c>
      <c r="E304" t="s">
        <v>233</v>
      </c>
    </row>
    <row r="305" spans="1:5" x14ac:dyDescent="0.3">
      <c r="A305">
        <v>90090</v>
      </c>
      <c r="B305" t="s">
        <v>79</v>
      </c>
      <c r="C305" t="s">
        <v>275</v>
      </c>
      <c r="E305" t="s">
        <v>233</v>
      </c>
    </row>
    <row r="306" spans="1:5" x14ac:dyDescent="0.3">
      <c r="A306">
        <v>99999</v>
      </c>
      <c r="B306" t="s">
        <v>329</v>
      </c>
      <c r="C306" t="s">
        <v>232</v>
      </c>
      <c r="E306" t="s">
        <v>233</v>
      </c>
    </row>
  </sheetData>
  <autoFilter ref="A1:E306" xr:uid="{00DAF268-83E6-4E30-B91A-A6632187BD46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3E2F-EA91-4B1D-A664-243164083B62}">
  <sheetPr codeName="Planilha6"/>
  <dimension ref="A1:K48"/>
  <sheetViews>
    <sheetView workbookViewId="0">
      <selection activeCell="A15" sqref="A15"/>
    </sheetView>
  </sheetViews>
  <sheetFormatPr defaultRowHeight="14.4" x14ac:dyDescent="0.3"/>
  <cols>
    <col min="1" max="1" width="28.33203125" bestFit="1" customWidth="1"/>
    <col min="2" max="2" width="6.6640625" bestFit="1" customWidth="1"/>
    <col min="3" max="3" width="35.6640625" bestFit="1" customWidth="1"/>
    <col min="5" max="5" width="10.33203125" bestFit="1" customWidth="1"/>
    <col min="6" max="6" width="6.6640625" bestFit="1" customWidth="1"/>
    <col min="7" max="7" width="35.6640625" bestFit="1" customWidth="1"/>
    <col min="9" max="9" width="10.33203125" bestFit="1" customWidth="1"/>
    <col min="10" max="10" width="6.6640625" bestFit="1" customWidth="1"/>
    <col min="11" max="11" width="35.6640625" bestFit="1" customWidth="1"/>
  </cols>
  <sheetData>
    <row r="1" spans="1:11" x14ac:dyDescent="0.3">
      <c r="A1" t="s">
        <v>41</v>
      </c>
    </row>
    <row r="2" spans="1:11" x14ac:dyDescent="0.3">
      <c r="A2" s="32" t="s">
        <v>46</v>
      </c>
      <c r="B2" t="s">
        <v>43</v>
      </c>
      <c r="C2" t="s">
        <v>44</v>
      </c>
      <c r="E2" s="32" t="s">
        <v>47</v>
      </c>
      <c r="F2" t="s">
        <v>43</v>
      </c>
      <c r="G2" t="s">
        <v>44</v>
      </c>
      <c r="I2" s="32" t="s">
        <v>48</v>
      </c>
      <c r="J2" t="s">
        <v>43</v>
      </c>
      <c r="K2" t="s">
        <v>44</v>
      </c>
    </row>
    <row r="3" spans="1:11" x14ac:dyDescent="0.3">
      <c r="A3" s="32"/>
      <c r="E3" s="32"/>
      <c r="I3" s="32"/>
    </row>
    <row r="4" spans="1:11" x14ac:dyDescent="0.3">
      <c r="A4">
        <v>1</v>
      </c>
      <c r="B4" cm="1">
        <f t="array" ref="B4:B26">IFERROR(_xlfn._xlws.FILTER('Listas Padrões'!$E$2:$E$173,'Listas Padrões'!$G$2:$G$173='Gastos Fixos'!$C13),"ESCOLHER EMPRESA")</f>
        <v>70011</v>
      </c>
      <c r="C4" t="str" cm="1">
        <f t="array" ref="C4:C26">IFERROR(_xlfn._xlws.FILTER('Listas Padrões'!$F$2:$F$173,'Listas Padrões'!$G$2:$G$173='Gastos Fixos'!$C13),"ESCOLHER EMPRESA")</f>
        <v>Despesas Escritório</v>
      </c>
      <c r="E4">
        <v>1</v>
      </c>
      <c r="F4" cm="1">
        <f t="array" ref="F4:F26">IFERROR(_xlfn._xlws.FILTER('Listas Padrões'!$E$2:$E$173,'Listas Padrões'!$G$2:$G$173='Gastos Fixos'!$C14),"ESCOLHER EMPRESA")</f>
        <v>70011</v>
      </c>
      <c r="G4" t="str" cm="1">
        <f t="array" ref="G4:G26">IFERROR(_xlfn._xlws.FILTER('Listas Padrões'!$F$2:$F$173,'Listas Padrões'!$G$2:$G$173='Gastos Fixos'!$C14),"ESCOLHER EMPRESA")</f>
        <v>Despesas Escritório</v>
      </c>
      <c r="I4">
        <v>1</v>
      </c>
      <c r="J4" cm="1">
        <f t="array" ref="J4:J26">IFERROR(_xlfn._xlws.FILTER('Listas Padrões'!$E$2:$E$173,'Listas Padrões'!$G$2:$G$173='Gastos Fixos'!$C15),"ESCOLHER EMPRESA")</f>
        <v>70011</v>
      </c>
      <c r="K4" t="str" cm="1">
        <f t="array" ref="K4:K26">IFERROR(_xlfn._xlws.FILTER('Listas Padrões'!$F$2:$F$173,'Listas Padrões'!$G$2:$G$173='Gastos Fixos'!$C15),"ESCOLHER EMPRESA")</f>
        <v>Despesas Escritório</v>
      </c>
    </row>
    <row r="5" spans="1:11" x14ac:dyDescent="0.3">
      <c r="A5">
        <f t="shared" ref="A5:A48" si="0">A4+1</f>
        <v>2</v>
      </c>
      <c r="B5">
        <v>70012</v>
      </c>
      <c r="C5" t="str">
        <v>DIRETORIA</v>
      </c>
      <c r="E5">
        <f t="shared" ref="E5:E48" si="1">E4+1</f>
        <v>2</v>
      </c>
      <c r="F5">
        <v>70012</v>
      </c>
      <c r="G5" t="str">
        <v>DIRETORIA</v>
      </c>
      <c r="I5">
        <f t="shared" ref="I5:I48" si="2">I4+1</f>
        <v>2</v>
      </c>
      <c r="J5">
        <v>70012</v>
      </c>
      <c r="K5" t="str">
        <v>DIRETORIA</v>
      </c>
    </row>
    <row r="6" spans="1:11" x14ac:dyDescent="0.3">
      <c r="A6">
        <f t="shared" si="0"/>
        <v>3</v>
      </c>
      <c r="B6">
        <v>70014</v>
      </c>
      <c r="C6" t="str">
        <v>JURIDICO</v>
      </c>
      <c r="E6">
        <f t="shared" si="1"/>
        <v>3</v>
      </c>
      <c r="F6">
        <v>70014</v>
      </c>
      <c r="G6" t="str">
        <v>JURIDICO</v>
      </c>
      <c r="I6">
        <f t="shared" si="2"/>
        <v>3</v>
      </c>
      <c r="J6">
        <v>70014</v>
      </c>
      <c r="K6" t="str">
        <v>JURIDICO</v>
      </c>
    </row>
    <row r="7" spans="1:11" x14ac:dyDescent="0.3">
      <c r="A7">
        <f t="shared" si="0"/>
        <v>4</v>
      </c>
      <c r="B7">
        <v>70017</v>
      </c>
      <c r="C7" t="str">
        <v>ENGENHARIA</v>
      </c>
      <c r="E7">
        <f t="shared" si="1"/>
        <v>4</v>
      </c>
      <c r="F7">
        <v>70017</v>
      </c>
      <c r="G7" t="str">
        <v>ENGENHARIA</v>
      </c>
      <c r="I7">
        <f t="shared" si="2"/>
        <v>4</v>
      </c>
      <c r="J7">
        <v>70017</v>
      </c>
      <c r="K7" t="str">
        <v>ENGENHARIA</v>
      </c>
    </row>
    <row r="8" spans="1:11" x14ac:dyDescent="0.3">
      <c r="A8">
        <f t="shared" si="0"/>
        <v>5</v>
      </c>
      <c r="B8">
        <v>70018</v>
      </c>
      <c r="C8" t="str">
        <v>FINANCEIRO</v>
      </c>
      <c r="E8">
        <f t="shared" si="1"/>
        <v>5</v>
      </c>
      <c r="F8">
        <v>70018</v>
      </c>
      <c r="G8" t="str">
        <v>FINANCEIRO</v>
      </c>
      <c r="I8">
        <f t="shared" si="2"/>
        <v>5</v>
      </c>
      <c r="J8">
        <v>70018</v>
      </c>
      <c r="K8" t="str">
        <v>FINANCEIRO</v>
      </c>
    </row>
    <row r="9" spans="1:11" x14ac:dyDescent="0.3">
      <c r="A9">
        <f t="shared" si="0"/>
        <v>6</v>
      </c>
      <c r="B9">
        <v>70019</v>
      </c>
      <c r="C9" t="str">
        <v>MARKETING</v>
      </c>
      <c r="E9">
        <f t="shared" si="1"/>
        <v>6</v>
      </c>
      <c r="F9">
        <v>70019</v>
      </c>
      <c r="G9" t="str">
        <v>MARKETING</v>
      </c>
      <c r="I9">
        <f t="shared" si="2"/>
        <v>6</v>
      </c>
      <c r="J9">
        <v>70019</v>
      </c>
      <c r="K9" t="str">
        <v>MARKETING</v>
      </c>
    </row>
    <row r="10" spans="1:11" x14ac:dyDescent="0.3">
      <c r="A10">
        <f t="shared" si="0"/>
        <v>7</v>
      </c>
      <c r="B10">
        <v>70021</v>
      </c>
      <c r="C10" t="str">
        <v>EMPRESTIMO PJ</v>
      </c>
      <c r="E10">
        <f t="shared" si="1"/>
        <v>7</v>
      </c>
      <c r="F10">
        <v>70021</v>
      </c>
      <c r="G10" t="str">
        <v>EMPRESTIMO PJ</v>
      </c>
      <c r="I10">
        <f t="shared" si="2"/>
        <v>7</v>
      </c>
      <c r="J10">
        <v>70021</v>
      </c>
      <c r="K10" t="str">
        <v>EMPRESTIMO PJ</v>
      </c>
    </row>
    <row r="11" spans="1:11" x14ac:dyDescent="0.3">
      <c r="A11">
        <f t="shared" si="0"/>
        <v>8</v>
      </c>
      <c r="B11">
        <v>70022</v>
      </c>
      <c r="C11" t="str">
        <v>EMPRESTIMO COLIGADAS</v>
      </c>
      <c r="E11">
        <f t="shared" si="1"/>
        <v>8</v>
      </c>
      <c r="F11">
        <v>70022</v>
      </c>
      <c r="G11" t="str">
        <v>EMPRESTIMO COLIGADAS</v>
      </c>
      <c r="I11">
        <f t="shared" si="2"/>
        <v>8</v>
      </c>
      <c r="J11">
        <v>70022</v>
      </c>
      <c r="K11" t="str">
        <v>EMPRESTIMO COLIGADAS</v>
      </c>
    </row>
    <row r="12" spans="1:11" x14ac:dyDescent="0.3">
      <c r="A12">
        <f t="shared" si="0"/>
        <v>9</v>
      </c>
      <c r="B12">
        <v>70040</v>
      </c>
      <c r="C12" t="str">
        <v>PROJETO VISTA ALTA - TSP</v>
      </c>
      <c r="E12">
        <f t="shared" si="1"/>
        <v>9</v>
      </c>
      <c r="F12">
        <v>70040</v>
      </c>
      <c r="G12" t="str">
        <v>PROJETO VISTA ALTA - TSP</v>
      </c>
      <c r="I12">
        <f t="shared" si="2"/>
        <v>9</v>
      </c>
      <c r="J12">
        <v>70040</v>
      </c>
      <c r="K12" t="str">
        <v>PROJETO VISTA ALTA - TSP</v>
      </c>
    </row>
    <row r="13" spans="1:11" x14ac:dyDescent="0.3">
      <c r="A13">
        <f t="shared" si="0"/>
        <v>10</v>
      </c>
      <c r="B13">
        <v>70041</v>
      </c>
      <c r="C13" t="str">
        <v>PROJETO GLK ALPHAVILLE - TSP</v>
      </c>
      <c r="E13">
        <f t="shared" si="1"/>
        <v>10</v>
      </c>
      <c r="F13">
        <v>70041</v>
      </c>
      <c r="G13" t="str">
        <v>PROJETO GLK ALPHAVILLE - TSP</v>
      </c>
      <c r="I13">
        <f t="shared" si="2"/>
        <v>10</v>
      </c>
      <c r="J13">
        <v>70041</v>
      </c>
      <c r="K13" t="str">
        <v>PROJETO GLK ALPHAVILLE - TSP</v>
      </c>
    </row>
    <row r="14" spans="1:11" x14ac:dyDescent="0.3">
      <c r="A14">
        <f t="shared" si="0"/>
        <v>11</v>
      </c>
      <c r="B14">
        <v>70042</v>
      </c>
      <c r="C14" t="str">
        <v>PLANEJAMENTO</v>
      </c>
      <c r="E14">
        <f t="shared" si="1"/>
        <v>11</v>
      </c>
      <c r="F14">
        <v>70042</v>
      </c>
      <c r="G14" t="str">
        <v>PLANEJAMENTO</v>
      </c>
      <c r="I14">
        <f t="shared" si="2"/>
        <v>11</v>
      </c>
      <c r="J14">
        <v>70042</v>
      </c>
      <c r="K14" t="str">
        <v>PLANEJAMENTO</v>
      </c>
    </row>
    <row r="15" spans="1:11" x14ac:dyDescent="0.3">
      <c r="A15">
        <f t="shared" si="0"/>
        <v>12</v>
      </c>
      <c r="B15">
        <v>70043</v>
      </c>
      <c r="C15" t="str">
        <v>INCORPORAÇÃO</v>
      </c>
      <c r="E15">
        <f t="shared" si="1"/>
        <v>12</v>
      </c>
      <c r="F15">
        <v>70043</v>
      </c>
      <c r="G15" t="str">
        <v>INCORPORAÇÃO</v>
      </c>
      <c r="I15">
        <f t="shared" si="2"/>
        <v>12</v>
      </c>
      <c r="J15">
        <v>70043</v>
      </c>
      <c r="K15" t="str">
        <v>INCORPORAÇÃO</v>
      </c>
    </row>
    <row r="16" spans="1:11" x14ac:dyDescent="0.3">
      <c r="A16">
        <f t="shared" si="0"/>
        <v>13</v>
      </c>
      <c r="B16">
        <v>70044</v>
      </c>
      <c r="C16" t="str">
        <v>COMERCIAL</v>
      </c>
      <c r="E16">
        <f t="shared" si="1"/>
        <v>13</v>
      </c>
      <c r="F16">
        <v>70044</v>
      </c>
      <c r="G16" t="str">
        <v>COMERCIAL</v>
      </c>
      <c r="I16">
        <f t="shared" si="2"/>
        <v>13</v>
      </c>
      <c r="J16">
        <v>70044</v>
      </c>
      <c r="K16" t="str">
        <v>COMERCIAL</v>
      </c>
    </row>
    <row r="17" spans="1:11" x14ac:dyDescent="0.3">
      <c r="A17">
        <f t="shared" si="0"/>
        <v>14</v>
      </c>
      <c r="B17">
        <v>70045</v>
      </c>
      <c r="C17" t="str">
        <v>LOTEAMENTO</v>
      </c>
      <c r="E17">
        <f t="shared" si="1"/>
        <v>14</v>
      </c>
      <c r="F17">
        <v>70045</v>
      </c>
      <c r="G17" t="str">
        <v>LOTEAMENTO</v>
      </c>
      <c r="I17">
        <f t="shared" si="2"/>
        <v>14</v>
      </c>
      <c r="J17">
        <v>70045</v>
      </c>
      <c r="K17" t="str">
        <v>LOTEAMENTO</v>
      </c>
    </row>
    <row r="18" spans="1:11" x14ac:dyDescent="0.3">
      <c r="A18">
        <f t="shared" si="0"/>
        <v>15</v>
      </c>
      <c r="B18">
        <v>70046</v>
      </c>
      <c r="C18" t="str">
        <v>PRODUTO</v>
      </c>
      <c r="E18">
        <f t="shared" si="1"/>
        <v>15</v>
      </c>
      <c r="F18">
        <v>70046</v>
      </c>
      <c r="G18" t="str">
        <v>PRODUTO</v>
      </c>
      <c r="I18">
        <f t="shared" si="2"/>
        <v>15</v>
      </c>
      <c r="J18">
        <v>70046</v>
      </c>
      <c r="K18" t="str">
        <v>PRODUTO</v>
      </c>
    </row>
    <row r="19" spans="1:11" x14ac:dyDescent="0.3">
      <c r="A19">
        <f t="shared" si="0"/>
        <v>16</v>
      </c>
      <c r="B19">
        <v>70047</v>
      </c>
      <c r="C19" t="str">
        <v>PRESIDENCIA</v>
      </c>
      <c r="E19">
        <f t="shared" si="1"/>
        <v>16</v>
      </c>
      <c r="F19">
        <v>70047</v>
      </c>
      <c r="G19" t="str">
        <v>PRESIDENCIA</v>
      </c>
      <c r="I19">
        <f t="shared" si="2"/>
        <v>16</v>
      </c>
      <c r="J19">
        <v>70047</v>
      </c>
      <c r="K19" t="str">
        <v>PRESIDENCIA</v>
      </c>
    </row>
    <row r="20" spans="1:11" x14ac:dyDescent="0.3">
      <c r="A20">
        <f t="shared" si="0"/>
        <v>17</v>
      </c>
      <c r="B20">
        <v>70050</v>
      </c>
      <c r="C20" t="str">
        <v>INVESTIMENTOS E GASTOS EM RATEÁVEIS</v>
      </c>
      <c r="E20">
        <f t="shared" si="1"/>
        <v>17</v>
      </c>
      <c r="F20">
        <v>70050</v>
      </c>
      <c r="G20" t="str">
        <v>INVESTIMENTOS E GASTOS EM RATEÁVEIS</v>
      </c>
      <c r="I20">
        <f t="shared" si="2"/>
        <v>17</v>
      </c>
      <c r="J20">
        <v>70050</v>
      </c>
      <c r="K20" t="str">
        <v>INVESTIMENTOS E GASTOS EM RATEÁVEIS</v>
      </c>
    </row>
    <row r="21" spans="1:11" x14ac:dyDescent="0.3">
      <c r="A21">
        <f t="shared" si="0"/>
        <v>18</v>
      </c>
      <c r="B21">
        <v>70023</v>
      </c>
      <c r="C21" t="str">
        <v>PROJETOS EM PROSPECÇÃO</v>
      </c>
      <c r="E21">
        <f t="shared" si="1"/>
        <v>18</v>
      </c>
      <c r="F21">
        <v>70023</v>
      </c>
      <c r="G21" t="str">
        <v>PROJETOS EM PROSPECÇÃO</v>
      </c>
      <c r="I21">
        <f t="shared" si="2"/>
        <v>18</v>
      </c>
      <c r="J21">
        <v>70023</v>
      </c>
      <c r="K21" t="str">
        <v>PROJETOS EM PROSPECÇÃO</v>
      </c>
    </row>
    <row r="22" spans="1:11" x14ac:dyDescent="0.3">
      <c r="A22">
        <f t="shared" si="0"/>
        <v>19</v>
      </c>
      <c r="B22">
        <v>70070</v>
      </c>
      <c r="C22" t="str">
        <v>MANUTENÇÃO DE AREAS FPN</v>
      </c>
      <c r="E22">
        <f t="shared" si="1"/>
        <v>19</v>
      </c>
      <c r="F22">
        <v>70070</v>
      </c>
      <c r="G22" t="str">
        <v>MANUTENÇÃO DE AREAS FPN</v>
      </c>
      <c r="I22">
        <f t="shared" si="2"/>
        <v>19</v>
      </c>
      <c r="J22">
        <v>70070</v>
      </c>
      <c r="K22" t="str">
        <v>MANUTENÇÃO DE AREAS FPN</v>
      </c>
    </row>
    <row r="23" spans="1:11" x14ac:dyDescent="0.3">
      <c r="A23">
        <f t="shared" si="0"/>
        <v>20</v>
      </c>
      <c r="B23">
        <v>70071</v>
      </c>
      <c r="C23" t="str">
        <v>LEGALIZAÇÕES AREAS FPN</v>
      </c>
      <c r="E23">
        <f t="shared" si="1"/>
        <v>20</v>
      </c>
      <c r="F23">
        <v>70071</v>
      </c>
      <c r="G23" t="str">
        <v>LEGALIZAÇÕES AREAS FPN</v>
      </c>
      <c r="I23">
        <f t="shared" si="2"/>
        <v>20</v>
      </c>
      <c r="J23">
        <v>70071</v>
      </c>
      <c r="K23" t="str">
        <v>LEGALIZAÇÕES AREAS FPN</v>
      </c>
    </row>
    <row r="24" spans="1:11" x14ac:dyDescent="0.3">
      <c r="A24">
        <f t="shared" si="0"/>
        <v>21</v>
      </c>
      <c r="B24">
        <v>70072</v>
      </c>
      <c r="C24" t="str">
        <v>MASTERPLAN LOTES FPN</v>
      </c>
      <c r="E24">
        <f t="shared" si="1"/>
        <v>21</v>
      </c>
      <c r="F24">
        <v>70072</v>
      </c>
      <c r="G24" t="str">
        <v>MASTERPLAN LOTES FPN</v>
      </c>
      <c r="I24">
        <f t="shared" si="2"/>
        <v>21</v>
      </c>
      <c r="J24">
        <v>70072</v>
      </c>
      <c r="K24" t="str">
        <v>MASTERPLAN LOTES FPN</v>
      </c>
    </row>
    <row r="25" spans="1:11" x14ac:dyDescent="0.3">
      <c r="A25">
        <f t="shared" si="0"/>
        <v>22</v>
      </c>
      <c r="B25">
        <v>70080</v>
      </c>
      <c r="C25" t="str">
        <v>LOTE 3 TAMBORÉ - 100.448</v>
      </c>
      <c r="E25">
        <f t="shared" si="1"/>
        <v>22</v>
      </c>
      <c r="F25">
        <v>70080</v>
      </c>
      <c r="G25" t="str">
        <v>LOTE 3 TAMBORÉ - 100.448</v>
      </c>
      <c r="I25">
        <f t="shared" si="2"/>
        <v>22</v>
      </c>
      <c r="J25">
        <v>70080</v>
      </c>
      <c r="K25" t="str">
        <v>LOTE 3 TAMBORÉ - 100.448</v>
      </c>
    </row>
    <row r="26" spans="1:11" x14ac:dyDescent="0.3">
      <c r="A26">
        <f t="shared" si="0"/>
        <v>23</v>
      </c>
      <c r="B26">
        <v>70091</v>
      </c>
      <c r="C26" t="str">
        <v>Transferencia entre contas</v>
      </c>
      <c r="E26">
        <f t="shared" si="1"/>
        <v>23</v>
      </c>
      <c r="F26">
        <v>70091</v>
      </c>
      <c r="G26" t="str">
        <v>Transferencia entre contas</v>
      </c>
      <c r="I26">
        <f t="shared" si="2"/>
        <v>23</v>
      </c>
      <c r="J26">
        <v>70091</v>
      </c>
      <c r="K26" t="str">
        <v>Transferencia entre contas</v>
      </c>
    </row>
    <row r="27" spans="1:11" x14ac:dyDescent="0.3">
      <c r="A27">
        <f t="shared" si="0"/>
        <v>24</v>
      </c>
      <c r="E27">
        <f t="shared" si="1"/>
        <v>24</v>
      </c>
      <c r="I27">
        <f t="shared" si="2"/>
        <v>24</v>
      </c>
    </row>
    <row r="28" spans="1:11" x14ac:dyDescent="0.3">
      <c r="A28">
        <f t="shared" si="0"/>
        <v>25</v>
      </c>
      <c r="E28">
        <f t="shared" si="1"/>
        <v>25</v>
      </c>
      <c r="I28">
        <f t="shared" si="2"/>
        <v>25</v>
      </c>
    </row>
    <row r="29" spans="1:11" x14ac:dyDescent="0.3">
      <c r="A29">
        <f t="shared" si="0"/>
        <v>26</v>
      </c>
      <c r="E29">
        <f t="shared" si="1"/>
        <v>26</v>
      </c>
      <c r="I29">
        <f t="shared" si="2"/>
        <v>26</v>
      </c>
    </row>
    <row r="30" spans="1:11" x14ac:dyDescent="0.3">
      <c r="A30">
        <f t="shared" si="0"/>
        <v>27</v>
      </c>
      <c r="E30">
        <f t="shared" si="1"/>
        <v>27</v>
      </c>
      <c r="I30">
        <f t="shared" si="2"/>
        <v>27</v>
      </c>
    </row>
    <row r="31" spans="1:11" x14ac:dyDescent="0.3">
      <c r="A31">
        <f t="shared" si="0"/>
        <v>28</v>
      </c>
      <c r="E31">
        <f t="shared" si="1"/>
        <v>28</v>
      </c>
      <c r="I31">
        <f t="shared" si="2"/>
        <v>28</v>
      </c>
    </row>
    <row r="32" spans="1:11" x14ac:dyDescent="0.3">
      <c r="A32">
        <f t="shared" si="0"/>
        <v>29</v>
      </c>
      <c r="E32">
        <f t="shared" si="1"/>
        <v>29</v>
      </c>
      <c r="I32">
        <f t="shared" si="2"/>
        <v>29</v>
      </c>
    </row>
    <row r="33" spans="1:9" x14ac:dyDescent="0.3">
      <c r="A33">
        <f t="shared" si="0"/>
        <v>30</v>
      </c>
      <c r="E33">
        <f t="shared" si="1"/>
        <v>30</v>
      </c>
      <c r="I33">
        <f t="shared" si="2"/>
        <v>30</v>
      </c>
    </row>
    <row r="34" spans="1:9" x14ac:dyDescent="0.3">
      <c r="A34">
        <f t="shared" si="0"/>
        <v>31</v>
      </c>
      <c r="E34">
        <f t="shared" si="1"/>
        <v>31</v>
      </c>
      <c r="I34">
        <f t="shared" si="2"/>
        <v>31</v>
      </c>
    </row>
    <row r="35" spans="1:9" x14ac:dyDescent="0.3">
      <c r="A35">
        <f t="shared" si="0"/>
        <v>32</v>
      </c>
      <c r="E35">
        <f t="shared" si="1"/>
        <v>32</v>
      </c>
      <c r="I35">
        <f t="shared" si="2"/>
        <v>32</v>
      </c>
    </row>
    <row r="36" spans="1:9" x14ac:dyDescent="0.3">
      <c r="A36">
        <f t="shared" si="0"/>
        <v>33</v>
      </c>
      <c r="E36">
        <f t="shared" si="1"/>
        <v>33</v>
      </c>
      <c r="I36">
        <f t="shared" si="2"/>
        <v>33</v>
      </c>
    </row>
    <row r="37" spans="1:9" x14ac:dyDescent="0.3">
      <c r="A37">
        <f t="shared" si="0"/>
        <v>34</v>
      </c>
      <c r="E37">
        <f t="shared" si="1"/>
        <v>34</v>
      </c>
      <c r="I37">
        <f t="shared" si="2"/>
        <v>34</v>
      </c>
    </row>
    <row r="38" spans="1:9" x14ac:dyDescent="0.3">
      <c r="A38">
        <f t="shared" si="0"/>
        <v>35</v>
      </c>
      <c r="E38">
        <f t="shared" si="1"/>
        <v>35</v>
      </c>
      <c r="I38">
        <f t="shared" si="2"/>
        <v>35</v>
      </c>
    </row>
    <row r="39" spans="1:9" x14ac:dyDescent="0.3">
      <c r="A39">
        <f t="shared" si="0"/>
        <v>36</v>
      </c>
      <c r="E39">
        <f t="shared" si="1"/>
        <v>36</v>
      </c>
      <c r="I39">
        <f t="shared" si="2"/>
        <v>36</v>
      </c>
    </row>
    <row r="40" spans="1:9" x14ac:dyDescent="0.3">
      <c r="A40">
        <f t="shared" si="0"/>
        <v>37</v>
      </c>
      <c r="E40">
        <f t="shared" si="1"/>
        <v>37</v>
      </c>
      <c r="I40">
        <f t="shared" si="2"/>
        <v>37</v>
      </c>
    </row>
    <row r="41" spans="1:9" x14ac:dyDescent="0.3">
      <c r="A41">
        <f t="shared" si="0"/>
        <v>38</v>
      </c>
      <c r="E41">
        <f t="shared" si="1"/>
        <v>38</v>
      </c>
      <c r="I41">
        <f t="shared" si="2"/>
        <v>38</v>
      </c>
    </row>
    <row r="42" spans="1:9" x14ac:dyDescent="0.3">
      <c r="A42">
        <f t="shared" si="0"/>
        <v>39</v>
      </c>
      <c r="E42">
        <f t="shared" si="1"/>
        <v>39</v>
      </c>
      <c r="I42">
        <f t="shared" si="2"/>
        <v>39</v>
      </c>
    </row>
    <row r="43" spans="1:9" x14ac:dyDescent="0.3">
      <c r="A43">
        <f t="shared" si="0"/>
        <v>40</v>
      </c>
      <c r="E43">
        <f t="shared" si="1"/>
        <v>40</v>
      </c>
      <c r="I43">
        <f t="shared" si="2"/>
        <v>40</v>
      </c>
    </row>
    <row r="44" spans="1:9" x14ac:dyDescent="0.3">
      <c r="A44">
        <f t="shared" si="0"/>
        <v>41</v>
      </c>
      <c r="E44">
        <f t="shared" si="1"/>
        <v>41</v>
      </c>
      <c r="I44">
        <f t="shared" si="2"/>
        <v>41</v>
      </c>
    </row>
    <row r="45" spans="1:9" x14ac:dyDescent="0.3">
      <c r="A45">
        <f t="shared" si="0"/>
        <v>42</v>
      </c>
      <c r="E45">
        <f t="shared" si="1"/>
        <v>42</v>
      </c>
      <c r="I45">
        <f t="shared" si="2"/>
        <v>42</v>
      </c>
    </row>
    <row r="46" spans="1:9" x14ac:dyDescent="0.3">
      <c r="A46">
        <f t="shared" si="0"/>
        <v>43</v>
      </c>
      <c r="E46">
        <f t="shared" si="1"/>
        <v>43</v>
      </c>
      <c r="I46">
        <f t="shared" si="2"/>
        <v>43</v>
      </c>
    </row>
    <row r="47" spans="1:9" x14ac:dyDescent="0.3">
      <c r="A47">
        <f t="shared" si="0"/>
        <v>44</v>
      </c>
      <c r="E47">
        <f t="shared" si="1"/>
        <v>44</v>
      </c>
      <c r="I47">
        <f t="shared" si="2"/>
        <v>44</v>
      </c>
    </row>
    <row r="48" spans="1:9" x14ac:dyDescent="0.3">
      <c r="A48">
        <f t="shared" si="0"/>
        <v>45</v>
      </c>
      <c r="E48">
        <f t="shared" si="1"/>
        <v>45</v>
      </c>
      <c r="I48">
        <f t="shared" si="2"/>
        <v>45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B9:D20"/>
  <sheetViews>
    <sheetView workbookViewId="0">
      <selection activeCell="D21" sqref="D21"/>
    </sheetView>
  </sheetViews>
  <sheetFormatPr defaultRowHeight="14.4" x14ac:dyDescent="0.3"/>
  <cols>
    <col min="2" max="2" width="20.109375" bestFit="1" customWidth="1"/>
    <col min="4" max="4" width="24.88671875" bestFit="1" customWidth="1"/>
  </cols>
  <sheetData>
    <row r="9" spans="2:4" x14ac:dyDescent="0.3">
      <c r="D9" t="s">
        <v>330</v>
      </c>
    </row>
    <row r="10" spans="2:4" x14ac:dyDescent="0.3">
      <c r="B10" t="s">
        <v>331</v>
      </c>
      <c r="D10" t="s">
        <v>332</v>
      </c>
    </row>
    <row r="11" spans="2:4" x14ac:dyDescent="0.3">
      <c r="B11" t="s">
        <v>333</v>
      </c>
      <c r="D11" t="s">
        <v>334</v>
      </c>
    </row>
    <row r="12" spans="2:4" x14ac:dyDescent="0.3">
      <c r="B12" t="s">
        <v>335</v>
      </c>
    </row>
    <row r="13" spans="2:4" x14ac:dyDescent="0.3">
      <c r="B13" t="s">
        <v>336</v>
      </c>
    </row>
    <row r="14" spans="2:4" x14ac:dyDescent="0.3">
      <c r="B14" t="s">
        <v>337</v>
      </c>
    </row>
    <row r="15" spans="2:4" x14ac:dyDescent="0.3">
      <c r="B15" t="s">
        <v>338</v>
      </c>
    </row>
    <row r="16" spans="2:4" x14ac:dyDescent="0.3">
      <c r="B16" t="s">
        <v>29</v>
      </c>
    </row>
    <row r="17" spans="2:2" x14ac:dyDescent="0.3">
      <c r="B17" t="s">
        <v>339</v>
      </c>
    </row>
    <row r="18" spans="2:2" x14ac:dyDescent="0.3">
      <c r="B18" t="s">
        <v>340</v>
      </c>
    </row>
    <row r="19" spans="2:2" x14ac:dyDescent="0.3">
      <c r="B19" t="s">
        <v>341</v>
      </c>
    </row>
    <row r="20" spans="2:2" x14ac:dyDescent="0.3">
      <c r="B20" t="s">
        <v>171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EC9F3E8E9A004B8036D1CBC2292CA0" ma:contentTypeVersion="20" ma:contentTypeDescription="Crie um novo documento." ma:contentTypeScope="" ma:versionID="cd16d6250bcb44884a06d67a5f8bd0c3">
  <xsd:schema xmlns:xsd="http://www.w3.org/2001/XMLSchema" xmlns:xs="http://www.w3.org/2001/XMLSchema" xmlns:p="http://schemas.microsoft.com/office/2006/metadata/properties" xmlns:ns2="fed9c618-268d-480b-9c16-0edf211d567d" xmlns:ns3="44609851-7fe5-4214-bb55-3bd4da58dadf" targetNamespace="http://schemas.microsoft.com/office/2006/metadata/properties" ma:root="true" ma:fieldsID="f0207e191bdabedf5cd34567bb942a6d" ns2:_="" ns3:_="">
    <xsd:import namespace="fed9c618-268d-480b-9c16-0edf211d567d"/>
    <xsd:import namespace="44609851-7fe5-4214-bb55-3bd4da58da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Aprova_x00e7__x00e3_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9c618-268d-480b-9c16-0edf211d5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5d31299-4267-4599-ad20-1f4ebeeef7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prova_x00e7__x00e3_o" ma:index="23" nillable="true" ma:displayName="Aprovação" ma:default="0" ma:description="Arquivo Liberado" ma:format="Dropdown" ma:internalName="Aprova_x00e7__x00e3_o">
      <xsd:simpleType>
        <xsd:restriction base="dms:Boolea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9851-7fe5-4214-bb55-3bd4da58da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85c7e14-c590-4ff8-9d4c-b5baae60fe3b}" ma:internalName="TaxCatchAll" ma:showField="CatchAllData" ma:web="44609851-7fe5-4214-bb55-3bd4da58da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09851-7fe5-4214-bb55-3bd4da58dadf" xsi:nil="true"/>
    <lcf76f155ced4ddcb4097134ff3c332f xmlns="fed9c618-268d-480b-9c16-0edf211d567d">
      <Terms xmlns="http://schemas.microsoft.com/office/infopath/2007/PartnerControls"/>
    </lcf76f155ced4ddcb4097134ff3c332f>
    <SharedWithUsers xmlns="44609851-7fe5-4214-bb55-3bd4da58dadf">
      <UserInfo>
        <DisplayName>Katia S.</DisplayName>
        <AccountId>13</AccountId>
        <AccountType/>
      </UserInfo>
    </SharedWithUsers>
    <Aprova_x00e7__x00e3_o xmlns="fed9c618-268d-480b-9c16-0edf211d567d">false</Aprova_x00e7__x00e3_o>
  </documentManagement>
</p:properties>
</file>

<file path=customXml/itemProps1.xml><?xml version="1.0" encoding="utf-8"?>
<ds:datastoreItem xmlns:ds="http://schemas.openxmlformats.org/officeDocument/2006/customXml" ds:itemID="{22F6C286-4249-420D-8439-CABAE9C764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947C95-D7AE-4BB2-BF22-165AEE31FAE6}"/>
</file>

<file path=customXml/itemProps3.xml><?xml version="1.0" encoding="utf-8"?>
<ds:datastoreItem xmlns:ds="http://schemas.openxmlformats.org/officeDocument/2006/customXml" ds:itemID="{19C4ACB8-5E61-440E-984A-F306EFB4527B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fed9c618-268d-480b-9c16-0edf211d567d"/>
    <ds:schemaRef ds:uri="http://purl.org/dc/dcmitype/"/>
    <ds:schemaRef ds:uri="44609851-7fe5-4214-bb55-3bd4da58dadf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Gastos Fixos</vt:lpstr>
      <vt:lpstr>Despesas diversas</vt:lpstr>
      <vt:lpstr>Limites de Reembolso</vt:lpstr>
      <vt:lpstr>Lista Gastos Variáveis</vt:lpstr>
      <vt:lpstr>Listas Padrões</vt:lpstr>
      <vt:lpstr>Planilha1</vt:lpstr>
      <vt:lpstr>Lista Gastos Fixos</vt:lpstr>
      <vt:lpstr>filtros</vt:lpstr>
      <vt:lpstr>'Despesas diversas'!Area_de_impressao</vt:lpstr>
      <vt:lpstr>'Gastos Fixos'!Area_de_impressao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Ulisses Sakurai</dc:creator>
  <cp:keywords/>
  <dc:description/>
  <cp:lastModifiedBy>Ingrid Silva</cp:lastModifiedBy>
  <cp:revision/>
  <dcterms:created xsi:type="dcterms:W3CDTF">2019-06-25T16:25:54Z</dcterms:created>
  <dcterms:modified xsi:type="dcterms:W3CDTF">2023-05-30T21:25:37Z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0x01010099EC9F3E8E9A004B8036D1CBC2292CA0</vt:lpwstr>
  </property>
  <property fmtid="{D5CDD505-2E9C-101B-9397-08002B2CF9AE}" pid="3" name="MediaServiceImageTags">
    <vt:lpwstr/>
  </property>
</Properties>
</file>