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L13" i="1" l="1"/>
  <c r="L9" i="1"/>
  <c r="L7" i="1"/>
  <c r="J62" i="1"/>
  <c r="K49" i="1"/>
  <c r="K50" i="1"/>
  <c r="K51" i="1"/>
  <c r="K52" i="1"/>
  <c r="K53" i="1"/>
  <c r="K54" i="1"/>
  <c r="K55" i="1"/>
  <c r="K56" i="1"/>
  <c r="K57" i="1"/>
  <c r="K58" i="1"/>
  <c r="K59" i="1"/>
  <c r="K60" i="1"/>
  <c r="K48" i="1"/>
  <c r="M33" i="1"/>
  <c r="M34" i="1"/>
  <c r="M35" i="1"/>
  <c r="M36" i="1"/>
  <c r="M37" i="1"/>
  <c r="M38" i="1"/>
  <c r="M39" i="1"/>
  <c r="M32" i="1"/>
  <c r="L41" i="1"/>
  <c r="I19" i="1"/>
  <c r="I20" i="1"/>
  <c r="I21" i="1"/>
  <c r="I22" i="1"/>
  <c r="I23" i="1"/>
  <c r="I18" i="1"/>
  <c r="I25" i="1" s="1"/>
  <c r="H19" i="1"/>
  <c r="H20" i="1"/>
  <c r="H21" i="1"/>
  <c r="H22" i="1"/>
  <c r="H23" i="1"/>
  <c r="H18" i="1"/>
  <c r="D11" i="1"/>
</calcChain>
</file>

<file path=xl/sharedStrings.xml><?xml version="1.0" encoding="utf-8"?>
<sst xmlns="http://schemas.openxmlformats.org/spreadsheetml/2006/main" count="82" uniqueCount="75">
  <si>
    <t>Określanie pracochłonności metodą UCP (Use Case Points)</t>
  </si>
  <si>
    <t>Aktorzy:</t>
  </si>
  <si>
    <t>Aktor</t>
  </si>
  <si>
    <t>klasa</t>
  </si>
  <si>
    <t>waga</t>
  </si>
  <si>
    <t>Pracownik</t>
  </si>
  <si>
    <t>Klient</t>
  </si>
  <si>
    <t>złożony</t>
  </si>
  <si>
    <t>UAW =</t>
  </si>
  <si>
    <t>Przypadki użycia:</t>
  </si>
  <si>
    <t>Logowanie</t>
  </si>
  <si>
    <t>Podwójna akceptacja zamówień wysokiego ryzyka</t>
  </si>
  <si>
    <t>Raport administratora</t>
  </si>
  <si>
    <t>Rejestrowanie kontaktów</t>
  </si>
  <si>
    <t>Wybieranie metody wypłaty</t>
  </si>
  <si>
    <t>Zarządzanie informacjami pracowników</t>
  </si>
  <si>
    <t>Przypadek</t>
  </si>
  <si>
    <t>ilość transakcji</t>
  </si>
  <si>
    <t>UUCW =</t>
  </si>
  <si>
    <t>Czynniki złożoności technicznej:</t>
  </si>
  <si>
    <t>Czynnik</t>
  </si>
  <si>
    <t>E1</t>
  </si>
  <si>
    <t>E2</t>
  </si>
  <si>
    <t>E3</t>
  </si>
  <si>
    <t>E4</t>
  </si>
  <si>
    <t>E5</t>
  </si>
  <si>
    <t>E6</t>
  </si>
  <si>
    <t>E7</t>
  </si>
  <si>
    <t>E8</t>
  </si>
  <si>
    <t>Opis</t>
  </si>
  <si>
    <t>Zaznajomienie członków zespołu z projektem, metodyką, procesem</t>
  </si>
  <si>
    <t>Doświadczenie zespołu w tworzeniu systemów danego typu i w dziedzinie problemu</t>
  </si>
  <si>
    <t>Doświadczenie zespołu w tworzeniu aplikacji obiektowych</t>
  </si>
  <si>
    <t>Kwalifikacje/doświadczenie głównego analityka</t>
  </si>
  <si>
    <t>Motywacja członków zespołu</t>
  </si>
  <si>
    <t>Stabilność wymagań</t>
  </si>
  <si>
    <t>Udział pracowników zewnętrznych/w niepełnym wymiarze zatrudnienia</t>
  </si>
  <si>
    <t>Trudność języka programowania</t>
  </si>
  <si>
    <t>Waga</t>
  </si>
  <si>
    <t>Ocena</t>
  </si>
  <si>
    <t>EF =</t>
  </si>
  <si>
    <t>Czynniki złożoności środowiskowej: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</si>
  <si>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</si>
  <si>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</si>
  <si>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</si>
  <si>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</si>
  <si>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</si>
  <si>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</si>
  <si>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</si>
  <si>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</si>
  <si>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</si>
  <si>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</si>
  <si>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</si>
  <si>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</si>
  <si>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</si>
  <si>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System rozproszony</t>
  </si>
  <si>
    <t>Wydajność (czas reakcji, przepustowość)</t>
  </si>
  <si>
    <t>Sprawność działania dla użytkownika końcowego</t>
  </si>
  <si>
    <t>Złożone przetwarzanie wewnętrzne</t>
  </si>
  <si>
    <t>Wymaganie ponownej używalności kodu</t>
  </si>
  <si>
    <t>Łatwość instalacji</t>
  </si>
  <si>
    <t>Łatwość użytkowania</t>
  </si>
  <si>
    <t>Przenośność</t>
  </si>
  <si>
    <t>Łatwość wprowadzania zmian</t>
  </si>
  <si>
    <t>Współbieżność</t>
  </si>
  <si>
    <t>Specjalne zabezpieczenia i mechanizmy ochrony dostępu</t>
  </si>
  <si>
    <t>Zależność od systemów zewnętrznych (np. udostępnianie im danych)</t>
  </si>
  <si>
    <t>Konieczność specjalnego przeszkolenia personelu</t>
  </si>
  <si>
    <t>TF =</t>
  </si>
  <si>
    <t>Złożoność projektu:</t>
  </si>
  <si>
    <t>UUCP = UAW + UUCW =</t>
  </si>
  <si>
    <t>UCP = UUCP * EF * TF=</t>
  </si>
  <si>
    <t>1 UCP &lt;=&gt; 20 roboczogodzin</t>
  </si>
  <si>
    <t>pracochłonność = UCP * 20 =</t>
  </si>
  <si>
    <t xml:space="preserve">Zespół, czyli S. Szklarek i M. Bugaj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</si>
</sst>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6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/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" fillId="0" borderId="0" xfId="0" applyFont="1"/>
    <xf numFmtId="0" fontId="2" fillId="4" borderId="43" xfId="0" applyFont="1" applyFill="1" applyBorder="1" applyAlignment="1">
      <alignment horizontal="center"/>
    </xf>
    <xf numFmtId="0" fontId="2" fillId="4" borderId="4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5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6" xfId="0" applyBorder="1" applyAlignment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3" fillId="0" borderId="0" xfId="0" applyFont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workbookViewId="0">
      <selection activeCell="N27" sqref="N27"/>
    </sheetView>
  </sheetViews>
  <sheetFormatPr defaultRowHeight="15" x14ac:dyDescent="0.25"/>
  <cols>
    <col min="1" max="1" width="9.140625" customWidth="1"/>
  </cols>
  <sheetData>
    <row r="1" spans="1:1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</row>
    <row r="4" spans="1:16" ht="15" customHeight="1" x14ac:dyDescent="0.25">
      <c r="A4" s="3" t="s">
        <v>1</v>
      </c>
      <c r="B4" s="3"/>
      <c r="I4" s="64" t="s">
        <v>69</v>
      </c>
      <c r="J4" s="64"/>
      <c r="K4" s="64"/>
      <c r="L4" s="64"/>
    </row>
    <row r="5" spans="1:16" ht="15" customHeight="1" x14ac:dyDescent="0.25">
      <c r="A5" s="3"/>
      <c r="B5" s="3"/>
      <c r="I5" s="64"/>
      <c r="J5" s="64"/>
      <c r="K5" s="64"/>
      <c r="L5" s="64"/>
    </row>
    <row r="6" spans="1:16" ht="15.75" thickBot="1" x14ac:dyDescent="0.3">
      <c r="E6" s="1"/>
    </row>
    <row r="7" spans="1:16" ht="15.75" thickBot="1" x14ac:dyDescent="0.3">
      <c r="A7" s="9" t="s">
        <v>2</v>
      </c>
      <c r="B7" s="10"/>
      <c r="C7" s="11" t="s">
        <v>3</v>
      </c>
      <c r="D7" s="12" t="s">
        <v>4</v>
      </c>
      <c r="F7" s="16"/>
      <c r="G7" s="16"/>
      <c r="H7" s="16"/>
      <c r="I7" s="65" t="s">
        <v>70</v>
      </c>
      <c r="J7" s="66"/>
      <c r="K7" s="66"/>
      <c r="L7" s="67">
        <f>D11+I25</f>
        <v>76</v>
      </c>
    </row>
    <row r="8" spans="1:16" ht="15.75" thickBot="1" x14ac:dyDescent="0.3">
      <c r="A8" s="13" t="s">
        <v>5</v>
      </c>
      <c r="B8" s="14"/>
      <c r="C8" s="4" t="s">
        <v>7</v>
      </c>
      <c r="D8" s="5">
        <v>3</v>
      </c>
    </row>
    <row r="9" spans="1:16" ht="15.75" thickBot="1" x14ac:dyDescent="0.3">
      <c r="A9" s="8" t="s">
        <v>6</v>
      </c>
      <c r="B9" s="15"/>
      <c r="C9" s="6" t="s">
        <v>7</v>
      </c>
      <c r="D9" s="7">
        <v>3</v>
      </c>
      <c r="I9" s="65" t="s">
        <v>71</v>
      </c>
      <c r="J9" s="66"/>
      <c r="K9" s="66"/>
      <c r="L9" s="41">
        <f>L7*L41*J62</f>
        <v>69.935199999999995</v>
      </c>
    </row>
    <row r="10" spans="1:16" ht="15.75" thickBot="1" x14ac:dyDescent="0.3"/>
    <row r="11" spans="1:16" ht="15.75" thickBot="1" x14ac:dyDescent="0.3">
      <c r="C11" s="40" t="s">
        <v>8</v>
      </c>
      <c r="D11" s="41">
        <f>SUM(D8:D9)</f>
        <v>6</v>
      </c>
      <c r="I11" s="68" t="s">
        <v>72</v>
      </c>
      <c r="J11" s="63"/>
      <c r="K11" s="63"/>
      <c r="L11" s="69"/>
    </row>
    <row r="12" spans="1:16" x14ac:dyDescent="0.25">
      <c r="I12" s="70"/>
      <c r="J12" s="71"/>
      <c r="K12" s="71"/>
      <c r="L12" s="72"/>
    </row>
    <row r="13" spans="1:16" ht="15" customHeight="1" thickBot="1" x14ac:dyDescent="0.3">
      <c r="I13" s="73" t="s">
        <v>73</v>
      </c>
      <c r="J13" s="74"/>
      <c r="K13" s="74"/>
      <c r="L13" s="75">
        <f>L9*20</f>
        <v>1398.704</v>
      </c>
    </row>
    <row r="14" spans="1:16" ht="15" customHeight="1" x14ac:dyDescent="0.25">
      <c r="A14" s="3" t="s">
        <v>9</v>
      </c>
      <c r="B14" s="3"/>
      <c r="C14" s="3"/>
    </row>
    <row r="15" spans="1:16" ht="15" customHeight="1" x14ac:dyDescent="0.25">
      <c r="A15" s="3"/>
      <c r="B15" s="3"/>
      <c r="C15" s="3"/>
    </row>
    <row r="16" spans="1:16" ht="15.75" thickBot="1" x14ac:dyDescent="0.3">
      <c r="K16" s="17"/>
      <c r="L16" s="17"/>
      <c r="M16" s="17"/>
      <c r="N16" s="17"/>
      <c r="O16" s="17"/>
      <c r="P16" s="17"/>
    </row>
    <row r="17" spans="1:17" ht="15.75" thickBot="1" x14ac:dyDescent="0.3">
      <c r="A17" s="25" t="s">
        <v>16</v>
      </c>
      <c r="B17" s="26"/>
      <c r="C17" s="26"/>
      <c r="D17" s="26"/>
      <c r="E17" s="26"/>
      <c r="F17" s="26" t="s">
        <v>17</v>
      </c>
      <c r="G17" s="26"/>
      <c r="H17" s="27" t="s">
        <v>3</v>
      </c>
      <c r="I17" s="28" t="s">
        <v>4</v>
      </c>
    </row>
    <row r="18" spans="1:17" x14ac:dyDescent="0.25">
      <c r="A18" s="54" t="s">
        <v>10</v>
      </c>
      <c r="B18" s="43"/>
      <c r="C18" s="43"/>
      <c r="D18" s="43"/>
      <c r="E18" s="44"/>
      <c r="F18" s="36">
        <v>3</v>
      </c>
      <c r="G18" s="36"/>
      <c r="H18" s="24" t="str">
        <f>IF(F18&lt;=3,"prosty",IF(F18&gt;7,"złożony","średni"))</f>
        <v>prosty</v>
      </c>
      <c r="I18" s="24">
        <f>IF(F18&lt;=3,5,IF(F18&gt;7,15,10))</f>
        <v>5</v>
      </c>
    </row>
    <row r="19" spans="1:17" x14ac:dyDescent="0.25">
      <c r="A19" s="55" t="s">
        <v>11</v>
      </c>
      <c r="B19" s="46"/>
      <c r="C19" s="46"/>
      <c r="D19" s="46"/>
      <c r="E19" s="47"/>
      <c r="F19" s="19">
        <v>8</v>
      </c>
      <c r="G19" s="19"/>
      <c r="H19" s="24" t="str">
        <f t="shared" ref="H19:H23" si="0">IF(F19&lt;=3,"prosty",IF(F19&gt;7,"złożony","średni"))</f>
        <v>złożony</v>
      </c>
      <c r="I19" s="24">
        <f t="shared" ref="I19:I23" si="1">IF(F19&lt;=3,5,IF(F19&gt;7,15,10))</f>
        <v>15</v>
      </c>
    </row>
    <row r="20" spans="1:17" x14ac:dyDescent="0.25">
      <c r="A20" s="55" t="s">
        <v>12</v>
      </c>
      <c r="B20" s="46"/>
      <c r="C20" s="46"/>
      <c r="D20" s="46"/>
      <c r="E20" s="47"/>
      <c r="F20" s="19">
        <v>6</v>
      </c>
      <c r="G20" s="19"/>
      <c r="H20" s="24" t="str">
        <f t="shared" si="0"/>
        <v>średni</v>
      </c>
      <c r="I20" s="24">
        <f t="shared" si="1"/>
        <v>10</v>
      </c>
    </row>
    <row r="21" spans="1:17" x14ac:dyDescent="0.25">
      <c r="A21" s="55" t="s">
        <v>13</v>
      </c>
      <c r="B21" s="46"/>
      <c r="C21" s="46"/>
      <c r="D21" s="46"/>
      <c r="E21" s="47"/>
      <c r="F21" s="19">
        <v>10</v>
      </c>
      <c r="G21" s="19"/>
      <c r="H21" s="24" t="str">
        <f t="shared" si="0"/>
        <v>złożony</v>
      </c>
      <c r="I21" s="24">
        <f t="shared" si="1"/>
        <v>15</v>
      </c>
    </row>
    <row r="22" spans="1:17" x14ac:dyDescent="0.25">
      <c r="A22" s="55" t="s">
        <v>14</v>
      </c>
      <c r="B22" s="46"/>
      <c r="C22" s="46"/>
      <c r="D22" s="46"/>
      <c r="E22" s="47"/>
      <c r="F22" s="19">
        <v>4</v>
      </c>
      <c r="G22" s="19"/>
      <c r="H22" s="24" t="str">
        <f t="shared" si="0"/>
        <v>średni</v>
      </c>
      <c r="I22" s="24">
        <f t="shared" si="1"/>
        <v>10</v>
      </c>
    </row>
    <row r="23" spans="1:17" ht="15.75" thickBot="1" x14ac:dyDescent="0.3">
      <c r="A23" s="56" t="s">
        <v>15</v>
      </c>
      <c r="B23" s="49"/>
      <c r="C23" s="49"/>
      <c r="D23" s="49"/>
      <c r="E23" s="50"/>
      <c r="F23" s="33">
        <v>10</v>
      </c>
      <c r="G23" s="33"/>
      <c r="H23" s="24" t="str">
        <f t="shared" si="0"/>
        <v>złożony</v>
      </c>
      <c r="I23" s="24">
        <f t="shared" si="1"/>
        <v>15</v>
      </c>
    </row>
    <row r="24" spans="1:17" ht="15.75" thickBot="1" x14ac:dyDescent="0.3"/>
    <row r="25" spans="1:17" ht="15.75" thickBot="1" x14ac:dyDescent="0.3">
      <c r="H25" s="40" t="s">
        <v>18</v>
      </c>
      <c r="I25" s="41">
        <f>SUM(I18:I23)</f>
        <v>70</v>
      </c>
    </row>
    <row r="26" spans="1:17" ht="15" customHeight="1" x14ac:dyDescent="0.25"/>
    <row r="27" spans="1:17" ht="15" customHeight="1" x14ac:dyDescent="0.25"/>
    <row r="28" spans="1:17" ht="15" customHeight="1" x14ac:dyDescent="0.25">
      <c r="A28" s="3" t="s">
        <v>41</v>
      </c>
      <c r="B28" s="3"/>
      <c r="C28" s="3"/>
      <c r="D28" s="3"/>
      <c r="E28" s="3"/>
      <c r="F28" s="3"/>
      <c r="H28" s="76" t="s">
        <v>74</v>
      </c>
      <c r="I28" s="76"/>
      <c r="J28" s="76"/>
      <c r="K28" s="76"/>
    </row>
    <row r="29" spans="1:17" ht="15" customHeight="1" x14ac:dyDescent="0.25">
      <c r="A29" s="3"/>
      <c r="B29" s="3"/>
      <c r="C29" s="3"/>
      <c r="D29" s="3"/>
      <c r="E29" s="3"/>
      <c r="F29" s="3"/>
      <c r="H29" s="76"/>
      <c r="I29" s="76"/>
      <c r="J29" s="76"/>
      <c r="K29" s="76"/>
      <c r="N29" s="39"/>
      <c r="O29" s="39"/>
      <c r="P29" s="39"/>
      <c r="Q29" s="39"/>
    </row>
    <row r="30" spans="1:17" ht="15.75" thickBot="1" x14ac:dyDescent="0.3"/>
    <row r="31" spans="1:17" ht="15.75" thickBot="1" x14ac:dyDescent="0.3">
      <c r="A31" s="38" t="s">
        <v>20</v>
      </c>
      <c r="B31" s="51" t="s">
        <v>29</v>
      </c>
      <c r="C31" s="52"/>
      <c r="D31" s="52"/>
      <c r="E31" s="52"/>
      <c r="F31" s="52"/>
      <c r="G31" s="52"/>
      <c r="H31" s="52"/>
      <c r="I31" s="52"/>
      <c r="J31" s="53"/>
      <c r="K31" s="27" t="s">
        <v>38</v>
      </c>
      <c r="L31" s="28" t="s">
        <v>39</v>
      </c>
    </row>
    <row r="32" spans="1:17" x14ac:dyDescent="0.25">
      <c r="A32" s="35" t="s">
        <v>21</v>
      </c>
      <c r="B32" s="42" t="s">
        <v>30</v>
      </c>
      <c r="C32" s="43"/>
      <c r="D32" s="43"/>
      <c r="E32" s="43"/>
      <c r="F32" s="43"/>
      <c r="G32" s="43"/>
      <c r="H32" s="43"/>
      <c r="I32" s="43"/>
      <c r="J32" s="44"/>
      <c r="K32" s="36">
        <v>1.5</v>
      </c>
      <c r="L32" s="37">
        <v>3</v>
      </c>
      <c r="M32" s="57">
        <f>K32*L32</f>
        <v>4.5</v>
      </c>
    </row>
    <row r="33" spans="1:13" x14ac:dyDescent="0.25">
      <c r="A33" s="30" t="s">
        <v>22</v>
      </c>
      <c r="B33" s="45" t="s">
        <v>31</v>
      </c>
      <c r="C33" s="46"/>
      <c r="D33" s="46"/>
      <c r="E33" s="46"/>
      <c r="F33" s="46"/>
      <c r="G33" s="46"/>
      <c r="H33" s="46"/>
      <c r="I33" s="46"/>
      <c r="J33" s="47"/>
      <c r="K33" s="19">
        <v>0.5</v>
      </c>
      <c r="L33" s="31">
        <v>1</v>
      </c>
      <c r="M33" s="57">
        <f t="shared" ref="M33:M39" si="2">K33*L33</f>
        <v>0.5</v>
      </c>
    </row>
    <row r="34" spans="1:13" x14ac:dyDescent="0.25">
      <c r="A34" s="30" t="s">
        <v>23</v>
      </c>
      <c r="B34" s="45" t="s">
        <v>32</v>
      </c>
      <c r="C34" s="46"/>
      <c r="D34" s="46"/>
      <c r="E34" s="46"/>
      <c r="F34" s="46"/>
      <c r="G34" s="46"/>
      <c r="H34" s="46"/>
      <c r="I34" s="46"/>
      <c r="J34" s="47"/>
      <c r="K34" s="19">
        <v>1</v>
      </c>
      <c r="L34" s="31">
        <v>3</v>
      </c>
      <c r="M34" s="57">
        <f t="shared" si="2"/>
        <v>3</v>
      </c>
    </row>
    <row r="35" spans="1:13" x14ac:dyDescent="0.25">
      <c r="A35" s="30" t="s">
        <v>24</v>
      </c>
      <c r="B35" s="45" t="s">
        <v>33</v>
      </c>
      <c r="C35" s="46"/>
      <c r="D35" s="46"/>
      <c r="E35" s="46"/>
      <c r="F35" s="46"/>
      <c r="G35" s="46"/>
      <c r="H35" s="46"/>
      <c r="I35" s="46"/>
      <c r="J35" s="47"/>
      <c r="K35" s="19">
        <v>0.5</v>
      </c>
      <c r="L35" s="31">
        <v>0</v>
      </c>
      <c r="M35" s="57">
        <f t="shared" si="2"/>
        <v>0</v>
      </c>
    </row>
    <row r="36" spans="1:13" x14ac:dyDescent="0.25">
      <c r="A36" s="30" t="s">
        <v>25</v>
      </c>
      <c r="B36" s="45" t="s">
        <v>34</v>
      </c>
      <c r="C36" s="46"/>
      <c r="D36" s="46"/>
      <c r="E36" s="46"/>
      <c r="F36" s="46"/>
      <c r="G36" s="46"/>
      <c r="H36" s="46"/>
      <c r="I36" s="46"/>
      <c r="J36" s="47"/>
      <c r="K36" s="19">
        <v>1</v>
      </c>
      <c r="L36" s="31">
        <v>5</v>
      </c>
      <c r="M36" s="57">
        <f t="shared" si="2"/>
        <v>5</v>
      </c>
    </row>
    <row r="37" spans="1:13" x14ac:dyDescent="0.25">
      <c r="A37" s="30" t="s">
        <v>26</v>
      </c>
      <c r="B37" s="45" t="s">
        <v>35</v>
      </c>
      <c r="C37" s="46"/>
      <c r="D37" s="46"/>
      <c r="E37" s="46"/>
      <c r="F37" s="46"/>
      <c r="G37" s="46"/>
      <c r="H37" s="46"/>
      <c r="I37" s="46"/>
      <c r="J37" s="47"/>
      <c r="K37" s="19">
        <v>2</v>
      </c>
      <c r="L37" s="31">
        <v>3</v>
      </c>
      <c r="M37" s="57">
        <f t="shared" si="2"/>
        <v>6</v>
      </c>
    </row>
    <row r="38" spans="1:13" x14ac:dyDescent="0.25">
      <c r="A38" s="30" t="s">
        <v>27</v>
      </c>
      <c r="B38" s="45" t="s">
        <v>36</v>
      </c>
      <c r="C38" s="46"/>
      <c r="D38" s="46"/>
      <c r="E38" s="46"/>
      <c r="F38" s="46"/>
      <c r="G38" s="46"/>
      <c r="H38" s="46"/>
      <c r="I38" s="46"/>
      <c r="J38" s="47"/>
      <c r="K38" s="19">
        <v>-1</v>
      </c>
      <c r="L38" s="31">
        <v>0</v>
      </c>
      <c r="M38" s="57">
        <f t="shared" si="2"/>
        <v>0</v>
      </c>
    </row>
    <row r="39" spans="1:13" ht="15.75" thickBot="1" x14ac:dyDescent="0.3">
      <c r="A39" s="32" t="s">
        <v>28</v>
      </c>
      <c r="B39" s="48" t="s">
        <v>37</v>
      </c>
      <c r="C39" s="49"/>
      <c r="D39" s="49"/>
      <c r="E39" s="49"/>
      <c r="F39" s="49"/>
      <c r="G39" s="49"/>
      <c r="H39" s="49"/>
      <c r="I39" s="49"/>
      <c r="J39" s="50"/>
      <c r="K39" s="33">
        <v>-1</v>
      </c>
      <c r="L39" s="34">
        <v>1</v>
      </c>
      <c r="M39" s="57">
        <f t="shared" si="2"/>
        <v>-1</v>
      </c>
    </row>
    <row r="40" spans="1:13" ht="15.75" thickBot="1" x14ac:dyDescent="0.3"/>
    <row r="41" spans="1:13" ht="15.75" thickBot="1" x14ac:dyDescent="0.3">
      <c r="K41" s="40" t="s">
        <v>40</v>
      </c>
      <c r="L41" s="41">
        <f>1.4-0.03*SUM(M32:M39)</f>
        <v>0.85999999999999988</v>
      </c>
    </row>
    <row r="44" spans="1:13" x14ac:dyDescent="0.25">
      <c r="A44" s="3" t="s">
        <v>19</v>
      </c>
      <c r="B44" s="3"/>
      <c r="C44" s="3"/>
      <c r="D44" s="3"/>
      <c r="E44" s="3"/>
    </row>
    <row r="45" spans="1:13" x14ac:dyDescent="0.25">
      <c r="A45" s="3"/>
      <c r="B45" s="3"/>
      <c r="C45" s="3"/>
      <c r="D45" s="3"/>
      <c r="E45" s="3"/>
    </row>
    <row r="46" spans="1:13" ht="15.75" thickBot="1" x14ac:dyDescent="0.3"/>
    <row r="47" spans="1:13" ht="15.75" thickBot="1" x14ac:dyDescent="0.3">
      <c r="A47" s="58" t="s">
        <v>20</v>
      </c>
      <c r="B47" s="59" t="s">
        <v>29</v>
      </c>
      <c r="C47" s="60"/>
      <c r="D47" s="60"/>
      <c r="E47" s="60"/>
      <c r="F47" s="60"/>
      <c r="G47" s="60"/>
      <c r="H47" s="60"/>
      <c r="I47" s="61" t="s">
        <v>38</v>
      </c>
      <c r="J47" s="62" t="s">
        <v>39</v>
      </c>
    </row>
    <row r="48" spans="1:13" x14ac:dyDescent="0.25">
      <c r="A48" s="29" t="s">
        <v>42</v>
      </c>
      <c r="B48" s="20" t="s">
        <v>55</v>
      </c>
      <c r="C48" s="20"/>
      <c r="D48" s="20"/>
      <c r="E48" s="20"/>
      <c r="F48" s="20"/>
      <c r="G48" s="20"/>
      <c r="H48" s="20"/>
      <c r="I48" s="21">
        <v>2</v>
      </c>
      <c r="J48" s="22">
        <v>3</v>
      </c>
      <c r="K48" s="57">
        <f>I48*J48</f>
        <v>6</v>
      </c>
    </row>
    <row r="49" spans="1:11" x14ac:dyDescent="0.25">
      <c r="A49" s="30" t="s">
        <v>43</v>
      </c>
      <c r="B49" s="18" t="s">
        <v>56</v>
      </c>
      <c r="C49" s="18"/>
      <c r="D49" s="18"/>
      <c r="E49" s="18"/>
      <c r="F49" s="18"/>
      <c r="G49" s="18"/>
      <c r="H49" s="18"/>
      <c r="I49" s="19">
        <v>1</v>
      </c>
      <c r="J49" s="31">
        <v>4</v>
      </c>
      <c r="K49" s="57">
        <f t="shared" ref="K49:K60" si="3">I49*J49</f>
        <v>4</v>
      </c>
    </row>
    <row r="50" spans="1:11" x14ac:dyDescent="0.25">
      <c r="A50" s="30" t="s">
        <v>44</v>
      </c>
      <c r="B50" s="18" t="s">
        <v>57</v>
      </c>
      <c r="C50" s="18"/>
      <c r="D50" s="18"/>
      <c r="E50" s="18"/>
      <c r="F50" s="18"/>
      <c r="G50" s="18"/>
      <c r="H50" s="18"/>
      <c r="I50" s="19">
        <v>1</v>
      </c>
      <c r="J50" s="31">
        <v>4</v>
      </c>
      <c r="K50" s="57">
        <f t="shared" si="3"/>
        <v>4</v>
      </c>
    </row>
    <row r="51" spans="1:11" x14ac:dyDescent="0.25">
      <c r="A51" s="30" t="s">
        <v>45</v>
      </c>
      <c r="B51" s="18" t="s">
        <v>58</v>
      </c>
      <c r="C51" s="18"/>
      <c r="D51" s="18"/>
      <c r="E51" s="18"/>
      <c r="F51" s="18"/>
      <c r="G51" s="18"/>
      <c r="H51" s="18"/>
      <c r="I51" s="19">
        <v>1</v>
      </c>
      <c r="J51" s="31">
        <v>4</v>
      </c>
      <c r="K51" s="57">
        <f t="shared" si="3"/>
        <v>4</v>
      </c>
    </row>
    <row r="52" spans="1:11" x14ac:dyDescent="0.25">
      <c r="A52" s="30" t="s">
        <v>46</v>
      </c>
      <c r="B52" s="18" t="s">
        <v>59</v>
      </c>
      <c r="C52" s="18"/>
      <c r="D52" s="18"/>
      <c r="E52" s="18"/>
      <c r="F52" s="18"/>
      <c r="G52" s="18"/>
      <c r="H52" s="18"/>
      <c r="I52" s="19">
        <v>1</v>
      </c>
      <c r="J52" s="31">
        <v>5</v>
      </c>
      <c r="K52" s="57">
        <f t="shared" si="3"/>
        <v>5</v>
      </c>
    </row>
    <row r="53" spans="1:11" x14ac:dyDescent="0.25">
      <c r="A53" s="30" t="s">
        <v>47</v>
      </c>
      <c r="B53" s="18" t="s">
        <v>60</v>
      </c>
      <c r="C53" s="18"/>
      <c r="D53" s="18"/>
      <c r="E53" s="18"/>
      <c r="F53" s="18"/>
      <c r="G53" s="18"/>
      <c r="H53" s="18"/>
      <c r="I53" s="19">
        <v>0.5</v>
      </c>
      <c r="J53" s="31">
        <v>4</v>
      </c>
      <c r="K53" s="57">
        <f t="shared" si="3"/>
        <v>2</v>
      </c>
    </row>
    <row r="54" spans="1:11" x14ac:dyDescent="0.25">
      <c r="A54" s="30" t="s">
        <v>48</v>
      </c>
      <c r="B54" s="18" t="s">
        <v>61</v>
      </c>
      <c r="C54" s="18"/>
      <c r="D54" s="18"/>
      <c r="E54" s="18"/>
      <c r="F54" s="18"/>
      <c r="G54" s="18"/>
      <c r="H54" s="18"/>
      <c r="I54" s="19">
        <v>0.5</v>
      </c>
      <c r="J54" s="31">
        <v>4</v>
      </c>
      <c r="K54" s="57">
        <f t="shared" si="3"/>
        <v>2</v>
      </c>
    </row>
    <row r="55" spans="1:11" x14ac:dyDescent="0.25">
      <c r="A55" s="30" t="s">
        <v>49</v>
      </c>
      <c r="B55" s="18" t="s">
        <v>62</v>
      </c>
      <c r="C55" s="18"/>
      <c r="D55" s="18"/>
      <c r="E55" s="18"/>
      <c r="F55" s="18"/>
      <c r="G55" s="18"/>
      <c r="H55" s="18"/>
      <c r="I55" s="19">
        <v>2</v>
      </c>
      <c r="J55" s="31">
        <v>2</v>
      </c>
      <c r="K55" s="57">
        <f t="shared" si="3"/>
        <v>4</v>
      </c>
    </row>
    <row r="56" spans="1:11" x14ac:dyDescent="0.25">
      <c r="A56" s="30" t="s">
        <v>50</v>
      </c>
      <c r="B56" s="18" t="s">
        <v>63</v>
      </c>
      <c r="C56" s="18"/>
      <c r="D56" s="18"/>
      <c r="E56" s="18"/>
      <c r="F56" s="18"/>
      <c r="G56" s="18"/>
      <c r="H56" s="18"/>
      <c r="I56" s="19">
        <v>1</v>
      </c>
      <c r="J56" s="31">
        <v>4</v>
      </c>
      <c r="K56" s="57">
        <f t="shared" si="3"/>
        <v>4</v>
      </c>
    </row>
    <row r="57" spans="1:11" x14ac:dyDescent="0.25">
      <c r="A57" s="30" t="s">
        <v>51</v>
      </c>
      <c r="B57" s="18" t="s">
        <v>64</v>
      </c>
      <c r="C57" s="18"/>
      <c r="D57" s="18"/>
      <c r="E57" s="18"/>
      <c r="F57" s="18"/>
      <c r="G57" s="18"/>
      <c r="H57" s="18"/>
      <c r="I57" s="19">
        <v>1</v>
      </c>
      <c r="J57" s="31">
        <v>4</v>
      </c>
      <c r="K57" s="57">
        <f t="shared" si="3"/>
        <v>4</v>
      </c>
    </row>
    <row r="58" spans="1:11" x14ac:dyDescent="0.25">
      <c r="A58" s="30" t="s">
        <v>52</v>
      </c>
      <c r="B58" s="18" t="s">
        <v>65</v>
      </c>
      <c r="C58" s="18"/>
      <c r="D58" s="18"/>
      <c r="E58" s="18"/>
      <c r="F58" s="18"/>
      <c r="G58" s="18"/>
      <c r="H58" s="18"/>
      <c r="I58" s="19">
        <v>1</v>
      </c>
      <c r="J58" s="31">
        <v>5</v>
      </c>
      <c r="K58" s="57">
        <f t="shared" si="3"/>
        <v>5</v>
      </c>
    </row>
    <row r="59" spans="1:11" x14ac:dyDescent="0.25">
      <c r="A59" s="30" t="s">
        <v>53</v>
      </c>
      <c r="B59" s="18" t="s">
        <v>66</v>
      </c>
      <c r="C59" s="18"/>
      <c r="D59" s="18"/>
      <c r="E59" s="18"/>
      <c r="F59" s="18"/>
      <c r="G59" s="18"/>
      <c r="H59" s="18"/>
      <c r="I59" s="19">
        <v>1</v>
      </c>
      <c r="J59" s="31">
        <v>2</v>
      </c>
      <c r="K59" s="57">
        <f t="shared" si="3"/>
        <v>2</v>
      </c>
    </row>
    <row r="60" spans="1:11" ht="15.75" thickBot="1" x14ac:dyDescent="0.3">
      <c r="A60" s="32" t="s">
        <v>54</v>
      </c>
      <c r="B60" s="23" t="s">
        <v>67</v>
      </c>
      <c r="C60" s="23"/>
      <c r="D60" s="23"/>
      <c r="E60" s="23"/>
      <c r="F60" s="23"/>
      <c r="G60" s="23"/>
      <c r="H60" s="23"/>
      <c r="I60" s="33">
        <v>1</v>
      </c>
      <c r="J60" s="34">
        <v>1</v>
      </c>
      <c r="K60" s="57">
        <f t="shared" si="3"/>
        <v>1</v>
      </c>
    </row>
    <row r="61" spans="1:11" ht="15.75" thickBot="1" x14ac:dyDescent="0.3"/>
    <row r="62" spans="1:11" ht="15.75" thickBot="1" x14ac:dyDescent="0.3">
      <c r="I62" s="40" t="s">
        <v>68</v>
      </c>
      <c r="J62" s="41">
        <f>0.6+0.01*SUM(K48:K60)</f>
        <v>1.07</v>
      </c>
    </row>
  </sheetData>
  <mergeCells count="47">
    <mergeCell ref="B58:H58"/>
    <mergeCell ref="B59:H59"/>
    <mergeCell ref="B60:H60"/>
    <mergeCell ref="I4:L5"/>
    <mergeCell ref="I7:K7"/>
    <mergeCell ref="I9:K9"/>
    <mergeCell ref="I11:K11"/>
    <mergeCell ref="I13:K13"/>
    <mergeCell ref="H28:K29"/>
    <mergeCell ref="B52:H52"/>
    <mergeCell ref="B53:H53"/>
    <mergeCell ref="B54:H54"/>
    <mergeCell ref="B55:H55"/>
    <mergeCell ref="B56:H56"/>
    <mergeCell ref="B57:H57"/>
    <mergeCell ref="B47:H47"/>
    <mergeCell ref="B48:H48"/>
    <mergeCell ref="B49:H49"/>
    <mergeCell ref="B50:H50"/>
    <mergeCell ref="B51:H51"/>
    <mergeCell ref="B38:J38"/>
    <mergeCell ref="B39:J39"/>
    <mergeCell ref="B31:J31"/>
    <mergeCell ref="A23:E23"/>
    <mergeCell ref="A14:C15"/>
    <mergeCell ref="A44:E45"/>
    <mergeCell ref="A28:F29"/>
    <mergeCell ref="B33:J33"/>
    <mergeCell ref="B34:J34"/>
    <mergeCell ref="B35:J35"/>
    <mergeCell ref="B36:J36"/>
    <mergeCell ref="B37:J37"/>
    <mergeCell ref="B32:J32"/>
    <mergeCell ref="K16:P16"/>
    <mergeCell ref="N29:Q29"/>
    <mergeCell ref="A21:E21"/>
    <mergeCell ref="A22:E22"/>
    <mergeCell ref="A17:E17"/>
    <mergeCell ref="F17:G17"/>
    <mergeCell ref="A18:E18"/>
    <mergeCell ref="A19:E19"/>
    <mergeCell ref="A20:E20"/>
    <mergeCell ref="A1:I2"/>
    <mergeCell ref="A4:B5"/>
    <mergeCell ref="A7:B7"/>
    <mergeCell ref="A8:B8"/>
    <mergeCell ref="A9:B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Sebek</dc:creator>
  <cp:lastModifiedBy>Sebek</cp:lastModifiedBy>
  <dcterms:created xsi:type="dcterms:W3CDTF">2019-04-21T11:14:03Z</dcterms:created>
  <dcterms:modified xsi:type="dcterms:W3CDTF">2019-04-21T14:39:59Z</dcterms:modified>
</cp:coreProperties>
</file>