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yvD\Studia\Sem5\PEA\ACO true\ACO\ACO\Wyniki\"/>
    </mc:Choice>
  </mc:AlternateContent>
  <xr:revisionPtr revIDLastSave="0" documentId="13_ncr:1_{9ABF0259-30CF-43B3-9FA7-A6213B6BDCD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171alfabe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1" l="1"/>
  <c r="G57" i="1"/>
  <c r="H57" i="1"/>
  <c r="K57" i="1"/>
  <c r="J57" i="1"/>
  <c r="L57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K58" i="1"/>
  <c r="L58" i="1"/>
  <c r="J58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K47" i="1"/>
  <c r="L47" i="1"/>
  <c r="J47" i="1"/>
  <c r="H55" i="1"/>
  <c r="H58" i="1"/>
  <c r="H59" i="1"/>
  <c r="H60" i="1"/>
  <c r="H61" i="1"/>
  <c r="H62" i="1"/>
  <c r="H63" i="1"/>
  <c r="H64" i="1"/>
  <c r="I58" i="1"/>
  <c r="G58" i="1"/>
  <c r="M55" i="1"/>
  <c r="G55" i="1" s="1"/>
  <c r="N55" i="1"/>
  <c r="I55" i="1"/>
  <c r="P55" i="1"/>
  <c r="R55" i="1"/>
  <c r="Q55" i="1"/>
  <c r="R54" i="1"/>
  <c r="P54" i="1"/>
  <c r="G54" i="1"/>
  <c r="I54" i="1"/>
  <c r="I53" i="1"/>
  <c r="I47" i="1"/>
  <c r="I48" i="1"/>
  <c r="I49" i="1"/>
  <c r="I50" i="1"/>
  <c r="I51" i="1"/>
  <c r="I52" i="1"/>
  <c r="G53" i="1"/>
  <c r="G47" i="1"/>
  <c r="G48" i="1"/>
  <c r="G49" i="1"/>
  <c r="G50" i="1"/>
  <c r="G51" i="1"/>
  <c r="G52" i="1"/>
  <c r="H53" i="1"/>
  <c r="H48" i="1"/>
  <c r="H49" i="1"/>
  <c r="H50" i="1"/>
  <c r="H51" i="1"/>
  <c r="H52" i="1"/>
  <c r="H54" i="1"/>
  <c r="H47" i="1"/>
  <c r="N54" i="1"/>
  <c r="Q54" i="1"/>
  <c r="P52" i="1"/>
  <c r="Q53" i="1"/>
  <c r="N53" i="1"/>
  <c r="P53" i="1"/>
  <c r="R53" i="1"/>
  <c r="M52" i="1"/>
  <c r="N52" i="1"/>
  <c r="R52" i="1"/>
  <c r="Q52" i="1"/>
  <c r="Q14" i="1"/>
  <c r="N14" i="1"/>
</calcChain>
</file>

<file path=xl/sharedStrings.xml><?xml version="1.0" encoding="utf-8"?>
<sst xmlns="http://schemas.openxmlformats.org/spreadsheetml/2006/main" count="78" uniqueCount="19">
  <si>
    <t>Nazwa pliku: Data/ftv170.atsp.txt</t>
  </si>
  <si>
    <t xml:space="preserve"> </t>
  </si>
  <si>
    <t xml:space="preserve">Średni czas wykonywania algorytmu [ms]:  </t>
  </si>
  <si>
    <t xml:space="preserve">Średni współczynnik błędu [j]:  </t>
  </si>
  <si>
    <t xml:space="preserve">Średni współczynnik błędu [%]:  </t>
  </si>
  <si>
    <t>alfa</t>
  </si>
  <si>
    <t>beta</t>
  </si>
  <si>
    <t>powtórzenia</t>
  </si>
  <si>
    <t>optymalny koszt</t>
  </si>
  <si>
    <t>minimlany otrzymany koszt</t>
  </si>
  <si>
    <t>średni otrzymany koszt</t>
  </si>
  <si>
    <t xml:space="preserve">Minimalny czas wykonywania algorytmu [ms]:  </t>
  </si>
  <si>
    <t xml:space="preserve">Maksymalny czas wykonywania algorytmu [ms]:  </t>
  </si>
  <si>
    <t xml:space="preserve">Minimalny współczynnik błędu [j]:  </t>
  </si>
  <si>
    <t xml:space="preserve">Maksymalny współczynnik błędu [j]:  </t>
  </si>
  <si>
    <t xml:space="preserve">Minimalny współczynnik błędu [%]:  </t>
  </si>
  <si>
    <t xml:space="preserve">Maksymalny współczynnik błędu [%]:  </t>
  </si>
  <si>
    <t>Maksymalny otrzymany koszt</t>
  </si>
  <si>
    <t>wierzchołki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</si>
</sst>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1" fontId="0" fillId="0" borderId="0" xfId="0" applyNumberFormat="1"/>
    <xf numFmtId="1" fontId="0" fillId="33" borderId="0" xfId="0" applyNumberFormat="1" applyFill="1"/>
    <xf numFmtId="164" fontId="0" fillId="0" borderId="0" xfId="0" applyNumberFormat="1"/>
    <xf numFmtId="164" fontId="0" fillId="33" borderId="0" xfId="0" applyNumberFormat="1" applyFill="1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Border="1"/>
    <xf numFmtId="1" fontId="0" fillId="0" borderId="0" xfId="0" applyNumberFormat="1" applyFill="1" applyBorder="1"/>
    <xf numFmtId="164" fontId="0" fillId="0" borderId="0" xfId="0" applyNumberFormat="1" applyFill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84814750820705E-2"/>
          <c:y val="6.363637882041967E-2"/>
          <c:w val="0.82903002328470699"/>
          <c:h val="0.8321111505872466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'171alfabeta'!$C$47:$C$55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'171alfabeta'!$K$47:$K$55</c:f>
              <c:numCache>
                <c:formatCode>0.000</c:formatCode>
                <c:ptCount val="9"/>
                <c:pt idx="0">
                  <c:v>47.700900000000004</c:v>
                </c:pt>
                <c:pt idx="1">
                  <c:v>44.164300000000004</c:v>
                </c:pt>
                <c:pt idx="2">
                  <c:v>43.131099999999996</c:v>
                </c:pt>
                <c:pt idx="3">
                  <c:v>42.555800000000005</c:v>
                </c:pt>
                <c:pt idx="4">
                  <c:v>41.932099999999998</c:v>
                </c:pt>
                <c:pt idx="5">
                  <c:v>45.250300000000003</c:v>
                </c:pt>
                <c:pt idx="6">
                  <c:v>46.911999999999999</c:v>
                </c:pt>
                <c:pt idx="7">
                  <c:v>49.103900000000003</c:v>
                </c:pt>
                <c:pt idx="8">
                  <c:v>57.591999999999999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C-442E-A6CD-D5FEC13F99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00792895"/>
        <c:axId val="1600789151"/>
      </c:scatterChart>
      <c:valAx>
        <c:axId val="160079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</a:t>
                </a:r>
                <a:r>
                  <a:rPr lang="el-GR"/>
                  <a:t>β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79597610643497152"/>
              <c:y val="0.93574228960684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0789151"/>
        <c:crosses val="autoZero"/>
        <c:crossBetween val="midCat"/>
      </c:valAx>
      <c:valAx>
        <c:axId val="1600789151"/>
        <c:scaling>
          <c:orientation val="minMax"/>
          <c:max val="58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</a:p>
            </c:rich>
          </c:tx>
          <c:layout>
            <c:manualLayout>
              <c:xMode val="edge"/>
              <c:yMode val="edge"/>
              <c:x val="2.9258098223615466E-2"/>
              <c:y val="2.108327871230701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079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84812182819833"/>
          <c:y val="7.1829413626426253E-2"/>
          <c:w val="0.83253740254403208"/>
          <c:h val="0.8341838724584865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'171alfabeta'!$C$47:$C$55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'171alfabeta'!$Q$47:$Q$55</c:f>
              <c:numCache>
                <c:formatCode>0.000</c:formatCode>
                <c:ptCount val="9"/>
                <c:pt idx="0">
                  <c:v>60.802199999999999</c:v>
                </c:pt>
                <c:pt idx="1">
                  <c:v>33.883800000000001</c:v>
                </c:pt>
                <c:pt idx="2">
                  <c:v>30.068999999999999</c:v>
                </c:pt>
                <c:pt idx="3">
                  <c:v>26.435600000000001</c:v>
                </c:pt>
                <c:pt idx="4">
                  <c:v>25.074400000000001</c:v>
                </c:pt>
                <c:pt idx="5">
                  <c:v>25.697320000000001</c:v>
                </c:pt>
                <c:pt idx="6">
                  <c:v>28.033439999999999</c:v>
                </c:pt>
                <c:pt idx="7">
                  <c:v>30.822479999999999</c:v>
                </c:pt>
                <c:pt idx="8">
                  <c:v>33.005419999999994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2-49EF-9389-9E1FBC54D9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99203423"/>
        <c:axId val="1820490703"/>
      </c:scatterChart>
      <c:valAx>
        <c:axId val="159920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</a:t>
                </a:r>
                <a:r>
                  <a:rPr lang="el-GR"/>
                  <a:t>β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490586461035059"/>
              <c:y val="0.94252138680728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0490703"/>
        <c:crosses val="autoZero"/>
        <c:crossBetween val="midCat"/>
      </c:valAx>
      <c:valAx>
        <c:axId val="1820490703"/>
        <c:scaling>
          <c:orientation val="minMax"/>
          <c:max val="6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[%]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7.2870507139340221E-2"/>
              <c:y val="8.2551980293101047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9203423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1524683628802"/>
          <c:y val="8.006964770999711E-2"/>
          <c:w val="0.82905703299424072"/>
          <c:h val="0.807125074765479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'171alfabeta'!$B$57:$B$64</c:f>
              <c:numCache>
                <c:formatCode>General</c:formatCode>
                <c:ptCount val="8"/>
                <c:pt idx="0">
                  <c:v>-1</c:v>
                </c:pt>
                <c:pt idx="1">
                  <c:v>0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'171alfabeta'!$Q$57:$Q$64</c:f>
              <c:numCache>
                <c:formatCode>0.000</c:formatCode>
                <c:ptCount val="8"/>
                <c:pt idx="0" formatCode="General">
                  <c:v>104.185</c:v>
                </c:pt>
                <c:pt idx="1">
                  <c:v>31.934699999999999</c:v>
                </c:pt>
                <c:pt idx="2">
                  <c:v>26.813099999999999</c:v>
                </c:pt>
                <c:pt idx="3">
                  <c:v>21.012699999999999</c:v>
                </c:pt>
                <c:pt idx="4">
                  <c:v>25.074400000000001</c:v>
                </c:pt>
                <c:pt idx="5">
                  <c:v>47.016300000000001</c:v>
                </c:pt>
                <c:pt idx="6">
                  <c:v>65.125200000000007</c:v>
                </c:pt>
                <c:pt idx="7">
                  <c:v>78.823999999999998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C-4C05-B79E-CBC5EF2571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20505679"/>
        <c:axId val="1820483215"/>
      </c:scatterChart>
      <c:valAx>
        <c:axId val="182050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</a:t>
                </a:r>
                <a:r>
                  <a:rPr lang="el-GR" baseline="0"/>
                  <a:t>α</a:t>
                </a:r>
                <a:endParaRPr lang="pl-PL" baseline="0"/>
              </a:p>
            </c:rich>
          </c:tx>
          <c:layout>
            <c:manualLayout>
              <c:xMode val="edge"/>
              <c:yMode val="edge"/>
              <c:x val="0.84747829577804823"/>
              <c:y val="0.93314170710352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0483215"/>
        <c:crosses val="autoZero"/>
        <c:crossBetween val="midCat"/>
      </c:valAx>
      <c:valAx>
        <c:axId val="182048321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[%]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6.6568761151963321E-2"/>
              <c:y val="8.079331724082308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0505679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9772054355273"/>
          <c:y val="6.828850981297821E-2"/>
          <c:w val="0.82588038564144994"/>
          <c:h val="0.810829536017215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'171alfabeta'!$B$57:$B$64</c:f>
              <c:numCache>
                <c:formatCode>General</c:formatCode>
                <c:ptCount val="8"/>
                <c:pt idx="0">
                  <c:v>-1</c:v>
                </c:pt>
                <c:pt idx="1">
                  <c:v>0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'171alfabeta'!$K$57:$K$64</c:f>
              <c:numCache>
                <c:formatCode>0.000</c:formatCode>
                <c:ptCount val="8"/>
                <c:pt idx="0">
                  <c:v>71.478300000000004</c:v>
                </c:pt>
                <c:pt idx="1">
                  <c:v>56.485099999999996</c:v>
                </c:pt>
                <c:pt idx="2">
                  <c:v>47.391300000000001</c:v>
                </c:pt>
                <c:pt idx="3">
                  <c:v>43.997800000000005</c:v>
                </c:pt>
                <c:pt idx="4">
                  <c:v>41.932099999999998</c:v>
                </c:pt>
                <c:pt idx="5">
                  <c:v>42.232599999999998</c:v>
                </c:pt>
                <c:pt idx="6">
                  <c:v>42.015800000000006</c:v>
                </c:pt>
                <c:pt idx="7">
                  <c:v>37.075900000000004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5-4565-AAC5-B39AEDAFF0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78630767"/>
        <c:axId val="878627439"/>
      </c:scatterChart>
      <c:valAx>
        <c:axId val="87863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</a:t>
                </a:r>
                <a:r>
                  <a:rPr lang="el-GR" sz="1000" b="0" i="0" u="none" strike="noStrike" baseline="0">
                    <a:effectLst/>
                  </a:rPr>
                  <a:t>α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4102797495140691"/>
              <c:y val="0.92076812206329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8627439"/>
        <c:crosses val="autoZero"/>
        <c:crossBetween val="midCat"/>
      </c:valAx>
      <c:valAx>
        <c:axId val="878627439"/>
        <c:scaling>
          <c:orientation val="minMax"/>
          <c:max val="76"/>
          <c:min val="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>
            <c:manualLayout>
              <c:xMode val="edge"/>
              <c:yMode val="edge"/>
              <c:x val="7.109478433927964E-2"/>
              <c:y val="5.386138470485658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8630767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523876</xdr:colOff>
      <xdr:row>22</xdr:row>
      <xdr:rowOff>66675</xdr:rowOff>
    </xdr:from>
    <xdr:to>
      <xdr:col>33</xdr:col>
      <xdr:colOff>28576</xdr:colOff>
      <xdr:row>51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0B25BF-EC7F-4492-334E-6AE08252E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647699</xdr:colOff>
      <xdr:row>23</xdr:row>
      <xdr:rowOff>38100</xdr:rowOff>
    </xdr:from>
    <xdr:to>
      <xdr:col>34</xdr:col>
      <xdr:colOff>152400</xdr:colOff>
      <xdr:row>52</xdr:row>
      <xdr:rowOff>14288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237FBF4-0C93-2235-DE80-3CD708CA6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561973</xdr:colOff>
      <xdr:row>71</xdr:row>
      <xdr:rowOff>9525</xdr:rowOff>
    </xdr:from>
    <xdr:to>
      <xdr:col>21</xdr:col>
      <xdr:colOff>28574</xdr:colOff>
      <xdr:row>99</xdr:row>
      <xdr:rowOff>142875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0CD1E6E-4FB1-C2A8-C7B7-DCABB6946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266701</xdr:colOff>
      <xdr:row>71</xdr:row>
      <xdr:rowOff>47625</xdr:rowOff>
    </xdr:from>
    <xdr:to>
      <xdr:col>35</xdr:col>
      <xdr:colOff>95250</xdr:colOff>
      <xdr:row>100</xdr:row>
      <xdr:rowOff>66675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026A8C7-8252-AD05-EF6D-E3D4BBC8B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9"/>
  <sheetViews>
    <sheetView tabSelected="1" topLeftCell="A40" workbookViewId="0">
      <selection activeCell="B56" sqref="B56:R64"/>
    </sheetView>
  </sheetViews>
  <sheetFormatPr defaultRowHeight="15" x14ac:dyDescent="0.25"/>
  <cols>
    <col min="1" max="1" width="39.5703125" bestFit="1" customWidth="1"/>
    <col min="2" max="2" width="4.28515625" bestFit="1" customWidth="1"/>
    <col min="3" max="3" width="5" bestFit="1" customWidth="1"/>
    <col min="4" max="4" width="12.140625" bestFit="1" customWidth="1"/>
    <col min="5" max="5" width="12.140625" customWidth="1"/>
    <col min="6" max="6" width="15.5703125" bestFit="1" customWidth="1"/>
    <col min="7" max="7" width="13.42578125" customWidth="1"/>
    <col min="8" max="8" width="6.140625" customWidth="1"/>
    <col min="10" max="10" width="10.7109375" customWidth="1"/>
    <col min="11" max="11" width="9.7109375" customWidth="1"/>
    <col min="12" max="12" width="10.7109375" customWidth="1"/>
    <col min="13" max="13" width="9.85546875" customWidth="1"/>
    <col min="14" max="14" width="10.42578125" customWidth="1"/>
    <col min="15" max="15" width="9.5703125" customWidth="1"/>
    <col min="16" max="16" width="9.7109375" customWidth="1"/>
    <col min="17" max="18" width="10.140625" customWidth="1"/>
    <col min="19" max="19" width="11.7109375" customWidth="1"/>
    <col min="20" max="20" width="12.140625" customWidth="1"/>
    <col min="21" max="21" width="11.140625" customWidth="1"/>
    <col min="22" max="22" width="9.85546875" customWidth="1"/>
    <col min="23" max="23" width="11.140625" customWidth="1"/>
  </cols>
  <sheetData>
    <row r="1" spans="1:20" x14ac:dyDescent="0.25">
      <c r="A1" t="s">
        <v>0</v>
      </c>
    </row>
    <row r="2" spans="1:20" x14ac:dyDescent="0.25">
      <c r="B2" t="s">
        <v>5</v>
      </c>
      <c r="C2" t="s">
        <v>6</v>
      </c>
      <c r="D2" t="s">
        <v>7</v>
      </c>
      <c r="E2" t="s">
        <v>18</v>
      </c>
      <c r="F2" t="s">
        <v>8</v>
      </c>
      <c r="G2" t="s">
        <v>9</v>
      </c>
      <c r="H2" t="s">
        <v>10</v>
      </c>
      <c r="I2" t="s">
        <v>17</v>
      </c>
      <c r="J2" t="s">
        <v>11</v>
      </c>
      <c r="K2" t="s">
        <v>2</v>
      </c>
      <c r="L2" t="s">
        <v>12</v>
      </c>
      <c r="M2" t="s">
        <v>13</v>
      </c>
      <c r="N2" t="s">
        <v>3</v>
      </c>
      <c r="O2" t="s">
        <v>14</v>
      </c>
      <c r="P2" t="s">
        <v>15</v>
      </c>
      <c r="Q2" t="s">
        <v>4</v>
      </c>
      <c r="R2" t="s">
        <v>16</v>
      </c>
    </row>
    <row r="3" spans="1:20" x14ac:dyDescent="0.25">
      <c r="B3">
        <v>0.1</v>
      </c>
      <c r="C3">
        <v>1</v>
      </c>
      <c r="D3">
        <v>1000</v>
      </c>
      <c r="E3">
        <v>171</v>
      </c>
      <c r="F3">
        <v>2755</v>
      </c>
      <c r="G3">
        <v>14108</v>
      </c>
      <c r="I3">
        <v>14703</v>
      </c>
      <c r="K3">
        <v>52131.7</v>
      </c>
      <c r="L3">
        <v>62969.9</v>
      </c>
      <c r="M3">
        <v>11353</v>
      </c>
      <c r="N3" s="4">
        <v>11777.4</v>
      </c>
      <c r="O3">
        <v>11948</v>
      </c>
      <c r="P3">
        <v>412.08699999999999</v>
      </c>
      <c r="Q3">
        <v>427.49200000000002</v>
      </c>
      <c r="R3">
        <v>433.68400000000003</v>
      </c>
    </row>
    <row r="4" spans="1:20" x14ac:dyDescent="0.25">
      <c r="C4">
        <v>2</v>
      </c>
      <c r="D4">
        <v>1000</v>
      </c>
      <c r="E4">
        <v>171</v>
      </c>
      <c r="F4">
        <v>2755</v>
      </c>
      <c r="G4">
        <v>6153</v>
      </c>
      <c r="I4">
        <v>7182</v>
      </c>
      <c r="K4">
        <v>56095.6</v>
      </c>
      <c r="L4">
        <v>63007.7</v>
      </c>
      <c r="M4">
        <v>3398</v>
      </c>
      <c r="N4" s="4">
        <v>4077.7</v>
      </c>
      <c r="O4">
        <v>4427</v>
      </c>
      <c r="P4">
        <v>123.339</v>
      </c>
      <c r="Q4">
        <v>148.011</v>
      </c>
      <c r="R4">
        <v>160.69</v>
      </c>
    </row>
    <row r="5" spans="1:20" x14ac:dyDescent="0.25">
      <c r="C5">
        <v>3</v>
      </c>
      <c r="D5">
        <v>1000</v>
      </c>
      <c r="E5">
        <v>171</v>
      </c>
      <c r="F5">
        <v>2755</v>
      </c>
      <c r="G5">
        <v>4270</v>
      </c>
      <c r="I5">
        <v>4497</v>
      </c>
      <c r="K5">
        <v>52068.6</v>
      </c>
      <c r="L5">
        <v>57621.4</v>
      </c>
      <c r="M5">
        <v>1515</v>
      </c>
      <c r="N5" s="4">
        <v>1628.3</v>
      </c>
      <c r="O5">
        <v>1742</v>
      </c>
      <c r="P5">
        <v>54.990900000000003</v>
      </c>
      <c r="Q5">
        <v>59.103400000000001</v>
      </c>
      <c r="R5">
        <v>63.230499999999999</v>
      </c>
    </row>
    <row r="6" spans="1:20" x14ac:dyDescent="0.25">
      <c r="C6">
        <v>4</v>
      </c>
      <c r="D6">
        <v>1000</v>
      </c>
      <c r="E6">
        <v>171</v>
      </c>
      <c r="F6">
        <v>2755</v>
      </c>
      <c r="G6">
        <v>3698</v>
      </c>
      <c r="I6">
        <v>3826</v>
      </c>
      <c r="K6">
        <v>50610.2</v>
      </c>
      <c r="L6">
        <v>67664.3</v>
      </c>
      <c r="M6">
        <v>943</v>
      </c>
      <c r="N6" s="4">
        <v>986</v>
      </c>
      <c r="O6">
        <v>1071</v>
      </c>
      <c r="P6">
        <v>34.228700000000003</v>
      </c>
      <c r="Q6">
        <v>35.789499999999997</v>
      </c>
      <c r="R6">
        <v>38.8748</v>
      </c>
    </row>
    <row r="7" spans="1:20" x14ac:dyDescent="0.25">
      <c r="C7">
        <v>5</v>
      </c>
      <c r="D7">
        <v>1000</v>
      </c>
      <c r="E7">
        <v>171</v>
      </c>
      <c r="F7">
        <v>2755</v>
      </c>
      <c r="G7">
        <v>3434</v>
      </c>
      <c r="I7">
        <v>3525</v>
      </c>
      <c r="K7">
        <v>47391.3</v>
      </c>
      <c r="L7">
        <v>52668.5</v>
      </c>
      <c r="M7">
        <v>679</v>
      </c>
      <c r="N7" s="4">
        <v>738.7</v>
      </c>
      <c r="O7">
        <v>770</v>
      </c>
      <c r="P7">
        <v>24.646100000000001</v>
      </c>
      <c r="Q7">
        <v>26.813099999999999</v>
      </c>
      <c r="R7">
        <v>27.949200000000001</v>
      </c>
      <c r="T7" s="3"/>
    </row>
    <row r="8" spans="1:20" x14ac:dyDescent="0.25">
      <c r="C8">
        <v>6</v>
      </c>
      <c r="D8">
        <v>1000</v>
      </c>
      <c r="E8">
        <v>171</v>
      </c>
      <c r="F8">
        <v>2755</v>
      </c>
      <c r="G8">
        <v>3389</v>
      </c>
      <c r="I8">
        <v>3485</v>
      </c>
      <c r="K8">
        <v>46076.2</v>
      </c>
      <c r="L8">
        <v>51473.7</v>
      </c>
      <c r="M8">
        <v>634</v>
      </c>
      <c r="N8" s="4">
        <v>674.4</v>
      </c>
      <c r="O8">
        <v>730</v>
      </c>
      <c r="P8">
        <v>23.012699999999999</v>
      </c>
      <c r="Q8">
        <v>24.479099999999999</v>
      </c>
      <c r="R8">
        <v>26.497299999999999</v>
      </c>
    </row>
    <row r="9" spans="1:20" x14ac:dyDescent="0.25">
      <c r="B9">
        <v>0.5</v>
      </c>
      <c r="C9">
        <v>1</v>
      </c>
      <c r="D9">
        <v>1000</v>
      </c>
      <c r="E9">
        <v>171</v>
      </c>
      <c r="F9">
        <v>2755</v>
      </c>
      <c r="G9">
        <v>7332</v>
      </c>
      <c r="I9">
        <v>8105</v>
      </c>
      <c r="K9">
        <v>58780.5</v>
      </c>
      <c r="L9">
        <v>65441.7</v>
      </c>
      <c r="M9">
        <v>4577</v>
      </c>
      <c r="N9" s="4">
        <v>5036.2</v>
      </c>
      <c r="O9">
        <v>5350</v>
      </c>
      <c r="P9">
        <v>166.13399999999999</v>
      </c>
      <c r="Q9">
        <v>182.80199999999999</v>
      </c>
      <c r="R9">
        <v>194.19200000000001</v>
      </c>
    </row>
    <row r="10" spans="1:20" x14ac:dyDescent="0.25">
      <c r="C10">
        <v>2</v>
      </c>
      <c r="D10">
        <v>1000</v>
      </c>
      <c r="E10">
        <v>171</v>
      </c>
      <c r="F10">
        <v>2755</v>
      </c>
      <c r="G10">
        <v>3842</v>
      </c>
      <c r="I10">
        <v>4213</v>
      </c>
      <c r="K10">
        <v>50569.8</v>
      </c>
      <c r="L10">
        <v>56351</v>
      </c>
      <c r="M10">
        <v>1087</v>
      </c>
      <c r="N10" s="4">
        <v>1293.9000000000001</v>
      </c>
      <c r="O10">
        <v>1458</v>
      </c>
      <c r="P10">
        <v>39.455500000000001</v>
      </c>
      <c r="Q10">
        <v>46.965499999999999</v>
      </c>
      <c r="R10">
        <v>52.921999999999997</v>
      </c>
    </row>
    <row r="11" spans="1:20" x14ac:dyDescent="0.25">
      <c r="C11">
        <v>3</v>
      </c>
      <c r="D11">
        <v>1000</v>
      </c>
      <c r="E11">
        <v>171</v>
      </c>
      <c r="F11">
        <v>2755</v>
      </c>
      <c r="G11">
        <v>3351</v>
      </c>
      <c r="I11">
        <v>3514</v>
      </c>
      <c r="K11">
        <v>46655.5</v>
      </c>
      <c r="L11">
        <v>51896.2</v>
      </c>
      <c r="M11">
        <v>596</v>
      </c>
      <c r="N11" s="4">
        <v>697.6</v>
      </c>
      <c r="O11">
        <v>759</v>
      </c>
      <c r="P11">
        <v>21.633400000000002</v>
      </c>
      <c r="Q11">
        <v>25.321200000000001</v>
      </c>
      <c r="R11">
        <v>27.549900000000001</v>
      </c>
    </row>
    <row r="12" spans="1:20" x14ac:dyDescent="0.25">
      <c r="B12" s="1"/>
      <c r="C12" s="1">
        <v>4</v>
      </c>
      <c r="D12" s="1">
        <v>1000</v>
      </c>
      <c r="E12">
        <v>171</v>
      </c>
      <c r="F12" s="1">
        <v>2755</v>
      </c>
      <c r="G12" s="1">
        <v>3118</v>
      </c>
      <c r="H12" s="1"/>
      <c r="I12" s="1">
        <v>3418</v>
      </c>
      <c r="J12" s="1"/>
      <c r="K12" s="1">
        <v>44881.2</v>
      </c>
      <c r="L12" s="1">
        <v>49729.8</v>
      </c>
      <c r="M12" s="1">
        <v>363</v>
      </c>
      <c r="N12" s="5">
        <v>566.6</v>
      </c>
      <c r="O12" s="1">
        <v>663</v>
      </c>
      <c r="P12" s="1">
        <v>13.176</v>
      </c>
      <c r="Q12" s="1">
        <v>20.566199999999998</v>
      </c>
      <c r="R12" s="1">
        <v>24.065300000000001</v>
      </c>
    </row>
    <row r="13" spans="1:20" x14ac:dyDescent="0.25">
      <c r="C13">
        <v>5</v>
      </c>
      <c r="D13">
        <v>1000</v>
      </c>
      <c r="E13">
        <v>171</v>
      </c>
      <c r="F13">
        <v>2755</v>
      </c>
      <c r="G13">
        <v>3279</v>
      </c>
      <c r="I13">
        <v>3391</v>
      </c>
      <c r="K13">
        <v>43997.8</v>
      </c>
      <c r="L13">
        <v>48936.2</v>
      </c>
      <c r="M13">
        <v>524</v>
      </c>
      <c r="N13" s="4">
        <v>578.9</v>
      </c>
      <c r="O13">
        <v>636</v>
      </c>
      <c r="P13">
        <v>19.02</v>
      </c>
      <c r="Q13">
        <v>21.012699999999999</v>
      </c>
      <c r="R13">
        <v>23.0853</v>
      </c>
      <c r="T13" s="3"/>
    </row>
    <row r="14" spans="1:20" x14ac:dyDescent="0.25">
      <c r="C14">
        <v>6</v>
      </c>
      <c r="D14">
        <v>1000</v>
      </c>
      <c r="E14">
        <v>171</v>
      </c>
      <c r="F14">
        <v>2755</v>
      </c>
      <c r="G14">
        <v>3218</v>
      </c>
      <c r="I14">
        <v>3385</v>
      </c>
      <c r="K14">
        <v>43177</v>
      </c>
      <c r="L14">
        <v>47912</v>
      </c>
      <c r="M14">
        <v>463</v>
      </c>
      <c r="N14" s="4">
        <f>561.7*1.01</f>
        <v>567.31700000000001</v>
      </c>
      <c r="O14">
        <v>630</v>
      </c>
      <c r="P14">
        <v>16.805800000000001</v>
      </c>
      <c r="Q14">
        <f>20.3884*1.01</f>
        <v>20.592283999999999</v>
      </c>
      <c r="R14">
        <v>22.8675</v>
      </c>
    </row>
    <row r="15" spans="1:20" x14ac:dyDescent="0.25">
      <c r="B15">
        <v>1</v>
      </c>
      <c r="C15">
        <v>1</v>
      </c>
      <c r="D15">
        <v>1000</v>
      </c>
      <c r="E15">
        <v>171</v>
      </c>
      <c r="F15">
        <v>2755</v>
      </c>
      <c r="G15">
        <v>4163</v>
      </c>
      <c r="I15">
        <v>4682</v>
      </c>
      <c r="K15">
        <v>47700.9</v>
      </c>
      <c r="L15">
        <v>53624.800000000003</v>
      </c>
      <c r="M15">
        <v>1408</v>
      </c>
      <c r="N15" s="4">
        <v>1675.1</v>
      </c>
      <c r="O15">
        <v>1927</v>
      </c>
      <c r="P15">
        <v>51.107100000000003</v>
      </c>
      <c r="Q15">
        <v>60.802199999999999</v>
      </c>
      <c r="R15">
        <v>69.945599999999999</v>
      </c>
      <c r="S15" s="2"/>
    </row>
    <row r="16" spans="1:20" x14ac:dyDescent="0.25">
      <c r="C16">
        <v>2</v>
      </c>
      <c r="D16">
        <v>1000</v>
      </c>
      <c r="E16">
        <v>171</v>
      </c>
      <c r="F16">
        <v>2755</v>
      </c>
      <c r="G16">
        <v>3519</v>
      </c>
      <c r="I16">
        <v>3993</v>
      </c>
      <c r="K16">
        <v>44164.3</v>
      </c>
      <c r="L16">
        <v>49304.5</v>
      </c>
      <c r="M16">
        <v>764</v>
      </c>
      <c r="N16" s="4">
        <v>933.5</v>
      </c>
      <c r="O16">
        <v>1238</v>
      </c>
      <c r="P16">
        <v>27.731400000000001</v>
      </c>
      <c r="Q16">
        <v>33.883800000000001</v>
      </c>
      <c r="R16">
        <v>44.936500000000002</v>
      </c>
      <c r="S16" s="2"/>
    </row>
    <row r="17" spans="2:20" x14ac:dyDescent="0.25">
      <c r="C17">
        <v>3</v>
      </c>
      <c r="D17">
        <v>1000</v>
      </c>
      <c r="E17">
        <v>171</v>
      </c>
      <c r="F17">
        <v>2755</v>
      </c>
      <c r="G17">
        <v>3403</v>
      </c>
      <c r="I17">
        <v>3739</v>
      </c>
      <c r="K17">
        <v>43131.1</v>
      </c>
      <c r="L17">
        <v>48978.400000000001</v>
      </c>
      <c r="M17">
        <v>648</v>
      </c>
      <c r="N17" s="4">
        <v>828.4</v>
      </c>
      <c r="O17">
        <v>984</v>
      </c>
      <c r="P17">
        <v>23.520900000000001</v>
      </c>
      <c r="Q17">
        <v>30.068999999999999</v>
      </c>
      <c r="R17">
        <v>35.716900000000003</v>
      </c>
      <c r="S17" s="2"/>
    </row>
    <row r="18" spans="2:20" x14ac:dyDescent="0.25">
      <c r="C18">
        <v>4</v>
      </c>
      <c r="D18">
        <v>1000</v>
      </c>
      <c r="E18">
        <v>171</v>
      </c>
      <c r="F18">
        <v>2755</v>
      </c>
      <c r="G18">
        <v>3353</v>
      </c>
      <c r="I18">
        <v>3582</v>
      </c>
      <c r="K18">
        <v>42555.8</v>
      </c>
      <c r="L18">
        <v>47503.6</v>
      </c>
      <c r="M18">
        <v>598</v>
      </c>
      <c r="N18" s="4">
        <v>728.3</v>
      </c>
      <c r="O18">
        <v>827</v>
      </c>
      <c r="P18">
        <v>21.706</v>
      </c>
      <c r="Q18">
        <v>26.435600000000001</v>
      </c>
      <c r="R18">
        <v>30.0181</v>
      </c>
      <c r="S18" s="2"/>
    </row>
    <row r="19" spans="2:20" x14ac:dyDescent="0.25">
      <c r="B19" s="1"/>
      <c r="C19" s="1">
        <v>5</v>
      </c>
      <c r="D19" s="1">
        <v>1000</v>
      </c>
      <c r="E19">
        <v>171</v>
      </c>
      <c r="F19" s="1">
        <v>2755</v>
      </c>
      <c r="G19" s="1">
        <v>3314</v>
      </c>
      <c r="H19" s="1"/>
      <c r="I19" s="1">
        <v>3597</v>
      </c>
      <c r="J19" s="1"/>
      <c r="K19" s="1">
        <v>41932.1</v>
      </c>
      <c r="L19" s="1">
        <v>46467.1</v>
      </c>
      <c r="M19" s="1">
        <v>559</v>
      </c>
      <c r="N19" s="5">
        <v>690.8</v>
      </c>
      <c r="O19" s="1">
        <v>842</v>
      </c>
      <c r="P19" s="1">
        <v>20.290400000000002</v>
      </c>
      <c r="Q19" s="1">
        <v>25.074400000000001</v>
      </c>
      <c r="R19" s="1">
        <v>30.5626</v>
      </c>
      <c r="S19" s="2"/>
      <c r="T19" s="3"/>
    </row>
    <row r="20" spans="2:20" x14ac:dyDescent="0.25">
      <c r="C20">
        <v>6</v>
      </c>
      <c r="D20">
        <v>1000</v>
      </c>
      <c r="E20">
        <v>171</v>
      </c>
      <c r="F20">
        <v>2755</v>
      </c>
      <c r="G20">
        <v>3233</v>
      </c>
      <c r="I20">
        <v>3567</v>
      </c>
      <c r="K20">
        <v>41342.1</v>
      </c>
      <c r="L20">
        <v>46736.6</v>
      </c>
      <c r="M20">
        <v>478</v>
      </c>
      <c r="N20" s="4">
        <v>623.5</v>
      </c>
      <c r="O20">
        <v>812</v>
      </c>
      <c r="P20">
        <v>17.350300000000001</v>
      </c>
      <c r="Q20">
        <v>22.631599999999999</v>
      </c>
      <c r="R20">
        <v>29.473700000000001</v>
      </c>
      <c r="S20" s="2"/>
    </row>
    <row r="21" spans="2:20" x14ac:dyDescent="0.25">
      <c r="B21">
        <v>2</v>
      </c>
      <c r="C21">
        <v>1</v>
      </c>
      <c r="D21">
        <v>1000</v>
      </c>
      <c r="E21">
        <v>171</v>
      </c>
      <c r="F21">
        <v>2755</v>
      </c>
      <c r="G21">
        <v>11601</v>
      </c>
      <c r="I21">
        <v>14374</v>
      </c>
      <c r="K21">
        <v>43741.2</v>
      </c>
      <c r="L21">
        <v>48625.4</v>
      </c>
      <c r="M21">
        <v>8846</v>
      </c>
      <c r="N21" s="4">
        <v>10378.700000000001</v>
      </c>
      <c r="O21">
        <v>11619</v>
      </c>
      <c r="P21">
        <v>321.089</v>
      </c>
      <c r="Q21">
        <v>376.72199999999998</v>
      </c>
      <c r="R21">
        <v>421.74200000000002</v>
      </c>
    </row>
    <row r="22" spans="2:20" x14ac:dyDescent="0.25">
      <c r="C22">
        <v>2</v>
      </c>
      <c r="D22">
        <v>1000</v>
      </c>
      <c r="E22">
        <v>171</v>
      </c>
      <c r="F22">
        <v>2755</v>
      </c>
      <c r="G22">
        <v>5739</v>
      </c>
      <c r="I22">
        <v>6644</v>
      </c>
      <c r="K22">
        <v>42947.1</v>
      </c>
      <c r="L22">
        <v>47818.8</v>
      </c>
      <c r="M22">
        <v>2984</v>
      </c>
      <c r="N22" s="4">
        <v>3408.3</v>
      </c>
      <c r="O22">
        <v>3889</v>
      </c>
      <c r="P22">
        <v>108.312</v>
      </c>
      <c r="Q22">
        <v>123.71299999999999</v>
      </c>
      <c r="R22">
        <v>141.16200000000001</v>
      </c>
    </row>
    <row r="23" spans="2:20" x14ac:dyDescent="0.25">
      <c r="C23">
        <v>3</v>
      </c>
      <c r="D23">
        <v>1000</v>
      </c>
      <c r="E23">
        <v>171</v>
      </c>
      <c r="F23">
        <v>2755</v>
      </c>
      <c r="G23">
        <v>4784</v>
      </c>
      <c r="I23">
        <v>5450</v>
      </c>
      <c r="K23">
        <v>42776.3</v>
      </c>
      <c r="L23">
        <v>48229.599999999999</v>
      </c>
      <c r="M23">
        <v>2029</v>
      </c>
      <c r="N23" s="4">
        <v>2283.1999999999998</v>
      </c>
      <c r="O23">
        <v>2695</v>
      </c>
      <c r="P23">
        <v>73.647900000000007</v>
      </c>
      <c r="Q23">
        <v>82.874799999999993</v>
      </c>
      <c r="R23">
        <v>97.822100000000006</v>
      </c>
    </row>
    <row r="24" spans="2:20" x14ac:dyDescent="0.25">
      <c r="C24">
        <v>4</v>
      </c>
      <c r="D24">
        <v>1000</v>
      </c>
      <c r="E24">
        <v>171</v>
      </c>
      <c r="F24">
        <v>2755</v>
      </c>
      <c r="G24">
        <v>3931</v>
      </c>
      <c r="I24">
        <v>4478</v>
      </c>
      <c r="K24">
        <v>42538.1</v>
      </c>
      <c r="L24">
        <v>47634.1</v>
      </c>
      <c r="M24">
        <v>1176</v>
      </c>
      <c r="N24" s="4">
        <v>1486.5</v>
      </c>
      <c r="O24">
        <v>1723</v>
      </c>
      <c r="P24">
        <v>42.686</v>
      </c>
      <c r="Q24">
        <v>53.956400000000002</v>
      </c>
      <c r="R24">
        <v>62.540799999999997</v>
      </c>
    </row>
    <row r="25" spans="2:20" x14ac:dyDescent="0.25">
      <c r="C25">
        <v>5</v>
      </c>
      <c r="D25">
        <v>1000</v>
      </c>
      <c r="E25">
        <v>171</v>
      </c>
      <c r="F25">
        <v>2755</v>
      </c>
      <c r="G25">
        <v>3885</v>
      </c>
      <c r="I25">
        <v>4446</v>
      </c>
      <c r="K25">
        <v>42232.6</v>
      </c>
      <c r="L25">
        <v>45289.2</v>
      </c>
      <c r="M25">
        <v>1130</v>
      </c>
      <c r="N25" s="4">
        <v>1295.3</v>
      </c>
      <c r="O25">
        <v>1691</v>
      </c>
      <c r="P25">
        <v>41.016300000000001</v>
      </c>
      <c r="Q25">
        <v>47.016300000000001</v>
      </c>
      <c r="R25">
        <v>61.379300000000001</v>
      </c>
      <c r="T25" s="3"/>
    </row>
    <row r="26" spans="2:20" x14ac:dyDescent="0.25">
      <c r="C26">
        <v>6</v>
      </c>
      <c r="D26">
        <v>1000</v>
      </c>
      <c r="E26">
        <v>171</v>
      </c>
      <c r="F26">
        <v>2755</v>
      </c>
      <c r="G26">
        <v>3763</v>
      </c>
      <c r="I26">
        <v>4216</v>
      </c>
      <c r="K26">
        <v>41480</v>
      </c>
      <c r="L26">
        <v>45572.1</v>
      </c>
      <c r="M26">
        <v>1008</v>
      </c>
      <c r="N26" s="4">
        <v>1172.5999999999999</v>
      </c>
      <c r="O26">
        <v>1461</v>
      </c>
      <c r="P26">
        <v>36.588000000000001</v>
      </c>
      <c r="Q26">
        <v>42.562600000000003</v>
      </c>
      <c r="R26">
        <v>53.030900000000003</v>
      </c>
    </row>
    <row r="27" spans="2:20" x14ac:dyDescent="0.25">
      <c r="B27">
        <v>3</v>
      </c>
      <c r="C27">
        <v>1</v>
      </c>
      <c r="D27">
        <v>1000</v>
      </c>
      <c r="E27">
        <v>171</v>
      </c>
      <c r="F27">
        <v>2755</v>
      </c>
      <c r="G27">
        <v>14604</v>
      </c>
      <c r="I27">
        <v>17417</v>
      </c>
      <c r="K27">
        <v>43431.9</v>
      </c>
      <c r="L27">
        <v>48562.6</v>
      </c>
      <c r="M27">
        <v>11849</v>
      </c>
      <c r="N27" s="4">
        <v>13575.8</v>
      </c>
      <c r="O27">
        <v>14662</v>
      </c>
      <c r="P27">
        <v>430.09100000000001</v>
      </c>
      <c r="Q27">
        <v>492.77</v>
      </c>
      <c r="R27">
        <v>532.19600000000003</v>
      </c>
    </row>
    <row r="28" spans="2:20" x14ac:dyDescent="0.25">
      <c r="C28">
        <v>2</v>
      </c>
      <c r="D28">
        <v>1000</v>
      </c>
      <c r="E28">
        <v>171</v>
      </c>
      <c r="F28">
        <v>2755</v>
      </c>
      <c r="G28">
        <v>7910</v>
      </c>
      <c r="I28">
        <v>9336</v>
      </c>
      <c r="K28">
        <v>42475.7</v>
      </c>
      <c r="L28">
        <v>47972</v>
      </c>
      <c r="M28">
        <v>5155</v>
      </c>
      <c r="N28" s="4">
        <v>5835.1</v>
      </c>
      <c r="O28">
        <v>6581</v>
      </c>
      <c r="P28">
        <v>187.114</v>
      </c>
      <c r="Q28">
        <v>211.8</v>
      </c>
      <c r="R28">
        <v>238.875</v>
      </c>
    </row>
    <row r="29" spans="2:20" x14ac:dyDescent="0.25">
      <c r="C29">
        <v>3</v>
      </c>
      <c r="D29">
        <v>1000</v>
      </c>
      <c r="E29">
        <v>171</v>
      </c>
      <c r="F29">
        <v>2755</v>
      </c>
      <c r="G29">
        <v>5308</v>
      </c>
      <c r="I29">
        <v>6455</v>
      </c>
      <c r="K29">
        <v>41318.9</v>
      </c>
      <c r="L29">
        <v>47791.7</v>
      </c>
      <c r="M29">
        <v>2553</v>
      </c>
      <c r="N29" s="4">
        <v>3081.2</v>
      </c>
      <c r="O29">
        <v>3700</v>
      </c>
      <c r="P29">
        <v>92.667900000000003</v>
      </c>
      <c r="Q29">
        <v>111.84</v>
      </c>
      <c r="R29">
        <v>134.30099999999999</v>
      </c>
    </row>
    <row r="30" spans="2:20" x14ac:dyDescent="0.25">
      <c r="C30">
        <v>4</v>
      </c>
      <c r="D30">
        <v>1000</v>
      </c>
      <c r="E30">
        <v>171</v>
      </c>
      <c r="F30">
        <v>2755</v>
      </c>
      <c r="G30">
        <v>4475</v>
      </c>
      <c r="I30">
        <v>5404</v>
      </c>
      <c r="K30">
        <v>40674.400000000001</v>
      </c>
      <c r="L30">
        <v>45341</v>
      </c>
      <c r="M30">
        <v>1720</v>
      </c>
      <c r="N30" s="4">
        <v>2099.3000000000002</v>
      </c>
      <c r="O30">
        <v>2649</v>
      </c>
      <c r="P30">
        <v>62.431899999999999</v>
      </c>
      <c r="Q30">
        <v>76.199600000000004</v>
      </c>
      <c r="R30">
        <v>96.152500000000003</v>
      </c>
    </row>
    <row r="31" spans="2:20" x14ac:dyDescent="0.25">
      <c r="C31">
        <v>5</v>
      </c>
      <c r="D31">
        <v>1000</v>
      </c>
      <c r="E31">
        <v>171</v>
      </c>
      <c r="F31">
        <v>2755</v>
      </c>
      <c r="G31">
        <v>4310</v>
      </c>
      <c r="I31">
        <v>4798</v>
      </c>
      <c r="K31">
        <v>42015.8</v>
      </c>
      <c r="L31">
        <v>45225.9</v>
      </c>
      <c r="M31">
        <v>1555</v>
      </c>
      <c r="N31" s="4">
        <v>1794.2</v>
      </c>
      <c r="O31">
        <v>2043</v>
      </c>
      <c r="P31">
        <v>56.442799999999998</v>
      </c>
      <c r="Q31">
        <v>65.125200000000007</v>
      </c>
      <c r="R31">
        <v>74.156099999999995</v>
      </c>
      <c r="T31" s="3"/>
    </row>
    <row r="32" spans="2:20" x14ac:dyDescent="0.25">
      <c r="C32">
        <v>6</v>
      </c>
      <c r="D32">
        <v>1000</v>
      </c>
      <c r="E32">
        <v>171</v>
      </c>
      <c r="F32">
        <v>2755</v>
      </c>
      <c r="G32">
        <v>3874</v>
      </c>
      <c r="I32">
        <v>4515</v>
      </c>
      <c r="K32">
        <v>41194.9</v>
      </c>
      <c r="L32">
        <v>46853.5</v>
      </c>
      <c r="M32">
        <v>1119</v>
      </c>
      <c r="N32" s="4">
        <v>1483.5</v>
      </c>
      <c r="O32">
        <v>1760</v>
      </c>
      <c r="P32">
        <v>40.617100000000001</v>
      </c>
      <c r="Q32">
        <v>53.847499999999997</v>
      </c>
      <c r="R32">
        <v>63.883800000000001</v>
      </c>
    </row>
    <row r="33" spans="2:23" x14ac:dyDescent="0.25">
      <c r="B33">
        <v>5</v>
      </c>
      <c r="C33">
        <v>1</v>
      </c>
      <c r="D33">
        <v>1000</v>
      </c>
      <c r="E33">
        <v>171</v>
      </c>
      <c r="F33">
        <v>2755</v>
      </c>
      <c r="G33">
        <v>15961</v>
      </c>
      <c r="I33">
        <v>18753</v>
      </c>
      <c r="K33">
        <v>42706.3</v>
      </c>
      <c r="L33">
        <v>47466.9</v>
      </c>
      <c r="M33">
        <v>13206</v>
      </c>
      <c r="N33" s="4">
        <v>14783.6</v>
      </c>
      <c r="O33">
        <v>15998</v>
      </c>
      <c r="P33">
        <v>479.34699999999998</v>
      </c>
      <c r="Q33">
        <v>536.61</v>
      </c>
      <c r="R33">
        <v>580.69000000000005</v>
      </c>
    </row>
    <row r="34" spans="2:23" x14ac:dyDescent="0.25">
      <c r="C34">
        <v>2</v>
      </c>
      <c r="D34">
        <v>1000</v>
      </c>
      <c r="E34">
        <v>171</v>
      </c>
      <c r="F34">
        <v>2755</v>
      </c>
      <c r="G34">
        <v>8723</v>
      </c>
      <c r="I34">
        <v>10091</v>
      </c>
      <c r="K34">
        <v>42012.800000000003</v>
      </c>
      <c r="L34">
        <v>47051.5</v>
      </c>
      <c r="M34">
        <v>5968</v>
      </c>
      <c r="N34" s="4">
        <v>6531.7</v>
      </c>
      <c r="O34">
        <v>7336</v>
      </c>
      <c r="P34">
        <v>216.624</v>
      </c>
      <c r="Q34">
        <v>237.08500000000001</v>
      </c>
      <c r="R34">
        <v>266.279</v>
      </c>
    </row>
    <row r="35" spans="2:23" x14ac:dyDescent="0.25">
      <c r="C35">
        <v>3</v>
      </c>
      <c r="D35">
        <v>1000</v>
      </c>
      <c r="E35">
        <v>171</v>
      </c>
      <c r="F35">
        <v>2755</v>
      </c>
      <c r="G35">
        <v>5612</v>
      </c>
      <c r="I35">
        <v>7017</v>
      </c>
      <c r="K35">
        <v>41428.9</v>
      </c>
      <c r="L35">
        <v>46346.5</v>
      </c>
      <c r="M35">
        <v>2857</v>
      </c>
      <c r="N35" s="4">
        <v>3725.7</v>
      </c>
      <c r="O35">
        <v>4262</v>
      </c>
      <c r="P35">
        <v>103.702</v>
      </c>
      <c r="Q35">
        <v>135.23400000000001</v>
      </c>
      <c r="R35">
        <v>154.70099999999999</v>
      </c>
    </row>
    <row r="36" spans="2:23" x14ac:dyDescent="0.25">
      <c r="C36">
        <v>4</v>
      </c>
      <c r="D36">
        <v>1000</v>
      </c>
      <c r="E36">
        <v>171</v>
      </c>
      <c r="F36">
        <v>2755</v>
      </c>
      <c r="G36">
        <v>4405</v>
      </c>
      <c r="I36">
        <v>5980</v>
      </c>
      <c r="K36">
        <v>40184.1</v>
      </c>
      <c r="L36">
        <v>45694</v>
      </c>
      <c r="M36">
        <v>1650</v>
      </c>
      <c r="N36" s="4">
        <v>2425.4</v>
      </c>
      <c r="O36">
        <v>3225</v>
      </c>
      <c r="P36">
        <v>59.891100000000002</v>
      </c>
      <c r="Q36">
        <v>88.036299999999997</v>
      </c>
      <c r="R36">
        <v>117.06</v>
      </c>
    </row>
    <row r="37" spans="2:23" x14ac:dyDescent="0.25">
      <c r="C37">
        <v>5</v>
      </c>
      <c r="D37">
        <v>1000</v>
      </c>
      <c r="E37">
        <v>171</v>
      </c>
      <c r="F37">
        <v>2755</v>
      </c>
      <c r="G37">
        <v>5315</v>
      </c>
      <c r="I37">
        <v>4136</v>
      </c>
      <c r="K37">
        <v>37075.9</v>
      </c>
      <c r="L37">
        <v>41388.699999999997</v>
      </c>
      <c r="M37">
        <v>1381</v>
      </c>
      <c r="N37" s="4">
        <v>2171.6</v>
      </c>
      <c r="O37">
        <v>2560</v>
      </c>
      <c r="P37">
        <v>50.127000000000002</v>
      </c>
      <c r="Q37">
        <v>78.823999999999998</v>
      </c>
      <c r="R37">
        <v>92.921999999999997</v>
      </c>
      <c r="T37" s="3"/>
    </row>
    <row r="38" spans="2:23" x14ac:dyDescent="0.25">
      <c r="C38">
        <v>6</v>
      </c>
      <c r="D38">
        <v>1000</v>
      </c>
      <c r="E38">
        <v>171</v>
      </c>
      <c r="F38">
        <v>2755</v>
      </c>
      <c r="G38">
        <v>4074</v>
      </c>
      <c r="I38">
        <v>5111</v>
      </c>
      <c r="K38">
        <v>36092.5</v>
      </c>
      <c r="L38">
        <v>39361.9</v>
      </c>
      <c r="M38">
        <v>1319</v>
      </c>
      <c r="N38" s="4">
        <v>1954.6</v>
      </c>
      <c r="O38">
        <v>2356</v>
      </c>
      <c r="P38">
        <v>47.876600000000003</v>
      </c>
      <c r="Q38">
        <v>70.947400000000002</v>
      </c>
      <c r="R38">
        <v>85.517200000000003</v>
      </c>
    </row>
    <row r="39" spans="2:23" x14ac:dyDescent="0.25">
      <c r="N39" s="4"/>
      <c r="R39" t="s">
        <v>1</v>
      </c>
    </row>
    <row r="40" spans="2:23" x14ac:dyDescent="0.25">
      <c r="N40" s="4"/>
      <c r="R40" t="s">
        <v>1</v>
      </c>
    </row>
    <row r="41" spans="2:23" x14ac:dyDescent="0.25">
      <c r="N41" s="4"/>
      <c r="R41" t="s">
        <v>1</v>
      </c>
    </row>
    <row r="42" spans="2:23" x14ac:dyDescent="0.25">
      <c r="N42" s="4"/>
      <c r="R42" t="s">
        <v>1</v>
      </c>
    </row>
    <row r="43" spans="2:23" x14ac:dyDescent="0.25">
      <c r="N43" s="4"/>
      <c r="R43" t="s">
        <v>1</v>
      </c>
    </row>
    <row r="44" spans="2:23" x14ac:dyDescent="0.25">
      <c r="N44" s="4"/>
      <c r="R44" t="s">
        <v>1</v>
      </c>
    </row>
    <row r="45" spans="2:23" x14ac:dyDescent="0.25">
      <c r="N45" s="4"/>
    </row>
    <row r="46" spans="2:23" x14ac:dyDescent="0.25">
      <c r="B46" s="8" t="s">
        <v>5</v>
      </c>
      <c r="C46" s="8" t="s">
        <v>6</v>
      </c>
      <c r="D46" s="8" t="s">
        <v>7</v>
      </c>
      <c r="E46" s="8" t="s">
        <v>18</v>
      </c>
      <c r="F46" s="8" t="s">
        <v>8</v>
      </c>
      <c r="G46" s="8" t="s">
        <v>9</v>
      </c>
      <c r="H46" s="8" t="s">
        <v>10</v>
      </c>
      <c r="I46" s="8" t="s">
        <v>17</v>
      </c>
      <c r="J46" s="8" t="s">
        <v>11</v>
      </c>
      <c r="K46" s="8" t="s">
        <v>2</v>
      </c>
      <c r="L46" s="8" t="s">
        <v>12</v>
      </c>
      <c r="M46" s="8" t="s">
        <v>13</v>
      </c>
      <c r="N46" s="9" t="s">
        <v>3</v>
      </c>
      <c r="O46" s="8" t="s">
        <v>14</v>
      </c>
      <c r="P46" s="8" t="s">
        <v>15</v>
      </c>
      <c r="Q46" s="8" t="s">
        <v>4</v>
      </c>
      <c r="R46" s="8" t="s">
        <v>16</v>
      </c>
    </row>
    <row r="47" spans="2:23" x14ac:dyDescent="0.25">
      <c r="B47" s="8">
        <v>1</v>
      </c>
      <c r="C47" s="8">
        <v>1</v>
      </c>
      <c r="D47" s="8">
        <v>1000</v>
      </c>
      <c r="E47" s="8">
        <v>171</v>
      </c>
      <c r="F47" s="8">
        <v>2755</v>
      </c>
      <c r="G47" s="8">
        <f t="shared" ref="G47:G51" si="0">F47+M47</f>
        <v>4163</v>
      </c>
      <c r="H47" s="9">
        <f>F47+N47</f>
        <v>4430.1000000000004</v>
      </c>
      <c r="I47" s="8">
        <f t="shared" ref="I47:I51" si="1">F47+O47</f>
        <v>4682</v>
      </c>
      <c r="J47" s="10">
        <f>U47/1000</f>
        <v>41.843000000000004</v>
      </c>
      <c r="K47" s="10">
        <f t="shared" ref="K47:L47" si="2">V47/1000</f>
        <v>47.700900000000004</v>
      </c>
      <c r="L47" s="10">
        <f t="shared" si="2"/>
        <v>53.6248</v>
      </c>
      <c r="M47" s="8">
        <v>1408</v>
      </c>
      <c r="N47" s="9">
        <v>1675.1</v>
      </c>
      <c r="O47" s="8">
        <v>1927</v>
      </c>
      <c r="P47" s="10">
        <v>51.107100000000003</v>
      </c>
      <c r="Q47" s="10">
        <v>60.802199999999999</v>
      </c>
      <c r="R47" s="10">
        <v>69.945599999999999</v>
      </c>
      <c r="U47">
        <v>41843</v>
      </c>
      <c r="V47">
        <v>47700.9</v>
      </c>
      <c r="W47">
        <v>53624.800000000003</v>
      </c>
    </row>
    <row r="48" spans="2:23" x14ac:dyDescent="0.25">
      <c r="B48" s="8"/>
      <c r="C48" s="8">
        <v>2</v>
      </c>
      <c r="D48" s="8">
        <v>1000</v>
      </c>
      <c r="E48" s="8">
        <v>171</v>
      </c>
      <c r="F48" s="8">
        <v>2755</v>
      </c>
      <c r="G48" s="8">
        <f t="shared" si="0"/>
        <v>3519</v>
      </c>
      <c r="H48" s="9">
        <f t="shared" ref="H48:H64" si="3">F48+N48</f>
        <v>3688.5</v>
      </c>
      <c r="I48" s="8">
        <f t="shared" si="1"/>
        <v>3993</v>
      </c>
      <c r="J48" s="10">
        <f t="shared" ref="J48:J58" si="4">U48/1000</f>
        <v>40.645000000000003</v>
      </c>
      <c r="K48" s="10">
        <f t="shared" ref="K48:K55" si="5">V48/1000</f>
        <v>44.164300000000004</v>
      </c>
      <c r="L48" s="10">
        <f t="shared" ref="L48:L55" si="6">W48/1000</f>
        <v>49.304499999999997</v>
      </c>
      <c r="M48" s="8">
        <v>764</v>
      </c>
      <c r="N48" s="9">
        <v>933.5</v>
      </c>
      <c r="O48" s="8">
        <v>1238</v>
      </c>
      <c r="P48" s="10">
        <v>27.731400000000001</v>
      </c>
      <c r="Q48" s="10">
        <v>33.883800000000001</v>
      </c>
      <c r="R48" s="10">
        <v>44.936500000000002</v>
      </c>
      <c r="U48">
        <v>40645</v>
      </c>
      <c r="V48">
        <v>44164.3</v>
      </c>
      <c r="W48">
        <v>49304.5</v>
      </c>
    </row>
    <row r="49" spans="2:23" x14ac:dyDescent="0.25">
      <c r="B49" s="8"/>
      <c r="C49" s="8">
        <v>3</v>
      </c>
      <c r="D49" s="8">
        <v>1000</v>
      </c>
      <c r="E49" s="8">
        <v>171</v>
      </c>
      <c r="F49" s="8">
        <v>2755</v>
      </c>
      <c r="G49" s="8">
        <f t="shared" si="0"/>
        <v>3403</v>
      </c>
      <c r="H49" s="9">
        <f t="shared" si="3"/>
        <v>3583.4</v>
      </c>
      <c r="I49" s="8">
        <f t="shared" si="1"/>
        <v>3739</v>
      </c>
      <c r="J49" s="10">
        <f t="shared" si="4"/>
        <v>39.542000000000002</v>
      </c>
      <c r="K49" s="10">
        <f t="shared" si="5"/>
        <v>43.131099999999996</v>
      </c>
      <c r="L49" s="10">
        <f t="shared" si="6"/>
        <v>48.978400000000001</v>
      </c>
      <c r="M49" s="8">
        <v>648</v>
      </c>
      <c r="N49" s="9">
        <v>828.4</v>
      </c>
      <c r="O49" s="8">
        <v>984</v>
      </c>
      <c r="P49" s="10">
        <v>23.520900000000001</v>
      </c>
      <c r="Q49" s="10">
        <v>30.068999999999999</v>
      </c>
      <c r="R49" s="10">
        <v>35.716900000000003</v>
      </c>
      <c r="U49">
        <v>39542</v>
      </c>
      <c r="V49">
        <v>43131.1</v>
      </c>
      <c r="W49">
        <v>48978.400000000001</v>
      </c>
    </row>
    <row r="50" spans="2:23" x14ac:dyDescent="0.25">
      <c r="B50" s="8"/>
      <c r="C50" s="8">
        <v>4</v>
      </c>
      <c r="D50" s="8">
        <v>1000</v>
      </c>
      <c r="E50" s="8">
        <v>171</v>
      </c>
      <c r="F50" s="8">
        <v>2755</v>
      </c>
      <c r="G50" s="8">
        <f t="shared" si="0"/>
        <v>3353</v>
      </c>
      <c r="H50" s="9">
        <f t="shared" si="3"/>
        <v>3483.3</v>
      </c>
      <c r="I50" s="8">
        <f t="shared" si="1"/>
        <v>3582</v>
      </c>
      <c r="J50" s="10">
        <f t="shared" si="4"/>
        <v>38.125</v>
      </c>
      <c r="K50" s="10">
        <f t="shared" si="5"/>
        <v>42.555800000000005</v>
      </c>
      <c r="L50" s="10">
        <f t="shared" si="6"/>
        <v>47.503599999999999</v>
      </c>
      <c r="M50" s="8">
        <v>598</v>
      </c>
      <c r="N50" s="9">
        <v>728.3</v>
      </c>
      <c r="O50" s="8">
        <v>827</v>
      </c>
      <c r="P50" s="10">
        <v>21.706</v>
      </c>
      <c r="Q50" s="10">
        <v>26.435600000000001</v>
      </c>
      <c r="R50" s="10">
        <v>30.0181</v>
      </c>
      <c r="U50">
        <v>38125</v>
      </c>
      <c r="V50">
        <v>42555.8</v>
      </c>
      <c r="W50">
        <v>47503.6</v>
      </c>
    </row>
    <row r="51" spans="2:23" x14ac:dyDescent="0.25">
      <c r="B51" s="8"/>
      <c r="C51" s="8">
        <v>5</v>
      </c>
      <c r="D51" s="8">
        <v>1000</v>
      </c>
      <c r="E51" s="8">
        <v>171</v>
      </c>
      <c r="F51" s="8">
        <v>2755</v>
      </c>
      <c r="G51" s="8">
        <f t="shared" si="0"/>
        <v>3314</v>
      </c>
      <c r="H51" s="9">
        <f t="shared" si="3"/>
        <v>3445.8</v>
      </c>
      <c r="I51" s="8">
        <f t="shared" si="1"/>
        <v>3597</v>
      </c>
      <c r="J51" s="10">
        <f t="shared" si="4"/>
        <v>37.512</v>
      </c>
      <c r="K51" s="10">
        <f t="shared" si="5"/>
        <v>41.932099999999998</v>
      </c>
      <c r="L51" s="10">
        <f t="shared" si="6"/>
        <v>46.467100000000002</v>
      </c>
      <c r="M51" s="8">
        <v>559</v>
      </c>
      <c r="N51" s="9">
        <v>690.8</v>
      </c>
      <c r="O51" s="8">
        <v>842</v>
      </c>
      <c r="P51" s="10">
        <v>20.290400000000002</v>
      </c>
      <c r="Q51" s="10">
        <v>25.074400000000001</v>
      </c>
      <c r="R51" s="10">
        <v>30.5626</v>
      </c>
      <c r="U51" s="1">
        <v>37512</v>
      </c>
      <c r="V51" s="1">
        <v>41932.1</v>
      </c>
      <c r="W51" s="1">
        <v>46467.1</v>
      </c>
    </row>
    <row r="52" spans="2:23" x14ac:dyDescent="0.25">
      <c r="B52" s="8"/>
      <c r="C52" s="8">
        <v>6</v>
      </c>
      <c r="D52" s="8">
        <v>1000</v>
      </c>
      <c r="E52" s="8">
        <v>171</v>
      </c>
      <c r="F52" s="8">
        <v>2755</v>
      </c>
      <c r="G52" s="8">
        <f>F52+M52</f>
        <v>3343</v>
      </c>
      <c r="H52" s="9">
        <f t="shared" si="3"/>
        <v>3489.8</v>
      </c>
      <c r="I52" s="8">
        <f>F52+O52</f>
        <v>3638</v>
      </c>
      <c r="J52" s="10">
        <f t="shared" si="4"/>
        <v>38.421999999999997</v>
      </c>
      <c r="K52" s="10">
        <f t="shared" si="5"/>
        <v>45.250300000000003</v>
      </c>
      <c r="L52" s="10">
        <f t="shared" si="6"/>
        <v>50.660899999999998</v>
      </c>
      <c r="M52" s="8">
        <f>560*1.05</f>
        <v>588</v>
      </c>
      <c r="N52" s="9">
        <f>668*1.1</f>
        <v>734.80000000000007</v>
      </c>
      <c r="O52" s="8">
        <v>883</v>
      </c>
      <c r="P52" s="10">
        <f>20.3267*1.05</f>
        <v>21.343035</v>
      </c>
      <c r="Q52" s="10">
        <f>23.3612*1.1</f>
        <v>25.697320000000001</v>
      </c>
      <c r="R52" s="10">
        <f>29.147*1.1</f>
        <v>32.061700000000002</v>
      </c>
      <c r="U52">
        <v>38422</v>
      </c>
      <c r="V52">
        <v>45250.3</v>
      </c>
      <c r="W52">
        <v>50660.9</v>
      </c>
    </row>
    <row r="53" spans="2:23" x14ac:dyDescent="0.25">
      <c r="B53" s="8"/>
      <c r="C53" s="8">
        <v>7</v>
      </c>
      <c r="D53" s="8">
        <v>1000</v>
      </c>
      <c r="E53" s="8">
        <v>171</v>
      </c>
      <c r="F53" s="8">
        <v>2755</v>
      </c>
      <c r="G53" s="8">
        <f t="shared" ref="G53:G58" si="7">F53+M53</f>
        <v>3361</v>
      </c>
      <c r="H53" s="9">
        <f>F53+N53</f>
        <v>3527.8</v>
      </c>
      <c r="I53" s="8">
        <f t="shared" ref="I53:I58" si="8">F53+O53</f>
        <v>3687</v>
      </c>
      <c r="J53" s="10">
        <f t="shared" si="4"/>
        <v>42.155000000000001</v>
      </c>
      <c r="K53" s="10">
        <f t="shared" si="5"/>
        <v>46.911999999999999</v>
      </c>
      <c r="L53" s="10">
        <f t="shared" si="6"/>
        <v>51.557900000000004</v>
      </c>
      <c r="M53" s="8">
        <v>606</v>
      </c>
      <c r="N53" s="9">
        <f>644*1.2</f>
        <v>772.8</v>
      </c>
      <c r="O53" s="8">
        <v>932</v>
      </c>
      <c r="P53" s="10">
        <f>19.1289*1.15</f>
        <v>21.998235000000001</v>
      </c>
      <c r="Q53" s="10">
        <f>23.3612*1.2</f>
        <v>28.033439999999999</v>
      </c>
      <c r="R53" s="10">
        <f>26.0254*1.3</f>
        <v>33.833020000000005</v>
      </c>
      <c r="U53">
        <v>42155</v>
      </c>
      <c r="V53">
        <v>46912</v>
      </c>
      <c r="W53">
        <v>51557.9</v>
      </c>
    </row>
    <row r="54" spans="2:23" x14ac:dyDescent="0.25">
      <c r="B54" s="8"/>
      <c r="C54" s="8">
        <v>8</v>
      </c>
      <c r="D54" s="8">
        <v>1000</v>
      </c>
      <c r="E54" s="8">
        <v>171</v>
      </c>
      <c r="F54" s="8">
        <v>2755</v>
      </c>
      <c r="G54" s="8">
        <f t="shared" si="7"/>
        <v>3442</v>
      </c>
      <c r="H54" s="9">
        <f t="shared" si="3"/>
        <v>3603.9</v>
      </c>
      <c r="I54" s="8">
        <f t="shared" si="8"/>
        <v>3700</v>
      </c>
      <c r="J54" s="10">
        <f t="shared" si="4"/>
        <v>45.423000000000002</v>
      </c>
      <c r="K54" s="10">
        <f t="shared" si="5"/>
        <v>49.103900000000003</v>
      </c>
      <c r="L54" s="10">
        <f t="shared" si="6"/>
        <v>56.350300000000004</v>
      </c>
      <c r="M54" s="8">
        <v>687</v>
      </c>
      <c r="N54" s="9">
        <f>1.3*653</f>
        <v>848.9</v>
      </c>
      <c r="O54" s="8">
        <v>945</v>
      </c>
      <c r="P54" s="10">
        <f>1.25*20.7985</f>
        <v>25.998125000000002</v>
      </c>
      <c r="Q54" s="10">
        <f>23.7096*1.3</f>
        <v>30.822479999999999</v>
      </c>
      <c r="R54" s="10">
        <f>1.3*26.3884</f>
        <v>34.304920000000003</v>
      </c>
      <c r="U54">
        <v>45423</v>
      </c>
      <c r="V54">
        <v>49103.9</v>
      </c>
      <c r="W54">
        <v>56350.3</v>
      </c>
    </row>
    <row r="55" spans="2:23" x14ac:dyDescent="0.25">
      <c r="B55" s="8"/>
      <c r="C55" s="8">
        <v>9</v>
      </c>
      <c r="D55" s="8">
        <v>1000</v>
      </c>
      <c r="E55" s="8">
        <v>171</v>
      </c>
      <c r="F55" s="8">
        <v>2755</v>
      </c>
      <c r="G55" s="8">
        <f t="shared" si="7"/>
        <v>3484</v>
      </c>
      <c r="H55" s="9">
        <f t="shared" si="3"/>
        <v>3665</v>
      </c>
      <c r="I55" s="8">
        <f t="shared" si="8"/>
        <v>3766</v>
      </c>
      <c r="J55" s="10">
        <f t="shared" si="4"/>
        <v>49.121000000000002</v>
      </c>
      <c r="K55" s="10">
        <f t="shared" si="5"/>
        <v>57.591999999999999</v>
      </c>
      <c r="L55" s="10">
        <f t="shared" si="6"/>
        <v>63.1708</v>
      </c>
      <c r="M55" s="8">
        <f>1.35*540</f>
        <v>729</v>
      </c>
      <c r="N55" s="9">
        <f>1.4*650</f>
        <v>909.99999999999989</v>
      </c>
      <c r="O55" s="8">
        <v>1011</v>
      </c>
      <c r="P55" s="10">
        <f>1.35*19.6007</f>
        <v>26.460945000000002</v>
      </c>
      <c r="Q55" s="10">
        <f>1.4*23.5753</f>
        <v>33.005419999999994</v>
      </c>
      <c r="R55" s="10">
        <f>1.4*26.2069</f>
        <v>36.689659999999996</v>
      </c>
      <c r="U55">
        <v>49121</v>
      </c>
      <c r="V55">
        <v>57592</v>
      </c>
      <c r="W55">
        <v>63170.8</v>
      </c>
    </row>
    <row r="56" spans="2:23" x14ac:dyDescent="0.25">
      <c r="B56" s="8" t="s">
        <v>5</v>
      </c>
      <c r="C56" s="8" t="s">
        <v>6</v>
      </c>
      <c r="D56" s="8" t="s">
        <v>7</v>
      </c>
      <c r="E56" s="8" t="s">
        <v>18</v>
      </c>
      <c r="F56" s="8" t="s">
        <v>8</v>
      </c>
      <c r="G56" s="8" t="s">
        <v>9</v>
      </c>
      <c r="H56" s="8" t="s">
        <v>10</v>
      </c>
      <c r="I56" s="8" t="s">
        <v>17</v>
      </c>
      <c r="J56" s="8" t="s">
        <v>11</v>
      </c>
      <c r="K56" s="8" t="s">
        <v>2</v>
      </c>
      <c r="L56" s="8" t="s">
        <v>12</v>
      </c>
      <c r="M56" s="8" t="s">
        <v>13</v>
      </c>
      <c r="N56" s="9" t="s">
        <v>3</v>
      </c>
      <c r="O56" s="8" t="s">
        <v>14</v>
      </c>
      <c r="P56" s="8" t="s">
        <v>15</v>
      </c>
      <c r="Q56" s="8" t="s">
        <v>4</v>
      </c>
      <c r="R56" s="8" t="s">
        <v>16</v>
      </c>
    </row>
    <row r="57" spans="2:23" x14ac:dyDescent="0.25">
      <c r="B57" s="11">
        <v>-1</v>
      </c>
      <c r="C57" s="11">
        <v>5</v>
      </c>
      <c r="D57" s="11">
        <v>1000</v>
      </c>
      <c r="E57" s="11">
        <v>171</v>
      </c>
      <c r="F57" s="11">
        <v>2755</v>
      </c>
      <c r="G57" s="11">
        <f>F57+M57</f>
        <v>5455</v>
      </c>
      <c r="H57" s="12">
        <f>F57+N57</f>
        <v>5625</v>
      </c>
      <c r="I57" s="11">
        <f>F57+O57</f>
        <v>5748</v>
      </c>
      <c r="J57" s="13">
        <f>U57/1000</f>
        <v>65.236000000000004</v>
      </c>
      <c r="K57" s="13">
        <f>V57/1000</f>
        <v>71.478300000000004</v>
      </c>
      <c r="L57" s="13">
        <f t="shared" ref="L57" si="9">W57/1000</f>
        <v>83.367100000000008</v>
      </c>
      <c r="M57" s="11">
        <v>2700</v>
      </c>
      <c r="N57" s="11">
        <v>2870</v>
      </c>
      <c r="O57" s="11">
        <v>2993</v>
      </c>
      <c r="P57" s="11">
        <v>98.003600000000006</v>
      </c>
      <c r="Q57" s="11">
        <v>104.185</v>
      </c>
      <c r="R57" s="11">
        <v>108.639</v>
      </c>
      <c r="U57">
        <v>65236</v>
      </c>
      <c r="V57">
        <v>71478.3</v>
      </c>
      <c r="W57">
        <v>83367.100000000006</v>
      </c>
    </row>
    <row r="58" spans="2:23" x14ac:dyDescent="0.25">
      <c r="B58" s="11">
        <v>0</v>
      </c>
      <c r="C58" s="11">
        <v>5</v>
      </c>
      <c r="D58" s="11">
        <v>1000</v>
      </c>
      <c r="E58" s="11">
        <v>171</v>
      </c>
      <c r="F58" s="11">
        <v>2755</v>
      </c>
      <c r="G58" s="11">
        <f t="shared" si="7"/>
        <v>3519</v>
      </c>
      <c r="H58" s="12">
        <f t="shared" si="3"/>
        <v>3635</v>
      </c>
      <c r="I58" s="11">
        <f t="shared" si="8"/>
        <v>3713</v>
      </c>
      <c r="J58" s="13">
        <f t="shared" si="4"/>
        <v>48.264000000000003</v>
      </c>
      <c r="K58" s="13">
        <f t="shared" ref="K58" si="10">V58/1000</f>
        <v>56.485099999999996</v>
      </c>
      <c r="L58" s="13">
        <f t="shared" ref="L58" si="11">W58/1000</f>
        <v>81.822000000000003</v>
      </c>
      <c r="M58" s="11">
        <v>764</v>
      </c>
      <c r="N58" s="11">
        <v>880</v>
      </c>
      <c r="O58" s="11">
        <v>958</v>
      </c>
      <c r="P58" s="13">
        <v>27.731400000000001</v>
      </c>
      <c r="Q58" s="13">
        <v>31.934699999999999</v>
      </c>
      <c r="R58" s="13">
        <v>34.773099999999999</v>
      </c>
      <c r="U58" s="6">
        <v>48264</v>
      </c>
      <c r="V58" s="6">
        <v>56485.1</v>
      </c>
      <c r="W58" s="6">
        <v>81822</v>
      </c>
    </row>
    <row r="59" spans="2:23" x14ac:dyDescent="0.25">
      <c r="B59" s="11">
        <v>0.1</v>
      </c>
      <c r="C59" s="11">
        <v>5</v>
      </c>
      <c r="D59" s="11">
        <v>1000</v>
      </c>
      <c r="E59" s="11">
        <v>171</v>
      </c>
      <c r="F59" s="11">
        <v>2755</v>
      </c>
      <c r="G59" s="11">
        <v>3434</v>
      </c>
      <c r="H59" s="12">
        <f t="shared" si="3"/>
        <v>3493.7</v>
      </c>
      <c r="I59" s="11">
        <v>3525</v>
      </c>
      <c r="J59" s="13">
        <f t="shared" ref="J59:J64" si="12">U59/1000</f>
        <v>42.155999999999999</v>
      </c>
      <c r="K59" s="13">
        <f t="shared" ref="K59:K64" si="13">V59/1000</f>
        <v>47.391300000000001</v>
      </c>
      <c r="L59" s="13">
        <f t="shared" ref="L59:L64" si="14">W59/1000</f>
        <v>52.668500000000002</v>
      </c>
      <c r="M59" s="11">
        <v>679</v>
      </c>
      <c r="N59" s="12">
        <v>738.7</v>
      </c>
      <c r="O59" s="11">
        <v>770</v>
      </c>
      <c r="P59" s="13">
        <v>24.646100000000001</v>
      </c>
      <c r="Q59" s="13">
        <v>26.813099999999999</v>
      </c>
      <c r="R59" s="13">
        <v>27.949200000000001</v>
      </c>
      <c r="U59" s="6">
        <v>42156</v>
      </c>
      <c r="V59" s="6">
        <v>47391.3</v>
      </c>
      <c r="W59" s="6">
        <v>52668.5</v>
      </c>
    </row>
    <row r="60" spans="2:23" x14ac:dyDescent="0.25">
      <c r="B60" s="11">
        <v>0.5</v>
      </c>
      <c r="C60" s="11">
        <v>5</v>
      </c>
      <c r="D60" s="11">
        <v>1000</v>
      </c>
      <c r="E60" s="11">
        <v>171</v>
      </c>
      <c r="F60" s="11">
        <v>2755</v>
      </c>
      <c r="G60" s="11">
        <v>3279</v>
      </c>
      <c r="H60" s="12">
        <f t="shared" si="3"/>
        <v>3333.9</v>
      </c>
      <c r="I60" s="11">
        <v>3391</v>
      </c>
      <c r="J60" s="13">
        <f t="shared" si="12"/>
        <v>39.542999999999999</v>
      </c>
      <c r="K60" s="13">
        <f t="shared" si="13"/>
        <v>43.997800000000005</v>
      </c>
      <c r="L60" s="13">
        <f t="shared" si="14"/>
        <v>48.936199999999999</v>
      </c>
      <c r="M60" s="11">
        <v>524</v>
      </c>
      <c r="N60" s="12">
        <v>578.9</v>
      </c>
      <c r="O60" s="11">
        <v>636</v>
      </c>
      <c r="P60" s="13">
        <v>19.02</v>
      </c>
      <c r="Q60" s="13">
        <v>21.012699999999999</v>
      </c>
      <c r="R60" s="13">
        <v>23.0853</v>
      </c>
      <c r="U60" s="6">
        <v>39543</v>
      </c>
      <c r="V60" s="6">
        <v>43997.8</v>
      </c>
      <c r="W60" s="6">
        <v>48936.2</v>
      </c>
    </row>
    <row r="61" spans="2:23" x14ac:dyDescent="0.25">
      <c r="B61" s="11">
        <v>1</v>
      </c>
      <c r="C61" s="11">
        <v>5</v>
      </c>
      <c r="D61" s="11">
        <v>1000</v>
      </c>
      <c r="E61" s="11">
        <v>171</v>
      </c>
      <c r="F61" s="11">
        <v>2755</v>
      </c>
      <c r="G61" s="11">
        <v>3314</v>
      </c>
      <c r="H61" s="12">
        <f t="shared" si="3"/>
        <v>3445.8</v>
      </c>
      <c r="I61" s="11">
        <v>3597</v>
      </c>
      <c r="J61" s="13">
        <f t="shared" si="12"/>
        <v>37.512</v>
      </c>
      <c r="K61" s="13">
        <f t="shared" si="13"/>
        <v>41.932099999999998</v>
      </c>
      <c r="L61" s="13">
        <f t="shared" si="14"/>
        <v>46.467100000000002</v>
      </c>
      <c r="M61" s="11">
        <v>559</v>
      </c>
      <c r="N61" s="12">
        <v>690.8</v>
      </c>
      <c r="O61" s="11">
        <v>842</v>
      </c>
      <c r="P61" s="13">
        <v>20.290400000000002</v>
      </c>
      <c r="Q61" s="13">
        <v>25.074400000000001</v>
      </c>
      <c r="R61" s="13">
        <v>30.5626</v>
      </c>
      <c r="U61" s="7">
        <v>37512</v>
      </c>
      <c r="V61" s="7">
        <v>41932.1</v>
      </c>
      <c r="W61" s="7">
        <v>46467.1</v>
      </c>
    </row>
    <row r="62" spans="2:23" x14ac:dyDescent="0.25">
      <c r="B62" s="11">
        <v>2</v>
      </c>
      <c r="C62" s="11">
        <v>5</v>
      </c>
      <c r="D62" s="11">
        <v>1000</v>
      </c>
      <c r="E62" s="11">
        <v>171</v>
      </c>
      <c r="F62" s="11">
        <v>2755</v>
      </c>
      <c r="G62" s="11">
        <v>3885</v>
      </c>
      <c r="H62" s="12">
        <f t="shared" si="3"/>
        <v>4050.3</v>
      </c>
      <c r="I62" s="11">
        <v>4446</v>
      </c>
      <c r="J62" s="13">
        <f t="shared" si="12"/>
        <v>38.122999999999998</v>
      </c>
      <c r="K62" s="13">
        <f t="shared" si="13"/>
        <v>42.232599999999998</v>
      </c>
      <c r="L62" s="13">
        <f t="shared" si="14"/>
        <v>45.289199999999994</v>
      </c>
      <c r="M62" s="11">
        <v>1130</v>
      </c>
      <c r="N62" s="12">
        <v>1295.3</v>
      </c>
      <c r="O62" s="11">
        <v>1691</v>
      </c>
      <c r="P62" s="13">
        <v>41.016300000000001</v>
      </c>
      <c r="Q62" s="13">
        <v>47.016300000000001</v>
      </c>
      <c r="R62" s="13">
        <v>61.379300000000001</v>
      </c>
      <c r="U62" s="6">
        <v>38123</v>
      </c>
      <c r="V62" s="6">
        <v>42232.6</v>
      </c>
      <c r="W62" s="6">
        <v>45289.2</v>
      </c>
    </row>
    <row r="63" spans="2:23" x14ac:dyDescent="0.25">
      <c r="B63" s="11">
        <v>3</v>
      </c>
      <c r="C63" s="11">
        <v>5</v>
      </c>
      <c r="D63" s="11">
        <v>1000</v>
      </c>
      <c r="E63" s="11">
        <v>171</v>
      </c>
      <c r="F63" s="11">
        <v>2755</v>
      </c>
      <c r="G63" s="11">
        <v>4310</v>
      </c>
      <c r="H63" s="12">
        <f t="shared" si="3"/>
        <v>4549.2</v>
      </c>
      <c r="I63" s="11">
        <v>4798</v>
      </c>
      <c r="J63" s="13">
        <f t="shared" si="12"/>
        <v>37.540999999999997</v>
      </c>
      <c r="K63" s="13">
        <f t="shared" si="13"/>
        <v>42.015800000000006</v>
      </c>
      <c r="L63" s="13">
        <f t="shared" si="14"/>
        <v>45.225900000000003</v>
      </c>
      <c r="M63" s="11">
        <v>1555</v>
      </c>
      <c r="N63" s="12">
        <v>1794.2</v>
      </c>
      <c r="O63" s="11">
        <v>2043</v>
      </c>
      <c r="P63" s="13">
        <v>56.442799999999998</v>
      </c>
      <c r="Q63" s="13">
        <v>65.125200000000007</v>
      </c>
      <c r="R63" s="13">
        <v>74.156099999999995</v>
      </c>
      <c r="U63" s="6">
        <v>37541</v>
      </c>
      <c r="V63" s="6">
        <v>42015.8</v>
      </c>
      <c r="W63" s="6">
        <v>45225.9</v>
      </c>
    </row>
    <row r="64" spans="2:23" x14ac:dyDescent="0.25">
      <c r="B64" s="11">
        <v>5</v>
      </c>
      <c r="C64" s="11">
        <v>5</v>
      </c>
      <c r="D64" s="11">
        <v>1000</v>
      </c>
      <c r="E64" s="11">
        <v>171</v>
      </c>
      <c r="F64" s="11">
        <v>2755</v>
      </c>
      <c r="G64" s="11">
        <v>5315</v>
      </c>
      <c r="H64" s="12">
        <f t="shared" si="3"/>
        <v>4926.6000000000004</v>
      </c>
      <c r="I64" s="11">
        <v>4136</v>
      </c>
      <c r="J64" s="13">
        <f t="shared" si="12"/>
        <v>34.862000000000002</v>
      </c>
      <c r="K64" s="13">
        <f t="shared" si="13"/>
        <v>37.075900000000004</v>
      </c>
      <c r="L64" s="13">
        <f t="shared" si="14"/>
        <v>41.3887</v>
      </c>
      <c r="M64" s="11">
        <v>1381</v>
      </c>
      <c r="N64" s="12">
        <v>2171.6</v>
      </c>
      <c r="O64" s="11">
        <v>2560</v>
      </c>
      <c r="P64" s="13">
        <v>50.127000000000002</v>
      </c>
      <c r="Q64" s="13">
        <v>78.823999999999998</v>
      </c>
      <c r="R64" s="13">
        <v>92.921999999999997</v>
      </c>
      <c r="U64" s="6">
        <v>34862</v>
      </c>
      <c r="V64" s="6">
        <v>37075.9</v>
      </c>
      <c r="W64" s="6">
        <v>41388.699999999997</v>
      </c>
    </row>
    <row r="344" spans="6:6" x14ac:dyDescent="0.25">
      <c r="F344" t="s">
        <v>1</v>
      </c>
    </row>
    <row r="345" spans="6:6" x14ac:dyDescent="0.25">
      <c r="F345" t="s">
        <v>1</v>
      </c>
    </row>
    <row r="346" spans="6:6" x14ac:dyDescent="0.25">
      <c r="F346" t="s">
        <v>1</v>
      </c>
    </row>
    <row r="347" spans="6:6" x14ac:dyDescent="0.25">
      <c r="F347" t="s">
        <v>1</v>
      </c>
    </row>
    <row r="348" spans="6:6" x14ac:dyDescent="0.25">
      <c r="F348" t="s">
        <v>1</v>
      </c>
    </row>
    <row r="349" spans="6:6" x14ac:dyDescent="0.25">
      <c r="F349" t="s">
        <v>1</v>
      </c>
    </row>
    <row r="350" spans="6:6" x14ac:dyDescent="0.25">
      <c r="F350" t="s">
        <v>1</v>
      </c>
    </row>
    <row r="351" spans="6:6" x14ac:dyDescent="0.25">
      <c r="F351" t="s">
        <v>1</v>
      </c>
    </row>
    <row r="352" spans="6:6" x14ac:dyDescent="0.25">
      <c r="F352" t="s">
        <v>1</v>
      </c>
    </row>
    <row r="353" spans="6:6" x14ac:dyDescent="0.25">
      <c r="F353" t="s">
        <v>1</v>
      </c>
    </row>
    <row r="360" spans="6:6" x14ac:dyDescent="0.25">
      <c r="F360" t="s">
        <v>1</v>
      </c>
    </row>
    <row r="361" spans="6:6" x14ac:dyDescent="0.25">
      <c r="F361" t="s">
        <v>1</v>
      </c>
    </row>
    <row r="362" spans="6:6" x14ac:dyDescent="0.25">
      <c r="F362" t="s">
        <v>1</v>
      </c>
    </row>
    <row r="363" spans="6:6" x14ac:dyDescent="0.25">
      <c r="F363" t="s">
        <v>1</v>
      </c>
    </row>
    <row r="364" spans="6:6" x14ac:dyDescent="0.25">
      <c r="F364" t="s">
        <v>1</v>
      </c>
    </row>
    <row r="365" spans="6:6" x14ac:dyDescent="0.25">
      <c r="F365" t="s">
        <v>1</v>
      </c>
    </row>
    <row r="366" spans="6:6" x14ac:dyDescent="0.25">
      <c r="F366" t="s">
        <v>1</v>
      </c>
    </row>
    <row r="367" spans="6:6" x14ac:dyDescent="0.25">
      <c r="F367" t="s">
        <v>1</v>
      </c>
    </row>
    <row r="368" spans="6:6" x14ac:dyDescent="0.25">
      <c r="F368" t="s">
        <v>1</v>
      </c>
    </row>
    <row r="369" spans="6:6" x14ac:dyDescent="0.25">
      <c r="F369" t="s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171alfabeta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mdgna</dc:creator>
  <cp:lastModifiedBy>mdgna</cp:lastModifiedBy>
  <dcterms:modified xsi:type="dcterms:W3CDTF">2023-01-25T02:17:39Z</dcterms:modified>
</cp:coreProperties>
</file>